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08" windowWidth="14808" windowHeight="8016" tabRatio="823" activeTab="6"/>
  </bookViews>
  <sheets>
    <sheet name="Баланс" sheetId="1" r:id="rId1"/>
    <sheet name="Баланс прод" sheetId="2" r:id="rId2"/>
    <sheet name="Баланс-прод" sheetId="3" r:id="rId3"/>
    <sheet name="ф№2 Зведена" sheetId="4" r:id="rId4"/>
    <sheet name="ф№2-070101" sheetId="5" r:id="rId5"/>
    <sheet name="ф№2-070201" sheetId="6" r:id="rId6"/>
    <sheet name="ф2-070401" sheetId="7" r:id="rId7"/>
    <sheet name="ф№2-070802" sheetId="8" r:id="rId8"/>
    <sheet name="ф№2-070803" sheetId="9" r:id="rId9"/>
    <sheet name="Ф№2-070804" sheetId="10" r:id="rId10"/>
    <sheet name="ф№2-070808" sheetId="11" r:id="rId11"/>
    <sheet name="ф№2-010116" sheetId="12" r:id="rId12"/>
    <sheet name="ф№2-250404" sheetId="13" r:id="rId13"/>
    <sheet name="ф№2-091108" sheetId="14" r:id="rId14"/>
    <sheet name="ф№180107" sheetId="15" r:id="rId15"/>
    <sheet name="ф№4-1Зведена" sheetId="16" r:id="rId16"/>
    <sheet name="ф№4-1-070101" sheetId="17" r:id="rId17"/>
    <sheet name="ф№4-1-070201" sheetId="18" r:id="rId18"/>
    <sheet name="ф№4-1-070401" sheetId="19" r:id="rId19"/>
    <sheet name="ф№4-1-091108" sheetId="20" r:id="rId20"/>
    <sheet name="ф№4-2Зведена" sheetId="21" r:id="rId21"/>
    <sheet name="ф№4-2-070101" sheetId="22" r:id="rId22"/>
    <sheet name="ф№4-2-070201" sheetId="23" r:id="rId23"/>
    <sheet name="ф№4-2-070401" sheetId="24" r:id="rId24"/>
    <sheet name="ф№4-2-091108" sheetId="25" r:id="rId25"/>
    <sheet name="Ф№4-3-Зведена" sheetId="26" r:id="rId26"/>
    <sheet name="ф№4-3-070101" sheetId="27" r:id="rId27"/>
    <sheet name="ф34-3-070201" sheetId="28" r:id="rId28"/>
    <sheet name="ф№4-3-070401" sheetId="29" r:id="rId29"/>
    <sheet name="ф№4-3-070804" sheetId="31" r:id="rId30"/>
    <sheet name="Ф№4-3-150101" sheetId="32" r:id="rId31"/>
    <sheet name="ф№4-3-180107" sheetId="33" r:id="rId32"/>
    <sheet name="ф№4-3-250404" sheetId="34" r:id="rId33"/>
    <sheet name="ф№7 ЗВЕДЕНА(загальний фонд) " sheetId="35" r:id="rId34"/>
    <sheet name="Ф№7-070101" sheetId="36" r:id="rId35"/>
    <sheet name="ф№7-070201" sheetId="37" r:id="rId36"/>
    <sheet name="ф№7-070401" sheetId="38" r:id="rId37"/>
    <sheet name="ф№7-070802" sheetId="39" r:id="rId38"/>
    <sheet name="ф№7-070803" sheetId="40" r:id="rId39"/>
    <sheet name="ф№7-070804" sheetId="41" r:id="rId40"/>
    <sheet name="ф№7-070808" sheetId="42" r:id="rId41"/>
    <sheet name="ф№7-010116" sheetId="43" r:id="rId42"/>
    <sheet name="ф№7-250404" sheetId="44" r:id="rId43"/>
    <sheet name="ф№7-091108" sheetId="45" r:id="rId44"/>
    <sheet name="ф№7-180107" sheetId="46" r:id="rId45"/>
    <sheet name="ф№7 Зведена 9спеціальний фонд)" sheetId="47" r:id="rId46"/>
    <sheet name="ф№7,070101" sheetId="48" r:id="rId47"/>
    <sheet name="ф№7,070201" sheetId="49" r:id="rId48"/>
    <sheet name="ф№7,070401" sheetId="50" r:id="rId49"/>
    <sheet name="ф№7,070804" sheetId="51" r:id="rId50"/>
    <sheet name="ф№7,180107" sheetId="52" r:id="rId51"/>
    <sheet name="ф№7,250404" sheetId="53" r:id="rId52"/>
    <sheet name="ф№7-150101" sheetId="54" r:id="rId53"/>
    <sheet name="ф№7,091108" sheetId="55" r:id="rId54"/>
    <sheet name="Додаток№18" sheetId="56" r:id="rId55"/>
    <sheet name="додаток№19" sheetId="57" r:id="rId56"/>
    <sheet name="додаток№24" sheetId="58" r:id="rId57"/>
    <sheet name="додаток№25" sheetId="59" r:id="rId58"/>
    <sheet name="додаток№26" sheetId="60" r:id="rId59"/>
    <sheet name="додаток№28" sheetId="61" r:id="rId60"/>
    <sheet name="додаток№29" sheetId="62" r:id="rId61"/>
    <sheet name="додаток№30Зведений" sheetId="63" r:id="rId62"/>
    <sheet name="додаток№30-070101" sheetId="64" r:id="rId63"/>
    <sheet name="додаток№30-070201" sheetId="65" r:id="rId64"/>
    <sheet name="додаток№30-070401" sheetId="66" r:id="rId65"/>
    <sheet name="додаток№30-091108" sheetId="67" r:id="rId66"/>
    <sheet name="додаток№31 загальний фонд" sheetId="68" r:id="rId67"/>
    <sheet name="додаток№31 спец.фонд" sheetId="69" r:id="rId68"/>
    <sheet name="додаток№32" sheetId="70" r:id="rId69"/>
    <sheet name="додаток№33 загальний фонд" sheetId="71" r:id="rId70"/>
    <sheet name="додаток№33 спец фонд" sheetId="72" r:id="rId71"/>
    <sheet name="додаток№34 загальний фонд" sheetId="73" r:id="rId72"/>
    <sheet name="додаток№34 спец фонд" sheetId="74" r:id="rId73"/>
    <sheet name="додаток№37" sheetId="75" r:id="rId74"/>
    <sheet name="довідка" sheetId="76" r:id="rId75"/>
    <sheet name="Лист77" sheetId="77" r:id="rId76"/>
  </sheets>
  <externalReferences>
    <externalReference r:id="rId77"/>
    <externalReference r:id="rId78"/>
  </externalReferences>
  <calcPr calcId="145621"/>
</workbook>
</file>

<file path=xl/calcChain.xml><?xml version="1.0" encoding="utf-8"?>
<calcChain xmlns="http://schemas.openxmlformats.org/spreadsheetml/2006/main">
  <c r="A88" i="46" l="1"/>
  <c r="J87" i="46"/>
  <c r="A87" i="46"/>
  <c r="J85" i="46"/>
  <c r="A85" i="46"/>
  <c r="M82" i="46"/>
  <c r="I82" i="46"/>
  <c r="I81" i="46"/>
  <c r="M81" i="46" s="1"/>
  <c r="M80" i="46"/>
  <c r="I80" i="46"/>
  <c r="I79" i="46"/>
  <c r="M79" i="46" s="1"/>
  <c r="M78" i="46" s="1"/>
  <c r="L78" i="46"/>
  <c r="K78" i="46"/>
  <c r="J78" i="46"/>
  <c r="I78" i="46"/>
  <c r="H78" i="46"/>
  <c r="G78" i="46"/>
  <c r="F78" i="46"/>
  <c r="E78" i="46"/>
  <c r="D78" i="46"/>
  <c r="I77" i="46"/>
  <c r="M77" i="46" s="1"/>
  <c r="M76" i="46"/>
  <c r="I76" i="46"/>
  <c r="I75" i="46"/>
  <c r="M75" i="46" s="1"/>
  <c r="M74" i="46"/>
  <c r="I74" i="46"/>
  <c r="I73" i="46"/>
  <c r="M73" i="46" s="1"/>
  <c r="M72" i="46" s="1"/>
  <c r="L72" i="46"/>
  <c r="K72" i="46"/>
  <c r="J72" i="46"/>
  <c r="I72" i="46"/>
  <c r="H72" i="46"/>
  <c r="G72" i="46"/>
  <c r="F72" i="46"/>
  <c r="E72" i="46"/>
  <c r="D72" i="46"/>
  <c r="I71" i="46"/>
  <c r="M71" i="46" s="1"/>
  <c r="M70" i="46"/>
  <c r="M69" i="46" s="1"/>
  <c r="I70" i="46"/>
  <c r="L69" i="46"/>
  <c r="L64" i="46" s="1"/>
  <c r="L63" i="46" s="1"/>
  <c r="K69" i="46"/>
  <c r="K64" i="46" s="1"/>
  <c r="K63" i="46" s="1"/>
  <c r="J69" i="46"/>
  <c r="H69" i="46"/>
  <c r="H64" i="46" s="1"/>
  <c r="H63" i="46" s="1"/>
  <c r="G69" i="46"/>
  <c r="G64" i="46" s="1"/>
  <c r="G63" i="46" s="1"/>
  <c r="F69" i="46"/>
  <c r="E69" i="46"/>
  <c r="D69" i="46"/>
  <c r="D64" i="46" s="1"/>
  <c r="D63" i="46" s="1"/>
  <c r="M68" i="46"/>
  <c r="I68" i="46"/>
  <c r="I67" i="46"/>
  <c r="M67" i="46" s="1"/>
  <c r="M66" i="46" s="1"/>
  <c r="L66" i="46"/>
  <c r="K66" i="46"/>
  <c r="J66" i="46"/>
  <c r="I66" i="46"/>
  <c r="H66" i="46"/>
  <c r="G66" i="46"/>
  <c r="F66" i="46"/>
  <c r="E66" i="46"/>
  <c r="D66" i="46"/>
  <c r="I65" i="46"/>
  <c r="M65" i="46" s="1"/>
  <c r="M64" i="46" s="1"/>
  <c r="M63" i="46" s="1"/>
  <c r="J64" i="46"/>
  <c r="J63" i="46" s="1"/>
  <c r="F64" i="46"/>
  <c r="F63" i="46" s="1"/>
  <c r="E64" i="46"/>
  <c r="E63" i="46" s="1"/>
  <c r="M62" i="46"/>
  <c r="I62" i="46"/>
  <c r="I61" i="46"/>
  <c r="M61" i="46" s="1"/>
  <c r="M60" i="46"/>
  <c r="I60" i="46"/>
  <c r="I59" i="46"/>
  <c r="I58" i="46" s="1"/>
  <c r="L58" i="46"/>
  <c r="K58" i="46"/>
  <c r="J58" i="46"/>
  <c r="H58" i="46"/>
  <c r="G58" i="46"/>
  <c r="F58" i="46"/>
  <c r="E58" i="46"/>
  <c r="D58" i="46"/>
  <c r="I57" i="46"/>
  <c r="M57" i="46" s="1"/>
  <c r="M56" i="46"/>
  <c r="I56" i="46"/>
  <c r="I55" i="46"/>
  <c r="I54" i="46" s="1"/>
  <c r="L54" i="46"/>
  <c r="K54" i="46"/>
  <c r="J54" i="46"/>
  <c r="H54" i="46"/>
  <c r="G54" i="46"/>
  <c r="F54" i="46"/>
  <c r="E54" i="46"/>
  <c r="D54" i="46"/>
  <c r="I53" i="46"/>
  <c r="M53" i="46" s="1"/>
  <c r="M52" i="46"/>
  <c r="M51" i="46" s="1"/>
  <c r="I52" i="46"/>
  <c r="I51" i="46" s="1"/>
  <c r="L51" i="46"/>
  <c r="K51" i="46"/>
  <c r="J51" i="46"/>
  <c r="H51" i="46"/>
  <c r="G51" i="46"/>
  <c r="F51" i="46"/>
  <c r="E51" i="46"/>
  <c r="D51" i="46"/>
  <c r="M50" i="46"/>
  <c r="I50" i="46"/>
  <c r="I49" i="46"/>
  <c r="I48" i="46" s="1"/>
  <c r="I34" i="46" s="1"/>
  <c r="L48" i="46"/>
  <c r="K48" i="46"/>
  <c r="J48" i="46"/>
  <c r="H48" i="46"/>
  <c r="G48" i="46"/>
  <c r="F48" i="46"/>
  <c r="E48" i="46"/>
  <c r="D48" i="46"/>
  <c r="I47" i="46"/>
  <c r="M47" i="46" s="1"/>
  <c r="M46" i="46"/>
  <c r="I46" i="46"/>
  <c r="I45" i="46"/>
  <c r="M45" i="46" s="1"/>
  <c r="M44" i="46"/>
  <c r="I44" i="46"/>
  <c r="I43" i="46"/>
  <c r="M43" i="46" s="1"/>
  <c r="M42" i="46"/>
  <c r="M41" i="46" s="1"/>
  <c r="I42" i="46"/>
  <c r="I41" i="46" s="1"/>
  <c r="L41" i="46"/>
  <c r="L34" i="46" s="1"/>
  <c r="K41" i="46"/>
  <c r="K34" i="46" s="1"/>
  <c r="J41" i="46"/>
  <c r="H41" i="46"/>
  <c r="H34" i="46" s="1"/>
  <c r="G41" i="46"/>
  <c r="G34" i="46" s="1"/>
  <c r="F41" i="46"/>
  <c r="E41" i="46"/>
  <c r="D41" i="46"/>
  <c r="D34" i="46" s="1"/>
  <c r="M40" i="46"/>
  <c r="I40" i="46"/>
  <c r="I39" i="46"/>
  <c r="M39" i="46" s="1"/>
  <c r="M38" i="46"/>
  <c r="I38" i="46"/>
  <c r="I37" i="46"/>
  <c r="M37" i="46" s="1"/>
  <c r="M36" i="46"/>
  <c r="I36" i="46"/>
  <c r="I35" i="46"/>
  <c r="M35" i="46" s="1"/>
  <c r="J34" i="46"/>
  <c r="F34" i="46"/>
  <c r="E34" i="46"/>
  <c r="I33" i="46"/>
  <c r="M33" i="46" s="1"/>
  <c r="M32" i="46"/>
  <c r="I32" i="46"/>
  <c r="I31" i="46"/>
  <c r="I30" i="46" s="1"/>
  <c r="I29" i="46" s="1"/>
  <c r="I28" i="46" s="1"/>
  <c r="L30" i="46"/>
  <c r="K30" i="46"/>
  <c r="J30" i="46"/>
  <c r="J29" i="46" s="1"/>
  <c r="J28" i="46" s="1"/>
  <c r="J27" i="46" s="1"/>
  <c r="H30" i="46"/>
  <c r="G30" i="46"/>
  <c r="F30" i="46"/>
  <c r="F29" i="46" s="1"/>
  <c r="F28" i="46" s="1"/>
  <c r="F27" i="46" s="1"/>
  <c r="E30" i="46"/>
  <c r="E29" i="46" s="1"/>
  <c r="E28" i="46" s="1"/>
  <c r="E27" i="46" s="1"/>
  <c r="D30" i="46"/>
  <c r="L29" i="46"/>
  <c r="L28" i="46" s="1"/>
  <c r="L27" i="46" s="1"/>
  <c r="K29" i="46"/>
  <c r="K28" i="46" s="1"/>
  <c r="K27" i="46" s="1"/>
  <c r="H29" i="46"/>
  <c r="H28" i="46" s="1"/>
  <c r="H27" i="46" s="1"/>
  <c r="G29" i="46"/>
  <c r="G28" i="46" s="1"/>
  <c r="G27" i="46" s="1"/>
  <c r="D29" i="46"/>
  <c r="F15" i="46"/>
  <c r="F14" i="46"/>
  <c r="E14" i="46"/>
  <c r="F13" i="46"/>
  <c r="F12" i="46"/>
  <c r="E12" i="46"/>
  <c r="M11" i="46"/>
  <c r="K11" i="46"/>
  <c r="B11" i="46"/>
  <c r="A11" i="46"/>
  <c r="M10" i="46"/>
  <c r="K10" i="46"/>
  <c r="B10" i="46"/>
  <c r="M9" i="46"/>
  <c r="K9" i="46"/>
  <c r="B9" i="46"/>
  <c r="A6" i="46"/>
  <c r="I5" i="46"/>
  <c r="H5" i="46"/>
  <c r="A5" i="46"/>
  <c r="A88" i="44"/>
  <c r="J87" i="44"/>
  <c r="A87" i="44"/>
  <c r="J85" i="44"/>
  <c r="A85" i="44"/>
  <c r="I82" i="44"/>
  <c r="M82" i="44" s="1"/>
  <c r="I81" i="44"/>
  <c r="M81" i="44" s="1"/>
  <c r="M80" i="44"/>
  <c r="I80" i="44"/>
  <c r="I79" i="44"/>
  <c r="M79" i="44" s="1"/>
  <c r="M78" i="44" s="1"/>
  <c r="L78" i="44"/>
  <c r="K78" i="44"/>
  <c r="J78" i="44"/>
  <c r="I78" i="44"/>
  <c r="H78" i="44"/>
  <c r="G78" i="44"/>
  <c r="F78" i="44"/>
  <c r="E78" i="44"/>
  <c r="D78" i="44"/>
  <c r="I77" i="44"/>
  <c r="M77" i="44" s="1"/>
  <c r="M76" i="44"/>
  <c r="I76" i="44"/>
  <c r="I75" i="44"/>
  <c r="M75" i="44" s="1"/>
  <c r="M74" i="44"/>
  <c r="I74" i="44"/>
  <c r="I73" i="44"/>
  <c r="M73" i="44" s="1"/>
  <c r="M72" i="44" s="1"/>
  <c r="L72" i="44"/>
  <c r="K72" i="44"/>
  <c r="J72" i="44"/>
  <c r="I72" i="44"/>
  <c r="H72" i="44"/>
  <c r="G72" i="44"/>
  <c r="F72" i="44"/>
  <c r="E72" i="44"/>
  <c r="D72" i="44"/>
  <c r="I71" i="44"/>
  <c r="M71" i="44" s="1"/>
  <c r="M70" i="44"/>
  <c r="I70" i="44"/>
  <c r="I69" i="44" s="1"/>
  <c r="I64" i="44" s="1"/>
  <c r="I63" i="44" s="1"/>
  <c r="L69" i="44"/>
  <c r="K69" i="44"/>
  <c r="K64" i="44" s="1"/>
  <c r="K63" i="44" s="1"/>
  <c r="J69" i="44"/>
  <c r="J64" i="44" s="1"/>
  <c r="J63" i="44" s="1"/>
  <c r="H69" i="44"/>
  <c r="G69" i="44"/>
  <c r="G64" i="44" s="1"/>
  <c r="G63" i="44" s="1"/>
  <c r="F69" i="44"/>
  <c r="F64" i="44" s="1"/>
  <c r="F63" i="44" s="1"/>
  <c r="E69" i="44"/>
  <c r="D69" i="44"/>
  <c r="M68" i="44"/>
  <c r="I68" i="44"/>
  <c r="I67" i="44"/>
  <c r="M67" i="44" s="1"/>
  <c r="M66" i="44" s="1"/>
  <c r="L66" i="44"/>
  <c r="K66" i="44"/>
  <c r="J66" i="44"/>
  <c r="I66" i="44"/>
  <c r="H66" i="44"/>
  <c r="G66" i="44"/>
  <c r="F66" i="44"/>
  <c r="E66" i="44"/>
  <c r="D66" i="44"/>
  <c r="I65" i="44"/>
  <c r="M65" i="44" s="1"/>
  <c r="L64" i="44"/>
  <c r="L63" i="44" s="1"/>
  <c r="H64" i="44"/>
  <c r="H63" i="44" s="1"/>
  <c r="E64" i="44"/>
  <c r="E63" i="44" s="1"/>
  <c r="D64" i="44"/>
  <c r="D63" i="44" s="1"/>
  <c r="M62" i="44"/>
  <c r="I62" i="44"/>
  <c r="I61" i="44"/>
  <c r="M61" i="44" s="1"/>
  <c r="M60" i="44"/>
  <c r="I60" i="44"/>
  <c r="I59" i="44"/>
  <c r="M59" i="44" s="1"/>
  <c r="L58" i="44"/>
  <c r="K58" i="44"/>
  <c r="J58" i="44"/>
  <c r="I58" i="44"/>
  <c r="H58" i="44"/>
  <c r="G58" i="44"/>
  <c r="F58" i="44"/>
  <c r="E58" i="44"/>
  <c r="D58" i="44"/>
  <c r="I57" i="44"/>
  <c r="M57" i="44" s="1"/>
  <c r="M56" i="44"/>
  <c r="I56" i="44"/>
  <c r="I55" i="44"/>
  <c r="M55" i="44" s="1"/>
  <c r="M54" i="44" s="1"/>
  <c r="L54" i="44"/>
  <c r="K54" i="44"/>
  <c r="J54" i="44"/>
  <c r="I54" i="44"/>
  <c r="H54" i="44"/>
  <c r="G54" i="44"/>
  <c r="F54" i="44"/>
  <c r="E54" i="44"/>
  <c r="D54" i="44"/>
  <c r="I53" i="44"/>
  <c r="M53" i="44" s="1"/>
  <c r="M52" i="44"/>
  <c r="I52" i="44"/>
  <c r="I51" i="44" s="1"/>
  <c r="L51" i="44"/>
  <c r="K51" i="44"/>
  <c r="J51" i="44"/>
  <c r="H51" i="44"/>
  <c r="G51" i="44"/>
  <c r="F51" i="44"/>
  <c r="E51" i="44"/>
  <c r="D51" i="44"/>
  <c r="M50" i="44"/>
  <c r="I50" i="44"/>
  <c r="I49" i="44"/>
  <c r="M49" i="44" s="1"/>
  <c r="M48" i="44" s="1"/>
  <c r="L48" i="44"/>
  <c r="K48" i="44"/>
  <c r="J48" i="44"/>
  <c r="I48" i="44"/>
  <c r="H48" i="44"/>
  <c r="G48" i="44"/>
  <c r="F48" i="44"/>
  <c r="E48" i="44"/>
  <c r="D48" i="44"/>
  <c r="I47" i="44"/>
  <c r="M47" i="44" s="1"/>
  <c r="M46" i="44"/>
  <c r="I46" i="44"/>
  <c r="I45" i="44"/>
  <c r="M45" i="44" s="1"/>
  <c r="M44" i="44"/>
  <c r="I44" i="44"/>
  <c r="I43" i="44"/>
  <c r="M43" i="44" s="1"/>
  <c r="M42" i="44"/>
  <c r="M41" i="44" s="1"/>
  <c r="I42" i="44"/>
  <c r="I41" i="44" s="1"/>
  <c r="I34" i="44" s="1"/>
  <c r="L41" i="44"/>
  <c r="K41" i="44"/>
  <c r="K34" i="44" s="1"/>
  <c r="J41" i="44"/>
  <c r="J34" i="44" s="1"/>
  <c r="H41" i="44"/>
  <c r="G41" i="44"/>
  <c r="G34" i="44" s="1"/>
  <c r="F41" i="44"/>
  <c r="F34" i="44" s="1"/>
  <c r="E41" i="44"/>
  <c r="D41" i="44"/>
  <c r="M40" i="44"/>
  <c r="I40" i="44"/>
  <c r="I39" i="44"/>
  <c r="M39" i="44" s="1"/>
  <c r="M38" i="44"/>
  <c r="I38" i="44"/>
  <c r="I37" i="44"/>
  <c r="M37" i="44" s="1"/>
  <c r="M36" i="44"/>
  <c r="I36" i="44"/>
  <c r="I35" i="44"/>
  <c r="M35" i="44" s="1"/>
  <c r="L34" i="44"/>
  <c r="H34" i="44"/>
  <c r="E34" i="44"/>
  <c r="D34" i="44"/>
  <c r="I33" i="44"/>
  <c r="M33" i="44" s="1"/>
  <c r="M32" i="44"/>
  <c r="I32" i="44"/>
  <c r="I31" i="44"/>
  <c r="M31" i="44" s="1"/>
  <c r="M30" i="44" s="1"/>
  <c r="M29" i="44" s="1"/>
  <c r="L30" i="44"/>
  <c r="L29" i="44" s="1"/>
  <c r="L28" i="44" s="1"/>
  <c r="L27" i="44" s="1"/>
  <c r="K30" i="44"/>
  <c r="J30" i="44"/>
  <c r="I30" i="44"/>
  <c r="I29" i="44" s="1"/>
  <c r="H30" i="44"/>
  <c r="H29" i="44" s="1"/>
  <c r="H28" i="44" s="1"/>
  <c r="H27" i="44" s="1"/>
  <c r="G30" i="44"/>
  <c r="F30" i="44"/>
  <c r="E30" i="44"/>
  <c r="E29" i="44" s="1"/>
  <c r="E28" i="44" s="1"/>
  <c r="E27" i="44" s="1"/>
  <c r="D30" i="44"/>
  <c r="D29" i="44" s="1"/>
  <c r="D28" i="44" s="1"/>
  <c r="D27" i="44" s="1"/>
  <c r="K29" i="44"/>
  <c r="K28" i="44" s="1"/>
  <c r="K27" i="44" s="1"/>
  <c r="J29" i="44"/>
  <c r="J28" i="44" s="1"/>
  <c r="J27" i="44" s="1"/>
  <c r="G29" i="44"/>
  <c r="G28" i="44" s="1"/>
  <c r="G27" i="44" s="1"/>
  <c r="F29" i="44"/>
  <c r="F28" i="44" s="1"/>
  <c r="F27" i="44" s="1"/>
  <c r="F15" i="44"/>
  <c r="F14" i="44"/>
  <c r="E14" i="44"/>
  <c r="F13" i="44"/>
  <c r="F12" i="44"/>
  <c r="E12" i="44"/>
  <c r="M11" i="44"/>
  <c r="K11" i="44"/>
  <c r="B11" i="44"/>
  <c r="A11" i="44"/>
  <c r="M10" i="44"/>
  <c r="K10" i="44"/>
  <c r="B10" i="44"/>
  <c r="M9" i="44"/>
  <c r="K9" i="44"/>
  <c r="B9" i="44"/>
  <c r="A6" i="44"/>
  <c r="I5" i="44"/>
  <c r="H5" i="44"/>
  <c r="A5" i="44"/>
  <c r="A88" i="42"/>
  <c r="J87" i="42"/>
  <c r="A87" i="42"/>
  <c r="J85" i="42"/>
  <c r="A85" i="42"/>
  <c r="I82" i="42"/>
  <c r="M82" i="42" s="1"/>
  <c r="M81" i="42"/>
  <c r="I81" i="42"/>
  <c r="I80" i="42"/>
  <c r="M80" i="42" s="1"/>
  <c r="M79" i="42"/>
  <c r="M78" i="42" s="1"/>
  <c r="I79" i="42"/>
  <c r="I78" i="42" s="1"/>
  <c r="L78" i="42"/>
  <c r="K78" i="42"/>
  <c r="J78" i="42"/>
  <c r="H78" i="42"/>
  <c r="G78" i="42"/>
  <c r="F78" i="42"/>
  <c r="E78" i="42"/>
  <c r="D78" i="42"/>
  <c r="M77" i="42"/>
  <c r="I77" i="42"/>
  <c r="M76" i="42"/>
  <c r="I76" i="42"/>
  <c r="M75" i="42"/>
  <c r="I75" i="42"/>
  <c r="M74" i="42"/>
  <c r="I74" i="42"/>
  <c r="M73" i="42"/>
  <c r="M72" i="42" s="1"/>
  <c r="I73" i="42"/>
  <c r="I72" i="42" s="1"/>
  <c r="L72" i="42"/>
  <c r="K72" i="42"/>
  <c r="J72" i="42"/>
  <c r="H72" i="42"/>
  <c r="G72" i="42"/>
  <c r="F72" i="42"/>
  <c r="E72" i="42"/>
  <c r="D72" i="42"/>
  <c r="M71" i="42"/>
  <c r="I71" i="42"/>
  <c r="M70" i="42"/>
  <c r="I70" i="42"/>
  <c r="M69" i="42"/>
  <c r="L69" i="42"/>
  <c r="L64" i="42" s="1"/>
  <c r="L63" i="42" s="1"/>
  <c r="K69" i="42"/>
  <c r="J69" i="42"/>
  <c r="I69" i="42"/>
  <c r="H69" i="42"/>
  <c r="H64" i="42" s="1"/>
  <c r="H63" i="42" s="1"/>
  <c r="G69" i="42"/>
  <c r="F69" i="42"/>
  <c r="E69" i="42"/>
  <c r="E64" i="42" s="1"/>
  <c r="E63" i="42" s="1"/>
  <c r="D69" i="42"/>
  <c r="D64" i="42" s="1"/>
  <c r="D63" i="42" s="1"/>
  <c r="M68" i="42"/>
  <c r="I68" i="42"/>
  <c r="M67" i="42"/>
  <c r="M66" i="42" s="1"/>
  <c r="I67" i="42"/>
  <c r="I66" i="42" s="1"/>
  <c r="L66" i="42"/>
  <c r="K66" i="42"/>
  <c r="J66" i="42"/>
  <c r="H66" i="42"/>
  <c r="G66" i="42"/>
  <c r="F66" i="42"/>
  <c r="E66" i="42"/>
  <c r="D66" i="42"/>
  <c r="M65" i="42"/>
  <c r="I65" i="42"/>
  <c r="K64" i="42"/>
  <c r="K63" i="42" s="1"/>
  <c r="J64" i="42"/>
  <c r="J63" i="42" s="1"/>
  <c r="G64" i="42"/>
  <c r="G63" i="42" s="1"/>
  <c r="F64" i="42"/>
  <c r="F63" i="42" s="1"/>
  <c r="M62" i="42"/>
  <c r="I62" i="42"/>
  <c r="M61" i="42"/>
  <c r="I61" i="42"/>
  <c r="M60" i="42"/>
  <c r="I60" i="42"/>
  <c r="M59" i="42"/>
  <c r="M58" i="42" s="1"/>
  <c r="I59" i="42"/>
  <c r="I58" i="42" s="1"/>
  <c r="L58" i="42"/>
  <c r="K58" i="42"/>
  <c r="J58" i="42"/>
  <c r="H58" i="42"/>
  <c r="G58" i="42"/>
  <c r="F58" i="42"/>
  <c r="E58" i="42"/>
  <c r="D58" i="42"/>
  <c r="M57" i="42"/>
  <c r="I57" i="42"/>
  <c r="M56" i="42"/>
  <c r="I56" i="42"/>
  <c r="M55" i="42"/>
  <c r="M54" i="42" s="1"/>
  <c r="I55" i="42"/>
  <c r="I54" i="42" s="1"/>
  <c r="L54" i="42"/>
  <c r="K54" i="42"/>
  <c r="J54" i="42"/>
  <c r="H54" i="42"/>
  <c r="G54" i="42"/>
  <c r="F54" i="42"/>
  <c r="E54" i="42"/>
  <c r="D54" i="42"/>
  <c r="M53" i="42"/>
  <c r="I53" i="42"/>
  <c r="M52" i="42"/>
  <c r="I52" i="42"/>
  <c r="M51" i="42"/>
  <c r="L51" i="42"/>
  <c r="K51" i="42"/>
  <c r="J51" i="42"/>
  <c r="I51" i="42"/>
  <c r="H51" i="42"/>
  <c r="G51" i="42"/>
  <c r="F51" i="42"/>
  <c r="E51" i="42"/>
  <c r="D51" i="42"/>
  <c r="M50" i="42"/>
  <c r="I50" i="42"/>
  <c r="M49" i="42"/>
  <c r="M48" i="42" s="1"/>
  <c r="M34" i="42" s="1"/>
  <c r="I49" i="42"/>
  <c r="I48" i="42" s="1"/>
  <c r="I34" i="42" s="1"/>
  <c r="L48" i="42"/>
  <c r="K48" i="42"/>
  <c r="J48" i="42"/>
  <c r="H48" i="42"/>
  <c r="G48" i="42"/>
  <c r="F48" i="42"/>
  <c r="E48" i="42"/>
  <c r="D48" i="42"/>
  <c r="M47" i="42"/>
  <c r="I47" i="42"/>
  <c r="M46" i="42"/>
  <c r="I46" i="42"/>
  <c r="M45" i="42"/>
  <c r="I45" i="42"/>
  <c r="M44" i="42"/>
  <c r="I44" i="42"/>
  <c r="M43" i="42"/>
  <c r="I43" i="42"/>
  <c r="M42" i="42"/>
  <c r="I42" i="42"/>
  <c r="M41" i="42"/>
  <c r="L41" i="42"/>
  <c r="L34" i="42" s="1"/>
  <c r="K41" i="42"/>
  <c r="J41" i="42"/>
  <c r="I41" i="42"/>
  <c r="H41" i="42"/>
  <c r="H34" i="42" s="1"/>
  <c r="G41" i="42"/>
  <c r="F41" i="42"/>
  <c r="E41" i="42"/>
  <c r="E34" i="42" s="1"/>
  <c r="D41" i="42"/>
  <c r="D34" i="42" s="1"/>
  <c r="M40" i="42"/>
  <c r="I40" i="42"/>
  <c r="M39" i="42"/>
  <c r="I39" i="42"/>
  <c r="M38" i="42"/>
  <c r="I38" i="42"/>
  <c r="M37" i="42"/>
  <c r="I37" i="42"/>
  <c r="M36" i="42"/>
  <c r="I36" i="42"/>
  <c r="M35" i="42"/>
  <c r="I35" i="42"/>
  <c r="K34" i="42"/>
  <c r="J34" i="42"/>
  <c r="G34" i="42"/>
  <c r="F34" i="42"/>
  <c r="M33" i="42"/>
  <c r="I33" i="42"/>
  <c r="M32" i="42"/>
  <c r="I32" i="42"/>
  <c r="M31" i="42"/>
  <c r="M30" i="42" s="1"/>
  <c r="M29" i="42" s="1"/>
  <c r="I31" i="42"/>
  <c r="I30" i="42" s="1"/>
  <c r="I29" i="42" s="1"/>
  <c r="I28" i="42" s="1"/>
  <c r="L30" i="42"/>
  <c r="K30" i="42"/>
  <c r="K29" i="42" s="1"/>
  <c r="K28" i="42" s="1"/>
  <c r="K27" i="42" s="1"/>
  <c r="J30" i="42"/>
  <c r="J29" i="42" s="1"/>
  <c r="J28" i="42" s="1"/>
  <c r="J27" i="42" s="1"/>
  <c r="H30" i="42"/>
  <c r="G30" i="42"/>
  <c r="G29" i="42" s="1"/>
  <c r="G28" i="42" s="1"/>
  <c r="G27" i="42" s="1"/>
  <c r="F30" i="42"/>
  <c r="F29" i="42" s="1"/>
  <c r="F28" i="42" s="1"/>
  <c r="F27" i="42" s="1"/>
  <c r="E30" i="42"/>
  <c r="D30" i="42"/>
  <c r="L29" i="42"/>
  <c r="L28" i="42" s="1"/>
  <c r="L27" i="42" s="1"/>
  <c r="H29" i="42"/>
  <c r="H28" i="42" s="1"/>
  <c r="H27" i="42" s="1"/>
  <c r="E29" i="42"/>
  <c r="D29" i="42"/>
  <c r="D28" i="42" s="1"/>
  <c r="D27" i="42" s="1"/>
  <c r="F15" i="42"/>
  <c r="F14" i="42"/>
  <c r="E14" i="42"/>
  <c r="F13" i="42"/>
  <c r="F12" i="42"/>
  <c r="E12" i="42"/>
  <c r="M11" i="42"/>
  <c r="K11" i="42"/>
  <c r="B11" i="42"/>
  <c r="A11" i="42"/>
  <c r="M10" i="42"/>
  <c r="K10" i="42"/>
  <c r="B10" i="42"/>
  <c r="M9" i="42"/>
  <c r="K9" i="42"/>
  <c r="B9" i="42"/>
  <c r="A6" i="42"/>
  <c r="I5" i="42"/>
  <c r="H5" i="42"/>
  <c r="A5" i="42"/>
  <c r="A88" i="43"/>
  <c r="J87" i="43"/>
  <c r="A87" i="43"/>
  <c r="J85" i="43"/>
  <c r="A85" i="43"/>
  <c r="M82" i="43"/>
  <c r="I82" i="43"/>
  <c r="I81" i="43"/>
  <c r="M81" i="43" s="1"/>
  <c r="M80" i="43"/>
  <c r="I80" i="43"/>
  <c r="I79" i="43"/>
  <c r="M79" i="43" s="1"/>
  <c r="L78" i="43"/>
  <c r="K78" i="43"/>
  <c r="J78" i="43"/>
  <c r="I78" i="43"/>
  <c r="H78" i="43"/>
  <c r="G78" i="43"/>
  <c r="F78" i="43"/>
  <c r="E78" i="43"/>
  <c r="D78" i="43"/>
  <c r="I77" i="43"/>
  <c r="M77" i="43" s="1"/>
  <c r="M76" i="43"/>
  <c r="I76" i="43"/>
  <c r="I75" i="43"/>
  <c r="M75" i="43" s="1"/>
  <c r="M74" i="43"/>
  <c r="I74" i="43"/>
  <c r="I73" i="43"/>
  <c r="I72" i="43" s="1"/>
  <c r="L72" i="43"/>
  <c r="K72" i="43"/>
  <c r="J72" i="43"/>
  <c r="H72" i="43"/>
  <c r="G72" i="43"/>
  <c r="F72" i="43"/>
  <c r="E72" i="43"/>
  <c r="D72" i="43"/>
  <c r="I71" i="43"/>
  <c r="M71" i="43" s="1"/>
  <c r="M70" i="43"/>
  <c r="I70" i="43"/>
  <c r="L69" i="43"/>
  <c r="L64" i="43" s="1"/>
  <c r="L63" i="43" s="1"/>
  <c r="K69" i="43"/>
  <c r="K64" i="43" s="1"/>
  <c r="K63" i="43" s="1"/>
  <c r="J69" i="43"/>
  <c r="H69" i="43"/>
  <c r="H64" i="43" s="1"/>
  <c r="H63" i="43" s="1"/>
  <c r="G69" i="43"/>
  <c r="G64" i="43" s="1"/>
  <c r="G63" i="43" s="1"/>
  <c r="F69" i="43"/>
  <c r="E69" i="43"/>
  <c r="D69" i="43"/>
  <c r="D64" i="43" s="1"/>
  <c r="D63" i="43" s="1"/>
  <c r="M68" i="43"/>
  <c r="I68" i="43"/>
  <c r="I67" i="43"/>
  <c r="I66" i="43" s="1"/>
  <c r="L66" i="43"/>
  <c r="K66" i="43"/>
  <c r="J66" i="43"/>
  <c r="H66" i="43"/>
  <c r="G66" i="43"/>
  <c r="F66" i="43"/>
  <c r="E66" i="43"/>
  <c r="D66" i="43"/>
  <c r="I65" i="43"/>
  <c r="M65" i="43" s="1"/>
  <c r="J64" i="43"/>
  <c r="J63" i="43" s="1"/>
  <c r="F64" i="43"/>
  <c r="F63" i="43" s="1"/>
  <c r="E64" i="43"/>
  <c r="E63" i="43" s="1"/>
  <c r="M62" i="43"/>
  <c r="I62" i="43"/>
  <c r="I61" i="43"/>
  <c r="M61" i="43" s="1"/>
  <c r="M60" i="43"/>
  <c r="I60" i="43"/>
  <c r="I59" i="43"/>
  <c r="I58" i="43" s="1"/>
  <c r="L58" i="43"/>
  <c r="K58" i="43"/>
  <c r="J58" i="43"/>
  <c r="H58" i="43"/>
  <c r="G58" i="43"/>
  <c r="F58" i="43"/>
  <c r="E58" i="43"/>
  <c r="D58" i="43"/>
  <c r="I57" i="43"/>
  <c r="M57" i="43" s="1"/>
  <c r="M56" i="43"/>
  <c r="I56" i="43"/>
  <c r="I55" i="43"/>
  <c r="I54" i="43" s="1"/>
  <c r="L54" i="43"/>
  <c r="K54" i="43"/>
  <c r="J54" i="43"/>
  <c r="H54" i="43"/>
  <c r="G54" i="43"/>
  <c r="F54" i="43"/>
  <c r="E54" i="43"/>
  <c r="D54" i="43"/>
  <c r="I53" i="43"/>
  <c r="M53" i="43" s="1"/>
  <c r="M52" i="43"/>
  <c r="I52" i="43"/>
  <c r="L51" i="43"/>
  <c r="K51" i="43"/>
  <c r="J51" i="43"/>
  <c r="H51" i="43"/>
  <c r="G51" i="43"/>
  <c r="F51" i="43"/>
  <c r="E51" i="43"/>
  <c r="D51" i="43"/>
  <c r="M50" i="43"/>
  <c r="I50" i="43"/>
  <c r="I49" i="43"/>
  <c r="I48" i="43" s="1"/>
  <c r="L48" i="43"/>
  <c r="K48" i="43"/>
  <c r="J48" i="43"/>
  <c r="H48" i="43"/>
  <c r="G48" i="43"/>
  <c r="F48" i="43"/>
  <c r="E48" i="43"/>
  <c r="D48" i="43"/>
  <c r="I47" i="43"/>
  <c r="M47" i="43" s="1"/>
  <c r="M46" i="43"/>
  <c r="I46" i="43"/>
  <c r="I45" i="43"/>
  <c r="M45" i="43" s="1"/>
  <c r="M44" i="43"/>
  <c r="I44" i="43"/>
  <c r="I43" i="43"/>
  <c r="M43" i="43" s="1"/>
  <c r="I42" i="43"/>
  <c r="M42" i="43" s="1"/>
  <c r="L41" i="43"/>
  <c r="K41" i="43"/>
  <c r="K34" i="43" s="1"/>
  <c r="J41" i="43"/>
  <c r="J34" i="43" s="1"/>
  <c r="H41" i="43"/>
  <c r="G41" i="43"/>
  <c r="G34" i="43" s="1"/>
  <c r="F41" i="43"/>
  <c r="F34" i="43" s="1"/>
  <c r="E41" i="43"/>
  <c r="D41" i="43"/>
  <c r="I40" i="43"/>
  <c r="M40" i="43" s="1"/>
  <c r="I39" i="43"/>
  <c r="M39" i="43" s="1"/>
  <c r="I38" i="43"/>
  <c r="M38" i="43" s="1"/>
  <c r="I37" i="43"/>
  <c r="M37" i="43" s="1"/>
  <c r="I36" i="43"/>
  <c r="M36" i="43" s="1"/>
  <c r="I35" i="43"/>
  <c r="M35" i="43" s="1"/>
  <c r="L34" i="43"/>
  <c r="H34" i="43"/>
  <c r="E34" i="43"/>
  <c r="D34" i="43"/>
  <c r="I33" i="43"/>
  <c r="M33" i="43" s="1"/>
  <c r="I32" i="43"/>
  <c r="M32" i="43" s="1"/>
  <c r="I31" i="43"/>
  <c r="M31" i="43" s="1"/>
  <c r="M30" i="43" s="1"/>
  <c r="L30" i="43"/>
  <c r="L29" i="43" s="1"/>
  <c r="L28" i="43" s="1"/>
  <c r="L27" i="43" s="1"/>
  <c r="K30" i="43"/>
  <c r="J30" i="43"/>
  <c r="H30" i="43"/>
  <c r="H29" i="43" s="1"/>
  <c r="H28" i="43" s="1"/>
  <c r="H27" i="43" s="1"/>
  <c r="G30" i="43"/>
  <c r="F30" i="43"/>
  <c r="E30" i="43"/>
  <c r="E29" i="43" s="1"/>
  <c r="E28" i="43" s="1"/>
  <c r="E27" i="43" s="1"/>
  <c r="D30" i="43"/>
  <c r="D29" i="43" s="1"/>
  <c r="D28" i="43" s="1"/>
  <c r="D27" i="43" s="1"/>
  <c r="K29" i="43"/>
  <c r="K28" i="43" s="1"/>
  <c r="J29" i="43"/>
  <c r="J28" i="43" s="1"/>
  <c r="J27" i="43" s="1"/>
  <c r="G29" i="43"/>
  <c r="G28" i="43" s="1"/>
  <c r="G27" i="43" s="1"/>
  <c r="F29" i="43"/>
  <c r="F28" i="43" s="1"/>
  <c r="F15" i="43"/>
  <c r="F14" i="43"/>
  <c r="E14" i="43"/>
  <c r="F13" i="43"/>
  <c r="E12" i="43"/>
  <c r="F12" i="43" s="1"/>
  <c r="M11" i="43"/>
  <c r="K11" i="43"/>
  <c r="B11" i="43"/>
  <c r="A11" i="43"/>
  <c r="M10" i="43"/>
  <c r="K10" i="43"/>
  <c r="B10" i="43"/>
  <c r="M9" i="43"/>
  <c r="K9" i="43"/>
  <c r="B9" i="43"/>
  <c r="A6" i="43"/>
  <c r="I5" i="43"/>
  <c r="H5" i="43"/>
  <c r="A5" i="43"/>
  <c r="A88" i="41"/>
  <c r="J87" i="41"/>
  <c r="A87" i="41"/>
  <c r="J85" i="41"/>
  <c r="A85" i="41"/>
  <c r="I82" i="41"/>
  <c r="M82" i="41" s="1"/>
  <c r="M81" i="41"/>
  <c r="I81" i="41"/>
  <c r="I80" i="41"/>
  <c r="M80" i="41" s="1"/>
  <c r="M79" i="41"/>
  <c r="M78" i="41" s="1"/>
  <c r="I79" i="41"/>
  <c r="I78" i="41" s="1"/>
  <c r="L78" i="41"/>
  <c r="K78" i="41"/>
  <c r="J78" i="41"/>
  <c r="H78" i="41"/>
  <c r="G78" i="41"/>
  <c r="F78" i="41"/>
  <c r="E78" i="41"/>
  <c r="D78" i="41"/>
  <c r="M77" i="41"/>
  <c r="I77" i="41"/>
  <c r="M76" i="41"/>
  <c r="I76" i="41"/>
  <c r="M75" i="41"/>
  <c r="I75" i="41"/>
  <c r="M74" i="41"/>
  <c r="I74" i="41"/>
  <c r="M73" i="41"/>
  <c r="M72" i="41" s="1"/>
  <c r="I73" i="41"/>
  <c r="I72" i="41" s="1"/>
  <c r="L72" i="41"/>
  <c r="K72" i="41"/>
  <c r="J72" i="41"/>
  <c r="H72" i="41"/>
  <c r="G72" i="41"/>
  <c r="F72" i="41"/>
  <c r="E72" i="41"/>
  <c r="D72" i="41"/>
  <c r="M71" i="41"/>
  <c r="I71" i="41"/>
  <c r="M70" i="41"/>
  <c r="I70" i="41"/>
  <c r="M69" i="41"/>
  <c r="L69" i="41"/>
  <c r="L64" i="41" s="1"/>
  <c r="L63" i="41" s="1"/>
  <c r="K69" i="41"/>
  <c r="J69" i="41"/>
  <c r="I69" i="41"/>
  <c r="H69" i="41"/>
  <c r="H64" i="41" s="1"/>
  <c r="H63" i="41" s="1"/>
  <c r="G69" i="41"/>
  <c r="F69" i="41"/>
  <c r="E69" i="41"/>
  <c r="E64" i="41" s="1"/>
  <c r="E63" i="41" s="1"/>
  <c r="D69" i="41"/>
  <c r="D64" i="41" s="1"/>
  <c r="D63" i="41" s="1"/>
  <c r="M68" i="41"/>
  <c r="I68" i="41"/>
  <c r="M67" i="41"/>
  <c r="M66" i="41" s="1"/>
  <c r="I67" i="41"/>
  <c r="I66" i="41" s="1"/>
  <c r="L66" i="41"/>
  <c r="K66" i="41"/>
  <c r="J66" i="41"/>
  <c r="H66" i="41"/>
  <c r="G66" i="41"/>
  <c r="F66" i="41"/>
  <c r="E66" i="41"/>
  <c r="D66" i="41"/>
  <c r="M65" i="41"/>
  <c r="I65" i="41"/>
  <c r="K64" i="41"/>
  <c r="K63" i="41" s="1"/>
  <c r="J64" i="41"/>
  <c r="J63" i="41" s="1"/>
  <c r="G64" i="41"/>
  <c r="G63" i="41" s="1"/>
  <c r="F64" i="41"/>
  <c r="F63" i="41" s="1"/>
  <c r="M62" i="41"/>
  <c r="I62" i="41"/>
  <c r="M61" i="41"/>
  <c r="I61" i="41"/>
  <c r="M60" i="41"/>
  <c r="I60" i="41"/>
  <c r="M59" i="41"/>
  <c r="M58" i="41" s="1"/>
  <c r="I59" i="41"/>
  <c r="I58" i="41" s="1"/>
  <c r="L58" i="41"/>
  <c r="K58" i="41"/>
  <c r="J58" i="41"/>
  <c r="H58" i="41"/>
  <c r="G58" i="41"/>
  <c r="F58" i="41"/>
  <c r="E58" i="41"/>
  <c r="D58" i="41"/>
  <c r="M57" i="41"/>
  <c r="I57" i="41"/>
  <c r="M56" i="41"/>
  <c r="I56" i="41"/>
  <c r="M55" i="41"/>
  <c r="M54" i="41" s="1"/>
  <c r="I55" i="41"/>
  <c r="I54" i="41" s="1"/>
  <c r="L54" i="41"/>
  <c r="K54" i="41"/>
  <c r="J54" i="41"/>
  <c r="H54" i="41"/>
  <c r="G54" i="41"/>
  <c r="F54" i="41"/>
  <c r="E54" i="41"/>
  <c r="D54" i="41"/>
  <c r="M53" i="41"/>
  <c r="I53" i="41"/>
  <c r="M52" i="41"/>
  <c r="I52" i="41"/>
  <c r="M51" i="41"/>
  <c r="L51" i="41"/>
  <c r="K51" i="41"/>
  <c r="J51" i="41"/>
  <c r="I51" i="41"/>
  <c r="H51" i="41"/>
  <c r="G51" i="41"/>
  <c r="F51" i="41"/>
  <c r="E51" i="41"/>
  <c r="D51" i="41"/>
  <c r="M50" i="41"/>
  <c r="I50" i="41"/>
  <c r="M49" i="41"/>
  <c r="M48" i="41" s="1"/>
  <c r="M34" i="41" s="1"/>
  <c r="I49" i="41"/>
  <c r="I48" i="41" s="1"/>
  <c r="I34" i="41" s="1"/>
  <c r="L48" i="41"/>
  <c r="K48" i="41"/>
  <c r="J48" i="41"/>
  <c r="H48" i="41"/>
  <c r="G48" i="41"/>
  <c r="F48" i="41"/>
  <c r="E48" i="41"/>
  <c r="D48" i="41"/>
  <c r="M47" i="41"/>
  <c r="I47" i="41"/>
  <c r="M46" i="41"/>
  <c r="I46" i="41"/>
  <c r="M45" i="41"/>
  <c r="I45" i="41"/>
  <c r="M44" i="41"/>
  <c r="I44" i="41"/>
  <c r="M43" i="41"/>
  <c r="I43" i="41"/>
  <c r="M42" i="41"/>
  <c r="I42" i="41"/>
  <c r="M41" i="41"/>
  <c r="L41" i="41"/>
  <c r="L34" i="41" s="1"/>
  <c r="K41" i="41"/>
  <c r="J41" i="41"/>
  <c r="I41" i="41"/>
  <c r="H41" i="41"/>
  <c r="H34" i="41" s="1"/>
  <c r="G41" i="41"/>
  <c r="F41" i="41"/>
  <c r="E41" i="41"/>
  <c r="E34" i="41" s="1"/>
  <c r="D41" i="41"/>
  <c r="D34" i="41" s="1"/>
  <c r="M40" i="41"/>
  <c r="I40" i="41"/>
  <c r="M39" i="41"/>
  <c r="I39" i="41"/>
  <c r="M38" i="41"/>
  <c r="I38" i="41"/>
  <c r="M37" i="41"/>
  <c r="I37" i="41"/>
  <c r="M36" i="41"/>
  <c r="I36" i="41"/>
  <c r="M35" i="41"/>
  <c r="I35" i="41"/>
  <c r="K34" i="41"/>
  <c r="J34" i="41"/>
  <c r="G34" i="41"/>
  <c r="F34" i="41"/>
  <c r="M33" i="41"/>
  <c r="I33" i="41"/>
  <c r="M32" i="41"/>
  <c r="I32" i="41"/>
  <c r="M31" i="41"/>
  <c r="M30" i="41" s="1"/>
  <c r="M29" i="41" s="1"/>
  <c r="M28" i="41" s="1"/>
  <c r="I31" i="41"/>
  <c r="I30" i="41" s="1"/>
  <c r="I29" i="41" s="1"/>
  <c r="L30" i="41"/>
  <c r="K30" i="41"/>
  <c r="K29" i="41" s="1"/>
  <c r="K28" i="41" s="1"/>
  <c r="K27" i="41" s="1"/>
  <c r="J30" i="41"/>
  <c r="J29" i="41" s="1"/>
  <c r="J28" i="41" s="1"/>
  <c r="J27" i="41" s="1"/>
  <c r="H30" i="41"/>
  <c r="G30" i="41"/>
  <c r="G29" i="41" s="1"/>
  <c r="G28" i="41" s="1"/>
  <c r="G27" i="41" s="1"/>
  <c r="F30" i="41"/>
  <c r="F29" i="41" s="1"/>
  <c r="F28" i="41" s="1"/>
  <c r="F27" i="41" s="1"/>
  <c r="E30" i="41"/>
  <c r="D30" i="41"/>
  <c r="L29" i="41"/>
  <c r="L28" i="41" s="1"/>
  <c r="L27" i="41" s="1"/>
  <c r="H29" i="41"/>
  <c r="H28" i="41" s="1"/>
  <c r="H27" i="41" s="1"/>
  <c r="E29" i="41"/>
  <c r="E28" i="41" s="1"/>
  <c r="E27" i="41" s="1"/>
  <c r="D29" i="41"/>
  <c r="F15" i="41"/>
  <c r="F14" i="41"/>
  <c r="E14" i="41"/>
  <c r="F13" i="41"/>
  <c r="F12" i="41"/>
  <c r="E12" i="41"/>
  <c r="M11" i="41"/>
  <c r="K11" i="41"/>
  <c r="B11" i="41"/>
  <c r="A11" i="41"/>
  <c r="M10" i="41"/>
  <c r="K10" i="41"/>
  <c r="B10" i="41"/>
  <c r="M9" i="41"/>
  <c r="K9" i="41"/>
  <c r="B9" i="41"/>
  <c r="A6" i="41"/>
  <c r="I5" i="41"/>
  <c r="H5" i="41"/>
  <c r="A5" i="41"/>
  <c r="A88" i="40"/>
  <c r="J87" i="40"/>
  <c r="A87" i="40"/>
  <c r="J85" i="40"/>
  <c r="A85" i="40"/>
  <c r="I82" i="40"/>
  <c r="M82" i="40" s="1"/>
  <c r="M81" i="40"/>
  <c r="I81" i="40"/>
  <c r="I80" i="40"/>
  <c r="M80" i="40" s="1"/>
  <c r="M79" i="40"/>
  <c r="M78" i="40" s="1"/>
  <c r="I79" i="40"/>
  <c r="I78" i="40" s="1"/>
  <c r="L78" i="40"/>
  <c r="K78" i="40"/>
  <c r="J78" i="40"/>
  <c r="H78" i="40"/>
  <c r="G78" i="40"/>
  <c r="F78" i="40"/>
  <c r="E78" i="40"/>
  <c r="D78" i="40"/>
  <c r="M77" i="40"/>
  <c r="I77" i="40"/>
  <c r="M76" i="40"/>
  <c r="I76" i="40"/>
  <c r="M75" i="40"/>
  <c r="I75" i="40"/>
  <c r="M74" i="40"/>
  <c r="I74" i="40"/>
  <c r="M73" i="40"/>
  <c r="M72" i="40" s="1"/>
  <c r="I73" i="40"/>
  <c r="I72" i="40" s="1"/>
  <c r="L72" i="40"/>
  <c r="K72" i="40"/>
  <c r="J72" i="40"/>
  <c r="H72" i="40"/>
  <c r="G72" i="40"/>
  <c r="F72" i="40"/>
  <c r="E72" i="40"/>
  <c r="D72" i="40"/>
  <c r="M71" i="40"/>
  <c r="I71" i="40"/>
  <c r="M70" i="40"/>
  <c r="I70" i="40"/>
  <c r="M69" i="40"/>
  <c r="L69" i="40"/>
  <c r="L64" i="40" s="1"/>
  <c r="L63" i="40" s="1"/>
  <c r="K69" i="40"/>
  <c r="J69" i="40"/>
  <c r="I69" i="40"/>
  <c r="H69" i="40"/>
  <c r="H64" i="40" s="1"/>
  <c r="H63" i="40" s="1"/>
  <c r="G69" i="40"/>
  <c r="F69" i="40"/>
  <c r="E69" i="40"/>
  <c r="E64" i="40" s="1"/>
  <c r="E63" i="40" s="1"/>
  <c r="D69" i="40"/>
  <c r="D64" i="40" s="1"/>
  <c r="D63" i="40" s="1"/>
  <c r="M68" i="40"/>
  <c r="I68" i="40"/>
  <c r="M67" i="40"/>
  <c r="M66" i="40" s="1"/>
  <c r="I67" i="40"/>
  <c r="I66" i="40" s="1"/>
  <c r="L66" i="40"/>
  <c r="K66" i="40"/>
  <c r="J66" i="40"/>
  <c r="H66" i="40"/>
  <c r="G66" i="40"/>
  <c r="F66" i="40"/>
  <c r="E66" i="40"/>
  <c r="D66" i="40"/>
  <c r="M65" i="40"/>
  <c r="I65" i="40"/>
  <c r="K64" i="40"/>
  <c r="K63" i="40" s="1"/>
  <c r="J64" i="40"/>
  <c r="J63" i="40" s="1"/>
  <c r="G64" i="40"/>
  <c r="G63" i="40" s="1"/>
  <c r="F64" i="40"/>
  <c r="F63" i="40" s="1"/>
  <c r="M62" i="40"/>
  <c r="I62" i="40"/>
  <c r="M61" i="40"/>
  <c r="I61" i="40"/>
  <c r="M60" i="40"/>
  <c r="I60" i="40"/>
  <c r="M59" i="40"/>
  <c r="M58" i="40" s="1"/>
  <c r="I59" i="40"/>
  <c r="I58" i="40" s="1"/>
  <c r="L58" i="40"/>
  <c r="K58" i="40"/>
  <c r="J58" i="40"/>
  <c r="H58" i="40"/>
  <c r="G58" i="40"/>
  <c r="F58" i="40"/>
  <c r="E58" i="40"/>
  <c r="D58" i="40"/>
  <c r="M57" i="40"/>
  <c r="I57" i="40"/>
  <c r="M56" i="40"/>
  <c r="I56" i="40"/>
  <c r="M55" i="40"/>
  <c r="M54" i="40" s="1"/>
  <c r="I55" i="40"/>
  <c r="I54" i="40" s="1"/>
  <c r="L54" i="40"/>
  <c r="K54" i="40"/>
  <c r="J54" i="40"/>
  <c r="H54" i="40"/>
  <c r="G54" i="40"/>
  <c r="F54" i="40"/>
  <c r="E54" i="40"/>
  <c r="D54" i="40"/>
  <c r="M53" i="40"/>
  <c r="I53" i="40"/>
  <c r="M52" i="40"/>
  <c r="I52" i="40"/>
  <c r="M51" i="40"/>
  <c r="L51" i="40"/>
  <c r="K51" i="40"/>
  <c r="J51" i="40"/>
  <c r="I51" i="40"/>
  <c r="H51" i="40"/>
  <c r="G51" i="40"/>
  <c r="F51" i="40"/>
  <c r="E51" i="40"/>
  <c r="D51" i="40"/>
  <c r="M50" i="40"/>
  <c r="I50" i="40"/>
  <c r="M49" i="40"/>
  <c r="M48" i="40" s="1"/>
  <c r="M34" i="40" s="1"/>
  <c r="I49" i="40"/>
  <c r="I48" i="40" s="1"/>
  <c r="I34" i="40" s="1"/>
  <c r="L48" i="40"/>
  <c r="K48" i="40"/>
  <c r="J48" i="40"/>
  <c r="H48" i="40"/>
  <c r="G48" i="40"/>
  <c r="F48" i="40"/>
  <c r="E48" i="40"/>
  <c r="D48" i="40"/>
  <c r="M47" i="40"/>
  <c r="I47" i="40"/>
  <c r="M46" i="40"/>
  <c r="I46" i="40"/>
  <c r="M45" i="40"/>
  <c r="I45" i="40"/>
  <c r="M44" i="40"/>
  <c r="I44" i="40"/>
  <c r="M43" i="40"/>
  <c r="I43" i="40"/>
  <c r="M42" i="40"/>
  <c r="I42" i="40"/>
  <c r="M41" i="40"/>
  <c r="L41" i="40"/>
  <c r="L34" i="40" s="1"/>
  <c r="K41" i="40"/>
  <c r="J41" i="40"/>
  <c r="I41" i="40"/>
  <c r="H41" i="40"/>
  <c r="H34" i="40" s="1"/>
  <c r="G41" i="40"/>
  <c r="F41" i="40"/>
  <c r="E41" i="40"/>
  <c r="E34" i="40" s="1"/>
  <c r="D41" i="40"/>
  <c r="D34" i="40" s="1"/>
  <c r="M40" i="40"/>
  <c r="I40" i="40"/>
  <c r="M39" i="40"/>
  <c r="I39" i="40"/>
  <c r="M38" i="40"/>
  <c r="I38" i="40"/>
  <c r="M37" i="40"/>
  <c r="I37" i="40"/>
  <c r="M36" i="40"/>
  <c r="I36" i="40"/>
  <c r="M35" i="40"/>
  <c r="I35" i="40"/>
  <c r="K34" i="40"/>
  <c r="J34" i="40"/>
  <c r="G34" i="40"/>
  <c r="F34" i="40"/>
  <c r="M33" i="40"/>
  <c r="I33" i="40"/>
  <c r="M32" i="40"/>
  <c r="I32" i="40"/>
  <c r="M31" i="40"/>
  <c r="M30" i="40" s="1"/>
  <c r="M29" i="40" s="1"/>
  <c r="M28" i="40" s="1"/>
  <c r="I31" i="40"/>
  <c r="I30" i="40" s="1"/>
  <c r="I29" i="40" s="1"/>
  <c r="L30" i="40"/>
  <c r="K30" i="40"/>
  <c r="K29" i="40" s="1"/>
  <c r="K28" i="40" s="1"/>
  <c r="K27" i="40" s="1"/>
  <c r="J30" i="40"/>
  <c r="J29" i="40" s="1"/>
  <c r="J28" i="40" s="1"/>
  <c r="J27" i="40" s="1"/>
  <c r="H30" i="40"/>
  <c r="G30" i="40"/>
  <c r="G29" i="40" s="1"/>
  <c r="G28" i="40" s="1"/>
  <c r="G27" i="40" s="1"/>
  <c r="F30" i="40"/>
  <c r="F29" i="40" s="1"/>
  <c r="F28" i="40" s="1"/>
  <c r="F27" i="40" s="1"/>
  <c r="E30" i="40"/>
  <c r="D30" i="40"/>
  <c r="L29" i="40"/>
  <c r="L28" i="40" s="1"/>
  <c r="L27" i="40" s="1"/>
  <c r="H29" i="40"/>
  <c r="H28" i="40" s="1"/>
  <c r="H27" i="40" s="1"/>
  <c r="E29" i="40"/>
  <c r="E28" i="40" s="1"/>
  <c r="E27" i="40" s="1"/>
  <c r="D29" i="40"/>
  <c r="F15" i="40"/>
  <c r="F14" i="40"/>
  <c r="E14" i="40"/>
  <c r="F13" i="40"/>
  <c r="F12" i="40"/>
  <c r="E12" i="40"/>
  <c r="M11" i="40"/>
  <c r="K11" i="40"/>
  <c r="B11" i="40"/>
  <c r="A11" i="40"/>
  <c r="M10" i="40"/>
  <c r="K10" i="40"/>
  <c r="B10" i="40"/>
  <c r="M9" i="40"/>
  <c r="K9" i="40"/>
  <c r="B9" i="40"/>
  <c r="A6" i="40"/>
  <c r="I5" i="40"/>
  <c r="H5" i="40"/>
  <c r="A5" i="40"/>
  <c r="A88" i="45"/>
  <c r="J87" i="45"/>
  <c r="A87" i="45"/>
  <c r="J85" i="45"/>
  <c r="A85" i="45"/>
  <c r="I82" i="45"/>
  <c r="M82" i="45" s="1"/>
  <c r="I81" i="45"/>
  <c r="M81" i="45" s="1"/>
  <c r="I80" i="45"/>
  <c r="M80" i="45" s="1"/>
  <c r="I79" i="45"/>
  <c r="I78" i="45" s="1"/>
  <c r="L78" i="45"/>
  <c r="K78" i="45"/>
  <c r="J78" i="45"/>
  <c r="H78" i="45"/>
  <c r="G78" i="45"/>
  <c r="F78" i="45"/>
  <c r="E78" i="45"/>
  <c r="D78" i="45"/>
  <c r="I77" i="45"/>
  <c r="M77" i="45" s="1"/>
  <c r="I76" i="45"/>
  <c r="M76" i="45" s="1"/>
  <c r="I75" i="45"/>
  <c r="M75" i="45" s="1"/>
  <c r="I74" i="45"/>
  <c r="M74" i="45" s="1"/>
  <c r="I73" i="45"/>
  <c r="I72" i="45" s="1"/>
  <c r="L72" i="45"/>
  <c r="K72" i="45"/>
  <c r="J72" i="45"/>
  <c r="H72" i="45"/>
  <c r="G72" i="45"/>
  <c r="F72" i="45"/>
  <c r="E72" i="45"/>
  <c r="D72" i="45"/>
  <c r="I71" i="45"/>
  <c r="M71" i="45" s="1"/>
  <c r="I70" i="45"/>
  <c r="M70" i="45" s="1"/>
  <c r="M69" i="45" s="1"/>
  <c r="L69" i="45"/>
  <c r="K69" i="45"/>
  <c r="J69" i="45"/>
  <c r="H69" i="45"/>
  <c r="G69" i="45"/>
  <c r="F69" i="45"/>
  <c r="E69" i="45"/>
  <c r="D69" i="45"/>
  <c r="I68" i="45"/>
  <c r="M68" i="45" s="1"/>
  <c r="I67" i="45"/>
  <c r="I66" i="45" s="1"/>
  <c r="L66" i="45"/>
  <c r="K66" i="45"/>
  <c r="J66" i="45"/>
  <c r="H66" i="45"/>
  <c r="G66" i="45"/>
  <c r="F66" i="45"/>
  <c r="E66" i="45"/>
  <c r="D66" i="45"/>
  <c r="I65" i="45"/>
  <c r="L64" i="45"/>
  <c r="K64" i="45"/>
  <c r="J64" i="45"/>
  <c r="H64" i="45"/>
  <c r="G64" i="45"/>
  <c r="F64" i="45"/>
  <c r="E64" i="45"/>
  <c r="D64" i="45"/>
  <c r="L63" i="45"/>
  <c r="K63" i="45"/>
  <c r="J63" i="45"/>
  <c r="H63" i="45"/>
  <c r="G63" i="45"/>
  <c r="F63" i="45"/>
  <c r="E63" i="45"/>
  <c r="D63" i="45"/>
  <c r="I62" i="45"/>
  <c r="M62" i="45" s="1"/>
  <c r="I61" i="45"/>
  <c r="M61" i="45" s="1"/>
  <c r="I60" i="45"/>
  <c r="M60" i="45" s="1"/>
  <c r="I59" i="45"/>
  <c r="I58" i="45" s="1"/>
  <c r="L58" i="45"/>
  <c r="K58" i="45"/>
  <c r="J58" i="45"/>
  <c r="H58" i="45"/>
  <c r="G58" i="45"/>
  <c r="F58" i="45"/>
  <c r="E58" i="45"/>
  <c r="D58" i="45"/>
  <c r="I57" i="45"/>
  <c r="M57" i="45" s="1"/>
  <c r="I56" i="45"/>
  <c r="M56" i="45" s="1"/>
  <c r="I55" i="45"/>
  <c r="I54" i="45" s="1"/>
  <c r="L54" i="45"/>
  <c r="K54" i="45"/>
  <c r="J54" i="45"/>
  <c r="H54" i="45"/>
  <c r="G54" i="45"/>
  <c r="F54" i="45"/>
  <c r="E54" i="45"/>
  <c r="D54" i="45"/>
  <c r="I53" i="45"/>
  <c r="M53" i="45" s="1"/>
  <c r="I52" i="45"/>
  <c r="M52" i="45" s="1"/>
  <c r="M51" i="45" s="1"/>
  <c r="L51" i="45"/>
  <c r="K51" i="45"/>
  <c r="J51" i="45"/>
  <c r="H51" i="45"/>
  <c r="G51" i="45"/>
  <c r="F51" i="45"/>
  <c r="E51" i="45"/>
  <c r="D51" i="45"/>
  <c r="I50" i="45"/>
  <c r="M50" i="45" s="1"/>
  <c r="I49" i="45"/>
  <c r="I48" i="45" s="1"/>
  <c r="L48" i="45"/>
  <c r="K48" i="45"/>
  <c r="J48" i="45"/>
  <c r="H48" i="45"/>
  <c r="G48" i="45"/>
  <c r="F48" i="45"/>
  <c r="E48" i="45"/>
  <c r="D48" i="45"/>
  <c r="I47" i="45"/>
  <c r="M47" i="45" s="1"/>
  <c r="I46" i="45"/>
  <c r="M46" i="45" s="1"/>
  <c r="I45" i="45"/>
  <c r="M45" i="45" s="1"/>
  <c r="I44" i="45"/>
  <c r="M44" i="45" s="1"/>
  <c r="I43" i="45"/>
  <c r="M43" i="45" s="1"/>
  <c r="I42" i="45"/>
  <c r="M42" i="45" s="1"/>
  <c r="M41" i="45" s="1"/>
  <c r="L41" i="45"/>
  <c r="K41" i="45"/>
  <c r="J41" i="45"/>
  <c r="H41" i="45"/>
  <c r="G41" i="45"/>
  <c r="F41" i="45"/>
  <c r="E41" i="45"/>
  <c r="D41" i="45"/>
  <c r="I40" i="45"/>
  <c r="M40" i="45" s="1"/>
  <c r="I39" i="45"/>
  <c r="M39" i="45" s="1"/>
  <c r="I38" i="45"/>
  <c r="M38" i="45" s="1"/>
  <c r="I37" i="45"/>
  <c r="M37" i="45" s="1"/>
  <c r="I36" i="45"/>
  <c r="M36" i="45" s="1"/>
  <c r="I35" i="45"/>
  <c r="M35" i="45" s="1"/>
  <c r="L34" i="45"/>
  <c r="K34" i="45"/>
  <c r="J34" i="45"/>
  <c r="H34" i="45"/>
  <c r="G34" i="45"/>
  <c r="F34" i="45"/>
  <c r="E34" i="45"/>
  <c r="D34" i="45"/>
  <c r="I33" i="45"/>
  <c r="M33" i="45" s="1"/>
  <c r="I32" i="45"/>
  <c r="M32" i="45" s="1"/>
  <c r="I31" i="45"/>
  <c r="I30" i="45" s="1"/>
  <c r="I29" i="45" s="1"/>
  <c r="L30" i="45"/>
  <c r="L29" i="45" s="1"/>
  <c r="L28" i="45" s="1"/>
  <c r="L27" i="45" s="1"/>
  <c r="K30" i="45"/>
  <c r="K29" i="45" s="1"/>
  <c r="K28" i="45" s="1"/>
  <c r="K27" i="45" s="1"/>
  <c r="J30" i="45"/>
  <c r="H30" i="45"/>
  <c r="H29" i="45" s="1"/>
  <c r="H28" i="45" s="1"/>
  <c r="H27" i="45" s="1"/>
  <c r="G30" i="45"/>
  <c r="G29" i="45" s="1"/>
  <c r="G28" i="45" s="1"/>
  <c r="G27" i="45" s="1"/>
  <c r="F30" i="45"/>
  <c r="E30" i="45"/>
  <c r="D30" i="45"/>
  <c r="D29" i="45" s="1"/>
  <c r="D28" i="45" s="1"/>
  <c r="D27" i="45" s="1"/>
  <c r="J29" i="45"/>
  <c r="J28" i="45" s="1"/>
  <c r="J27" i="45" s="1"/>
  <c r="F29" i="45"/>
  <c r="F28" i="45" s="1"/>
  <c r="F27" i="45" s="1"/>
  <c r="E29" i="45"/>
  <c r="E28" i="45" s="1"/>
  <c r="E27" i="45" s="1"/>
  <c r="F15" i="45"/>
  <c r="F14" i="45"/>
  <c r="E14" i="45"/>
  <c r="F13" i="45"/>
  <c r="F12" i="45"/>
  <c r="E12" i="45"/>
  <c r="M11" i="45"/>
  <c r="K11" i="45"/>
  <c r="B11" i="45"/>
  <c r="A11" i="45"/>
  <c r="M10" i="45"/>
  <c r="K10" i="45"/>
  <c r="B10" i="45"/>
  <c r="M9" i="45"/>
  <c r="K9" i="45"/>
  <c r="B9" i="45"/>
  <c r="A6" i="45"/>
  <c r="I5" i="45"/>
  <c r="H5" i="45"/>
  <c r="A5" i="45"/>
  <c r="A88" i="39"/>
  <c r="J87" i="39"/>
  <c r="A87" i="39"/>
  <c r="J85" i="39"/>
  <c r="A85" i="39"/>
  <c r="M82" i="39"/>
  <c r="I82" i="39"/>
  <c r="I81" i="39"/>
  <c r="M81" i="39" s="1"/>
  <c r="M80" i="39"/>
  <c r="I80" i="39"/>
  <c r="I79" i="39"/>
  <c r="M79" i="39" s="1"/>
  <c r="M78" i="39" s="1"/>
  <c r="L78" i="39"/>
  <c r="K78" i="39"/>
  <c r="J78" i="39"/>
  <c r="I78" i="39"/>
  <c r="H78" i="39"/>
  <c r="G78" i="39"/>
  <c r="F78" i="39"/>
  <c r="E78" i="39"/>
  <c r="D78" i="39"/>
  <c r="I77" i="39"/>
  <c r="M77" i="39" s="1"/>
  <c r="M76" i="39"/>
  <c r="I76" i="39"/>
  <c r="I75" i="39"/>
  <c r="M75" i="39" s="1"/>
  <c r="M74" i="39"/>
  <c r="I74" i="39"/>
  <c r="I73" i="39"/>
  <c r="M73" i="39" s="1"/>
  <c r="M72" i="39" s="1"/>
  <c r="L72" i="39"/>
  <c r="K72" i="39"/>
  <c r="J72" i="39"/>
  <c r="I72" i="39"/>
  <c r="H72" i="39"/>
  <c r="G72" i="39"/>
  <c r="F72" i="39"/>
  <c r="E72" i="39"/>
  <c r="D72" i="39"/>
  <c r="I71" i="39"/>
  <c r="M71" i="39" s="1"/>
  <c r="M70" i="39"/>
  <c r="I70" i="39"/>
  <c r="L69" i="39"/>
  <c r="L64" i="39" s="1"/>
  <c r="L63" i="39" s="1"/>
  <c r="K69" i="39"/>
  <c r="K64" i="39" s="1"/>
  <c r="K63" i="39" s="1"/>
  <c r="J69" i="39"/>
  <c r="H69" i="39"/>
  <c r="H64" i="39" s="1"/>
  <c r="H63" i="39" s="1"/>
  <c r="G69" i="39"/>
  <c r="G64" i="39" s="1"/>
  <c r="G63" i="39" s="1"/>
  <c r="F69" i="39"/>
  <c r="E69" i="39"/>
  <c r="D69" i="39"/>
  <c r="D64" i="39" s="1"/>
  <c r="D63" i="39" s="1"/>
  <c r="M68" i="39"/>
  <c r="I68" i="39"/>
  <c r="I67" i="39"/>
  <c r="M67" i="39" s="1"/>
  <c r="M66" i="39" s="1"/>
  <c r="L66" i="39"/>
  <c r="K66" i="39"/>
  <c r="J66" i="39"/>
  <c r="I66" i="39"/>
  <c r="H66" i="39"/>
  <c r="G66" i="39"/>
  <c r="F66" i="39"/>
  <c r="E66" i="39"/>
  <c r="D66" i="39"/>
  <c r="I65" i="39"/>
  <c r="M65" i="39" s="1"/>
  <c r="J64" i="39"/>
  <c r="J63" i="39" s="1"/>
  <c r="F64" i="39"/>
  <c r="F63" i="39" s="1"/>
  <c r="E64" i="39"/>
  <c r="E63" i="39" s="1"/>
  <c r="M62" i="39"/>
  <c r="I62" i="39"/>
  <c r="I61" i="39"/>
  <c r="M61" i="39" s="1"/>
  <c r="M60" i="39"/>
  <c r="I60" i="39"/>
  <c r="I59" i="39"/>
  <c r="M59" i="39" s="1"/>
  <c r="M58" i="39" s="1"/>
  <c r="L58" i="39"/>
  <c r="K58" i="39"/>
  <c r="J58" i="39"/>
  <c r="I58" i="39"/>
  <c r="H58" i="39"/>
  <c r="G58" i="39"/>
  <c r="F58" i="39"/>
  <c r="E58" i="39"/>
  <c r="D58" i="39"/>
  <c r="I57" i="39"/>
  <c r="M57" i="39" s="1"/>
  <c r="M56" i="39"/>
  <c r="I56" i="39"/>
  <c r="I55" i="39"/>
  <c r="M55" i="39" s="1"/>
  <c r="L54" i="39"/>
  <c r="K54" i="39"/>
  <c r="J54" i="39"/>
  <c r="I54" i="39"/>
  <c r="H54" i="39"/>
  <c r="G54" i="39"/>
  <c r="F54" i="39"/>
  <c r="E54" i="39"/>
  <c r="D54" i="39"/>
  <c r="I53" i="39"/>
  <c r="M53" i="39" s="1"/>
  <c r="M52" i="39"/>
  <c r="M51" i="39" s="1"/>
  <c r="I52" i="39"/>
  <c r="L51" i="39"/>
  <c r="K51" i="39"/>
  <c r="J51" i="39"/>
  <c r="H51" i="39"/>
  <c r="G51" i="39"/>
  <c r="F51" i="39"/>
  <c r="E51" i="39"/>
  <c r="D51" i="39"/>
  <c r="M50" i="39"/>
  <c r="I50" i="39"/>
  <c r="I49" i="39"/>
  <c r="M49" i="39" s="1"/>
  <c r="M48" i="39" s="1"/>
  <c r="L48" i="39"/>
  <c r="K48" i="39"/>
  <c r="J48" i="39"/>
  <c r="I48" i="39"/>
  <c r="H48" i="39"/>
  <c r="G48" i="39"/>
  <c r="F48" i="39"/>
  <c r="E48" i="39"/>
  <c r="D48" i="39"/>
  <c r="I47" i="39"/>
  <c r="M47" i="39" s="1"/>
  <c r="M46" i="39"/>
  <c r="I46" i="39"/>
  <c r="I45" i="39"/>
  <c r="M45" i="39" s="1"/>
  <c r="M44" i="39"/>
  <c r="I44" i="39"/>
  <c r="I43" i="39"/>
  <c r="M43" i="39" s="1"/>
  <c r="M42" i="39"/>
  <c r="I42" i="39"/>
  <c r="L41" i="39"/>
  <c r="L34" i="39" s="1"/>
  <c r="K41" i="39"/>
  <c r="K34" i="39" s="1"/>
  <c r="J41" i="39"/>
  <c r="H41" i="39"/>
  <c r="H34" i="39" s="1"/>
  <c r="G41" i="39"/>
  <c r="G34" i="39" s="1"/>
  <c r="F41" i="39"/>
  <c r="E41" i="39"/>
  <c r="D41" i="39"/>
  <c r="D34" i="39" s="1"/>
  <c r="M40" i="39"/>
  <c r="I40" i="39"/>
  <c r="I39" i="39"/>
  <c r="M39" i="39" s="1"/>
  <c r="M38" i="39"/>
  <c r="I38" i="39"/>
  <c r="I37" i="39"/>
  <c r="M37" i="39" s="1"/>
  <c r="M36" i="39"/>
  <c r="I36" i="39"/>
  <c r="I35" i="39"/>
  <c r="M35" i="39" s="1"/>
  <c r="J34" i="39"/>
  <c r="F34" i="39"/>
  <c r="E34" i="39"/>
  <c r="I33" i="39"/>
  <c r="M33" i="39" s="1"/>
  <c r="M32" i="39"/>
  <c r="I32" i="39"/>
  <c r="I31" i="39"/>
  <c r="M31" i="39" s="1"/>
  <c r="M30" i="39" s="1"/>
  <c r="M29" i="39" s="1"/>
  <c r="L30" i="39"/>
  <c r="K30" i="39"/>
  <c r="J30" i="39"/>
  <c r="J29" i="39" s="1"/>
  <c r="J28" i="39" s="1"/>
  <c r="J27" i="39" s="1"/>
  <c r="I30" i="39"/>
  <c r="I29" i="39" s="1"/>
  <c r="H30" i="39"/>
  <c r="G30" i="39"/>
  <c r="F30" i="39"/>
  <c r="F29" i="39" s="1"/>
  <c r="F28" i="39" s="1"/>
  <c r="F27" i="39" s="1"/>
  <c r="E30" i="39"/>
  <c r="E29" i="39" s="1"/>
  <c r="E28" i="39" s="1"/>
  <c r="E27" i="39" s="1"/>
  <c r="D30" i="39"/>
  <c r="L29" i="39"/>
  <c r="L28" i="39" s="1"/>
  <c r="L27" i="39" s="1"/>
  <c r="K29" i="39"/>
  <c r="H29" i="39"/>
  <c r="H28" i="39" s="1"/>
  <c r="H27" i="39" s="1"/>
  <c r="G29" i="39"/>
  <c r="G28" i="39" s="1"/>
  <c r="G27" i="39" s="1"/>
  <c r="D29" i="39"/>
  <c r="D28" i="39" s="1"/>
  <c r="D27" i="39" s="1"/>
  <c r="F15" i="39"/>
  <c r="F14" i="39"/>
  <c r="E14" i="39"/>
  <c r="F13" i="39"/>
  <c r="F12" i="39"/>
  <c r="E12" i="39"/>
  <c r="M11" i="39"/>
  <c r="K11" i="39"/>
  <c r="B11" i="39"/>
  <c r="A11" i="39"/>
  <c r="M10" i="39"/>
  <c r="K10" i="39"/>
  <c r="B10" i="39"/>
  <c r="M9" i="39"/>
  <c r="K9" i="39"/>
  <c r="B9" i="39"/>
  <c r="A6" i="39"/>
  <c r="I5" i="39"/>
  <c r="H5" i="39"/>
  <c r="A5" i="39"/>
  <c r="A88" i="38"/>
  <c r="J87" i="38"/>
  <c r="A87" i="38"/>
  <c r="J85" i="38"/>
  <c r="A85" i="38"/>
  <c r="I82" i="38"/>
  <c r="M82" i="38" s="1"/>
  <c r="I81" i="38"/>
  <c r="M81" i="38" s="1"/>
  <c r="M80" i="38"/>
  <c r="I80" i="38"/>
  <c r="I79" i="38"/>
  <c r="M79" i="38" s="1"/>
  <c r="M78" i="38" s="1"/>
  <c r="L78" i="38"/>
  <c r="K78" i="38"/>
  <c r="J78" i="38"/>
  <c r="I78" i="38"/>
  <c r="H78" i="38"/>
  <c r="G78" i="38"/>
  <c r="F78" i="38"/>
  <c r="E78" i="38"/>
  <c r="D78" i="38"/>
  <c r="I77" i="38"/>
  <c r="M77" i="38" s="1"/>
  <c r="M76" i="38"/>
  <c r="I76" i="38"/>
  <c r="I75" i="38"/>
  <c r="M75" i="38" s="1"/>
  <c r="M74" i="38"/>
  <c r="I74" i="38"/>
  <c r="I73" i="38"/>
  <c r="I72" i="38" s="1"/>
  <c r="L72" i="38"/>
  <c r="K72" i="38"/>
  <c r="J72" i="38"/>
  <c r="H72" i="38"/>
  <c r="G72" i="38"/>
  <c r="F72" i="38"/>
  <c r="E72" i="38"/>
  <c r="D72" i="38"/>
  <c r="I71" i="38"/>
  <c r="M71" i="38" s="1"/>
  <c r="M70" i="38"/>
  <c r="M69" i="38" s="1"/>
  <c r="I70" i="38"/>
  <c r="L69" i="38"/>
  <c r="L64" i="38" s="1"/>
  <c r="L63" i="38" s="1"/>
  <c r="K69" i="38"/>
  <c r="K64" i="38" s="1"/>
  <c r="K63" i="38" s="1"/>
  <c r="J69" i="38"/>
  <c r="H69" i="38"/>
  <c r="H64" i="38" s="1"/>
  <c r="H63" i="38" s="1"/>
  <c r="G69" i="38"/>
  <c r="G64" i="38" s="1"/>
  <c r="G63" i="38" s="1"/>
  <c r="F69" i="38"/>
  <c r="E69" i="38"/>
  <c r="D69" i="38"/>
  <c r="D64" i="38" s="1"/>
  <c r="D63" i="38" s="1"/>
  <c r="M68" i="38"/>
  <c r="I68" i="38"/>
  <c r="I67" i="38"/>
  <c r="I66" i="38" s="1"/>
  <c r="L66" i="38"/>
  <c r="K66" i="38"/>
  <c r="J66" i="38"/>
  <c r="H66" i="38"/>
  <c r="G66" i="38"/>
  <c r="F66" i="38"/>
  <c r="E66" i="38"/>
  <c r="D66" i="38"/>
  <c r="I65" i="38"/>
  <c r="J64" i="38"/>
  <c r="J63" i="38" s="1"/>
  <c r="F64" i="38"/>
  <c r="F63" i="38" s="1"/>
  <c r="E64" i="38"/>
  <c r="E63" i="38" s="1"/>
  <c r="M62" i="38"/>
  <c r="I62" i="38"/>
  <c r="I61" i="38"/>
  <c r="M61" i="38" s="1"/>
  <c r="M60" i="38"/>
  <c r="I60" i="38"/>
  <c r="I59" i="38"/>
  <c r="I58" i="38" s="1"/>
  <c r="L58" i="38"/>
  <c r="K58" i="38"/>
  <c r="J58" i="38"/>
  <c r="H58" i="38"/>
  <c r="G58" i="38"/>
  <c r="F58" i="38"/>
  <c r="E58" i="38"/>
  <c r="D58" i="38"/>
  <c r="I57" i="38"/>
  <c r="M57" i="38" s="1"/>
  <c r="M56" i="38"/>
  <c r="I56" i="38"/>
  <c r="I55" i="38"/>
  <c r="I54" i="38" s="1"/>
  <c r="L54" i="38"/>
  <c r="K54" i="38"/>
  <c r="J54" i="38"/>
  <c r="H54" i="38"/>
  <c r="G54" i="38"/>
  <c r="F54" i="38"/>
  <c r="E54" i="38"/>
  <c r="D54" i="38"/>
  <c r="I53" i="38"/>
  <c r="M53" i="38" s="1"/>
  <c r="M52" i="38"/>
  <c r="I52" i="38"/>
  <c r="L51" i="38"/>
  <c r="K51" i="38"/>
  <c r="J51" i="38"/>
  <c r="H51" i="38"/>
  <c r="G51" i="38"/>
  <c r="F51" i="38"/>
  <c r="E51" i="38"/>
  <c r="D51" i="38"/>
  <c r="M50" i="38"/>
  <c r="I50" i="38"/>
  <c r="I49" i="38"/>
  <c r="I48" i="38" s="1"/>
  <c r="L48" i="38"/>
  <c r="K48" i="38"/>
  <c r="J48" i="38"/>
  <c r="H48" i="38"/>
  <c r="G48" i="38"/>
  <c r="F48" i="38"/>
  <c r="E48" i="38"/>
  <c r="D48" i="38"/>
  <c r="I47" i="38"/>
  <c r="M47" i="38" s="1"/>
  <c r="M46" i="38"/>
  <c r="I46" i="38"/>
  <c r="I45" i="38"/>
  <c r="M45" i="38" s="1"/>
  <c r="M44" i="38"/>
  <c r="I44" i="38"/>
  <c r="I43" i="38"/>
  <c r="M43" i="38" s="1"/>
  <c r="M42" i="38"/>
  <c r="M41" i="38" s="1"/>
  <c r="I42" i="38"/>
  <c r="I41" i="38" s="1"/>
  <c r="L41" i="38"/>
  <c r="L34" i="38" s="1"/>
  <c r="K41" i="38"/>
  <c r="K34" i="38" s="1"/>
  <c r="J41" i="38"/>
  <c r="H41" i="38"/>
  <c r="H34" i="38" s="1"/>
  <c r="G41" i="38"/>
  <c r="G34" i="38" s="1"/>
  <c r="F41" i="38"/>
  <c r="E41" i="38"/>
  <c r="D41" i="38"/>
  <c r="D34" i="38" s="1"/>
  <c r="M40" i="38"/>
  <c r="I40" i="38"/>
  <c r="I39" i="38"/>
  <c r="M39" i="38" s="1"/>
  <c r="M38" i="38"/>
  <c r="I38" i="38"/>
  <c r="I37" i="38"/>
  <c r="M37" i="38" s="1"/>
  <c r="M36" i="38"/>
  <c r="I36" i="38"/>
  <c r="I35" i="38"/>
  <c r="M35" i="38" s="1"/>
  <c r="J34" i="38"/>
  <c r="F34" i="38"/>
  <c r="E34" i="38"/>
  <c r="I33" i="38"/>
  <c r="M33" i="38" s="1"/>
  <c r="M32" i="38"/>
  <c r="I32" i="38"/>
  <c r="I31" i="38"/>
  <c r="I30" i="38" s="1"/>
  <c r="I29" i="38" s="1"/>
  <c r="L30" i="38"/>
  <c r="K30" i="38"/>
  <c r="J30" i="38"/>
  <c r="J29" i="38" s="1"/>
  <c r="J28" i="38" s="1"/>
  <c r="J27" i="38" s="1"/>
  <c r="H30" i="38"/>
  <c r="G30" i="38"/>
  <c r="F30" i="38"/>
  <c r="F29" i="38" s="1"/>
  <c r="F28" i="38" s="1"/>
  <c r="F27" i="38" s="1"/>
  <c r="E30" i="38"/>
  <c r="E29" i="38" s="1"/>
  <c r="E28" i="38" s="1"/>
  <c r="E27" i="38" s="1"/>
  <c r="D30" i="38"/>
  <c r="L29" i="38"/>
  <c r="L28" i="38" s="1"/>
  <c r="L27" i="38" s="1"/>
  <c r="K29" i="38"/>
  <c r="K28" i="38" s="1"/>
  <c r="K27" i="38" s="1"/>
  <c r="H29" i="38"/>
  <c r="H28" i="38" s="1"/>
  <c r="H27" i="38" s="1"/>
  <c r="G29" i="38"/>
  <c r="G28" i="38" s="1"/>
  <c r="G27" i="38" s="1"/>
  <c r="D29" i="38"/>
  <c r="D28" i="38" s="1"/>
  <c r="D27" i="38" s="1"/>
  <c r="F15" i="38"/>
  <c r="F14" i="38"/>
  <c r="E14" i="38"/>
  <c r="F13" i="38"/>
  <c r="F12" i="38"/>
  <c r="E12" i="38"/>
  <c r="M11" i="38"/>
  <c r="K11" i="38"/>
  <c r="B11" i="38"/>
  <c r="A11" i="38"/>
  <c r="M10" i="38"/>
  <c r="K10" i="38"/>
  <c r="B10" i="38"/>
  <c r="M9" i="38"/>
  <c r="K9" i="38"/>
  <c r="B9" i="38"/>
  <c r="A6" i="38"/>
  <c r="I5" i="38"/>
  <c r="H5" i="38"/>
  <c r="A5" i="38"/>
  <c r="A88" i="37"/>
  <c r="J87" i="37"/>
  <c r="A87" i="37"/>
  <c r="J85" i="37"/>
  <c r="A85" i="37"/>
  <c r="M82" i="37"/>
  <c r="I82" i="37"/>
  <c r="I81" i="37"/>
  <c r="M81" i="37" s="1"/>
  <c r="M80" i="37"/>
  <c r="I80" i="37"/>
  <c r="I79" i="37"/>
  <c r="M79" i="37" s="1"/>
  <c r="M78" i="37" s="1"/>
  <c r="L78" i="37"/>
  <c r="K78" i="37"/>
  <c r="J78" i="37"/>
  <c r="I78" i="37"/>
  <c r="H78" i="37"/>
  <c r="G78" i="37"/>
  <c r="F78" i="37"/>
  <c r="E78" i="37"/>
  <c r="D78" i="37"/>
  <c r="I77" i="37"/>
  <c r="M77" i="37" s="1"/>
  <c r="M76" i="37"/>
  <c r="I76" i="37"/>
  <c r="I75" i="37"/>
  <c r="M75" i="37" s="1"/>
  <c r="M74" i="37"/>
  <c r="I74" i="37"/>
  <c r="I73" i="37"/>
  <c r="I72" i="37" s="1"/>
  <c r="L72" i="37"/>
  <c r="K72" i="37"/>
  <c r="J72" i="37"/>
  <c r="H72" i="37"/>
  <c r="G72" i="37"/>
  <c r="F72" i="37"/>
  <c r="E72" i="37"/>
  <c r="D72" i="37"/>
  <c r="I71" i="37"/>
  <c r="M71" i="37" s="1"/>
  <c r="M70" i="37"/>
  <c r="I70" i="37"/>
  <c r="L69" i="37"/>
  <c r="L64" i="37" s="1"/>
  <c r="L63" i="37" s="1"/>
  <c r="K69" i="37"/>
  <c r="K64" i="37" s="1"/>
  <c r="K63" i="37" s="1"/>
  <c r="J69" i="37"/>
  <c r="H69" i="37"/>
  <c r="H64" i="37" s="1"/>
  <c r="H63" i="37" s="1"/>
  <c r="G69" i="37"/>
  <c r="G64" i="37" s="1"/>
  <c r="G63" i="37" s="1"/>
  <c r="F69" i="37"/>
  <c r="E69" i="37"/>
  <c r="D69" i="37"/>
  <c r="D64" i="37" s="1"/>
  <c r="D63" i="37" s="1"/>
  <c r="M68" i="37"/>
  <c r="I68" i="37"/>
  <c r="I67" i="37"/>
  <c r="I66" i="37" s="1"/>
  <c r="L66" i="37"/>
  <c r="K66" i="37"/>
  <c r="J66" i="37"/>
  <c r="H66" i="37"/>
  <c r="G66" i="37"/>
  <c r="F66" i="37"/>
  <c r="E66" i="37"/>
  <c r="D66" i="37"/>
  <c r="I65" i="37"/>
  <c r="J64" i="37"/>
  <c r="J63" i="37" s="1"/>
  <c r="F64" i="37"/>
  <c r="F63" i="37" s="1"/>
  <c r="E64" i="37"/>
  <c r="E63" i="37" s="1"/>
  <c r="M62" i="37"/>
  <c r="I62" i="37"/>
  <c r="I61" i="37"/>
  <c r="M61" i="37" s="1"/>
  <c r="M60" i="37"/>
  <c r="I60" i="37"/>
  <c r="I59" i="37"/>
  <c r="I58" i="37" s="1"/>
  <c r="L58" i="37"/>
  <c r="K58" i="37"/>
  <c r="J58" i="37"/>
  <c r="H58" i="37"/>
  <c r="G58" i="37"/>
  <c r="F58" i="37"/>
  <c r="E58" i="37"/>
  <c r="D58" i="37"/>
  <c r="I57" i="37"/>
  <c r="M57" i="37" s="1"/>
  <c r="M56" i="37"/>
  <c r="I56" i="37"/>
  <c r="I55" i="37"/>
  <c r="I54" i="37" s="1"/>
  <c r="L54" i="37"/>
  <c r="K54" i="37"/>
  <c r="J54" i="37"/>
  <c r="H54" i="37"/>
  <c r="G54" i="37"/>
  <c r="F54" i="37"/>
  <c r="E54" i="37"/>
  <c r="D54" i="37"/>
  <c r="I53" i="37"/>
  <c r="M53" i="37" s="1"/>
  <c r="M52" i="37"/>
  <c r="I52" i="37"/>
  <c r="L51" i="37"/>
  <c r="K51" i="37"/>
  <c r="J51" i="37"/>
  <c r="H51" i="37"/>
  <c r="G51" i="37"/>
  <c r="F51" i="37"/>
  <c r="E51" i="37"/>
  <c r="D51" i="37"/>
  <c r="M50" i="37"/>
  <c r="I50" i="37"/>
  <c r="I49" i="37"/>
  <c r="I48" i="37" s="1"/>
  <c r="L48" i="37"/>
  <c r="K48" i="37"/>
  <c r="J48" i="37"/>
  <c r="H48" i="37"/>
  <c r="G48" i="37"/>
  <c r="F48" i="37"/>
  <c r="E48" i="37"/>
  <c r="D48" i="37"/>
  <c r="I47" i="37"/>
  <c r="M47" i="37" s="1"/>
  <c r="M46" i="37"/>
  <c r="I46" i="37"/>
  <c r="I45" i="37"/>
  <c r="M45" i="37" s="1"/>
  <c r="M44" i="37"/>
  <c r="I44" i="37"/>
  <c r="I43" i="37"/>
  <c r="M43" i="37" s="1"/>
  <c r="M42" i="37"/>
  <c r="M41" i="37" s="1"/>
  <c r="I42" i="37"/>
  <c r="L41" i="37"/>
  <c r="L34" i="37" s="1"/>
  <c r="K41" i="37"/>
  <c r="K34" i="37" s="1"/>
  <c r="J41" i="37"/>
  <c r="H41" i="37"/>
  <c r="H34" i="37" s="1"/>
  <c r="G41" i="37"/>
  <c r="G34" i="37" s="1"/>
  <c r="F41" i="37"/>
  <c r="E41" i="37"/>
  <c r="D41" i="37"/>
  <c r="D34" i="37" s="1"/>
  <c r="M40" i="37"/>
  <c r="I40" i="37"/>
  <c r="I39" i="37"/>
  <c r="M39" i="37" s="1"/>
  <c r="M38" i="37"/>
  <c r="I38" i="37"/>
  <c r="I37" i="37"/>
  <c r="M37" i="37" s="1"/>
  <c r="M36" i="37"/>
  <c r="I36" i="37"/>
  <c r="I35" i="37"/>
  <c r="M35" i="37" s="1"/>
  <c r="J34" i="37"/>
  <c r="F34" i="37"/>
  <c r="E34" i="37"/>
  <c r="I33" i="37"/>
  <c r="M33" i="37" s="1"/>
  <c r="M32" i="37"/>
  <c r="I32" i="37"/>
  <c r="I31" i="37"/>
  <c r="I30" i="37" s="1"/>
  <c r="I29" i="37" s="1"/>
  <c r="L30" i="37"/>
  <c r="K30" i="37"/>
  <c r="J30" i="37"/>
  <c r="J29" i="37" s="1"/>
  <c r="J28" i="37" s="1"/>
  <c r="J27" i="37" s="1"/>
  <c r="H30" i="37"/>
  <c r="G30" i="37"/>
  <c r="F30" i="37"/>
  <c r="F29" i="37" s="1"/>
  <c r="F28" i="37" s="1"/>
  <c r="F27" i="37" s="1"/>
  <c r="E30" i="37"/>
  <c r="E29" i="37" s="1"/>
  <c r="E28" i="37" s="1"/>
  <c r="E27" i="37" s="1"/>
  <c r="D30" i="37"/>
  <c r="L29" i="37"/>
  <c r="L28" i="37" s="1"/>
  <c r="L27" i="37" s="1"/>
  <c r="K29" i="37"/>
  <c r="K28" i="37" s="1"/>
  <c r="K27" i="37" s="1"/>
  <c r="H29" i="37"/>
  <c r="H28" i="37" s="1"/>
  <c r="H27" i="37" s="1"/>
  <c r="G29" i="37"/>
  <c r="G28" i="37" s="1"/>
  <c r="G27" i="37" s="1"/>
  <c r="D29" i="37"/>
  <c r="D28" i="37" s="1"/>
  <c r="D27" i="37" s="1"/>
  <c r="F15" i="37"/>
  <c r="F14" i="37"/>
  <c r="E14" i="37"/>
  <c r="F13" i="37"/>
  <c r="F12" i="37"/>
  <c r="E12" i="37"/>
  <c r="M11" i="37"/>
  <c r="K11" i="37"/>
  <c r="B11" i="37"/>
  <c r="A11" i="37"/>
  <c r="M10" i="37"/>
  <c r="K10" i="37"/>
  <c r="B10" i="37"/>
  <c r="M9" i="37"/>
  <c r="K9" i="37"/>
  <c r="B9" i="37"/>
  <c r="A6" i="37"/>
  <c r="I5" i="37"/>
  <c r="H5" i="37"/>
  <c r="A5" i="37"/>
  <c r="A88" i="36"/>
  <c r="J87" i="36"/>
  <c r="A87" i="36"/>
  <c r="J85" i="36"/>
  <c r="A85" i="36"/>
  <c r="I82" i="36"/>
  <c r="M82" i="36" s="1"/>
  <c r="I81" i="36"/>
  <c r="M81" i="36" s="1"/>
  <c r="I80" i="36"/>
  <c r="M80" i="36" s="1"/>
  <c r="I79" i="36"/>
  <c r="I78" i="36" s="1"/>
  <c r="L78" i="36"/>
  <c r="K78" i="36"/>
  <c r="J78" i="36"/>
  <c r="H78" i="36"/>
  <c r="G78" i="36"/>
  <c r="F78" i="36"/>
  <c r="E78" i="36"/>
  <c r="D78" i="36"/>
  <c r="I77" i="36"/>
  <c r="M77" i="36" s="1"/>
  <c r="I76" i="36"/>
  <c r="M76" i="36" s="1"/>
  <c r="I75" i="36"/>
  <c r="M75" i="36" s="1"/>
  <c r="I74" i="36"/>
  <c r="M74" i="36" s="1"/>
  <c r="I73" i="36"/>
  <c r="I72" i="36" s="1"/>
  <c r="L72" i="36"/>
  <c r="K72" i="36"/>
  <c r="J72" i="36"/>
  <c r="H72" i="36"/>
  <c r="G72" i="36"/>
  <c r="F72" i="36"/>
  <c r="E72" i="36"/>
  <c r="D72" i="36"/>
  <c r="I71" i="36"/>
  <c r="M71" i="36" s="1"/>
  <c r="I70" i="36"/>
  <c r="M70" i="36" s="1"/>
  <c r="M69" i="36" s="1"/>
  <c r="L69" i="36"/>
  <c r="K69" i="36"/>
  <c r="J69" i="36"/>
  <c r="H69" i="36"/>
  <c r="G69" i="36"/>
  <c r="F69" i="36"/>
  <c r="E69" i="36"/>
  <c r="D69" i="36"/>
  <c r="I68" i="36"/>
  <c r="M68" i="36" s="1"/>
  <c r="I67" i="36"/>
  <c r="I66" i="36" s="1"/>
  <c r="L66" i="36"/>
  <c r="K66" i="36"/>
  <c r="J66" i="36"/>
  <c r="H66" i="36"/>
  <c r="G66" i="36"/>
  <c r="F66" i="36"/>
  <c r="E66" i="36"/>
  <c r="D66" i="36"/>
  <c r="I65" i="36"/>
  <c r="L64" i="36"/>
  <c r="K64" i="36"/>
  <c r="J64" i="36"/>
  <c r="H64" i="36"/>
  <c r="G64" i="36"/>
  <c r="F64" i="36"/>
  <c r="E64" i="36"/>
  <c r="E63" i="36" s="1"/>
  <c r="D64" i="36"/>
  <c r="L63" i="36"/>
  <c r="K63" i="36"/>
  <c r="J63" i="36"/>
  <c r="H63" i="36"/>
  <c r="G63" i="36"/>
  <c r="F63" i="36"/>
  <c r="D63" i="36"/>
  <c r="I62" i="36"/>
  <c r="M62" i="36" s="1"/>
  <c r="I61" i="36"/>
  <c r="M61" i="36" s="1"/>
  <c r="I60" i="36"/>
  <c r="M60" i="36" s="1"/>
  <c r="I59" i="36"/>
  <c r="I58" i="36" s="1"/>
  <c r="L58" i="36"/>
  <c r="K58" i="36"/>
  <c r="J58" i="36"/>
  <c r="H58" i="36"/>
  <c r="G58" i="36"/>
  <c r="F58" i="36"/>
  <c r="E58" i="36"/>
  <c r="D58" i="36"/>
  <c r="I57" i="36"/>
  <c r="M57" i="36" s="1"/>
  <c r="I56" i="36"/>
  <c r="M56" i="36" s="1"/>
  <c r="I55" i="36"/>
  <c r="I54" i="36" s="1"/>
  <c r="L54" i="36"/>
  <c r="K54" i="36"/>
  <c r="J54" i="36"/>
  <c r="H54" i="36"/>
  <c r="G54" i="36"/>
  <c r="F54" i="36"/>
  <c r="E54" i="36"/>
  <c r="D54" i="36"/>
  <c r="I53" i="36"/>
  <c r="M53" i="36" s="1"/>
  <c r="I52" i="36"/>
  <c r="M52" i="36" s="1"/>
  <c r="L51" i="36"/>
  <c r="K51" i="36"/>
  <c r="J51" i="36"/>
  <c r="H51" i="36"/>
  <c r="G51" i="36"/>
  <c r="F51" i="36"/>
  <c r="E51" i="36"/>
  <c r="D51" i="36"/>
  <c r="I50" i="36"/>
  <c r="M50" i="36" s="1"/>
  <c r="I49" i="36"/>
  <c r="I48" i="36" s="1"/>
  <c r="L48" i="36"/>
  <c r="K48" i="36"/>
  <c r="J48" i="36"/>
  <c r="H48" i="36"/>
  <c r="G48" i="36"/>
  <c r="F48" i="36"/>
  <c r="E48" i="36"/>
  <c r="D48" i="36"/>
  <c r="I47" i="36"/>
  <c r="M47" i="36" s="1"/>
  <c r="I46" i="36"/>
  <c r="M46" i="36" s="1"/>
  <c r="I45" i="36"/>
  <c r="M45" i="36" s="1"/>
  <c r="I44" i="36"/>
  <c r="M44" i="36" s="1"/>
  <c r="I43" i="36"/>
  <c r="M43" i="36" s="1"/>
  <c r="I42" i="36"/>
  <c r="M42" i="36" s="1"/>
  <c r="M41" i="36" s="1"/>
  <c r="L41" i="36"/>
  <c r="K41" i="36"/>
  <c r="J41" i="36"/>
  <c r="H41" i="36"/>
  <c r="G41" i="36"/>
  <c r="F41" i="36"/>
  <c r="E41" i="36"/>
  <c r="D41" i="36"/>
  <c r="I40" i="36"/>
  <c r="M40" i="36" s="1"/>
  <c r="I39" i="36"/>
  <c r="M39" i="36" s="1"/>
  <c r="I38" i="36"/>
  <c r="M38" i="36" s="1"/>
  <c r="I37" i="36"/>
  <c r="M37" i="36" s="1"/>
  <c r="I36" i="36"/>
  <c r="M36" i="36" s="1"/>
  <c r="I35" i="36"/>
  <c r="M35" i="36" s="1"/>
  <c r="L34" i="36"/>
  <c r="K34" i="36"/>
  <c r="J34" i="36"/>
  <c r="H34" i="36"/>
  <c r="G34" i="36"/>
  <c r="F34" i="36"/>
  <c r="E34" i="36"/>
  <c r="D34" i="36"/>
  <c r="I33" i="36"/>
  <c r="M33" i="36" s="1"/>
  <c r="I32" i="36"/>
  <c r="M32" i="36" s="1"/>
  <c r="M30" i="36" s="1"/>
  <c r="M29" i="36" s="1"/>
  <c r="M31" i="36"/>
  <c r="L30" i="36"/>
  <c r="L29" i="36" s="1"/>
  <c r="L28" i="36" s="1"/>
  <c r="L27" i="36" s="1"/>
  <c r="K30" i="36"/>
  <c r="J30" i="36"/>
  <c r="I30" i="36"/>
  <c r="I29" i="36" s="1"/>
  <c r="H30" i="36"/>
  <c r="H29" i="36" s="1"/>
  <c r="H28" i="36" s="1"/>
  <c r="H27" i="36" s="1"/>
  <c r="G30" i="36"/>
  <c r="F30" i="36"/>
  <c r="E30" i="36"/>
  <c r="E29" i="36" s="1"/>
  <c r="E28" i="36" s="1"/>
  <c r="E27" i="36" s="1"/>
  <c r="D30" i="36"/>
  <c r="D29" i="36" s="1"/>
  <c r="D28" i="36" s="1"/>
  <c r="D27" i="36" s="1"/>
  <c r="K29" i="36"/>
  <c r="K28" i="36" s="1"/>
  <c r="K27" i="36" s="1"/>
  <c r="J29" i="36"/>
  <c r="J28" i="36" s="1"/>
  <c r="J27" i="36" s="1"/>
  <c r="G29" i="36"/>
  <c r="G28" i="36" s="1"/>
  <c r="G27" i="36" s="1"/>
  <c r="F29" i="36"/>
  <c r="F28" i="36" s="1"/>
  <c r="F27" i="36" s="1"/>
  <c r="F15" i="36"/>
  <c r="F14" i="36"/>
  <c r="E14" i="36"/>
  <c r="F13" i="36"/>
  <c r="F12" i="36"/>
  <c r="E12" i="36"/>
  <c r="M11" i="36"/>
  <c r="K11" i="36"/>
  <c r="B11" i="36"/>
  <c r="A11" i="36"/>
  <c r="M10" i="36"/>
  <c r="K10" i="36"/>
  <c r="B10" i="36"/>
  <c r="M9" i="36"/>
  <c r="K9" i="36"/>
  <c r="B9" i="36"/>
  <c r="A6" i="36"/>
  <c r="I5" i="36"/>
  <c r="H5" i="36"/>
  <c r="A5" i="36"/>
  <c r="A88" i="35"/>
  <c r="J87" i="35"/>
  <c r="A87" i="35"/>
  <c r="J85" i="35"/>
  <c r="A85" i="35"/>
  <c r="M82" i="35"/>
  <c r="L82" i="35"/>
  <c r="K82" i="35"/>
  <c r="J82" i="35"/>
  <c r="I82" i="35"/>
  <c r="H82" i="35"/>
  <c r="G82" i="35"/>
  <c r="F82" i="35"/>
  <c r="E82" i="35"/>
  <c r="D82" i="35"/>
  <c r="M81" i="35"/>
  <c r="L81" i="35"/>
  <c r="K81" i="35"/>
  <c r="J81" i="35"/>
  <c r="I81" i="35"/>
  <c r="H81" i="35"/>
  <c r="G81" i="35"/>
  <c r="F81" i="35"/>
  <c r="E81" i="35"/>
  <c r="D81" i="35"/>
  <c r="M80" i="35"/>
  <c r="L80" i="35"/>
  <c r="K80" i="35"/>
  <c r="J80" i="35"/>
  <c r="I80" i="35"/>
  <c r="H80" i="35"/>
  <c r="G80" i="35"/>
  <c r="F80" i="35"/>
  <c r="E80" i="35"/>
  <c r="D80" i="35"/>
  <c r="M79" i="35"/>
  <c r="L79" i="35"/>
  <c r="K79" i="35"/>
  <c r="J79" i="35"/>
  <c r="I79" i="35"/>
  <c r="H79" i="35"/>
  <c r="G79" i="35"/>
  <c r="F79" i="35"/>
  <c r="E79" i="35"/>
  <c r="D79" i="35"/>
  <c r="M78" i="35"/>
  <c r="L78" i="35"/>
  <c r="K78" i="35"/>
  <c r="J78" i="35"/>
  <c r="I78" i="35"/>
  <c r="H78" i="35"/>
  <c r="G78" i="35"/>
  <c r="F78" i="35"/>
  <c r="E78" i="35"/>
  <c r="D78" i="35"/>
  <c r="M77" i="35"/>
  <c r="L77" i="35"/>
  <c r="K77" i="35"/>
  <c r="J77" i="35"/>
  <c r="I77" i="35"/>
  <c r="H77" i="35"/>
  <c r="G77" i="35"/>
  <c r="F77" i="35"/>
  <c r="E77" i="35"/>
  <c r="D77" i="35"/>
  <c r="M76" i="35"/>
  <c r="L76" i="35"/>
  <c r="K76" i="35"/>
  <c r="J76" i="35"/>
  <c r="I76" i="35"/>
  <c r="H76" i="35"/>
  <c r="G76" i="35"/>
  <c r="F76" i="35"/>
  <c r="E76" i="35"/>
  <c r="D76" i="35"/>
  <c r="M75" i="35"/>
  <c r="L75" i="35"/>
  <c r="K75" i="35"/>
  <c r="J75" i="35"/>
  <c r="I75" i="35"/>
  <c r="H75" i="35"/>
  <c r="G75" i="35"/>
  <c r="F75" i="35"/>
  <c r="E75" i="35"/>
  <c r="D75" i="35"/>
  <c r="M74" i="35"/>
  <c r="L74" i="35"/>
  <c r="K74" i="35"/>
  <c r="J74" i="35"/>
  <c r="I74" i="35"/>
  <c r="H74" i="35"/>
  <c r="G74" i="35"/>
  <c r="F74" i="35"/>
  <c r="E74" i="35"/>
  <c r="D74" i="35"/>
  <c r="M73" i="35"/>
  <c r="L73" i="35"/>
  <c r="K73" i="35"/>
  <c r="J73" i="35"/>
  <c r="I73" i="35"/>
  <c r="H73" i="35"/>
  <c r="G73" i="35"/>
  <c r="F73" i="35"/>
  <c r="E73" i="35"/>
  <c r="D73" i="35"/>
  <c r="M72" i="35"/>
  <c r="L72" i="35"/>
  <c r="K72" i="35"/>
  <c r="J72" i="35"/>
  <c r="I72" i="35"/>
  <c r="H72" i="35"/>
  <c r="G72" i="35"/>
  <c r="F72" i="35"/>
  <c r="E72" i="35"/>
  <c r="D72" i="35"/>
  <c r="M71" i="35"/>
  <c r="L71" i="35"/>
  <c r="K71" i="35"/>
  <c r="J71" i="35"/>
  <c r="I71" i="35"/>
  <c r="H71" i="35"/>
  <c r="G71" i="35"/>
  <c r="F71" i="35"/>
  <c r="E71" i="35"/>
  <c r="D71" i="35"/>
  <c r="M70" i="35"/>
  <c r="L70" i="35"/>
  <c r="K70" i="35"/>
  <c r="J70" i="35"/>
  <c r="I70" i="35"/>
  <c r="H70" i="35"/>
  <c r="G70" i="35"/>
  <c r="F70" i="35"/>
  <c r="E70" i="35"/>
  <c r="D70" i="35"/>
  <c r="M69" i="35"/>
  <c r="L69" i="35"/>
  <c r="K69" i="35"/>
  <c r="J69" i="35"/>
  <c r="I69" i="35"/>
  <c r="H69" i="35"/>
  <c r="G69" i="35"/>
  <c r="F69" i="35"/>
  <c r="E69" i="35"/>
  <c r="D69" i="35"/>
  <c r="M68" i="35"/>
  <c r="L68" i="35"/>
  <c r="K68" i="35"/>
  <c r="J68" i="35"/>
  <c r="I68" i="35"/>
  <c r="H68" i="35"/>
  <c r="G68" i="35"/>
  <c r="F68" i="35"/>
  <c r="E68" i="35"/>
  <c r="D68" i="35"/>
  <c r="M67" i="35"/>
  <c r="L67" i="35"/>
  <c r="K67" i="35"/>
  <c r="J67" i="35"/>
  <c r="I67" i="35"/>
  <c r="H67" i="35"/>
  <c r="G67" i="35"/>
  <c r="F67" i="35"/>
  <c r="E67" i="35"/>
  <c r="D67" i="35"/>
  <c r="M66" i="35"/>
  <c r="L66" i="35"/>
  <c r="K66" i="35"/>
  <c r="J66" i="35"/>
  <c r="I66" i="35"/>
  <c r="H66" i="35"/>
  <c r="G66" i="35"/>
  <c r="F66" i="35"/>
  <c r="E66" i="35"/>
  <c r="D66" i="35"/>
  <c r="M65" i="35"/>
  <c r="L65" i="35"/>
  <c r="K65" i="35"/>
  <c r="J65" i="35"/>
  <c r="I65" i="35"/>
  <c r="H65" i="35"/>
  <c r="G65" i="35"/>
  <c r="F65" i="35"/>
  <c r="E65" i="35"/>
  <c r="D65" i="35"/>
  <c r="M64" i="35"/>
  <c r="L64" i="35"/>
  <c r="K64" i="35"/>
  <c r="J64" i="35"/>
  <c r="I64" i="35"/>
  <c r="H64" i="35"/>
  <c r="G64" i="35"/>
  <c r="F64" i="35"/>
  <c r="E64" i="35"/>
  <c r="D64" i="35"/>
  <c r="M63" i="35"/>
  <c r="L63" i="35"/>
  <c r="K63" i="35"/>
  <c r="J63" i="35"/>
  <c r="I63" i="35"/>
  <c r="H63" i="35"/>
  <c r="G63" i="35"/>
  <c r="F63" i="35"/>
  <c r="E63" i="35"/>
  <c r="D63" i="35"/>
  <c r="M62" i="35"/>
  <c r="L62" i="35"/>
  <c r="K62" i="35"/>
  <c r="J62" i="35"/>
  <c r="I62" i="35"/>
  <c r="H62" i="35"/>
  <c r="G62" i="35"/>
  <c r="F62" i="35"/>
  <c r="E62" i="35"/>
  <c r="D62" i="35"/>
  <c r="M61" i="35"/>
  <c r="L61" i="35"/>
  <c r="K61" i="35"/>
  <c r="J61" i="35"/>
  <c r="I61" i="35"/>
  <c r="H61" i="35"/>
  <c r="G61" i="35"/>
  <c r="F61" i="35"/>
  <c r="E61" i="35"/>
  <c r="D61" i="35"/>
  <c r="M60" i="35"/>
  <c r="L60" i="35"/>
  <c r="K60" i="35"/>
  <c r="J60" i="35"/>
  <c r="I60" i="35"/>
  <c r="H60" i="35"/>
  <c r="G60" i="35"/>
  <c r="F60" i="35"/>
  <c r="E60" i="35"/>
  <c r="D60" i="35"/>
  <c r="M59" i="35"/>
  <c r="L59" i="35"/>
  <c r="K59" i="35"/>
  <c r="J59" i="35"/>
  <c r="I59" i="35"/>
  <c r="H59" i="35"/>
  <c r="G59" i="35"/>
  <c r="F59" i="35"/>
  <c r="E59" i="35"/>
  <c r="D59" i="35"/>
  <c r="M58" i="35"/>
  <c r="L58" i="35"/>
  <c r="K58" i="35"/>
  <c r="J58" i="35"/>
  <c r="I58" i="35"/>
  <c r="H58" i="35"/>
  <c r="G58" i="35"/>
  <c r="F58" i="35"/>
  <c r="E58" i="35"/>
  <c r="D58" i="35"/>
  <c r="M57" i="35"/>
  <c r="L57" i="35"/>
  <c r="K57" i="35"/>
  <c r="J57" i="35"/>
  <c r="I57" i="35"/>
  <c r="H57" i="35"/>
  <c r="G57" i="35"/>
  <c r="F57" i="35"/>
  <c r="E57" i="35"/>
  <c r="D57" i="35"/>
  <c r="M56" i="35"/>
  <c r="L56" i="35"/>
  <c r="K56" i="35"/>
  <c r="J56" i="35"/>
  <c r="I56" i="35"/>
  <c r="H56" i="35"/>
  <c r="G56" i="35"/>
  <c r="F56" i="35"/>
  <c r="E56" i="35"/>
  <c r="D56" i="35"/>
  <c r="M55" i="35"/>
  <c r="L55" i="35"/>
  <c r="K55" i="35"/>
  <c r="J55" i="35"/>
  <c r="I55" i="35"/>
  <c r="H55" i="35"/>
  <c r="G55" i="35"/>
  <c r="F55" i="35"/>
  <c r="E55" i="35"/>
  <c r="D55" i="35"/>
  <c r="M54" i="35"/>
  <c r="L54" i="35"/>
  <c r="K54" i="35"/>
  <c r="J54" i="35"/>
  <c r="I54" i="35"/>
  <c r="H54" i="35"/>
  <c r="G54" i="35"/>
  <c r="F54" i="35"/>
  <c r="E54" i="35"/>
  <c r="D54" i="35"/>
  <c r="M53" i="35"/>
  <c r="L53" i="35"/>
  <c r="K53" i="35"/>
  <c r="J53" i="35"/>
  <c r="I53" i="35"/>
  <c r="H53" i="35"/>
  <c r="G53" i="35"/>
  <c r="F53" i="35"/>
  <c r="E53" i="35"/>
  <c r="D53" i="35"/>
  <c r="M52" i="35"/>
  <c r="L52" i="35"/>
  <c r="K52" i="35"/>
  <c r="J52" i="35"/>
  <c r="I52" i="35"/>
  <c r="H52" i="35"/>
  <c r="G52" i="35"/>
  <c r="F52" i="35"/>
  <c r="E52" i="35"/>
  <c r="D52" i="35"/>
  <c r="M51" i="35"/>
  <c r="L51" i="35"/>
  <c r="K51" i="35"/>
  <c r="J51" i="35"/>
  <c r="I51" i="35"/>
  <c r="H51" i="35"/>
  <c r="G51" i="35"/>
  <c r="F51" i="35"/>
  <c r="E51" i="35"/>
  <c r="D51" i="35"/>
  <c r="M50" i="35"/>
  <c r="L50" i="35"/>
  <c r="K50" i="35"/>
  <c r="J50" i="35"/>
  <c r="I50" i="35"/>
  <c r="H50" i="35"/>
  <c r="G50" i="35"/>
  <c r="F50" i="35"/>
  <c r="E50" i="35"/>
  <c r="D50" i="35"/>
  <c r="M49" i="35"/>
  <c r="L49" i="35"/>
  <c r="K49" i="35"/>
  <c r="J49" i="35"/>
  <c r="I49" i="35"/>
  <c r="H49" i="35"/>
  <c r="G49" i="35"/>
  <c r="F49" i="35"/>
  <c r="E49" i="35"/>
  <c r="D49" i="35"/>
  <c r="M48" i="35"/>
  <c r="L48" i="35"/>
  <c r="K48" i="35"/>
  <c r="J48" i="35"/>
  <c r="I48" i="35"/>
  <c r="H48" i="35"/>
  <c r="G48" i="35"/>
  <c r="F48" i="35"/>
  <c r="E48" i="35"/>
  <c r="D48" i="35"/>
  <c r="M47" i="35"/>
  <c r="L47" i="35"/>
  <c r="K47" i="35"/>
  <c r="J47" i="35"/>
  <c r="I47" i="35"/>
  <c r="H47" i="35"/>
  <c r="G47" i="35"/>
  <c r="F47" i="35"/>
  <c r="E47" i="35"/>
  <c r="D47" i="35"/>
  <c r="M46" i="35"/>
  <c r="L46" i="35"/>
  <c r="K46" i="35"/>
  <c r="J46" i="35"/>
  <c r="I46" i="35"/>
  <c r="H46" i="35"/>
  <c r="G46" i="35"/>
  <c r="F46" i="35"/>
  <c r="E46" i="35"/>
  <c r="D46" i="35"/>
  <c r="M45" i="35"/>
  <c r="L45" i="35"/>
  <c r="K45" i="35"/>
  <c r="J45" i="35"/>
  <c r="I45" i="35"/>
  <c r="H45" i="35"/>
  <c r="G45" i="35"/>
  <c r="F45" i="35"/>
  <c r="E45" i="35"/>
  <c r="D45" i="35"/>
  <c r="M44" i="35"/>
  <c r="L44" i="35"/>
  <c r="K44" i="35"/>
  <c r="J44" i="35"/>
  <c r="I44" i="35"/>
  <c r="H44" i="35"/>
  <c r="G44" i="35"/>
  <c r="F44" i="35"/>
  <c r="E44" i="35"/>
  <c r="D44" i="35"/>
  <c r="M43" i="35"/>
  <c r="L43" i="35"/>
  <c r="K43" i="35"/>
  <c r="J43" i="35"/>
  <c r="I43" i="35"/>
  <c r="H43" i="35"/>
  <c r="G43" i="35"/>
  <c r="F43" i="35"/>
  <c r="E43" i="35"/>
  <c r="D43" i="35"/>
  <c r="M42" i="35"/>
  <c r="L42" i="35"/>
  <c r="K42" i="35"/>
  <c r="J42" i="35"/>
  <c r="I42" i="35"/>
  <c r="H42" i="35"/>
  <c r="G42" i="35"/>
  <c r="F42" i="35"/>
  <c r="E42" i="35"/>
  <c r="D42" i="35"/>
  <c r="M41" i="35"/>
  <c r="L41" i="35"/>
  <c r="K41" i="35"/>
  <c r="J41" i="35"/>
  <c r="I41" i="35"/>
  <c r="H41" i="35"/>
  <c r="G41" i="35"/>
  <c r="F41" i="35"/>
  <c r="E41" i="35"/>
  <c r="D41" i="35"/>
  <c r="M40" i="35"/>
  <c r="L40" i="35"/>
  <c r="K40" i="35"/>
  <c r="J40" i="35"/>
  <c r="I40" i="35"/>
  <c r="H40" i="35"/>
  <c r="G40" i="35"/>
  <c r="F40" i="35"/>
  <c r="E40" i="35"/>
  <c r="D40" i="35"/>
  <c r="M39" i="35"/>
  <c r="L39" i="35"/>
  <c r="K39" i="35"/>
  <c r="J39" i="35"/>
  <c r="I39" i="35"/>
  <c r="H39" i="35"/>
  <c r="G39" i="35"/>
  <c r="F39" i="35"/>
  <c r="E39" i="35"/>
  <c r="D39" i="35"/>
  <c r="M38" i="35"/>
  <c r="L38" i="35"/>
  <c r="K38" i="35"/>
  <c r="J38" i="35"/>
  <c r="I38" i="35"/>
  <c r="H38" i="35"/>
  <c r="G38" i="35"/>
  <c r="F38" i="35"/>
  <c r="E38" i="35"/>
  <c r="D38" i="35"/>
  <c r="M37" i="35"/>
  <c r="L37" i="35"/>
  <c r="K37" i="35"/>
  <c r="J37" i="35"/>
  <c r="I37" i="35"/>
  <c r="H37" i="35"/>
  <c r="G37" i="35"/>
  <c r="F37" i="35"/>
  <c r="E37" i="35"/>
  <c r="D37" i="35"/>
  <c r="M36" i="35"/>
  <c r="L36" i="35"/>
  <c r="K36" i="35"/>
  <c r="J36" i="35"/>
  <c r="I36" i="35"/>
  <c r="H36" i="35"/>
  <c r="G36" i="35"/>
  <c r="F36" i="35"/>
  <c r="E36" i="35"/>
  <c r="D36" i="35"/>
  <c r="M35" i="35"/>
  <c r="L35" i="35"/>
  <c r="K35" i="35"/>
  <c r="J35" i="35"/>
  <c r="I35" i="35"/>
  <c r="H35" i="35"/>
  <c r="G35" i="35"/>
  <c r="F35" i="35"/>
  <c r="M34" i="35"/>
  <c r="L34" i="35"/>
  <c r="K34" i="35"/>
  <c r="J34" i="35"/>
  <c r="I34" i="35"/>
  <c r="H34" i="35"/>
  <c r="G34" i="35"/>
  <c r="F34" i="35"/>
  <c r="M33" i="35"/>
  <c r="L33" i="35"/>
  <c r="K33" i="35"/>
  <c r="J33" i="35"/>
  <c r="I33" i="35"/>
  <c r="H33" i="35"/>
  <c r="G33" i="35"/>
  <c r="F33" i="35"/>
  <c r="E33" i="35"/>
  <c r="D33" i="35"/>
  <c r="M32" i="35"/>
  <c r="L32" i="35"/>
  <c r="K32" i="35"/>
  <c r="J32" i="35"/>
  <c r="I32" i="35"/>
  <c r="H32" i="35"/>
  <c r="G32" i="35"/>
  <c r="F32" i="35"/>
  <c r="E32" i="35"/>
  <c r="D32" i="35"/>
  <c r="M31" i="35"/>
  <c r="L31" i="35"/>
  <c r="K31" i="35"/>
  <c r="J31" i="35"/>
  <c r="I31" i="35"/>
  <c r="H31" i="35"/>
  <c r="G31" i="35"/>
  <c r="F31" i="35"/>
  <c r="E31" i="35"/>
  <c r="D31" i="35"/>
  <c r="M30" i="35"/>
  <c r="L30" i="35"/>
  <c r="K30" i="35"/>
  <c r="J30" i="35"/>
  <c r="I30" i="35"/>
  <c r="H30" i="35"/>
  <c r="G30" i="35"/>
  <c r="F30" i="35"/>
  <c r="E30" i="35"/>
  <c r="D30" i="35"/>
  <c r="M29" i="35"/>
  <c r="L29" i="35"/>
  <c r="K29" i="35"/>
  <c r="J29" i="35"/>
  <c r="I29" i="35"/>
  <c r="H29" i="35"/>
  <c r="G29" i="35"/>
  <c r="F29" i="35"/>
  <c r="E29" i="35"/>
  <c r="D29" i="35"/>
  <c r="M28" i="35"/>
  <c r="L28" i="35"/>
  <c r="K28" i="35"/>
  <c r="J28" i="35"/>
  <c r="I28" i="35"/>
  <c r="H28" i="35"/>
  <c r="G28" i="35"/>
  <c r="F28" i="35"/>
  <c r="M27" i="35"/>
  <c r="L27" i="35"/>
  <c r="K27" i="35"/>
  <c r="J27" i="35"/>
  <c r="I27" i="35"/>
  <c r="H27" i="35"/>
  <c r="G27" i="35"/>
  <c r="F27" i="35"/>
  <c r="L26" i="35"/>
  <c r="J26" i="35"/>
  <c r="I26" i="35"/>
  <c r="H26" i="35"/>
  <c r="G26" i="35"/>
  <c r="F26" i="35"/>
  <c r="E26" i="35"/>
  <c r="D26" i="35"/>
  <c r="F14" i="35"/>
  <c r="E14" i="35"/>
  <c r="F12" i="35"/>
  <c r="E12" i="35"/>
  <c r="M11" i="35"/>
  <c r="K11" i="35"/>
  <c r="B11" i="35"/>
  <c r="A11" i="35"/>
  <c r="M10" i="35"/>
  <c r="K10" i="35"/>
  <c r="B10" i="35"/>
  <c r="M9" i="35"/>
  <c r="K9" i="35"/>
  <c r="B9" i="35"/>
  <c r="A6" i="35"/>
  <c r="I5" i="35"/>
  <c r="H5" i="35"/>
  <c r="A5" i="35"/>
  <c r="A104" i="12"/>
  <c r="G103" i="12"/>
  <c r="A103" i="12"/>
  <c r="G101" i="12"/>
  <c r="A101" i="12"/>
  <c r="J87" i="12"/>
  <c r="J85" i="12"/>
  <c r="I84" i="12"/>
  <c r="H84" i="12"/>
  <c r="G84" i="12"/>
  <c r="F84" i="12"/>
  <c r="J84" i="12" s="1"/>
  <c r="E84" i="12"/>
  <c r="D84" i="12"/>
  <c r="J83" i="12"/>
  <c r="J82" i="12"/>
  <c r="J81" i="12"/>
  <c r="I80" i="12"/>
  <c r="H80" i="12"/>
  <c r="H79" i="12" s="1"/>
  <c r="G80" i="12"/>
  <c r="F80" i="12"/>
  <c r="J80" i="12" s="1"/>
  <c r="E80" i="12"/>
  <c r="D80" i="12"/>
  <c r="D79" i="12" s="1"/>
  <c r="I79" i="12"/>
  <c r="G79" i="12"/>
  <c r="F79" i="12"/>
  <c r="E79" i="12"/>
  <c r="J78" i="12"/>
  <c r="J77" i="12"/>
  <c r="J76" i="12"/>
  <c r="J75" i="12"/>
  <c r="I74" i="12"/>
  <c r="H74" i="12"/>
  <c r="G74" i="12"/>
  <c r="F74" i="12"/>
  <c r="J74" i="12" s="1"/>
  <c r="E74" i="12"/>
  <c r="D74" i="12"/>
  <c r="J73" i="12"/>
  <c r="J72" i="12"/>
  <c r="J71" i="12"/>
  <c r="J70" i="12"/>
  <c r="J69" i="12"/>
  <c r="I68" i="12"/>
  <c r="I60" i="12" s="1"/>
  <c r="I59" i="12" s="1"/>
  <c r="H68" i="12"/>
  <c r="G68" i="12"/>
  <c r="F68" i="12"/>
  <c r="J68" i="12" s="1"/>
  <c r="E68" i="12"/>
  <c r="E60" i="12" s="1"/>
  <c r="E59" i="12" s="1"/>
  <c r="D68" i="12"/>
  <c r="J67" i="12"/>
  <c r="J66" i="12"/>
  <c r="I65" i="12"/>
  <c r="H65" i="12"/>
  <c r="G65" i="12"/>
  <c r="G60" i="12" s="1"/>
  <c r="G59" i="12" s="1"/>
  <c r="F65" i="12"/>
  <c r="J65" i="12" s="1"/>
  <c r="E65" i="12"/>
  <c r="D65" i="12"/>
  <c r="J64" i="12"/>
  <c r="J63" i="12"/>
  <c r="I62" i="12"/>
  <c r="H62" i="12"/>
  <c r="G62" i="12"/>
  <c r="F62" i="12"/>
  <c r="J62" i="12" s="1"/>
  <c r="E62" i="12"/>
  <c r="D62" i="12"/>
  <c r="J61" i="12"/>
  <c r="H60" i="12"/>
  <c r="H59" i="12" s="1"/>
  <c r="D60" i="12"/>
  <c r="D59" i="12" s="1"/>
  <c r="J58" i="12"/>
  <c r="J57" i="12"/>
  <c r="J56" i="12"/>
  <c r="J55" i="12"/>
  <c r="I54" i="12"/>
  <c r="H54" i="12"/>
  <c r="G54" i="12"/>
  <c r="F54" i="12"/>
  <c r="J54" i="12" s="1"/>
  <c r="D54" i="12"/>
  <c r="J53" i="12"/>
  <c r="J52" i="12"/>
  <c r="J51" i="12"/>
  <c r="I50" i="12"/>
  <c r="H50" i="12"/>
  <c r="G50" i="12"/>
  <c r="F50" i="12"/>
  <c r="J50" i="12" s="1"/>
  <c r="E50" i="12"/>
  <c r="D50" i="12"/>
  <c r="J49" i="12"/>
  <c r="J48" i="12"/>
  <c r="I47" i="12"/>
  <c r="H47" i="12"/>
  <c r="G47" i="12"/>
  <c r="F47" i="12"/>
  <c r="J47" i="12" s="1"/>
  <c r="E47" i="12"/>
  <c r="D47" i="12"/>
  <c r="J46" i="12"/>
  <c r="J45" i="12"/>
  <c r="I44" i="12"/>
  <c r="H44" i="12"/>
  <c r="G44" i="12"/>
  <c r="F44" i="12"/>
  <c r="J44" i="12" s="1"/>
  <c r="D44" i="12"/>
  <c r="J43" i="12"/>
  <c r="J42" i="12"/>
  <c r="J41" i="12"/>
  <c r="J40" i="12"/>
  <c r="J39" i="12"/>
  <c r="J38" i="12"/>
  <c r="I37" i="12"/>
  <c r="H37" i="12"/>
  <c r="G37" i="12"/>
  <c r="F37" i="12"/>
  <c r="J37" i="12" s="1"/>
  <c r="D37" i="12"/>
  <c r="J36" i="12"/>
  <c r="J35" i="12"/>
  <c r="J34" i="12"/>
  <c r="J33" i="12"/>
  <c r="J32" i="12"/>
  <c r="J31" i="12"/>
  <c r="I30" i="12"/>
  <c r="H30" i="12"/>
  <c r="G30" i="12"/>
  <c r="F30" i="12"/>
  <c r="J30" i="12" s="1"/>
  <c r="D30" i="12"/>
  <c r="J29" i="12"/>
  <c r="J28" i="12"/>
  <c r="J27" i="12"/>
  <c r="I26" i="12"/>
  <c r="I25" i="12" s="1"/>
  <c r="I24" i="12" s="1"/>
  <c r="H26" i="12"/>
  <c r="G26" i="12"/>
  <c r="F26" i="12"/>
  <c r="F25" i="12" s="1"/>
  <c r="D26" i="12"/>
  <c r="D25" i="12" s="1"/>
  <c r="D24" i="12" s="1"/>
  <c r="H25" i="12"/>
  <c r="H24" i="12" s="1"/>
  <c r="H23" i="12" s="1"/>
  <c r="G25" i="12"/>
  <c r="G24" i="12" s="1"/>
  <c r="E23" i="12"/>
  <c r="E15" i="12"/>
  <c r="E14" i="12"/>
  <c r="D14" i="12"/>
  <c r="E13" i="12"/>
  <c r="E12" i="12"/>
  <c r="D12" i="12"/>
  <c r="J11" i="12"/>
  <c r="B11" i="12"/>
  <c r="J10" i="12"/>
  <c r="B10" i="12"/>
  <c r="J9" i="12"/>
  <c r="B9" i="12"/>
  <c r="A6" i="12"/>
  <c r="H5" i="12"/>
  <c r="G5" i="12"/>
  <c r="A5" i="12"/>
  <c r="A104" i="15"/>
  <c r="G103" i="15"/>
  <c r="A103" i="15"/>
  <c r="G101" i="15"/>
  <c r="A101" i="15"/>
  <c r="J87" i="15"/>
  <c r="J85" i="15"/>
  <c r="I84" i="15"/>
  <c r="H84" i="15"/>
  <c r="G84" i="15"/>
  <c r="F84" i="15"/>
  <c r="J84" i="15" s="1"/>
  <c r="E84" i="15"/>
  <c r="D84" i="15"/>
  <c r="J83" i="15"/>
  <c r="J82" i="15"/>
  <c r="J81" i="15"/>
  <c r="I80" i="15"/>
  <c r="I79" i="15" s="1"/>
  <c r="H80" i="15"/>
  <c r="G80" i="15"/>
  <c r="G79" i="15" s="1"/>
  <c r="F80" i="15"/>
  <c r="J80" i="15" s="1"/>
  <c r="E80" i="15"/>
  <c r="E79" i="15" s="1"/>
  <c r="D80" i="15"/>
  <c r="H79" i="15"/>
  <c r="F79" i="15"/>
  <c r="D79" i="15"/>
  <c r="J78" i="15"/>
  <c r="J77" i="15"/>
  <c r="J76" i="15"/>
  <c r="J75" i="15"/>
  <c r="I74" i="15"/>
  <c r="H74" i="15"/>
  <c r="G74" i="15"/>
  <c r="F74" i="15"/>
  <c r="J74" i="15" s="1"/>
  <c r="E74" i="15"/>
  <c r="D74" i="15"/>
  <c r="J73" i="15"/>
  <c r="J72" i="15"/>
  <c r="J71" i="15"/>
  <c r="J70" i="15"/>
  <c r="J69" i="15"/>
  <c r="I68" i="15"/>
  <c r="H68" i="15"/>
  <c r="G68" i="15"/>
  <c r="F68" i="15"/>
  <c r="J68" i="15" s="1"/>
  <c r="E68" i="15"/>
  <c r="D68" i="15"/>
  <c r="J67" i="15"/>
  <c r="J66" i="15"/>
  <c r="I65" i="15"/>
  <c r="H65" i="15"/>
  <c r="H60" i="15" s="1"/>
  <c r="H59" i="15" s="1"/>
  <c r="G65" i="15"/>
  <c r="F65" i="15"/>
  <c r="J65" i="15" s="1"/>
  <c r="E65" i="15"/>
  <c r="D65" i="15"/>
  <c r="D60" i="15" s="1"/>
  <c r="D59" i="15" s="1"/>
  <c r="J64" i="15"/>
  <c r="J63" i="15"/>
  <c r="I62" i="15"/>
  <c r="H62" i="15"/>
  <c r="G62" i="15"/>
  <c r="F62" i="15"/>
  <c r="J62" i="15" s="1"/>
  <c r="E62" i="15"/>
  <c r="D62" i="15"/>
  <c r="J61" i="15"/>
  <c r="I60" i="15"/>
  <c r="I59" i="15" s="1"/>
  <c r="G60" i="15"/>
  <c r="G59" i="15" s="1"/>
  <c r="E60" i="15"/>
  <c r="E59" i="15" s="1"/>
  <c r="J58" i="15"/>
  <c r="J57" i="15"/>
  <c r="J56" i="15"/>
  <c r="J55" i="15"/>
  <c r="I54" i="15"/>
  <c r="H54" i="15"/>
  <c r="G54" i="15"/>
  <c r="F54" i="15"/>
  <c r="J54" i="15" s="1"/>
  <c r="D54" i="15"/>
  <c r="J53" i="15"/>
  <c r="J52" i="15"/>
  <c r="J51" i="15"/>
  <c r="I50" i="15"/>
  <c r="H50" i="15"/>
  <c r="G50" i="15"/>
  <c r="F50" i="15"/>
  <c r="J50" i="15" s="1"/>
  <c r="E50" i="15"/>
  <c r="D50" i="15"/>
  <c r="J49" i="15"/>
  <c r="J48" i="15"/>
  <c r="I47" i="15"/>
  <c r="H47" i="15"/>
  <c r="G47" i="15"/>
  <c r="F47" i="15"/>
  <c r="J47" i="15" s="1"/>
  <c r="E47" i="15"/>
  <c r="D47" i="15"/>
  <c r="J46" i="15"/>
  <c r="J45" i="15"/>
  <c r="I44" i="15"/>
  <c r="H44" i="15"/>
  <c r="G44" i="15"/>
  <c r="F44" i="15"/>
  <c r="J44" i="15" s="1"/>
  <c r="D44" i="15"/>
  <c r="J43" i="15"/>
  <c r="J42" i="15"/>
  <c r="J41" i="15"/>
  <c r="J40" i="15"/>
  <c r="J39" i="15"/>
  <c r="J38" i="15"/>
  <c r="I37" i="15"/>
  <c r="H37" i="15"/>
  <c r="G37" i="15"/>
  <c r="F37" i="15"/>
  <c r="J37" i="15" s="1"/>
  <c r="D37" i="15"/>
  <c r="J36" i="15"/>
  <c r="J35" i="15"/>
  <c r="J34" i="15"/>
  <c r="J33" i="15"/>
  <c r="J32" i="15"/>
  <c r="J31" i="15"/>
  <c r="I30" i="15"/>
  <c r="H30" i="15"/>
  <c r="G30" i="15"/>
  <c r="F30" i="15"/>
  <c r="J30" i="15" s="1"/>
  <c r="D30" i="15"/>
  <c r="J29" i="15"/>
  <c r="J28" i="15"/>
  <c r="J27" i="15"/>
  <c r="I26" i="15"/>
  <c r="I25" i="15" s="1"/>
  <c r="I24" i="15" s="1"/>
  <c r="I23" i="15" s="1"/>
  <c r="H26" i="15"/>
  <c r="H25" i="15" s="1"/>
  <c r="H24" i="15" s="1"/>
  <c r="H23" i="15" s="1"/>
  <c r="G26" i="15"/>
  <c r="F26" i="15"/>
  <c r="J26" i="15" s="1"/>
  <c r="D26" i="15"/>
  <c r="D25" i="15" s="1"/>
  <c r="D24" i="15" s="1"/>
  <c r="D23" i="15" s="1"/>
  <c r="G25" i="15"/>
  <c r="G24" i="15" s="1"/>
  <c r="G23" i="15" s="1"/>
  <c r="F25" i="15"/>
  <c r="E23" i="15"/>
  <c r="E15" i="15"/>
  <c r="E14" i="15"/>
  <c r="D14" i="15"/>
  <c r="E13" i="15"/>
  <c r="E12" i="15"/>
  <c r="D12" i="15"/>
  <c r="J11" i="15"/>
  <c r="B11" i="15"/>
  <c r="J10" i="15"/>
  <c r="B10" i="15"/>
  <c r="J9" i="15"/>
  <c r="B9" i="15"/>
  <c r="A6" i="15"/>
  <c r="H5" i="15"/>
  <c r="G5" i="15"/>
  <c r="A5" i="15"/>
  <c r="A104" i="13"/>
  <c r="G103" i="13"/>
  <c r="A103" i="13"/>
  <c r="G101" i="13"/>
  <c r="A101" i="13"/>
  <c r="J87" i="13"/>
  <c r="J85" i="13"/>
  <c r="I84" i="13"/>
  <c r="H84" i="13"/>
  <c r="G84" i="13"/>
  <c r="F84" i="13"/>
  <c r="J84" i="13" s="1"/>
  <c r="E84" i="13"/>
  <c r="D84" i="13"/>
  <c r="J83" i="13"/>
  <c r="J82" i="13"/>
  <c r="J81" i="13"/>
  <c r="I80" i="13"/>
  <c r="I79" i="13" s="1"/>
  <c r="H80" i="13"/>
  <c r="G80" i="13"/>
  <c r="G79" i="13" s="1"/>
  <c r="F80" i="13"/>
  <c r="J80" i="13" s="1"/>
  <c r="E80" i="13"/>
  <c r="E79" i="13" s="1"/>
  <c r="D80" i="13"/>
  <c r="H79" i="13"/>
  <c r="F79" i="13"/>
  <c r="J79" i="13" s="1"/>
  <c r="D79" i="13"/>
  <c r="J78" i="13"/>
  <c r="J77" i="13"/>
  <c r="J76" i="13"/>
  <c r="J75" i="13"/>
  <c r="I74" i="13"/>
  <c r="H74" i="13"/>
  <c r="G74" i="13"/>
  <c r="F74" i="13"/>
  <c r="J74" i="13" s="1"/>
  <c r="E74" i="13"/>
  <c r="D74" i="13"/>
  <c r="J73" i="13"/>
  <c r="J72" i="13"/>
  <c r="J71" i="13"/>
  <c r="J70" i="13"/>
  <c r="J69" i="13"/>
  <c r="I68" i="13"/>
  <c r="H68" i="13"/>
  <c r="G68" i="13"/>
  <c r="F68" i="13"/>
  <c r="J68" i="13" s="1"/>
  <c r="E68" i="13"/>
  <c r="D68" i="13"/>
  <c r="J67" i="13"/>
  <c r="J66" i="13"/>
  <c r="I65" i="13"/>
  <c r="H65" i="13"/>
  <c r="H60" i="13" s="1"/>
  <c r="H59" i="13" s="1"/>
  <c r="G65" i="13"/>
  <c r="F65" i="13"/>
  <c r="J65" i="13" s="1"/>
  <c r="E65" i="13"/>
  <c r="D65" i="13"/>
  <c r="D60" i="13" s="1"/>
  <c r="D59" i="13" s="1"/>
  <c r="J64" i="13"/>
  <c r="J63" i="13"/>
  <c r="I62" i="13"/>
  <c r="H62" i="13"/>
  <c r="G62" i="13"/>
  <c r="F62" i="13"/>
  <c r="J62" i="13" s="1"/>
  <c r="E62" i="13"/>
  <c r="D62" i="13"/>
  <c r="J61" i="13"/>
  <c r="I60" i="13"/>
  <c r="I59" i="13" s="1"/>
  <c r="G60" i="13"/>
  <c r="G59" i="13" s="1"/>
  <c r="E60" i="13"/>
  <c r="E59" i="13" s="1"/>
  <c r="J58" i="13"/>
  <c r="J57" i="13"/>
  <c r="J56" i="13"/>
  <c r="J55" i="13"/>
  <c r="I54" i="13"/>
  <c r="H54" i="13"/>
  <c r="G54" i="13"/>
  <c r="F54" i="13"/>
  <c r="J54" i="13" s="1"/>
  <c r="D54" i="13"/>
  <c r="J53" i="13"/>
  <c r="J52" i="13"/>
  <c r="J51" i="13"/>
  <c r="I50" i="13"/>
  <c r="H50" i="13"/>
  <c r="G50" i="13"/>
  <c r="F50" i="13"/>
  <c r="J50" i="13" s="1"/>
  <c r="E50" i="13"/>
  <c r="D50" i="13"/>
  <c r="J49" i="13"/>
  <c r="J48" i="13"/>
  <c r="I47" i="13"/>
  <c r="H47" i="13"/>
  <c r="G47" i="13"/>
  <c r="F47" i="13"/>
  <c r="J47" i="13" s="1"/>
  <c r="E47" i="13"/>
  <c r="D47" i="13"/>
  <c r="J46" i="13"/>
  <c r="J45" i="13"/>
  <c r="I44" i="13"/>
  <c r="H44" i="13"/>
  <c r="G44" i="13"/>
  <c r="F44" i="13"/>
  <c r="J44" i="13" s="1"/>
  <c r="D44" i="13"/>
  <c r="J43" i="13"/>
  <c r="J42" i="13"/>
  <c r="J41" i="13"/>
  <c r="J40" i="13"/>
  <c r="J39" i="13"/>
  <c r="J38" i="13"/>
  <c r="I37" i="13"/>
  <c r="H37" i="13"/>
  <c r="G37" i="13"/>
  <c r="F37" i="13"/>
  <c r="J37" i="13" s="1"/>
  <c r="D37" i="13"/>
  <c r="J36" i="13"/>
  <c r="J35" i="13"/>
  <c r="J34" i="13"/>
  <c r="J33" i="13"/>
  <c r="J32" i="13"/>
  <c r="J31" i="13"/>
  <c r="I30" i="13"/>
  <c r="H30" i="13"/>
  <c r="G30" i="13"/>
  <c r="F30" i="13"/>
  <c r="J30" i="13" s="1"/>
  <c r="D30" i="13"/>
  <c r="J29" i="13"/>
  <c r="J28" i="13"/>
  <c r="J27" i="13"/>
  <c r="I26" i="13"/>
  <c r="I25" i="13" s="1"/>
  <c r="I24" i="13" s="1"/>
  <c r="I23" i="13" s="1"/>
  <c r="H26" i="13"/>
  <c r="H25" i="13" s="1"/>
  <c r="H24" i="13" s="1"/>
  <c r="H23" i="13" s="1"/>
  <c r="G26" i="13"/>
  <c r="F26" i="13"/>
  <c r="J26" i="13" s="1"/>
  <c r="D26" i="13"/>
  <c r="D25" i="13" s="1"/>
  <c r="D24" i="13" s="1"/>
  <c r="D23" i="13" s="1"/>
  <c r="G25" i="13"/>
  <c r="G24" i="13" s="1"/>
  <c r="G23" i="13" s="1"/>
  <c r="F25" i="13"/>
  <c r="E23" i="13"/>
  <c r="E15" i="13"/>
  <c r="E14" i="13"/>
  <c r="D14" i="13"/>
  <c r="E13" i="13"/>
  <c r="E12" i="13"/>
  <c r="D12" i="13"/>
  <c r="J11" i="13"/>
  <c r="B11" i="13"/>
  <c r="J10" i="13"/>
  <c r="B10" i="13"/>
  <c r="J9" i="13"/>
  <c r="B9" i="13"/>
  <c r="A6" i="13"/>
  <c r="H5" i="13"/>
  <c r="G5" i="13"/>
  <c r="A5" i="13"/>
  <c r="A104" i="14"/>
  <c r="G103" i="14"/>
  <c r="A103" i="14"/>
  <c r="G101" i="14"/>
  <c r="A101" i="14"/>
  <c r="J87" i="14"/>
  <c r="J85" i="14"/>
  <c r="I84" i="14"/>
  <c r="H84" i="14"/>
  <c r="G84" i="14"/>
  <c r="F84" i="14"/>
  <c r="J84" i="14" s="1"/>
  <c r="E84" i="14"/>
  <c r="D84" i="14"/>
  <c r="J83" i="14"/>
  <c r="J82" i="14"/>
  <c r="J81" i="14"/>
  <c r="I80" i="14"/>
  <c r="H80" i="14"/>
  <c r="H79" i="14" s="1"/>
  <c r="G80" i="14"/>
  <c r="F80" i="14"/>
  <c r="F79" i="14" s="1"/>
  <c r="J79" i="14" s="1"/>
  <c r="E80" i="14"/>
  <c r="D80" i="14"/>
  <c r="D79" i="14" s="1"/>
  <c r="I79" i="14"/>
  <c r="G79" i="14"/>
  <c r="E79" i="14"/>
  <c r="J78" i="14"/>
  <c r="J77" i="14"/>
  <c r="J76" i="14"/>
  <c r="J75" i="14"/>
  <c r="I74" i="14"/>
  <c r="H74" i="14"/>
  <c r="G74" i="14"/>
  <c r="F74" i="14"/>
  <c r="J74" i="14" s="1"/>
  <c r="E74" i="14"/>
  <c r="D74" i="14"/>
  <c r="J73" i="14"/>
  <c r="J72" i="14"/>
  <c r="J71" i="14"/>
  <c r="J70" i="14"/>
  <c r="J69" i="14"/>
  <c r="I68" i="14"/>
  <c r="H68" i="14"/>
  <c r="G68" i="14"/>
  <c r="F68" i="14"/>
  <c r="F60" i="14" s="1"/>
  <c r="E68" i="14"/>
  <c r="D68" i="14"/>
  <c r="J67" i="14"/>
  <c r="J66" i="14"/>
  <c r="I65" i="14"/>
  <c r="I60" i="14" s="1"/>
  <c r="I59" i="14" s="1"/>
  <c r="H65" i="14"/>
  <c r="G65" i="14"/>
  <c r="G60" i="14" s="1"/>
  <c r="G59" i="14" s="1"/>
  <c r="F65" i="14"/>
  <c r="J65" i="14" s="1"/>
  <c r="E65" i="14"/>
  <c r="E60" i="14" s="1"/>
  <c r="E59" i="14" s="1"/>
  <c r="D65" i="14"/>
  <c r="J64" i="14"/>
  <c r="J63" i="14"/>
  <c r="I62" i="14"/>
  <c r="H62" i="14"/>
  <c r="G62" i="14"/>
  <c r="F62" i="14"/>
  <c r="J62" i="14" s="1"/>
  <c r="E62" i="14"/>
  <c r="D62" i="14"/>
  <c r="J61" i="14"/>
  <c r="H60" i="14"/>
  <c r="H59" i="14" s="1"/>
  <c r="D60" i="14"/>
  <c r="D59" i="14" s="1"/>
  <c r="J58" i="14"/>
  <c r="J57" i="14"/>
  <c r="J56" i="14"/>
  <c r="J55" i="14"/>
  <c r="I54" i="14"/>
  <c r="H54" i="14"/>
  <c r="G54" i="14"/>
  <c r="F54" i="14"/>
  <c r="J54" i="14" s="1"/>
  <c r="D54" i="14"/>
  <c r="J53" i="14"/>
  <c r="J52" i="14"/>
  <c r="J51" i="14"/>
  <c r="I50" i="14"/>
  <c r="H50" i="14"/>
  <c r="G50" i="14"/>
  <c r="F50" i="14"/>
  <c r="J50" i="14" s="1"/>
  <c r="E50" i="14"/>
  <c r="D50" i="14"/>
  <c r="J49" i="14"/>
  <c r="J48" i="14"/>
  <c r="I47" i="14"/>
  <c r="H47" i="14"/>
  <c r="G47" i="14"/>
  <c r="F47" i="14"/>
  <c r="J47" i="14" s="1"/>
  <c r="E47" i="14"/>
  <c r="D47" i="14"/>
  <c r="J46" i="14"/>
  <c r="J45" i="14"/>
  <c r="I44" i="14"/>
  <c r="H44" i="14"/>
  <c r="G44" i="14"/>
  <c r="F44" i="14"/>
  <c r="J44" i="14" s="1"/>
  <c r="D44" i="14"/>
  <c r="J43" i="14"/>
  <c r="J42" i="14"/>
  <c r="J41" i="14"/>
  <c r="J40" i="14"/>
  <c r="J39" i="14"/>
  <c r="J38" i="14"/>
  <c r="I37" i="14"/>
  <c r="H37" i="14"/>
  <c r="G37" i="14"/>
  <c r="F37" i="14"/>
  <c r="J37" i="14" s="1"/>
  <c r="D37" i="14"/>
  <c r="J36" i="14"/>
  <c r="J35" i="14"/>
  <c r="J34" i="14"/>
  <c r="J33" i="14"/>
  <c r="J32" i="14"/>
  <c r="J31" i="14"/>
  <c r="I30" i="14"/>
  <c r="H30" i="14"/>
  <c r="G30" i="14"/>
  <c r="F30" i="14"/>
  <c r="J30" i="14" s="1"/>
  <c r="D30" i="14"/>
  <c r="J29" i="14"/>
  <c r="J28" i="14"/>
  <c r="J27" i="14"/>
  <c r="I26" i="14"/>
  <c r="I25" i="14" s="1"/>
  <c r="I24" i="14" s="1"/>
  <c r="I23" i="14" s="1"/>
  <c r="H26" i="14"/>
  <c r="G26" i="14"/>
  <c r="F26" i="14"/>
  <c r="F25" i="14" s="1"/>
  <c r="D26" i="14"/>
  <c r="D25" i="14" s="1"/>
  <c r="D24" i="14" s="1"/>
  <c r="D23" i="14" s="1"/>
  <c r="H25" i="14"/>
  <c r="H24" i="14" s="1"/>
  <c r="H23" i="14" s="1"/>
  <c r="G25" i="14"/>
  <c r="G24" i="14" s="1"/>
  <c r="G23" i="14" s="1"/>
  <c r="E23" i="14"/>
  <c r="E15" i="14"/>
  <c r="E14" i="14"/>
  <c r="D14" i="14"/>
  <c r="E13" i="14"/>
  <c r="E12" i="14"/>
  <c r="D12" i="14"/>
  <c r="J11" i="14"/>
  <c r="B11" i="14"/>
  <c r="J10" i="14"/>
  <c r="B10" i="14"/>
  <c r="J9" i="14"/>
  <c r="B9" i="14"/>
  <c r="A6" i="14"/>
  <c r="H5" i="14"/>
  <c r="G5" i="14"/>
  <c r="A5" i="14"/>
  <c r="A104" i="11"/>
  <c r="G103" i="11"/>
  <c r="A103" i="11"/>
  <c r="G101" i="11"/>
  <c r="A101" i="11"/>
  <c r="J87" i="11"/>
  <c r="J85" i="11"/>
  <c r="I84" i="11"/>
  <c r="H84" i="11"/>
  <c r="G84" i="11"/>
  <c r="F84" i="11"/>
  <c r="J84" i="11" s="1"/>
  <c r="E84" i="11"/>
  <c r="D84" i="11"/>
  <c r="J83" i="11"/>
  <c r="J82" i="11"/>
  <c r="J81" i="11"/>
  <c r="I80" i="11"/>
  <c r="H80" i="11"/>
  <c r="G80" i="11"/>
  <c r="F80" i="11"/>
  <c r="F79" i="11" s="1"/>
  <c r="J79" i="11" s="1"/>
  <c r="E80" i="11"/>
  <c r="D80" i="11"/>
  <c r="I79" i="11"/>
  <c r="H79" i="11"/>
  <c r="G79" i="11"/>
  <c r="E79" i="11"/>
  <c r="D79" i="11"/>
  <c r="J78" i="11"/>
  <c r="J77" i="11"/>
  <c r="J76" i="11"/>
  <c r="J75" i="11"/>
  <c r="I74" i="11"/>
  <c r="H74" i="11"/>
  <c r="G74" i="11"/>
  <c r="F74" i="11"/>
  <c r="J74" i="11" s="1"/>
  <c r="E74" i="11"/>
  <c r="D74" i="11"/>
  <c r="J73" i="11"/>
  <c r="J72" i="11"/>
  <c r="J71" i="11"/>
  <c r="J70" i="11"/>
  <c r="J69" i="11"/>
  <c r="I68" i="11"/>
  <c r="H68" i="11"/>
  <c r="G68" i="11"/>
  <c r="G60" i="11" s="1"/>
  <c r="G59" i="11" s="1"/>
  <c r="F68" i="11"/>
  <c r="J68" i="11" s="1"/>
  <c r="E68" i="11"/>
  <c r="D68" i="11"/>
  <c r="J67" i="11"/>
  <c r="J66" i="11"/>
  <c r="I65" i="11"/>
  <c r="H65" i="11"/>
  <c r="H60" i="11" s="1"/>
  <c r="H59" i="11" s="1"/>
  <c r="G65" i="11"/>
  <c r="F65" i="11"/>
  <c r="J65" i="11" s="1"/>
  <c r="E65" i="11"/>
  <c r="D65" i="11"/>
  <c r="D60" i="11" s="1"/>
  <c r="D59" i="11" s="1"/>
  <c r="J64" i="11"/>
  <c r="J63" i="11"/>
  <c r="I62" i="11"/>
  <c r="H62" i="11"/>
  <c r="G62" i="11"/>
  <c r="F62" i="11"/>
  <c r="J62" i="11" s="1"/>
  <c r="E62" i="11"/>
  <c r="D62" i="11"/>
  <c r="J61" i="11"/>
  <c r="I60" i="11"/>
  <c r="F60" i="11"/>
  <c r="F59" i="11" s="1"/>
  <c r="E60" i="11"/>
  <c r="I59" i="11"/>
  <c r="E59" i="11"/>
  <c r="J58" i="11"/>
  <c r="J57" i="11"/>
  <c r="J56" i="11"/>
  <c r="J55" i="11"/>
  <c r="I54" i="11"/>
  <c r="H54" i="11"/>
  <c r="G54" i="11"/>
  <c r="F54" i="11"/>
  <c r="J54" i="11" s="1"/>
  <c r="D54" i="11"/>
  <c r="J53" i="11"/>
  <c r="J52" i="11"/>
  <c r="J51" i="11"/>
  <c r="I50" i="11"/>
  <c r="H50" i="11"/>
  <c r="G50" i="11"/>
  <c r="F50" i="11"/>
  <c r="J50" i="11" s="1"/>
  <c r="E50" i="11"/>
  <c r="D50" i="11"/>
  <c r="J49" i="11"/>
  <c r="J48" i="11"/>
  <c r="I47" i="11"/>
  <c r="H47" i="11"/>
  <c r="G47" i="11"/>
  <c r="F47" i="11"/>
  <c r="J47" i="11" s="1"/>
  <c r="E47" i="11"/>
  <c r="D47" i="11"/>
  <c r="J46" i="11"/>
  <c r="J45" i="11"/>
  <c r="I44" i="11"/>
  <c r="H44" i="11"/>
  <c r="G44" i="11"/>
  <c r="F44" i="11"/>
  <c r="J44" i="11" s="1"/>
  <c r="D44" i="11"/>
  <c r="J43" i="11"/>
  <c r="J42" i="11"/>
  <c r="J41" i="11"/>
  <c r="J40" i="11"/>
  <c r="J39" i="11"/>
  <c r="J38" i="11"/>
  <c r="I37" i="11"/>
  <c r="H37" i="11"/>
  <c r="G37" i="11"/>
  <c r="F37" i="11"/>
  <c r="J37" i="11" s="1"/>
  <c r="D37" i="11"/>
  <c r="J36" i="11"/>
  <c r="J35" i="11"/>
  <c r="J34" i="11"/>
  <c r="J33" i="11"/>
  <c r="J32" i="11"/>
  <c r="J31" i="11"/>
  <c r="I30" i="11"/>
  <c r="H30" i="11"/>
  <c r="G30" i="11"/>
  <c r="F30" i="11"/>
  <c r="J30" i="11" s="1"/>
  <c r="D30" i="11"/>
  <c r="J29" i="11"/>
  <c r="J28" i="11"/>
  <c r="J27" i="11"/>
  <c r="I26" i="11"/>
  <c r="H26" i="11"/>
  <c r="H25" i="11" s="1"/>
  <c r="H24" i="11" s="1"/>
  <c r="H23" i="11" s="1"/>
  <c r="G26" i="11"/>
  <c r="G25" i="11" s="1"/>
  <c r="G24" i="11" s="1"/>
  <c r="G23" i="11" s="1"/>
  <c r="F26" i="11"/>
  <c r="J26" i="11" s="1"/>
  <c r="D26" i="11"/>
  <c r="I25" i="11"/>
  <c r="I24" i="11" s="1"/>
  <c r="I23" i="11" s="1"/>
  <c r="F25" i="11"/>
  <c r="J25" i="11" s="1"/>
  <c r="D25" i="11"/>
  <c r="D24" i="11" s="1"/>
  <c r="D23" i="11" s="1"/>
  <c r="E23" i="11"/>
  <c r="E15" i="11"/>
  <c r="E14" i="11"/>
  <c r="D14" i="11"/>
  <c r="E13" i="11"/>
  <c r="E12" i="11"/>
  <c r="D12" i="11"/>
  <c r="J11" i="11"/>
  <c r="B11" i="11"/>
  <c r="J10" i="11"/>
  <c r="B10" i="11"/>
  <c r="J9" i="11"/>
  <c r="B9" i="11"/>
  <c r="A6" i="11"/>
  <c r="H5" i="11"/>
  <c r="G5" i="11"/>
  <c r="A5" i="11"/>
  <c r="A104" i="10"/>
  <c r="G103" i="10"/>
  <c r="A103" i="10"/>
  <c r="G101" i="10"/>
  <c r="A101" i="10"/>
  <c r="J87" i="10"/>
  <c r="J85" i="10"/>
  <c r="I84" i="10"/>
  <c r="H84" i="10"/>
  <c r="G84" i="10"/>
  <c r="F84" i="10"/>
  <c r="J84" i="10" s="1"/>
  <c r="E84" i="10"/>
  <c r="D84" i="10"/>
  <c r="J83" i="10"/>
  <c r="J82" i="10"/>
  <c r="J81" i="10"/>
  <c r="I80" i="10"/>
  <c r="H80" i="10"/>
  <c r="H79" i="10" s="1"/>
  <c r="G80" i="10"/>
  <c r="F80" i="10"/>
  <c r="J80" i="10" s="1"/>
  <c r="E80" i="10"/>
  <c r="D80" i="10"/>
  <c r="D79" i="10" s="1"/>
  <c r="I79" i="10"/>
  <c r="G79" i="10"/>
  <c r="F79" i="10"/>
  <c r="E79" i="10"/>
  <c r="J78" i="10"/>
  <c r="J77" i="10"/>
  <c r="J76" i="10"/>
  <c r="J75" i="10"/>
  <c r="I74" i="10"/>
  <c r="H74" i="10"/>
  <c r="G74" i="10"/>
  <c r="F74" i="10"/>
  <c r="J74" i="10" s="1"/>
  <c r="E74" i="10"/>
  <c r="D74" i="10"/>
  <c r="J73" i="10"/>
  <c r="J72" i="10"/>
  <c r="J71" i="10"/>
  <c r="J70" i="10"/>
  <c r="J69" i="10"/>
  <c r="I68" i="10"/>
  <c r="I60" i="10" s="1"/>
  <c r="I59" i="10" s="1"/>
  <c r="H68" i="10"/>
  <c r="G68" i="10"/>
  <c r="F68" i="10"/>
  <c r="J68" i="10" s="1"/>
  <c r="E68" i="10"/>
  <c r="E60" i="10" s="1"/>
  <c r="E59" i="10" s="1"/>
  <c r="D68" i="10"/>
  <c r="J67" i="10"/>
  <c r="J66" i="10"/>
  <c r="I65" i="10"/>
  <c r="H65" i="10"/>
  <c r="G65" i="10"/>
  <c r="G60" i="10" s="1"/>
  <c r="G59" i="10" s="1"/>
  <c r="F65" i="10"/>
  <c r="J65" i="10" s="1"/>
  <c r="E65" i="10"/>
  <c r="D65" i="10"/>
  <c r="J64" i="10"/>
  <c r="J63" i="10"/>
  <c r="I62" i="10"/>
  <c r="H62" i="10"/>
  <c r="G62" i="10"/>
  <c r="F62" i="10"/>
  <c r="J62" i="10" s="1"/>
  <c r="E62" i="10"/>
  <c r="D62" i="10"/>
  <c r="J61" i="10"/>
  <c r="H60" i="10"/>
  <c r="H59" i="10" s="1"/>
  <c r="D60" i="10"/>
  <c r="D59" i="10" s="1"/>
  <c r="J58" i="10"/>
  <c r="J57" i="10"/>
  <c r="J56" i="10"/>
  <c r="J55" i="10"/>
  <c r="I54" i="10"/>
  <c r="H54" i="10"/>
  <c r="G54" i="10"/>
  <c r="F54" i="10"/>
  <c r="J54" i="10" s="1"/>
  <c r="D54" i="10"/>
  <c r="J53" i="10"/>
  <c r="J52" i="10"/>
  <c r="J51" i="10"/>
  <c r="I50" i="10"/>
  <c r="H50" i="10"/>
  <c r="G50" i="10"/>
  <c r="F50" i="10"/>
  <c r="J50" i="10" s="1"/>
  <c r="E50" i="10"/>
  <c r="D50" i="10"/>
  <c r="J49" i="10"/>
  <c r="J48" i="10"/>
  <c r="I47" i="10"/>
  <c r="H47" i="10"/>
  <c r="G47" i="10"/>
  <c r="F47" i="10"/>
  <c r="J47" i="10" s="1"/>
  <c r="E47" i="10"/>
  <c r="D47" i="10"/>
  <c r="J46" i="10"/>
  <c r="J45" i="10"/>
  <c r="I44" i="10"/>
  <c r="H44" i="10"/>
  <c r="G44" i="10"/>
  <c r="F44" i="10"/>
  <c r="J44" i="10" s="1"/>
  <c r="D44" i="10"/>
  <c r="J43" i="10"/>
  <c r="J42" i="10"/>
  <c r="J41" i="10"/>
  <c r="J40" i="10"/>
  <c r="J39" i="10"/>
  <c r="J38" i="10"/>
  <c r="I37" i="10"/>
  <c r="H37" i="10"/>
  <c r="G37" i="10"/>
  <c r="F37" i="10"/>
  <c r="J37" i="10" s="1"/>
  <c r="D37" i="10"/>
  <c r="J36" i="10"/>
  <c r="J35" i="10"/>
  <c r="J34" i="10"/>
  <c r="J33" i="10"/>
  <c r="J32" i="10"/>
  <c r="J31" i="10"/>
  <c r="I30" i="10"/>
  <c r="H30" i="10"/>
  <c r="G30" i="10"/>
  <c r="F30" i="10"/>
  <c r="J30" i="10" s="1"/>
  <c r="D30" i="10"/>
  <c r="J29" i="10"/>
  <c r="J28" i="10"/>
  <c r="J27" i="10"/>
  <c r="I26" i="10"/>
  <c r="I25" i="10" s="1"/>
  <c r="I24" i="10" s="1"/>
  <c r="I23" i="10" s="1"/>
  <c r="H26" i="10"/>
  <c r="G26" i="10"/>
  <c r="F26" i="10"/>
  <c r="F25" i="10" s="1"/>
  <c r="D26" i="10"/>
  <c r="D25" i="10" s="1"/>
  <c r="D24" i="10" s="1"/>
  <c r="D23" i="10" s="1"/>
  <c r="H25" i="10"/>
  <c r="H24" i="10" s="1"/>
  <c r="H23" i="10" s="1"/>
  <c r="G25" i="10"/>
  <c r="G24" i="10" s="1"/>
  <c r="G23" i="10" s="1"/>
  <c r="E23" i="10"/>
  <c r="E15" i="10"/>
  <c r="E14" i="10"/>
  <c r="D14" i="10"/>
  <c r="E13" i="10"/>
  <c r="E12" i="10"/>
  <c r="D12" i="10"/>
  <c r="J11" i="10"/>
  <c r="B11" i="10"/>
  <c r="J10" i="10"/>
  <c r="B10" i="10"/>
  <c r="J9" i="10"/>
  <c r="B9" i="10"/>
  <c r="A6" i="10"/>
  <c r="H5" i="10"/>
  <c r="G5" i="10"/>
  <c r="A5" i="10"/>
  <c r="A104" i="9"/>
  <c r="G103" i="9"/>
  <c r="A103" i="9"/>
  <c r="G101" i="9"/>
  <c r="A101" i="9"/>
  <c r="J87" i="9"/>
  <c r="J85" i="9"/>
  <c r="I84" i="9"/>
  <c r="H84" i="9"/>
  <c r="G84" i="9"/>
  <c r="F84" i="9"/>
  <c r="J84" i="9" s="1"/>
  <c r="E84" i="9"/>
  <c r="D84" i="9"/>
  <c r="J83" i="9"/>
  <c r="J82" i="9"/>
  <c r="J81" i="9"/>
  <c r="I80" i="9"/>
  <c r="H80" i="9"/>
  <c r="G80" i="9"/>
  <c r="G79" i="9" s="1"/>
  <c r="F80" i="9"/>
  <c r="J80" i="9" s="1"/>
  <c r="E80" i="9"/>
  <c r="D80" i="9"/>
  <c r="I79" i="9"/>
  <c r="H79" i="9"/>
  <c r="F79" i="9"/>
  <c r="E79" i="9"/>
  <c r="D79" i="9"/>
  <c r="J78" i="9"/>
  <c r="J77" i="9"/>
  <c r="J76" i="9"/>
  <c r="J75" i="9"/>
  <c r="I74" i="9"/>
  <c r="H74" i="9"/>
  <c r="G74" i="9"/>
  <c r="F74" i="9"/>
  <c r="J74" i="9" s="1"/>
  <c r="E74" i="9"/>
  <c r="D74" i="9"/>
  <c r="J73" i="9"/>
  <c r="J72" i="9"/>
  <c r="J71" i="9"/>
  <c r="J70" i="9"/>
  <c r="J69" i="9"/>
  <c r="I68" i="9"/>
  <c r="H68" i="9"/>
  <c r="H60" i="9" s="1"/>
  <c r="H59" i="9" s="1"/>
  <c r="G68" i="9"/>
  <c r="F68" i="9"/>
  <c r="J68" i="9" s="1"/>
  <c r="E68" i="9"/>
  <c r="D68" i="9"/>
  <c r="D60" i="9" s="1"/>
  <c r="D59" i="9" s="1"/>
  <c r="J67" i="9"/>
  <c r="J66" i="9"/>
  <c r="I65" i="9"/>
  <c r="I60" i="9" s="1"/>
  <c r="I59" i="9" s="1"/>
  <c r="H65" i="9"/>
  <c r="G65" i="9"/>
  <c r="F65" i="9"/>
  <c r="J65" i="9" s="1"/>
  <c r="E65" i="9"/>
  <c r="E60" i="9" s="1"/>
  <c r="E59" i="9" s="1"/>
  <c r="D65" i="9"/>
  <c r="J64" i="9"/>
  <c r="J63" i="9"/>
  <c r="I62" i="9"/>
  <c r="H62" i="9"/>
  <c r="G62" i="9"/>
  <c r="F62" i="9"/>
  <c r="J62" i="9" s="1"/>
  <c r="E62" i="9"/>
  <c r="D62" i="9"/>
  <c r="J61" i="9"/>
  <c r="G60" i="9"/>
  <c r="G59" i="9" s="1"/>
  <c r="F60" i="9"/>
  <c r="J60" i="9" s="1"/>
  <c r="F59" i="9"/>
  <c r="J59" i="9" s="1"/>
  <c r="J58" i="9"/>
  <c r="J57" i="9"/>
  <c r="J56" i="9"/>
  <c r="J55" i="9"/>
  <c r="I54" i="9"/>
  <c r="H54" i="9"/>
  <c r="G54" i="9"/>
  <c r="F54" i="9"/>
  <c r="J54" i="9" s="1"/>
  <c r="D54" i="9"/>
  <c r="J53" i="9"/>
  <c r="J52" i="9"/>
  <c r="J51" i="9"/>
  <c r="I50" i="9"/>
  <c r="H50" i="9"/>
  <c r="G50" i="9"/>
  <c r="F50" i="9"/>
  <c r="J50" i="9" s="1"/>
  <c r="E50" i="9"/>
  <c r="D50" i="9"/>
  <c r="J49" i="9"/>
  <c r="J48" i="9"/>
  <c r="I47" i="9"/>
  <c r="H47" i="9"/>
  <c r="G47" i="9"/>
  <c r="F47" i="9"/>
  <c r="J47" i="9" s="1"/>
  <c r="E47" i="9"/>
  <c r="D47" i="9"/>
  <c r="J46" i="9"/>
  <c r="J45" i="9"/>
  <c r="I44" i="9"/>
  <c r="H44" i="9"/>
  <c r="G44" i="9"/>
  <c r="F44" i="9"/>
  <c r="J44" i="9" s="1"/>
  <c r="D44" i="9"/>
  <c r="J43" i="9"/>
  <c r="J42" i="9"/>
  <c r="J41" i="9"/>
  <c r="J40" i="9"/>
  <c r="J39" i="9"/>
  <c r="J38" i="9"/>
  <c r="I37" i="9"/>
  <c r="H37" i="9"/>
  <c r="G37" i="9"/>
  <c r="F37" i="9"/>
  <c r="J37" i="9" s="1"/>
  <c r="D37" i="9"/>
  <c r="J36" i="9"/>
  <c r="J35" i="9"/>
  <c r="J34" i="9"/>
  <c r="J33" i="9"/>
  <c r="J32" i="9"/>
  <c r="J31" i="9"/>
  <c r="I30" i="9"/>
  <c r="H30" i="9"/>
  <c r="G30" i="9"/>
  <c r="F30" i="9"/>
  <c r="J30" i="9" s="1"/>
  <c r="D30" i="9"/>
  <c r="J29" i="9"/>
  <c r="J28" i="9"/>
  <c r="J27" i="9"/>
  <c r="I26" i="9"/>
  <c r="I25" i="9" s="1"/>
  <c r="I24" i="9" s="1"/>
  <c r="I23" i="9" s="1"/>
  <c r="H26" i="9"/>
  <c r="H25" i="9" s="1"/>
  <c r="H24" i="9" s="1"/>
  <c r="H23" i="9" s="1"/>
  <c r="G26" i="9"/>
  <c r="F26" i="9"/>
  <c r="J26" i="9" s="1"/>
  <c r="D26" i="9"/>
  <c r="D25" i="9" s="1"/>
  <c r="D24" i="9" s="1"/>
  <c r="D23" i="9" s="1"/>
  <c r="G25" i="9"/>
  <c r="G24" i="9" s="1"/>
  <c r="G23" i="9" s="1"/>
  <c r="F25" i="9"/>
  <c r="E23" i="9"/>
  <c r="E15" i="9"/>
  <c r="E14" i="9"/>
  <c r="D14" i="9"/>
  <c r="E13" i="9"/>
  <c r="E12" i="9"/>
  <c r="D12" i="9"/>
  <c r="J11" i="9"/>
  <c r="B11" i="9"/>
  <c r="J10" i="9"/>
  <c r="B10" i="9"/>
  <c r="J9" i="9"/>
  <c r="B9" i="9"/>
  <c r="A6" i="9"/>
  <c r="H5" i="9"/>
  <c r="G5" i="9"/>
  <c r="A5" i="9"/>
  <c r="A104" i="8"/>
  <c r="G103" i="8"/>
  <c r="A103" i="8"/>
  <c r="G101" i="8"/>
  <c r="A101" i="8"/>
  <c r="J87" i="8"/>
  <c r="J85" i="8"/>
  <c r="I84" i="8"/>
  <c r="H84" i="8"/>
  <c r="G84" i="8"/>
  <c r="F84" i="8"/>
  <c r="J84" i="8" s="1"/>
  <c r="E84" i="8"/>
  <c r="D84" i="8"/>
  <c r="J83" i="8"/>
  <c r="J82" i="8"/>
  <c r="J81" i="8"/>
  <c r="I80" i="8"/>
  <c r="H80" i="8"/>
  <c r="G80" i="8"/>
  <c r="G79" i="8" s="1"/>
  <c r="F80" i="8"/>
  <c r="J80" i="8" s="1"/>
  <c r="E80" i="8"/>
  <c r="D80" i="8"/>
  <c r="I79" i="8"/>
  <c r="H79" i="8"/>
  <c r="F79" i="8"/>
  <c r="E79" i="8"/>
  <c r="D79" i="8"/>
  <c r="J78" i="8"/>
  <c r="J77" i="8"/>
  <c r="J76" i="8"/>
  <c r="J75" i="8"/>
  <c r="I74" i="8"/>
  <c r="H74" i="8"/>
  <c r="G74" i="8"/>
  <c r="F74" i="8"/>
  <c r="J74" i="8" s="1"/>
  <c r="E74" i="8"/>
  <c r="D74" i="8"/>
  <c r="J73" i="8"/>
  <c r="J72" i="8"/>
  <c r="J71" i="8"/>
  <c r="J70" i="8"/>
  <c r="J69" i="8"/>
  <c r="I68" i="8"/>
  <c r="H68" i="8"/>
  <c r="H60" i="8" s="1"/>
  <c r="H59" i="8" s="1"/>
  <c r="G68" i="8"/>
  <c r="F68" i="8"/>
  <c r="J68" i="8" s="1"/>
  <c r="E68" i="8"/>
  <c r="D68" i="8"/>
  <c r="D60" i="8" s="1"/>
  <c r="D59" i="8" s="1"/>
  <c r="J67" i="8"/>
  <c r="J66" i="8"/>
  <c r="I65" i="8"/>
  <c r="I60" i="8" s="1"/>
  <c r="I59" i="8" s="1"/>
  <c r="H65" i="8"/>
  <c r="G65" i="8"/>
  <c r="F65" i="8"/>
  <c r="J65" i="8" s="1"/>
  <c r="E65" i="8"/>
  <c r="E60" i="8" s="1"/>
  <c r="E59" i="8" s="1"/>
  <c r="D65" i="8"/>
  <c r="J64" i="8"/>
  <c r="J63" i="8"/>
  <c r="I62" i="8"/>
  <c r="H62" i="8"/>
  <c r="G62" i="8"/>
  <c r="F62" i="8"/>
  <c r="J62" i="8" s="1"/>
  <c r="E62" i="8"/>
  <c r="D62" i="8"/>
  <c r="J61" i="8"/>
  <c r="G60" i="8"/>
  <c r="G59" i="8" s="1"/>
  <c r="F60" i="8"/>
  <c r="J60" i="8" s="1"/>
  <c r="F59" i="8"/>
  <c r="J59" i="8" s="1"/>
  <c r="J58" i="8"/>
  <c r="J57" i="8"/>
  <c r="J56" i="8"/>
  <c r="J55" i="8"/>
  <c r="I54" i="8"/>
  <c r="H54" i="8"/>
  <c r="G54" i="8"/>
  <c r="F54" i="8"/>
  <c r="J54" i="8" s="1"/>
  <c r="D54" i="8"/>
  <c r="J53" i="8"/>
  <c r="J52" i="8"/>
  <c r="J51" i="8"/>
  <c r="I50" i="8"/>
  <c r="H50" i="8"/>
  <c r="G50" i="8"/>
  <c r="F50" i="8"/>
  <c r="J50" i="8" s="1"/>
  <c r="E50" i="8"/>
  <c r="D50" i="8"/>
  <c r="J49" i="8"/>
  <c r="J48" i="8"/>
  <c r="I47" i="8"/>
  <c r="H47" i="8"/>
  <c r="G47" i="8"/>
  <c r="F47" i="8"/>
  <c r="J47" i="8" s="1"/>
  <c r="E47" i="8"/>
  <c r="D47" i="8"/>
  <c r="J46" i="8"/>
  <c r="J45" i="8"/>
  <c r="I44" i="8"/>
  <c r="H44" i="8"/>
  <c r="G44" i="8"/>
  <c r="F44" i="8"/>
  <c r="J44" i="8" s="1"/>
  <c r="D44" i="8"/>
  <c r="J43" i="8"/>
  <c r="J42" i="8"/>
  <c r="J41" i="8"/>
  <c r="J40" i="8"/>
  <c r="J39" i="8"/>
  <c r="J38" i="8"/>
  <c r="I37" i="8"/>
  <c r="H37" i="8"/>
  <c r="G37" i="8"/>
  <c r="F37" i="8"/>
  <c r="J37" i="8" s="1"/>
  <c r="D37" i="8"/>
  <c r="J36" i="8"/>
  <c r="J35" i="8"/>
  <c r="J34" i="8"/>
  <c r="J33" i="8"/>
  <c r="J32" i="8"/>
  <c r="J31" i="8"/>
  <c r="I30" i="8"/>
  <c r="H30" i="8"/>
  <c r="G30" i="8"/>
  <c r="F30" i="8"/>
  <c r="J30" i="8" s="1"/>
  <c r="D30" i="8"/>
  <c r="J29" i="8"/>
  <c r="J28" i="8"/>
  <c r="J27" i="8"/>
  <c r="I26" i="8"/>
  <c r="I25" i="8" s="1"/>
  <c r="I24" i="8" s="1"/>
  <c r="I23" i="8" s="1"/>
  <c r="H26" i="8"/>
  <c r="H25" i="8" s="1"/>
  <c r="H24" i="8" s="1"/>
  <c r="H23" i="8" s="1"/>
  <c r="G26" i="8"/>
  <c r="F26" i="8"/>
  <c r="J26" i="8" s="1"/>
  <c r="D26" i="8"/>
  <c r="D25" i="8" s="1"/>
  <c r="D24" i="8" s="1"/>
  <c r="D23" i="8" s="1"/>
  <c r="G25" i="8"/>
  <c r="G24" i="8" s="1"/>
  <c r="G23" i="8" s="1"/>
  <c r="F25" i="8"/>
  <c r="E23" i="8"/>
  <c r="E15" i="8"/>
  <c r="E14" i="8"/>
  <c r="D14" i="8"/>
  <c r="E13" i="8"/>
  <c r="E12" i="8"/>
  <c r="D12" i="8"/>
  <c r="J11" i="8"/>
  <c r="B11" i="8"/>
  <c r="J10" i="8"/>
  <c r="B10" i="8"/>
  <c r="J9" i="8"/>
  <c r="B9" i="8"/>
  <c r="A6" i="8"/>
  <c r="H5" i="8"/>
  <c r="G5" i="8"/>
  <c r="A5" i="8"/>
  <c r="A104" i="7"/>
  <c r="G103" i="7"/>
  <c r="A103" i="7"/>
  <c r="G101" i="7"/>
  <c r="A101" i="7"/>
  <c r="J87" i="7"/>
  <c r="J85" i="7"/>
  <c r="I84" i="7"/>
  <c r="H84" i="7"/>
  <c r="G84" i="7"/>
  <c r="F84" i="7"/>
  <c r="J84" i="7" s="1"/>
  <c r="E84" i="7"/>
  <c r="D84" i="7"/>
  <c r="J83" i="7"/>
  <c r="J82" i="7"/>
  <c r="J81" i="7"/>
  <c r="I80" i="7"/>
  <c r="H80" i="7"/>
  <c r="G80" i="7"/>
  <c r="G79" i="7" s="1"/>
  <c r="F80" i="7"/>
  <c r="J80" i="7" s="1"/>
  <c r="E80" i="7"/>
  <c r="D80" i="7"/>
  <c r="I79" i="7"/>
  <c r="H79" i="7"/>
  <c r="F79" i="7"/>
  <c r="E79" i="7"/>
  <c r="D79" i="7"/>
  <c r="J78" i="7"/>
  <c r="J77" i="7"/>
  <c r="J76" i="7"/>
  <c r="J75" i="7"/>
  <c r="I74" i="7"/>
  <c r="H74" i="7"/>
  <c r="G74" i="7"/>
  <c r="F74" i="7"/>
  <c r="J74" i="7" s="1"/>
  <c r="E74" i="7"/>
  <c r="D74" i="7"/>
  <c r="J73" i="7"/>
  <c r="J72" i="7"/>
  <c r="J71" i="7"/>
  <c r="J70" i="7"/>
  <c r="J69" i="7"/>
  <c r="I68" i="7"/>
  <c r="H68" i="7"/>
  <c r="H60" i="7" s="1"/>
  <c r="H59" i="7" s="1"/>
  <c r="G68" i="7"/>
  <c r="F68" i="7"/>
  <c r="J68" i="7" s="1"/>
  <c r="E68" i="7"/>
  <c r="D68" i="7"/>
  <c r="D60" i="7" s="1"/>
  <c r="D59" i="7" s="1"/>
  <c r="J67" i="7"/>
  <c r="J66" i="7"/>
  <c r="I65" i="7"/>
  <c r="I60" i="7" s="1"/>
  <c r="I59" i="7" s="1"/>
  <c r="H65" i="7"/>
  <c r="G65" i="7"/>
  <c r="F65" i="7"/>
  <c r="J65" i="7" s="1"/>
  <c r="E65" i="7"/>
  <c r="E60" i="7" s="1"/>
  <c r="E59" i="7" s="1"/>
  <c r="D65" i="7"/>
  <c r="J64" i="7"/>
  <c r="J63" i="7"/>
  <c r="I62" i="7"/>
  <c r="H62" i="7"/>
  <c r="G62" i="7"/>
  <c r="F62" i="7"/>
  <c r="J62" i="7" s="1"/>
  <c r="E62" i="7"/>
  <c r="D62" i="7"/>
  <c r="J61" i="7"/>
  <c r="G60" i="7"/>
  <c r="G59" i="7" s="1"/>
  <c r="F60" i="7"/>
  <c r="J60" i="7" s="1"/>
  <c r="F59" i="7"/>
  <c r="J59" i="7" s="1"/>
  <c r="J58" i="7"/>
  <c r="J57" i="7"/>
  <c r="J56" i="7"/>
  <c r="J55" i="7"/>
  <c r="I54" i="7"/>
  <c r="H54" i="7"/>
  <c r="G54" i="7"/>
  <c r="F54" i="7"/>
  <c r="J54" i="7" s="1"/>
  <c r="D54" i="7"/>
  <c r="J53" i="7"/>
  <c r="J52" i="7"/>
  <c r="J51" i="7"/>
  <c r="I50" i="7"/>
  <c r="H50" i="7"/>
  <c r="G50" i="7"/>
  <c r="F50" i="7"/>
  <c r="J50" i="7" s="1"/>
  <c r="E50" i="7"/>
  <c r="D50" i="7"/>
  <c r="J49" i="7"/>
  <c r="J48" i="7"/>
  <c r="I47" i="7"/>
  <c r="H47" i="7"/>
  <c r="G47" i="7"/>
  <c r="F47" i="7"/>
  <c r="J47" i="7" s="1"/>
  <c r="E47" i="7"/>
  <c r="D47" i="7"/>
  <c r="J46" i="7"/>
  <c r="J45" i="7"/>
  <c r="I44" i="7"/>
  <c r="H44" i="7"/>
  <c r="G44" i="7"/>
  <c r="F44" i="7"/>
  <c r="J44" i="7" s="1"/>
  <c r="D44" i="7"/>
  <c r="J43" i="7"/>
  <c r="J42" i="7"/>
  <c r="J41" i="7"/>
  <c r="J40" i="7"/>
  <c r="J39" i="7"/>
  <c r="J38" i="7"/>
  <c r="I37" i="7"/>
  <c r="H37" i="7"/>
  <c r="G37" i="7"/>
  <c r="F37" i="7"/>
  <c r="J37" i="7" s="1"/>
  <c r="D37" i="7"/>
  <c r="J36" i="7"/>
  <c r="J35" i="7"/>
  <c r="J34" i="7"/>
  <c r="J33" i="7"/>
  <c r="J32" i="7"/>
  <c r="J31" i="7"/>
  <c r="I30" i="7"/>
  <c r="H30" i="7"/>
  <c r="G30" i="7"/>
  <c r="F30" i="7"/>
  <c r="J30" i="7" s="1"/>
  <c r="D30" i="7"/>
  <c r="J29" i="7"/>
  <c r="J28" i="7"/>
  <c r="J27" i="7"/>
  <c r="I26" i="7"/>
  <c r="I25" i="7" s="1"/>
  <c r="I24" i="7" s="1"/>
  <c r="I23" i="7" s="1"/>
  <c r="H26" i="7"/>
  <c r="H25" i="7" s="1"/>
  <c r="H24" i="7" s="1"/>
  <c r="H23" i="7" s="1"/>
  <c r="G26" i="7"/>
  <c r="F26" i="7"/>
  <c r="J26" i="7" s="1"/>
  <c r="D26" i="7"/>
  <c r="D25" i="7" s="1"/>
  <c r="D24" i="7" s="1"/>
  <c r="D23" i="7" s="1"/>
  <c r="G25" i="7"/>
  <c r="G24" i="7" s="1"/>
  <c r="G23" i="7" s="1"/>
  <c r="F25" i="7"/>
  <c r="E23" i="7"/>
  <c r="E15" i="7"/>
  <c r="E14" i="7"/>
  <c r="D14" i="7"/>
  <c r="E13" i="7"/>
  <c r="E12" i="7"/>
  <c r="D12" i="7"/>
  <c r="J11" i="7"/>
  <c r="B11" i="7"/>
  <c r="J10" i="7"/>
  <c r="B10" i="7"/>
  <c r="J9" i="7"/>
  <c r="B9" i="7"/>
  <c r="A6" i="7"/>
  <c r="H5" i="7"/>
  <c r="G5" i="7"/>
  <c r="A5" i="7"/>
  <c r="A104" i="6"/>
  <c r="G103" i="6"/>
  <c r="A103" i="6"/>
  <c r="G101" i="6"/>
  <c r="A101" i="6"/>
  <c r="J87" i="6"/>
  <c r="J85" i="6"/>
  <c r="I84" i="6"/>
  <c r="H84" i="6"/>
  <c r="G84" i="6"/>
  <c r="F84" i="6"/>
  <c r="J84" i="6" s="1"/>
  <c r="E84" i="6"/>
  <c r="D84" i="6"/>
  <c r="J83" i="6"/>
  <c r="J82" i="6"/>
  <c r="J81" i="6"/>
  <c r="I80" i="6"/>
  <c r="H80" i="6"/>
  <c r="G80" i="6"/>
  <c r="G79" i="6" s="1"/>
  <c r="F80" i="6"/>
  <c r="J80" i="6" s="1"/>
  <c r="E80" i="6"/>
  <c r="D80" i="6"/>
  <c r="I79" i="6"/>
  <c r="H79" i="6"/>
  <c r="F79" i="6"/>
  <c r="E79" i="6"/>
  <c r="D79" i="6"/>
  <c r="J78" i="6"/>
  <c r="J77" i="6"/>
  <c r="J76" i="6"/>
  <c r="J75" i="6"/>
  <c r="I74" i="6"/>
  <c r="H74" i="6"/>
  <c r="G74" i="6"/>
  <c r="F74" i="6"/>
  <c r="J74" i="6" s="1"/>
  <c r="E74" i="6"/>
  <c r="D74" i="6"/>
  <c r="J73" i="6"/>
  <c r="J72" i="6"/>
  <c r="J71" i="6"/>
  <c r="J70" i="6"/>
  <c r="J69" i="6"/>
  <c r="I68" i="6"/>
  <c r="H68" i="6"/>
  <c r="H60" i="6" s="1"/>
  <c r="H59" i="6" s="1"/>
  <c r="G68" i="6"/>
  <c r="F68" i="6"/>
  <c r="J68" i="6" s="1"/>
  <c r="E68" i="6"/>
  <c r="D68" i="6"/>
  <c r="D60" i="6" s="1"/>
  <c r="D59" i="6" s="1"/>
  <c r="J67" i="6"/>
  <c r="J66" i="6"/>
  <c r="I65" i="6"/>
  <c r="I60" i="6" s="1"/>
  <c r="I59" i="6" s="1"/>
  <c r="H65" i="6"/>
  <c r="G65" i="6"/>
  <c r="F65" i="6"/>
  <c r="J65" i="6" s="1"/>
  <c r="E65" i="6"/>
  <c r="E60" i="6" s="1"/>
  <c r="E59" i="6" s="1"/>
  <c r="D65" i="6"/>
  <c r="J64" i="6"/>
  <c r="J63" i="6"/>
  <c r="I62" i="6"/>
  <c r="H62" i="6"/>
  <c r="G62" i="6"/>
  <c r="F62" i="6"/>
  <c r="J62" i="6" s="1"/>
  <c r="E62" i="6"/>
  <c r="D62" i="6"/>
  <c r="J61" i="6"/>
  <c r="G60" i="6"/>
  <c r="G59" i="6" s="1"/>
  <c r="F60" i="6"/>
  <c r="F59" i="6"/>
  <c r="J59" i="6" s="1"/>
  <c r="J58" i="6"/>
  <c r="J57" i="6"/>
  <c r="J56" i="6"/>
  <c r="J55" i="6"/>
  <c r="I54" i="6"/>
  <c r="H54" i="6"/>
  <c r="G54" i="6"/>
  <c r="F54" i="6"/>
  <c r="J54" i="6" s="1"/>
  <c r="D54" i="6"/>
  <c r="J53" i="6"/>
  <c r="J52" i="6"/>
  <c r="J51" i="6"/>
  <c r="I50" i="6"/>
  <c r="H50" i="6"/>
  <c r="G50" i="6"/>
  <c r="F50" i="6"/>
  <c r="J50" i="6" s="1"/>
  <c r="E50" i="6"/>
  <c r="D50" i="6"/>
  <c r="J49" i="6"/>
  <c r="J48" i="6"/>
  <c r="I47" i="6"/>
  <c r="H47" i="6"/>
  <c r="G47" i="6"/>
  <c r="F47" i="6"/>
  <c r="J47" i="6" s="1"/>
  <c r="E47" i="6"/>
  <c r="D47" i="6"/>
  <c r="J46" i="6"/>
  <c r="J45" i="6"/>
  <c r="I44" i="6"/>
  <c r="H44" i="6"/>
  <c r="G44" i="6"/>
  <c r="F44" i="6"/>
  <c r="J44" i="6" s="1"/>
  <c r="D44" i="6"/>
  <c r="J43" i="6"/>
  <c r="J42" i="6"/>
  <c r="J41" i="6"/>
  <c r="J40" i="6"/>
  <c r="J39" i="6"/>
  <c r="J38" i="6"/>
  <c r="I37" i="6"/>
  <c r="H37" i="6"/>
  <c r="G37" i="6"/>
  <c r="F37" i="6"/>
  <c r="J37" i="6" s="1"/>
  <c r="D37" i="6"/>
  <c r="J36" i="6"/>
  <c r="J35" i="6"/>
  <c r="J34" i="6"/>
  <c r="J33" i="6"/>
  <c r="J32" i="6"/>
  <c r="J31" i="6"/>
  <c r="I30" i="6"/>
  <c r="H30" i="6"/>
  <c r="G30" i="6"/>
  <c r="F30" i="6"/>
  <c r="J30" i="6" s="1"/>
  <c r="D30" i="6"/>
  <c r="J29" i="6"/>
  <c r="J28" i="6"/>
  <c r="J27" i="6"/>
  <c r="I26" i="6"/>
  <c r="I25" i="6" s="1"/>
  <c r="I24" i="6" s="1"/>
  <c r="I23" i="6" s="1"/>
  <c r="H26" i="6"/>
  <c r="H25" i="6" s="1"/>
  <c r="H24" i="6" s="1"/>
  <c r="H23" i="6" s="1"/>
  <c r="G26" i="6"/>
  <c r="F26" i="6"/>
  <c r="J26" i="6" s="1"/>
  <c r="D26" i="6"/>
  <c r="D25" i="6" s="1"/>
  <c r="D24" i="6" s="1"/>
  <c r="G25" i="6"/>
  <c r="G24" i="6" s="1"/>
  <c r="G23" i="6" s="1"/>
  <c r="F25" i="6"/>
  <c r="E23" i="6"/>
  <c r="E15" i="6"/>
  <c r="E14" i="6"/>
  <c r="D14" i="6"/>
  <c r="E13" i="6"/>
  <c r="E12" i="6"/>
  <c r="D12" i="6"/>
  <c r="J11" i="6"/>
  <c r="B11" i="6"/>
  <c r="J10" i="6"/>
  <c r="B10" i="6"/>
  <c r="J9" i="6"/>
  <c r="B9" i="6"/>
  <c r="A6" i="6"/>
  <c r="H5" i="6"/>
  <c r="G5" i="6"/>
  <c r="A5" i="6"/>
  <c r="A104" i="5"/>
  <c r="G103" i="5"/>
  <c r="A103" i="5"/>
  <c r="G101" i="5"/>
  <c r="A101" i="5"/>
  <c r="J87" i="5"/>
  <c r="J85" i="5"/>
  <c r="I84" i="5"/>
  <c r="H84" i="5"/>
  <c r="G84" i="5"/>
  <c r="F84" i="5"/>
  <c r="J84" i="5" s="1"/>
  <c r="E84" i="5"/>
  <c r="D84" i="5"/>
  <c r="J83" i="5"/>
  <c r="J82" i="5"/>
  <c r="J81" i="5"/>
  <c r="I80" i="5"/>
  <c r="H80" i="5"/>
  <c r="G80" i="5"/>
  <c r="G79" i="5" s="1"/>
  <c r="F80" i="5"/>
  <c r="J80" i="5" s="1"/>
  <c r="E80" i="5"/>
  <c r="D80" i="5"/>
  <c r="I79" i="5"/>
  <c r="H79" i="5"/>
  <c r="F79" i="5"/>
  <c r="E79" i="5"/>
  <c r="D79" i="5"/>
  <c r="J78" i="5"/>
  <c r="J77" i="5"/>
  <c r="J76" i="5"/>
  <c r="J75" i="5"/>
  <c r="I74" i="5"/>
  <c r="H74" i="5"/>
  <c r="G74" i="5"/>
  <c r="F74" i="5"/>
  <c r="J74" i="5" s="1"/>
  <c r="E74" i="5"/>
  <c r="D74" i="5"/>
  <c r="J73" i="5"/>
  <c r="J72" i="5"/>
  <c r="J71" i="5"/>
  <c r="J70" i="5"/>
  <c r="J69" i="5"/>
  <c r="I68" i="5"/>
  <c r="H68" i="5"/>
  <c r="H60" i="5" s="1"/>
  <c r="H59" i="5" s="1"/>
  <c r="G68" i="5"/>
  <c r="F68" i="5"/>
  <c r="J68" i="5" s="1"/>
  <c r="E68" i="5"/>
  <c r="D68" i="5"/>
  <c r="D60" i="5" s="1"/>
  <c r="D59" i="5" s="1"/>
  <c r="J67" i="5"/>
  <c r="J66" i="5"/>
  <c r="I65" i="5"/>
  <c r="I60" i="5" s="1"/>
  <c r="I59" i="5" s="1"/>
  <c r="H65" i="5"/>
  <c r="G65" i="5"/>
  <c r="F65" i="5"/>
  <c r="J65" i="5" s="1"/>
  <c r="E65" i="5"/>
  <c r="E60" i="5" s="1"/>
  <c r="E59" i="5" s="1"/>
  <c r="D65" i="5"/>
  <c r="J64" i="5"/>
  <c r="J63" i="5"/>
  <c r="I62" i="5"/>
  <c r="H62" i="5"/>
  <c r="G62" i="5"/>
  <c r="F62" i="5"/>
  <c r="J62" i="5" s="1"/>
  <c r="E62" i="5"/>
  <c r="D62" i="5"/>
  <c r="J61" i="5"/>
  <c r="G60" i="5"/>
  <c r="G59" i="5" s="1"/>
  <c r="F60" i="5"/>
  <c r="J60" i="5" s="1"/>
  <c r="F59" i="5"/>
  <c r="J59" i="5" s="1"/>
  <c r="J58" i="5"/>
  <c r="J57" i="5"/>
  <c r="J56" i="5"/>
  <c r="J55" i="5"/>
  <c r="I54" i="5"/>
  <c r="H54" i="5"/>
  <c r="G54" i="5"/>
  <c r="F54" i="5"/>
  <c r="J54" i="5" s="1"/>
  <c r="D54" i="5"/>
  <c r="J53" i="5"/>
  <c r="J52" i="5"/>
  <c r="J51" i="5"/>
  <c r="I50" i="5"/>
  <c r="H50" i="5"/>
  <c r="G50" i="5"/>
  <c r="F50" i="5"/>
  <c r="J50" i="5" s="1"/>
  <c r="E50" i="5"/>
  <c r="D50" i="5"/>
  <c r="J49" i="5"/>
  <c r="J48" i="5"/>
  <c r="I47" i="5"/>
  <c r="H47" i="5"/>
  <c r="G47" i="5"/>
  <c r="F47" i="5"/>
  <c r="J47" i="5" s="1"/>
  <c r="E47" i="5"/>
  <c r="D47" i="5"/>
  <c r="J46" i="5"/>
  <c r="J45" i="5"/>
  <c r="I44" i="5"/>
  <c r="H44" i="5"/>
  <c r="G44" i="5"/>
  <c r="F44" i="5"/>
  <c r="J44" i="5" s="1"/>
  <c r="D44" i="5"/>
  <c r="J43" i="5"/>
  <c r="J42" i="5"/>
  <c r="J41" i="5"/>
  <c r="J40" i="5"/>
  <c r="J39" i="5"/>
  <c r="J38" i="5"/>
  <c r="I37" i="5"/>
  <c r="H37" i="5"/>
  <c r="G37" i="5"/>
  <c r="F37" i="5"/>
  <c r="J37" i="5" s="1"/>
  <c r="D37" i="5"/>
  <c r="J36" i="5"/>
  <c r="J35" i="5"/>
  <c r="J34" i="5"/>
  <c r="J33" i="5"/>
  <c r="J32" i="5"/>
  <c r="J31" i="5"/>
  <c r="I30" i="5"/>
  <c r="H30" i="5"/>
  <c r="G30" i="5"/>
  <c r="F30" i="5"/>
  <c r="J30" i="5" s="1"/>
  <c r="D30" i="5"/>
  <c r="J29" i="5"/>
  <c r="J28" i="5"/>
  <c r="J27" i="5"/>
  <c r="I26" i="5"/>
  <c r="I25" i="5" s="1"/>
  <c r="I24" i="5" s="1"/>
  <c r="I23" i="5" s="1"/>
  <c r="H26" i="5"/>
  <c r="H25" i="5" s="1"/>
  <c r="H24" i="5" s="1"/>
  <c r="H23" i="5" s="1"/>
  <c r="G26" i="5"/>
  <c r="F26" i="5"/>
  <c r="J26" i="5" s="1"/>
  <c r="D26" i="5"/>
  <c r="D25" i="5" s="1"/>
  <c r="D24" i="5" s="1"/>
  <c r="D23" i="5" s="1"/>
  <c r="G25" i="5"/>
  <c r="G24" i="5" s="1"/>
  <c r="G23" i="5" s="1"/>
  <c r="F25" i="5"/>
  <c r="E23" i="5"/>
  <c r="E15" i="5"/>
  <c r="E14" i="5"/>
  <c r="D14" i="5"/>
  <c r="E13" i="5"/>
  <c r="E12" i="5"/>
  <c r="D12" i="5"/>
  <c r="J11" i="5"/>
  <c r="B11" i="5"/>
  <c r="J10" i="5"/>
  <c r="B10" i="5"/>
  <c r="J9" i="5"/>
  <c r="B9" i="5"/>
  <c r="A6" i="5"/>
  <c r="H5" i="5"/>
  <c r="G5" i="5"/>
  <c r="A5" i="5"/>
  <c r="A104" i="4"/>
  <c r="G103" i="4"/>
  <c r="A103" i="4"/>
  <c r="G101" i="4"/>
  <c r="A101" i="4"/>
  <c r="J87" i="4"/>
  <c r="I87" i="4"/>
  <c r="H87" i="4"/>
  <c r="G87" i="4"/>
  <c r="F87" i="4"/>
  <c r="E87" i="4"/>
  <c r="D87" i="4"/>
  <c r="J85" i="4"/>
  <c r="I85" i="4"/>
  <c r="H85" i="4"/>
  <c r="G85" i="4"/>
  <c r="F85" i="4"/>
  <c r="E85" i="4"/>
  <c r="D85" i="4"/>
  <c r="J84" i="4"/>
  <c r="I84" i="4"/>
  <c r="H84" i="4"/>
  <c r="G84" i="4"/>
  <c r="F84" i="4"/>
  <c r="E84" i="4"/>
  <c r="D84" i="4"/>
  <c r="J83" i="4"/>
  <c r="I83" i="4"/>
  <c r="H83" i="4"/>
  <c r="G83" i="4"/>
  <c r="F83" i="4"/>
  <c r="E83" i="4"/>
  <c r="D83" i="4"/>
  <c r="J82" i="4"/>
  <c r="I82" i="4"/>
  <c r="H82" i="4"/>
  <c r="G82" i="4"/>
  <c r="F82" i="4"/>
  <c r="E82" i="4"/>
  <c r="D82" i="4"/>
  <c r="J81" i="4"/>
  <c r="I81" i="4"/>
  <c r="H81" i="4"/>
  <c r="G81" i="4"/>
  <c r="F81" i="4"/>
  <c r="E81" i="4"/>
  <c r="D81" i="4"/>
  <c r="J80" i="4"/>
  <c r="I80" i="4"/>
  <c r="H80" i="4"/>
  <c r="G80" i="4"/>
  <c r="F80" i="4"/>
  <c r="E80" i="4"/>
  <c r="D80" i="4"/>
  <c r="J79" i="4"/>
  <c r="I79" i="4"/>
  <c r="H79" i="4"/>
  <c r="G79" i="4"/>
  <c r="F79" i="4"/>
  <c r="E79" i="4"/>
  <c r="D79" i="4"/>
  <c r="J78" i="4"/>
  <c r="I78" i="4"/>
  <c r="H78" i="4"/>
  <c r="G78" i="4"/>
  <c r="F78" i="4"/>
  <c r="E78" i="4"/>
  <c r="D78" i="4"/>
  <c r="J77" i="4"/>
  <c r="I77" i="4"/>
  <c r="H77" i="4"/>
  <c r="G77" i="4"/>
  <c r="F77" i="4"/>
  <c r="E77" i="4"/>
  <c r="D77" i="4"/>
  <c r="J76" i="4"/>
  <c r="I76" i="4"/>
  <c r="H76" i="4"/>
  <c r="G76" i="4"/>
  <c r="F76" i="4"/>
  <c r="E76" i="4"/>
  <c r="D76" i="4"/>
  <c r="J75" i="4"/>
  <c r="I75" i="4"/>
  <c r="H75" i="4"/>
  <c r="G75" i="4"/>
  <c r="F75" i="4"/>
  <c r="E75" i="4"/>
  <c r="D75" i="4"/>
  <c r="J74" i="4"/>
  <c r="I74" i="4"/>
  <c r="H74" i="4"/>
  <c r="G74" i="4"/>
  <c r="F74" i="4"/>
  <c r="E74" i="4"/>
  <c r="D74" i="4"/>
  <c r="J73" i="4"/>
  <c r="I73" i="4"/>
  <c r="H73" i="4"/>
  <c r="G73" i="4"/>
  <c r="F73" i="4"/>
  <c r="E73" i="4"/>
  <c r="D73" i="4"/>
  <c r="J72" i="4"/>
  <c r="I72" i="4"/>
  <c r="H72" i="4"/>
  <c r="G72" i="4"/>
  <c r="F72" i="4"/>
  <c r="E72" i="4"/>
  <c r="D72" i="4"/>
  <c r="J71" i="4"/>
  <c r="I71" i="4"/>
  <c r="H71" i="4"/>
  <c r="G71" i="4"/>
  <c r="F71" i="4"/>
  <c r="E71" i="4"/>
  <c r="D71" i="4"/>
  <c r="J70" i="4"/>
  <c r="I70" i="4"/>
  <c r="H70" i="4"/>
  <c r="G70" i="4"/>
  <c r="F70" i="4"/>
  <c r="E70" i="4"/>
  <c r="D70" i="4"/>
  <c r="J69" i="4"/>
  <c r="I69" i="4"/>
  <c r="H69" i="4"/>
  <c r="G69" i="4"/>
  <c r="F69" i="4"/>
  <c r="E69" i="4"/>
  <c r="D69" i="4"/>
  <c r="J68" i="4"/>
  <c r="I68" i="4"/>
  <c r="H68" i="4"/>
  <c r="G68" i="4"/>
  <c r="F68" i="4"/>
  <c r="E68" i="4"/>
  <c r="D68" i="4"/>
  <c r="J67" i="4"/>
  <c r="I67" i="4"/>
  <c r="H67" i="4"/>
  <c r="G67" i="4"/>
  <c r="F67" i="4"/>
  <c r="E67" i="4"/>
  <c r="D67" i="4"/>
  <c r="J66" i="4"/>
  <c r="I66" i="4"/>
  <c r="H66" i="4"/>
  <c r="G66" i="4"/>
  <c r="F66" i="4"/>
  <c r="E66" i="4"/>
  <c r="D66" i="4"/>
  <c r="J65" i="4"/>
  <c r="I65" i="4"/>
  <c r="H65" i="4"/>
  <c r="G65" i="4"/>
  <c r="F65" i="4"/>
  <c r="E65" i="4"/>
  <c r="D65" i="4"/>
  <c r="J64" i="4"/>
  <c r="I64" i="4"/>
  <c r="H64" i="4"/>
  <c r="G64" i="4"/>
  <c r="F64" i="4"/>
  <c r="E64" i="4"/>
  <c r="D64" i="4"/>
  <c r="J63" i="4"/>
  <c r="I63" i="4"/>
  <c r="H63" i="4"/>
  <c r="G63" i="4"/>
  <c r="F63" i="4"/>
  <c r="E63" i="4"/>
  <c r="D63" i="4"/>
  <c r="J62" i="4"/>
  <c r="I62" i="4"/>
  <c r="H62" i="4"/>
  <c r="G62" i="4"/>
  <c r="F62" i="4"/>
  <c r="E62" i="4"/>
  <c r="D62" i="4"/>
  <c r="J61" i="4"/>
  <c r="I61" i="4"/>
  <c r="H61" i="4"/>
  <c r="G61" i="4"/>
  <c r="F61" i="4"/>
  <c r="E61" i="4"/>
  <c r="D61" i="4"/>
  <c r="J60" i="4"/>
  <c r="I60" i="4"/>
  <c r="H60" i="4"/>
  <c r="G60" i="4"/>
  <c r="F60" i="4"/>
  <c r="E60" i="4"/>
  <c r="D60" i="4"/>
  <c r="J59" i="4"/>
  <c r="I59" i="4"/>
  <c r="H59" i="4"/>
  <c r="G59" i="4"/>
  <c r="F59" i="4"/>
  <c r="E59" i="4"/>
  <c r="D59" i="4"/>
  <c r="J58" i="4"/>
  <c r="F58" i="4"/>
  <c r="E58" i="4"/>
  <c r="D58" i="4"/>
  <c r="J57" i="4"/>
  <c r="F57" i="4"/>
  <c r="E57" i="4"/>
  <c r="J56" i="4"/>
  <c r="I56" i="4"/>
  <c r="H56" i="4"/>
  <c r="G56" i="4"/>
  <c r="F56" i="4"/>
  <c r="E56" i="4"/>
  <c r="J55" i="4"/>
  <c r="I55" i="4"/>
  <c r="H55" i="4"/>
  <c r="G55" i="4"/>
  <c r="F55" i="4"/>
  <c r="E55" i="4"/>
  <c r="D55" i="4"/>
  <c r="J54" i="4"/>
  <c r="F54" i="4"/>
  <c r="J53" i="4"/>
  <c r="I53" i="4"/>
  <c r="H53" i="4"/>
  <c r="G53" i="4"/>
  <c r="F53" i="4"/>
  <c r="E53" i="4"/>
  <c r="D53" i="4"/>
  <c r="J52" i="4"/>
  <c r="I52" i="4"/>
  <c r="H52" i="4"/>
  <c r="G52" i="4"/>
  <c r="F52" i="4"/>
  <c r="E52" i="4"/>
  <c r="D52" i="4"/>
  <c r="J51" i="4"/>
  <c r="I51" i="4"/>
  <c r="H51" i="4"/>
  <c r="G51" i="4"/>
  <c r="F51" i="4"/>
  <c r="E51" i="4"/>
  <c r="D51" i="4"/>
  <c r="J50" i="4"/>
  <c r="I50" i="4"/>
  <c r="H50" i="4"/>
  <c r="G50" i="4"/>
  <c r="F50" i="4"/>
  <c r="E50" i="4"/>
  <c r="D50" i="4"/>
  <c r="J49" i="4"/>
  <c r="I49" i="4"/>
  <c r="H49" i="4"/>
  <c r="G49" i="4"/>
  <c r="F49" i="4"/>
  <c r="E49" i="4"/>
  <c r="D49" i="4"/>
  <c r="J48" i="4"/>
  <c r="I48" i="4"/>
  <c r="H48" i="4"/>
  <c r="G48" i="4"/>
  <c r="F48" i="4"/>
  <c r="E48" i="4"/>
  <c r="D48" i="4"/>
  <c r="J47" i="4"/>
  <c r="I47" i="4"/>
  <c r="H47" i="4"/>
  <c r="G47" i="4"/>
  <c r="F47" i="4"/>
  <c r="E47" i="4"/>
  <c r="D47" i="4"/>
  <c r="J46" i="4"/>
  <c r="I46" i="4"/>
  <c r="H46" i="4"/>
  <c r="G46" i="4"/>
  <c r="F46" i="4"/>
  <c r="E46" i="4"/>
  <c r="D46" i="4"/>
  <c r="J45" i="4"/>
  <c r="I45" i="4"/>
  <c r="H45" i="4"/>
  <c r="G45" i="4"/>
  <c r="F45" i="4"/>
  <c r="E45" i="4"/>
  <c r="D45" i="4"/>
  <c r="J44" i="4"/>
  <c r="I44" i="4"/>
  <c r="H44" i="4"/>
  <c r="G44" i="4"/>
  <c r="F44" i="4"/>
  <c r="E44" i="4"/>
  <c r="D44" i="4"/>
  <c r="J43" i="4"/>
  <c r="I43" i="4"/>
  <c r="H43" i="4"/>
  <c r="G43" i="4"/>
  <c r="F43" i="4"/>
  <c r="E43" i="4"/>
  <c r="D43" i="4"/>
  <c r="F42" i="4"/>
  <c r="E42" i="4"/>
  <c r="D42" i="4"/>
  <c r="G41" i="4"/>
  <c r="F41" i="4"/>
  <c r="E41" i="4"/>
  <c r="D41" i="4"/>
  <c r="G40" i="4"/>
  <c r="F40" i="4"/>
  <c r="E40" i="4"/>
  <c r="D40" i="4"/>
  <c r="G39" i="4"/>
  <c r="F39" i="4"/>
  <c r="E39" i="4"/>
  <c r="D39" i="4"/>
  <c r="G38" i="4"/>
  <c r="G37" i="4" s="1"/>
  <c r="G30" i="4" s="1"/>
  <c r="G24" i="4" s="1"/>
  <c r="G23" i="4" s="1"/>
  <c r="F38" i="4"/>
  <c r="E38" i="4"/>
  <c r="D38" i="4"/>
  <c r="J37" i="4"/>
  <c r="J30" i="4" s="1"/>
  <c r="I37" i="4"/>
  <c r="H37" i="4"/>
  <c r="F37" i="4"/>
  <c r="J36" i="4"/>
  <c r="I36" i="4"/>
  <c r="H36" i="4"/>
  <c r="G36" i="4"/>
  <c r="F36" i="4"/>
  <c r="E36" i="4"/>
  <c r="D36" i="4"/>
  <c r="J35" i="4"/>
  <c r="F35" i="4"/>
  <c r="E35" i="4"/>
  <c r="G34" i="4"/>
  <c r="F34" i="4"/>
  <c r="E34" i="4"/>
  <c r="J33" i="4"/>
  <c r="F33" i="4"/>
  <c r="E33" i="4"/>
  <c r="J32" i="4"/>
  <c r="H32" i="4"/>
  <c r="G32" i="4"/>
  <c r="F32" i="4"/>
  <c r="E32" i="4"/>
  <c r="D32" i="4"/>
  <c r="J31" i="4"/>
  <c r="F31" i="4"/>
  <c r="E31" i="4"/>
  <c r="I30" i="4"/>
  <c r="H30" i="4"/>
  <c r="F30" i="4"/>
  <c r="E30" i="4"/>
  <c r="J29" i="4"/>
  <c r="G29" i="4"/>
  <c r="F29" i="4"/>
  <c r="J28" i="4"/>
  <c r="I28" i="4"/>
  <c r="H28" i="4"/>
  <c r="G28" i="4"/>
  <c r="F28" i="4"/>
  <c r="E28" i="4"/>
  <c r="D28" i="4"/>
  <c r="G27" i="4"/>
  <c r="F27" i="4"/>
  <c r="E27" i="4"/>
  <c r="I26" i="4"/>
  <c r="H26" i="4"/>
  <c r="G26" i="4"/>
  <c r="F26" i="4"/>
  <c r="I25" i="4"/>
  <c r="H25" i="4"/>
  <c r="H24" i="4" s="1"/>
  <c r="G25" i="4"/>
  <c r="F25" i="4"/>
  <c r="E25" i="4"/>
  <c r="I24" i="4"/>
  <c r="I23" i="4" s="1"/>
  <c r="F24" i="4"/>
  <c r="E24" i="4"/>
  <c r="H23" i="4"/>
  <c r="F23" i="4"/>
  <c r="E14" i="4"/>
  <c r="D14" i="4"/>
  <c r="D12" i="4"/>
  <c r="E12" i="4" s="1"/>
  <c r="J11" i="4"/>
  <c r="B11" i="4"/>
  <c r="J10" i="4"/>
  <c r="B10" i="4"/>
  <c r="J9" i="4"/>
  <c r="B9" i="4"/>
  <c r="A6" i="4"/>
  <c r="H5" i="4"/>
  <c r="G5" i="4"/>
  <c r="A5" i="4"/>
  <c r="F14" i="76"/>
  <c r="A14" i="76"/>
  <c r="F12" i="76"/>
  <c r="A12" i="76"/>
  <c r="F8" i="76"/>
  <c r="E8" i="76"/>
  <c r="D8" i="76"/>
  <c r="C8" i="76"/>
  <c r="B8" i="76"/>
  <c r="A8" i="76"/>
  <c r="G8" i="76" s="1"/>
  <c r="A4" i="76"/>
  <c r="A2" i="76"/>
  <c r="A25" i="75"/>
  <c r="C23" i="75"/>
  <c r="A23" i="75"/>
  <c r="C21" i="75"/>
  <c r="A21" i="75"/>
  <c r="B10" i="75"/>
  <c r="A10" i="75"/>
  <c r="B8" i="75"/>
  <c r="A8" i="75"/>
  <c r="D6" i="75"/>
  <c r="C6" i="75"/>
  <c r="B6" i="75"/>
  <c r="D5" i="75"/>
  <c r="C5" i="75"/>
  <c r="B5" i="75"/>
  <c r="D4" i="75"/>
  <c r="C4" i="75"/>
  <c r="B4" i="75"/>
  <c r="A3" i="75"/>
  <c r="D36" i="74"/>
  <c r="AA34" i="74"/>
  <c r="D34" i="74"/>
  <c r="AA32" i="74"/>
  <c r="D32" i="74"/>
  <c r="F30" i="74"/>
  <c r="D30" i="74"/>
  <c r="T11" i="74"/>
  <c r="S11" i="74"/>
  <c r="T10" i="74"/>
  <c r="S10" i="74"/>
  <c r="AG9" i="74"/>
  <c r="AD9" i="74"/>
  <c r="M9" i="74"/>
  <c r="A9" i="74"/>
  <c r="AG8" i="74"/>
  <c r="AD8" i="74"/>
  <c r="M8" i="74"/>
  <c r="AG7" i="74"/>
  <c r="AD7" i="74"/>
  <c r="M7" i="74"/>
  <c r="A6" i="74"/>
  <c r="D36" i="73"/>
  <c r="AA34" i="73"/>
  <c r="D34" i="73"/>
  <c r="AA32" i="73"/>
  <c r="D32" i="73"/>
  <c r="F30" i="73"/>
  <c r="D30" i="73"/>
  <c r="T11" i="73"/>
  <c r="S11" i="73"/>
  <c r="T10" i="73"/>
  <c r="S10" i="73"/>
  <c r="AG9" i="73"/>
  <c r="AD9" i="73"/>
  <c r="M9" i="73"/>
  <c r="A9" i="73"/>
  <c r="AG8" i="73"/>
  <c r="AD8" i="73"/>
  <c r="M8" i="73"/>
  <c r="AG7" i="73"/>
  <c r="AD7" i="73"/>
  <c r="M7" i="73"/>
  <c r="A6" i="73"/>
  <c r="A30" i="72"/>
  <c r="D28" i="72"/>
  <c r="A28" i="72"/>
  <c r="D26" i="72"/>
  <c r="A26" i="72"/>
  <c r="L24" i="72"/>
  <c r="K24" i="72"/>
  <c r="J24" i="72"/>
  <c r="I24" i="72"/>
  <c r="G24" i="72"/>
  <c r="E24" i="72"/>
  <c r="D24" i="72"/>
  <c r="C24" i="72"/>
  <c r="F10" i="72"/>
  <c r="E10" i="72"/>
  <c r="E9" i="72"/>
  <c r="F9" i="72" s="1"/>
  <c r="K8" i="72"/>
  <c r="I8" i="72"/>
  <c r="B8" i="72"/>
  <c r="A8" i="72"/>
  <c r="K7" i="72"/>
  <c r="I7" i="72"/>
  <c r="B7" i="72"/>
  <c r="K6" i="72"/>
  <c r="I6" i="72"/>
  <c r="B6" i="72"/>
  <c r="A5" i="72"/>
  <c r="A30" i="71"/>
  <c r="D28" i="71"/>
  <c r="A28" i="71"/>
  <c r="D26" i="71"/>
  <c r="A26" i="71"/>
  <c r="L24" i="71"/>
  <c r="K24" i="71"/>
  <c r="J24" i="71"/>
  <c r="I24" i="71"/>
  <c r="G24" i="71"/>
  <c r="E24" i="71"/>
  <c r="D24" i="71"/>
  <c r="C24" i="71"/>
  <c r="F10" i="71"/>
  <c r="E10" i="71"/>
  <c r="E9" i="71"/>
  <c r="F9" i="71" s="1"/>
  <c r="K8" i="71"/>
  <c r="I8" i="71"/>
  <c r="B8" i="71"/>
  <c r="A8" i="71"/>
  <c r="K7" i="71"/>
  <c r="I7" i="71"/>
  <c r="B7" i="71"/>
  <c r="K6" i="71"/>
  <c r="I6" i="71"/>
  <c r="B6" i="71"/>
  <c r="A5" i="71"/>
  <c r="A31" i="70"/>
  <c r="D29" i="70"/>
  <c r="A29" i="70"/>
  <c r="D27" i="70"/>
  <c r="A27" i="70"/>
  <c r="E10" i="70"/>
  <c r="D10" i="70"/>
  <c r="D9" i="70"/>
  <c r="E9" i="70" s="1"/>
  <c r="F8" i="70"/>
  <c r="E8" i="70"/>
  <c r="B8" i="70"/>
  <c r="A8" i="70"/>
  <c r="F7" i="70"/>
  <c r="E7" i="70"/>
  <c r="B7" i="70"/>
  <c r="F6" i="70"/>
  <c r="E6" i="70"/>
  <c r="B6" i="70"/>
  <c r="A5" i="70"/>
  <c r="B26" i="69"/>
  <c r="E24" i="69"/>
  <c r="B24" i="69"/>
  <c r="E22" i="69"/>
  <c r="B22" i="69"/>
  <c r="G11" i="69"/>
  <c r="F10" i="69"/>
  <c r="G10" i="69" s="1"/>
  <c r="L9" i="69"/>
  <c r="K9" i="69"/>
  <c r="C9" i="69"/>
  <c r="B9" i="69"/>
  <c r="L8" i="69"/>
  <c r="K8" i="69"/>
  <c r="C8" i="69"/>
  <c r="L7" i="69"/>
  <c r="K7" i="69"/>
  <c r="C7" i="69"/>
  <c r="B6" i="69"/>
  <c r="B26" i="68"/>
  <c r="E24" i="68"/>
  <c r="B24" i="68"/>
  <c r="E22" i="68"/>
  <c r="B22" i="68"/>
  <c r="G11" i="68"/>
  <c r="F10" i="68"/>
  <c r="G10" i="68" s="1"/>
  <c r="L9" i="68"/>
  <c r="K9" i="68"/>
  <c r="C9" i="68"/>
  <c r="B9" i="68"/>
  <c r="L8" i="68"/>
  <c r="K8" i="68"/>
  <c r="C8" i="68"/>
  <c r="L7" i="68"/>
  <c r="K7" i="68"/>
  <c r="C7" i="68"/>
  <c r="B6" i="68"/>
  <c r="A45" i="67"/>
  <c r="H44" i="67"/>
  <c r="B44" i="67"/>
  <c r="H42" i="67"/>
  <c r="B42" i="67"/>
  <c r="J39" i="67"/>
  <c r="G39" i="67"/>
  <c r="J38" i="67"/>
  <c r="G38" i="67"/>
  <c r="F38" i="67" s="1"/>
  <c r="J37" i="67"/>
  <c r="G37" i="67"/>
  <c r="F37" i="67"/>
  <c r="J36" i="67"/>
  <c r="F36" i="67" s="1"/>
  <c r="G36" i="67"/>
  <c r="J35" i="67"/>
  <c r="G35" i="67"/>
  <c r="F35" i="67" s="1"/>
  <c r="J34" i="67"/>
  <c r="G34" i="67"/>
  <c r="F34" i="67"/>
  <c r="J33" i="67"/>
  <c r="G33" i="67"/>
  <c r="F33" i="67"/>
  <c r="J32" i="67"/>
  <c r="F32" i="67" s="1"/>
  <c r="G32" i="67"/>
  <c r="J31" i="67"/>
  <c r="G31" i="67"/>
  <c r="F31" i="67" s="1"/>
  <c r="J30" i="67"/>
  <c r="G30" i="67"/>
  <c r="F30" i="67"/>
  <c r="J29" i="67"/>
  <c r="G29" i="67"/>
  <c r="F29" i="67"/>
  <c r="J28" i="67"/>
  <c r="F28" i="67" s="1"/>
  <c r="G28" i="67"/>
  <c r="J27" i="67"/>
  <c r="G27" i="67"/>
  <c r="F27" i="67" s="1"/>
  <c r="J26" i="67"/>
  <c r="G26" i="67"/>
  <c r="F26" i="67"/>
  <c r="J25" i="67"/>
  <c r="G25" i="67"/>
  <c r="F25" i="67"/>
  <c r="J24" i="67"/>
  <c r="J22" i="67" s="1"/>
  <c r="G24" i="67"/>
  <c r="L22" i="67"/>
  <c r="K22" i="67"/>
  <c r="I22" i="67"/>
  <c r="H22" i="67"/>
  <c r="G22" i="67"/>
  <c r="F13" i="67"/>
  <c r="E13" i="67"/>
  <c r="F12" i="67"/>
  <c r="E12" i="67"/>
  <c r="K11" i="67"/>
  <c r="J11" i="67"/>
  <c r="B11" i="67"/>
  <c r="A11" i="67"/>
  <c r="K10" i="67"/>
  <c r="J10" i="67"/>
  <c r="B10" i="67"/>
  <c r="K9" i="67"/>
  <c r="J9" i="67"/>
  <c r="B9" i="67"/>
  <c r="A8" i="67"/>
  <c r="A45" i="66"/>
  <c r="H44" i="66"/>
  <c r="B44" i="66"/>
  <c r="H42" i="66"/>
  <c r="B42" i="66"/>
  <c r="J39" i="66"/>
  <c r="G39" i="66"/>
  <c r="J38" i="66"/>
  <c r="G38" i="66"/>
  <c r="F38" i="66" s="1"/>
  <c r="J37" i="66"/>
  <c r="G37" i="66"/>
  <c r="F37" i="66" s="1"/>
  <c r="J36" i="66"/>
  <c r="G36" i="66"/>
  <c r="F36" i="66"/>
  <c r="J35" i="66"/>
  <c r="G35" i="66"/>
  <c r="F35" i="66"/>
  <c r="J34" i="66"/>
  <c r="G34" i="66"/>
  <c r="F34" i="66" s="1"/>
  <c r="J33" i="66"/>
  <c r="G33" i="66"/>
  <c r="F33" i="66" s="1"/>
  <c r="J32" i="66"/>
  <c r="G32" i="66"/>
  <c r="F32" i="66"/>
  <c r="J31" i="66"/>
  <c r="G31" i="66"/>
  <c r="F31" i="66"/>
  <c r="J30" i="66"/>
  <c r="G30" i="66"/>
  <c r="F30" i="66" s="1"/>
  <c r="J29" i="66"/>
  <c r="G29" i="66"/>
  <c r="F29" i="66" s="1"/>
  <c r="J28" i="66"/>
  <c r="G28" i="66"/>
  <c r="F28" i="66"/>
  <c r="J27" i="66"/>
  <c r="G27" i="66"/>
  <c r="F27" i="66"/>
  <c r="J26" i="66"/>
  <c r="J22" i="66" s="1"/>
  <c r="G26" i="66"/>
  <c r="F26" i="66" s="1"/>
  <c r="J25" i="66"/>
  <c r="G25" i="66"/>
  <c r="F25" i="66" s="1"/>
  <c r="J24" i="66"/>
  <c r="G24" i="66"/>
  <c r="G22" i="66" s="1"/>
  <c r="F24" i="66"/>
  <c r="L22" i="66"/>
  <c r="K22" i="66"/>
  <c r="I22" i="66"/>
  <c r="H22" i="66"/>
  <c r="F13" i="66"/>
  <c r="E13" i="66"/>
  <c r="E12" i="66"/>
  <c r="F12" i="66" s="1"/>
  <c r="K11" i="66"/>
  <c r="J11" i="66"/>
  <c r="B11" i="66"/>
  <c r="A11" i="66"/>
  <c r="K10" i="66"/>
  <c r="J10" i="66"/>
  <c r="B10" i="66"/>
  <c r="K9" i="66"/>
  <c r="J9" i="66"/>
  <c r="B9" i="66"/>
  <c r="A8" i="66"/>
  <c r="A45" i="65"/>
  <c r="H44" i="65"/>
  <c r="B44" i="65"/>
  <c r="H42" i="65"/>
  <c r="B42" i="65"/>
  <c r="J39" i="65"/>
  <c r="G39" i="65"/>
  <c r="J38" i="65"/>
  <c r="G38" i="65"/>
  <c r="F38" i="65"/>
  <c r="J37" i="65"/>
  <c r="F37" i="65" s="1"/>
  <c r="G37" i="65"/>
  <c r="J36" i="65"/>
  <c r="G36" i="65"/>
  <c r="F36" i="65" s="1"/>
  <c r="J35" i="65"/>
  <c r="G35" i="65"/>
  <c r="F35" i="65" s="1"/>
  <c r="J34" i="65"/>
  <c r="G34" i="65"/>
  <c r="F34" i="65"/>
  <c r="J33" i="65"/>
  <c r="F33" i="65" s="1"/>
  <c r="G33" i="65"/>
  <c r="J32" i="65"/>
  <c r="G32" i="65"/>
  <c r="F32" i="65" s="1"/>
  <c r="J31" i="65"/>
  <c r="G31" i="65"/>
  <c r="F31" i="65" s="1"/>
  <c r="J30" i="65"/>
  <c r="G30" i="65"/>
  <c r="F30" i="65"/>
  <c r="J29" i="65"/>
  <c r="G29" i="65"/>
  <c r="F29" i="65" s="1"/>
  <c r="J28" i="65"/>
  <c r="G28" i="65"/>
  <c r="F28" i="65" s="1"/>
  <c r="J27" i="65"/>
  <c r="G27" i="65"/>
  <c r="F27" i="65" s="1"/>
  <c r="J26" i="65"/>
  <c r="G26" i="65"/>
  <c r="F26" i="65"/>
  <c r="J25" i="65"/>
  <c r="F25" i="65" s="1"/>
  <c r="G25" i="65"/>
  <c r="J24" i="65"/>
  <c r="G24" i="65"/>
  <c r="F24" i="65" s="1"/>
  <c r="L22" i="65"/>
  <c r="K22" i="65"/>
  <c r="J22" i="65"/>
  <c r="I22" i="65"/>
  <c r="H22" i="65"/>
  <c r="G22" i="65"/>
  <c r="F13" i="65"/>
  <c r="E13" i="65"/>
  <c r="E12" i="65"/>
  <c r="F12" i="65" s="1"/>
  <c r="K11" i="65"/>
  <c r="J11" i="65"/>
  <c r="B11" i="65"/>
  <c r="A11" i="65"/>
  <c r="K10" i="65"/>
  <c r="J10" i="65"/>
  <c r="B10" i="65"/>
  <c r="K9" i="65"/>
  <c r="J9" i="65"/>
  <c r="B9" i="65"/>
  <c r="A8" i="65"/>
  <c r="A45" i="64"/>
  <c r="H44" i="64"/>
  <c r="B44" i="64"/>
  <c r="H42" i="64"/>
  <c r="B42" i="64"/>
  <c r="J39" i="64"/>
  <c r="G39" i="64"/>
  <c r="J38" i="64"/>
  <c r="G38" i="64"/>
  <c r="F38" i="64"/>
  <c r="J37" i="64"/>
  <c r="G37" i="64"/>
  <c r="F37" i="64"/>
  <c r="J36" i="64"/>
  <c r="G36" i="64"/>
  <c r="F36" i="64" s="1"/>
  <c r="J35" i="64"/>
  <c r="G35" i="64"/>
  <c r="F35" i="64" s="1"/>
  <c r="J34" i="64"/>
  <c r="G34" i="64"/>
  <c r="F34" i="64"/>
  <c r="J33" i="64"/>
  <c r="G33" i="64"/>
  <c r="F33" i="64"/>
  <c r="J32" i="64"/>
  <c r="F32" i="64" s="1"/>
  <c r="G32" i="64"/>
  <c r="J31" i="64"/>
  <c r="G31" i="64"/>
  <c r="F31" i="64" s="1"/>
  <c r="J30" i="64"/>
  <c r="G30" i="64"/>
  <c r="F30" i="64"/>
  <c r="J29" i="64"/>
  <c r="G29" i="64"/>
  <c r="F29" i="64"/>
  <c r="J28" i="64"/>
  <c r="F28" i="64" s="1"/>
  <c r="G28" i="64"/>
  <c r="J27" i="64"/>
  <c r="G27" i="64"/>
  <c r="F27" i="64" s="1"/>
  <c r="J26" i="64"/>
  <c r="G26" i="64"/>
  <c r="F26" i="64"/>
  <c r="J25" i="64"/>
  <c r="G25" i="64"/>
  <c r="F25" i="64"/>
  <c r="J24" i="64"/>
  <c r="J22" i="64" s="1"/>
  <c r="G24" i="64"/>
  <c r="L22" i="64"/>
  <c r="K22" i="64"/>
  <c r="I22" i="64"/>
  <c r="H22" i="64"/>
  <c r="G22" i="64"/>
  <c r="F13" i="64"/>
  <c r="E13" i="64"/>
  <c r="F12" i="64"/>
  <c r="E12" i="64"/>
  <c r="K11" i="64"/>
  <c r="J11" i="64"/>
  <c r="B11" i="64"/>
  <c r="A11" i="64"/>
  <c r="K10" i="64"/>
  <c r="J10" i="64"/>
  <c r="B10" i="64"/>
  <c r="K9" i="64"/>
  <c r="J9" i="64"/>
  <c r="B9" i="64"/>
  <c r="A8" i="64"/>
  <c r="A45" i="63"/>
  <c r="H44" i="63"/>
  <c r="B44" i="63"/>
  <c r="H42" i="63"/>
  <c r="B42" i="63"/>
  <c r="J39" i="63"/>
  <c r="G39" i="63"/>
  <c r="J38" i="63"/>
  <c r="F38" i="63" s="1"/>
  <c r="G38" i="63"/>
  <c r="J37" i="63"/>
  <c r="G37" i="63"/>
  <c r="F37" i="63" s="1"/>
  <c r="J36" i="63"/>
  <c r="G36" i="63"/>
  <c r="F36" i="63"/>
  <c r="J35" i="63"/>
  <c r="G35" i="63"/>
  <c r="F35" i="63" s="1"/>
  <c r="J34" i="63"/>
  <c r="F34" i="63" s="1"/>
  <c r="G34" i="63"/>
  <c r="J33" i="63"/>
  <c r="G33" i="63"/>
  <c r="F33" i="63" s="1"/>
  <c r="J32" i="63"/>
  <c r="G32" i="63"/>
  <c r="F32" i="63"/>
  <c r="J31" i="63"/>
  <c r="G31" i="63"/>
  <c r="F31" i="63" s="1"/>
  <c r="J30" i="63"/>
  <c r="F30" i="63" s="1"/>
  <c r="G30" i="63"/>
  <c r="J29" i="63"/>
  <c r="G29" i="63"/>
  <c r="F29" i="63" s="1"/>
  <c r="J28" i="63"/>
  <c r="G28" i="63"/>
  <c r="F28" i="63"/>
  <c r="J27" i="63"/>
  <c r="G27" i="63"/>
  <c r="F27" i="63" s="1"/>
  <c r="J26" i="63"/>
  <c r="F26" i="63" s="1"/>
  <c r="G26" i="63"/>
  <c r="J25" i="63"/>
  <c r="G25" i="63"/>
  <c r="F25" i="63" s="1"/>
  <c r="J24" i="63"/>
  <c r="J22" i="63" s="1"/>
  <c r="G24" i="63"/>
  <c r="F24" i="63"/>
  <c r="L22" i="63"/>
  <c r="K22" i="63"/>
  <c r="I22" i="63"/>
  <c r="H22" i="63"/>
  <c r="F13" i="63"/>
  <c r="E13" i="63"/>
  <c r="F12" i="63"/>
  <c r="E12" i="63"/>
  <c r="K11" i="63"/>
  <c r="J11" i="63"/>
  <c r="B11" i="63"/>
  <c r="A11" i="63"/>
  <c r="K10" i="63"/>
  <c r="J10" i="63"/>
  <c r="B10" i="63"/>
  <c r="K9" i="63"/>
  <c r="J9" i="63"/>
  <c r="B9" i="63"/>
  <c r="A8" i="63"/>
  <c r="B31" i="62"/>
  <c r="E29" i="62"/>
  <c r="B29" i="62"/>
  <c r="E27" i="62"/>
  <c r="B27" i="62"/>
  <c r="O24" i="62"/>
  <c r="M24" i="62"/>
  <c r="G14" i="62"/>
  <c r="G13" i="62"/>
  <c r="F13" i="62"/>
  <c r="G12" i="62"/>
  <c r="F11" i="62"/>
  <c r="G11" i="62" s="1"/>
  <c r="M10" i="62"/>
  <c r="L10" i="62"/>
  <c r="C10" i="62"/>
  <c r="A10" i="62"/>
  <c r="M9" i="62"/>
  <c r="L9" i="62"/>
  <c r="C9" i="62"/>
  <c r="M8" i="62"/>
  <c r="L8" i="62"/>
  <c r="C8" i="62"/>
  <c r="A7" i="62"/>
  <c r="B39" i="61"/>
  <c r="E37" i="61"/>
  <c r="B37" i="61"/>
  <c r="E35" i="61"/>
  <c r="B35" i="61"/>
  <c r="G14" i="61"/>
  <c r="F14" i="61"/>
  <c r="G13" i="61"/>
  <c r="G12" i="61"/>
  <c r="F12" i="61"/>
  <c r="P11" i="61"/>
  <c r="N11" i="61"/>
  <c r="C11" i="61"/>
  <c r="B11" i="61"/>
  <c r="P10" i="61"/>
  <c r="N10" i="61"/>
  <c r="C10" i="61"/>
  <c r="P9" i="61"/>
  <c r="N9" i="61"/>
  <c r="C9" i="61"/>
  <c r="B8" i="61"/>
  <c r="A34" i="60"/>
  <c r="H33" i="60"/>
  <c r="B33" i="60"/>
  <c r="H31" i="60"/>
  <c r="B31" i="60"/>
  <c r="F14" i="60"/>
  <c r="E14" i="60"/>
  <c r="F13" i="60"/>
  <c r="E13" i="60"/>
  <c r="K12" i="60"/>
  <c r="I12" i="60"/>
  <c r="B12" i="60"/>
  <c r="A12" i="60"/>
  <c r="K11" i="60"/>
  <c r="I11" i="60"/>
  <c r="B11" i="60"/>
  <c r="K10" i="60"/>
  <c r="I10" i="60"/>
  <c r="B10" i="60"/>
  <c r="A7" i="60"/>
  <c r="B29" i="59"/>
  <c r="I28" i="59"/>
  <c r="C28" i="59"/>
  <c r="I26" i="59"/>
  <c r="C26" i="59"/>
  <c r="G14" i="59"/>
  <c r="F14" i="59"/>
  <c r="F13" i="59"/>
  <c r="G13" i="59" s="1"/>
  <c r="L12" i="59"/>
  <c r="J12" i="59"/>
  <c r="C12" i="59"/>
  <c r="B12" i="59"/>
  <c r="L11" i="59"/>
  <c r="J11" i="59"/>
  <c r="C11" i="59"/>
  <c r="L10" i="59"/>
  <c r="J10" i="59"/>
  <c r="C10" i="59"/>
  <c r="B7" i="59"/>
  <c r="B38" i="58"/>
  <c r="M37" i="58"/>
  <c r="C37" i="58"/>
  <c r="M35" i="58"/>
  <c r="C35" i="58"/>
  <c r="G14" i="58"/>
  <c r="F14" i="58"/>
  <c r="F13" i="58"/>
  <c r="G13" i="58" s="1"/>
  <c r="P12" i="58"/>
  <c r="N12" i="58"/>
  <c r="C12" i="58"/>
  <c r="B12" i="58"/>
  <c r="P11" i="58"/>
  <c r="N11" i="58"/>
  <c r="C11" i="58"/>
  <c r="P10" i="58"/>
  <c r="N10" i="58"/>
  <c r="C10" i="58"/>
  <c r="B7" i="58"/>
  <c r="A27" i="57"/>
  <c r="G26" i="57"/>
  <c r="A26" i="57"/>
  <c r="G24" i="57"/>
  <c r="A24" i="57"/>
  <c r="E10" i="57"/>
  <c r="D10" i="57"/>
  <c r="D9" i="57"/>
  <c r="E9" i="57" s="1"/>
  <c r="I8" i="57"/>
  <c r="H8" i="57"/>
  <c r="C8" i="57"/>
  <c r="A8" i="57"/>
  <c r="I7" i="57"/>
  <c r="H7" i="57"/>
  <c r="C7" i="57"/>
  <c r="I6" i="57"/>
  <c r="H6" i="57"/>
  <c r="C6" i="57"/>
  <c r="A5" i="57"/>
  <c r="A50" i="56"/>
  <c r="D49" i="56"/>
  <c r="A49" i="56"/>
  <c r="D47" i="56"/>
  <c r="A47" i="56"/>
  <c r="E45" i="56"/>
  <c r="G35" i="56"/>
  <c r="G45" i="56" s="1"/>
  <c r="F35" i="56"/>
  <c r="F45" i="56" s="1"/>
  <c r="D35" i="56"/>
  <c r="D45" i="56" s="1"/>
  <c r="D22" i="56"/>
  <c r="G18" i="56"/>
  <c r="F18" i="56"/>
  <c r="D18" i="56"/>
  <c r="E12" i="56"/>
  <c r="D12" i="56"/>
  <c r="D11" i="56"/>
  <c r="E11" i="56" s="1"/>
  <c r="F10" i="56"/>
  <c r="E10" i="56"/>
  <c r="B10" i="56"/>
  <c r="A10" i="56"/>
  <c r="F9" i="56"/>
  <c r="E9" i="56"/>
  <c r="B9" i="56"/>
  <c r="F8" i="56"/>
  <c r="E8" i="56"/>
  <c r="B8" i="56"/>
  <c r="A7" i="56"/>
  <c r="A88" i="54"/>
  <c r="J87" i="54"/>
  <c r="A87" i="54"/>
  <c r="J85" i="54"/>
  <c r="A85" i="54"/>
  <c r="I82" i="54"/>
  <c r="M82" i="54" s="1"/>
  <c r="M81" i="54"/>
  <c r="I81" i="54"/>
  <c r="I80" i="54"/>
  <c r="M80" i="54" s="1"/>
  <c r="M79" i="54"/>
  <c r="M78" i="54" s="1"/>
  <c r="I79" i="54"/>
  <c r="I78" i="54" s="1"/>
  <c r="L78" i="54"/>
  <c r="K78" i="54"/>
  <c r="J78" i="54"/>
  <c r="H78" i="54"/>
  <c r="G78" i="54"/>
  <c r="F78" i="54"/>
  <c r="E78" i="54"/>
  <c r="D78" i="54"/>
  <c r="M77" i="54"/>
  <c r="I77" i="54"/>
  <c r="M76" i="54"/>
  <c r="I76" i="54"/>
  <c r="M75" i="54"/>
  <c r="I75" i="54"/>
  <c r="M74" i="54"/>
  <c r="I74" i="54"/>
  <c r="M73" i="54"/>
  <c r="M72" i="54" s="1"/>
  <c r="I73" i="54"/>
  <c r="I72" i="54" s="1"/>
  <c r="L72" i="54"/>
  <c r="K72" i="54"/>
  <c r="J72" i="54"/>
  <c r="H72" i="54"/>
  <c r="G72" i="54"/>
  <c r="F72" i="54"/>
  <c r="E72" i="54"/>
  <c r="D72" i="54"/>
  <c r="M71" i="54"/>
  <c r="I71" i="54"/>
  <c r="M70" i="54"/>
  <c r="I70" i="54"/>
  <c r="M69" i="54"/>
  <c r="L69" i="54"/>
  <c r="L64" i="54" s="1"/>
  <c r="L63" i="54" s="1"/>
  <c r="K69" i="54"/>
  <c r="J69" i="54"/>
  <c r="I69" i="54"/>
  <c r="H69" i="54"/>
  <c r="H64" i="54" s="1"/>
  <c r="H63" i="54" s="1"/>
  <c r="G69" i="54"/>
  <c r="F69" i="54"/>
  <c r="E69" i="54"/>
  <c r="E64" i="54" s="1"/>
  <c r="E63" i="54" s="1"/>
  <c r="D69" i="54"/>
  <c r="D64" i="54" s="1"/>
  <c r="D63" i="54" s="1"/>
  <c r="M68" i="54"/>
  <c r="I68" i="54"/>
  <c r="M67" i="54"/>
  <c r="M66" i="54" s="1"/>
  <c r="I67" i="54"/>
  <c r="I66" i="54" s="1"/>
  <c r="L66" i="54"/>
  <c r="K66" i="54"/>
  <c r="J66" i="54"/>
  <c r="H66" i="54"/>
  <c r="G66" i="54"/>
  <c r="F66" i="54"/>
  <c r="E66" i="54"/>
  <c r="D66" i="54"/>
  <c r="M65" i="54"/>
  <c r="I65" i="54"/>
  <c r="K64" i="54"/>
  <c r="K63" i="54" s="1"/>
  <c r="J64" i="54"/>
  <c r="J63" i="54" s="1"/>
  <c r="G64" i="54"/>
  <c r="G63" i="54" s="1"/>
  <c r="F64" i="54"/>
  <c r="F63" i="54" s="1"/>
  <c r="M62" i="54"/>
  <c r="I62" i="54"/>
  <c r="M61" i="54"/>
  <c r="I61" i="54"/>
  <c r="M60" i="54"/>
  <c r="I60" i="54"/>
  <c r="M59" i="54"/>
  <c r="M58" i="54" s="1"/>
  <c r="I59" i="54"/>
  <c r="I58" i="54" s="1"/>
  <c r="L58" i="54"/>
  <c r="K58" i="54"/>
  <c r="J58" i="54"/>
  <c r="H58" i="54"/>
  <c r="G58" i="54"/>
  <c r="F58" i="54"/>
  <c r="E58" i="54"/>
  <c r="D58" i="54"/>
  <c r="M57" i="54"/>
  <c r="I57" i="54"/>
  <c r="M56" i="54"/>
  <c r="I56" i="54"/>
  <c r="M55" i="54"/>
  <c r="M54" i="54" s="1"/>
  <c r="I55" i="54"/>
  <c r="I54" i="54" s="1"/>
  <c r="L54" i="54"/>
  <c r="K54" i="54"/>
  <c r="J54" i="54"/>
  <c r="H54" i="54"/>
  <c r="G54" i="54"/>
  <c r="F54" i="54"/>
  <c r="E54" i="54"/>
  <c r="D54" i="54"/>
  <c r="M53" i="54"/>
  <c r="I53" i="54"/>
  <c r="M52" i="54"/>
  <c r="I52" i="54"/>
  <c r="M51" i="54"/>
  <c r="L51" i="54"/>
  <c r="K51" i="54"/>
  <c r="J51" i="54"/>
  <c r="I51" i="54"/>
  <c r="H51" i="54"/>
  <c r="G51" i="54"/>
  <c r="F51" i="54"/>
  <c r="E51" i="54"/>
  <c r="D51" i="54"/>
  <c r="M50" i="54"/>
  <c r="I50" i="54"/>
  <c r="M49" i="54"/>
  <c r="M48" i="54" s="1"/>
  <c r="M34" i="54" s="1"/>
  <c r="I49" i="54"/>
  <c r="I48" i="54" s="1"/>
  <c r="I34" i="54" s="1"/>
  <c r="L48" i="54"/>
  <c r="K48" i="54"/>
  <c r="J48" i="54"/>
  <c r="H48" i="54"/>
  <c r="G48" i="54"/>
  <c r="F48" i="54"/>
  <c r="E48" i="54"/>
  <c r="D48" i="54"/>
  <c r="M47" i="54"/>
  <c r="I47" i="54"/>
  <c r="M46" i="54"/>
  <c r="I46" i="54"/>
  <c r="M45" i="54"/>
  <c r="I45" i="54"/>
  <c r="M44" i="54"/>
  <c r="I44" i="54"/>
  <c r="M43" i="54"/>
  <c r="I43" i="54"/>
  <c r="M42" i="54"/>
  <c r="I42" i="54"/>
  <c r="M41" i="54"/>
  <c r="L41" i="54"/>
  <c r="L34" i="54" s="1"/>
  <c r="K41" i="54"/>
  <c r="J41" i="54"/>
  <c r="I41" i="54"/>
  <c r="H41" i="54"/>
  <c r="H34" i="54" s="1"/>
  <c r="G41" i="54"/>
  <c r="F41" i="54"/>
  <c r="E41" i="54"/>
  <c r="E34" i="54" s="1"/>
  <c r="D41" i="54"/>
  <c r="D34" i="54" s="1"/>
  <c r="M40" i="54"/>
  <c r="I40" i="54"/>
  <c r="M39" i="54"/>
  <c r="I39" i="54"/>
  <c r="M38" i="54"/>
  <c r="I38" i="54"/>
  <c r="M37" i="54"/>
  <c r="I37" i="54"/>
  <c r="M36" i="54"/>
  <c r="I36" i="54"/>
  <c r="M35" i="54"/>
  <c r="I35" i="54"/>
  <c r="K34" i="54"/>
  <c r="J34" i="54"/>
  <c r="G34" i="54"/>
  <c r="F34" i="54"/>
  <c r="M33" i="54"/>
  <c r="I33" i="54"/>
  <c r="M32" i="54"/>
  <c r="I32" i="54"/>
  <c r="M31" i="54"/>
  <c r="M30" i="54" s="1"/>
  <c r="M29" i="54" s="1"/>
  <c r="M28" i="54" s="1"/>
  <c r="I31" i="54"/>
  <c r="I30" i="54" s="1"/>
  <c r="I29" i="54" s="1"/>
  <c r="I28" i="54" s="1"/>
  <c r="L30" i="54"/>
  <c r="K30" i="54"/>
  <c r="K29" i="54" s="1"/>
  <c r="K28" i="54" s="1"/>
  <c r="K27" i="54" s="1"/>
  <c r="J30" i="54"/>
  <c r="J29" i="54" s="1"/>
  <c r="J28" i="54" s="1"/>
  <c r="J27" i="54" s="1"/>
  <c r="H30" i="54"/>
  <c r="G30" i="54"/>
  <c r="G29" i="54" s="1"/>
  <c r="G28" i="54" s="1"/>
  <c r="G27" i="54" s="1"/>
  <c r="F30" i="54"/>
  <c r="F29" i="54" s="1"/>
  <c r="F28" i="54" s="1"/>
  <c r="F27" i="54" s="1"/>
  <c r="E30" i="54"/>
  <c r="D30" i="54"/>
  <c r="L29" i="54"/>
  <c r="L28" i="54" s="1"/>
  <c r="L27" i="54" s="1"/>
  <c r="H29" i="54"/>
  <c r="H28" i="54" s="1"/>
  <c r="H27" i="54" s="1"/>
  <c r="E29" i="54"/>
  <c r="E28" i="54" s="1"/>
  <c r="E27" i="54" s="1"/>
  <c r="D29" i="54"/>
  <c r="D28" i="54" s="1"/>
  <c r="D27" i="54" s="1"/>
  <c r="F15" i="54"/>
  <c r="F14" i="54"/>
  <c r="E14" i="54"/>
  <c r="F13" i="54"/>
  <c r="F12" i="54"/>
  <c r="E12" i="54"/>
  <c r="M11" i="54"/>
  <c r="K11" i="54"/>
  <c r="B11" i="54"/>
  <c r="A11" i="54"/>
  <c r="M10" i="54"/>
  <c r="K10" i="54"/>
  <c r="B10" i="54"/>
  <c r="M9" i="54"/>
  <c r="K9" i="54"/>
  <c r="B9" i="54"/>
  <c r="A6" i="54"/>
  <c r="I5" i="54"/>
  <c r="H5" i="54"/>
  <c r="A5" i="54"/>
  <c r="A88" i="52"/>
  <c r="J87" i="52"/>
  <c r="A87" i="52"/>
  <c r="J85" i="52"/>
  <c r="A85" i="52"/>
  <c r="M82" i="52"/>
  <c r="I82" i="52"/>
  <c r="I81" i="52"/>
  <c r="M81" i="52" s="1"/>
  <c r="M80" i="52"/>
  <c r="I80" i="52"/>
  <c r="I79" i="52"/>
  <c r="I78" i="52" s="1"/>
  <c r="L78" i="52"/>
  <c r="K78" i="52"/>
  <c r="J78" i="52"/>
  <c r="H78" i="52"/>
  <c r="G78" i="52"/>
  <c r="F78" i="52"/>
  <c r="E78" i="52"/>
  <c r="D78" i="52"/>
  <c r="I77" i="52"/>
  <c r="M77" i="52" s="1"/>
  <c r="M76" i="52"/>
  <c r="I76" i="52"/>
  <c r="I75" i="52"/>
  <c r="M75" i="52" s="1"/>
  <c r="M74" i="52"/>
  <c r="I74" i="52"/>
  <c r="I73" i="52"/>
  <c r="I72" i="52" s="1"/>
  <c r="L72" i="52"/>
  <c r="K72" i="52"/>
  <c r="J72" i="52"/>
  <c r="H72" i="52"/>
  <c r="G72" i="52"/>
  <c r="F72" i="52"/>
  <c r="E72" i="52"/>
  <c r="D72" i="52"/>
  <c r="I71" i="52"/>
  <c r="M71" i="52" s="1"/>
  <c r="M70" i="52"/>
  <c r="M69" i="52" s="1"/>
  <c r="I70" i="52"/>
  <c r="L69" i="52"/>
  <c r="L64" i="52" s="1"/>
  <c r="L63" i="52" s="1"/>
  <c r="K69" i="52"/>
  <c r="K64" i="52" s="1"/>
  <c r="K63" i="52" s="1"/>
  <c r="J69" i="52"/>
  <c r="H69" i="52"/>
  <c r="H64" i="52" s="1"/>
  <c r="H63" i="52" s="1"/>
  <c r="G69" i="52"/>
  <c r="G64" i="52" s="1"/>
  <c r="G63" i="52" s="1"/>
  <c r="F69" i="52"/>
  <c r="E69" i="52"/>
  <c r="D69" i="52"/>
  <c r="D64" i="52" s="1"/>
  <c r="D63" i="52" s="1"/>
  <c r="M68" i="52"/>
  <c r="I68" i="52"/>
  <c r="I67" i="52"/>
  <c r="I66" i="52" s="1"/>
  <c r="L66" i="52"/>
  <c r="K66" i="52"/>
  <c r="J66" i="52"/>
  <c r="H66" i="52"/>
  <c r="G66" i="52"/>
  <c r="F66" i="52"/>
  <c r="E66" i="52"/>
  <c r="D66" i="52"/>
  <c r="I65" i="52"/>
  <c r="M65" i="52" s="1"/>
  <c r="J64" i="52"/>
  <c r="J63" i="52" s="1"/>
  <c r="F64" i="52"/>
  <c r="F63" i="52" s="1"/>
  <c r="E64" i="52"/>
  <c r="E63" i="52" s="1"/>
  <c r="M62" i="52"/>
  <c r="I62" i="52"/>
  <c r="I61" i="52"/>
  <c r="M61" i="52" s="1"/>
  <c r="M60" i="52"/>
  <c r="I60" i="52"/>
  <c r="I59" i="52"/>
  <c r="I58" i="52" s="1"/>
  <c r="L58" i="52"/>
  <c r="K58" i="52"/>
  <c r="J58" i="52"/>
  <c r="H58" i="52"/>
  <c r="G58" i="52"/>
  <c r="F58" i="52"/>
  <c r="E58" i="52"/>
  <c r="D58" i="52"/>
  <c r="I57" i="52"/>
  <c r="M57" i="52" s="1"/>
  <c r="M56" i="52"/>
  <c r="I56" i="52"/>
  <c r="I55" i="52"/>
  <c r="I54" i="52" s="1"/>
  <c r="L54" i="52"/>
  <c r="K54" i="52"/>
  <c r="J54" i="52"/>
  <c r="H54" i="52"/>
  <c r="G54" i="52"/>
  <c r="F54" i="52"/>
  <c r="E54" i="52"/>
  <c r="D54" i="52"/>
  <c r="I53" i="52"/>
  <c r="M53" i="52" s="1"/>
  <c r="M52" i="52"/>
  <c r="I52" i="52"/>
  <c r="L51" i="52"/>
  <c r="K51" i="52"/>
  <c r="J51" i="52"/>
  <c r="H51" i="52"/>
  <c r="G51" i="52"/>
  <c r="F51" i="52"/>
  <c r="E51" i="52"/>
  <c r="D51" i="52"/>
  <c r="M50" i="52"/>
  <c r="I50" i="52"/>
  <c r="I49" i="52"/>
  <c r="I48" i="52" s="1"/>
  <c r="L48" i="52"/>
  <c r="K48" i="52"/>
  <c r="J48" i="52"/>
  <c r="H48" i="52"/>
  <c r="G48" i="52"/>
  <c r="F48" i="52"/>
  <c r="E48" i="52"/>
  <c r="D48" i="52"/>
  <c r="I47" i="52"/>
  <c r="M47" i="52" s="1"/>
  <c r="M46" i="52"/>
  <c r="I46" i="52"/>
  <c r="I45" i="52"/>
  <c r="M45" i="52" s="1"/>
  <c r="M44" i="52"/>
  <c r="I44" i="52"/>
  <c r="I43" i="52"/>
  <c r="M43" i="52" s="1"/>
  <c r="M42" i="52"/>
  <c r="M41" i="52" s="1"/>
  <c r="I42" i="52"/>
  <c r="L41" i="52"/>
  <c r="L34" i="52" s="1"/>
  <c r="K41" i="52"/>
  <c r="K34" i="52" s="1"/>
  <c r="J41" i="52"/>
  <c r="H41" i="52"/>
  <c r="H34" i="52" s="1"/>
  <c r="G41" i="52"/>
  <c r="G34" i="52" s="1"/>
  <c r="F41" i="52"/>
  <c r="E41" i="52"/>
  <c r="D41" i="52"/>
  <c r="D34" i="52" s="1"/>
  <c r="M40" i="52"/>
  <c r="I40" i="52"/>
  <c r="I39" i="52"/>
  <c r="M39" i="52" s="1"/>
  <c r="M38" i="52"/>
  <c r="I38" i="52"/>
  <c r="I37" i="52"/>
  <c r="M37" i="52" s="1"/>
  <c r="M36" i="52"/>
  <c r="I36" i="52"/>
  <c r="I35" i="52"/>
  <c r="M35" i="52" s="1"/>
  <c r="J34" i="52"/>
  <c r="F34" i="52"/>
  <c r="E34" i="52"/>
  <c r="I33" i="52"/>
  <c r="M33" i="52" s="1"/>
  <c r="M32" i="52"/>
  <c r="I32" i="52"/>
  <c r="I31" i="52"/>
  <c r="I30" i="52" s="1"/>
  <c r="I29" i="52" s="1"/>
  <c r="L30" i="52"/>
  <c r="K30" i="52"/>
  <c r="J30" i="52"/>
  <c r="J29" i="52" s="1"/>
  <c r="J28" i="52" s="1"/>
  <c r="J27" i="52" s="1"/>
  <c r="H30" i="52"/>
  <c r="G30" i="52"/>
  <c r="F30" i="52"/>
  <c r="F29" i="52" s="1"/>
  <c r="F28" i="52" s="1"/>
  <c r="F27" i="52" s="1"/>
  <c r="E30" i="52"/>
  <c r="E29" i="52" s="1"/>
  <c r="E28" i="52" s="1"/>
  <c r="E27" i="52" s="1"/>
  <c r="D30" i="52"/>
  <c r="L29" i="52"/>
  <c r="L28" i="52" s="1"/>
  <c r="L27" i="52" s="1"/>
  <c r="K29" i="52"/>
  <c r="K28" i="52" s="1"/>
  <c r="K27" i="52" s="1"/>
  <c r="H29" i="52"/>
  <c r="H28" i="52" s="1"/>
  <c r="H27" i="52" s="1"/>
  <c r="G29" i="52"/>
  <c r="G28" i="52" s="1"/>
  <c r="G27" i="52" s="1"/>
  <c r="D29" i="52"/>
  <c r="D28" i="52" s="1"/>
  <c r="D27" i="52" s="1"/>
  <c r="F15" i="52"/>
  <c r="F14" i="52"/>
  <c r="E14" i="52"/>
  <c r="F13" i="52"/>
  <c r="F12" i="52"/>
  <c r="E12" i="52"/>
  <c r="M11" i="52"/>
  <c r="K11" i="52"/>
  <c r="B11" i="52"/>
  <c r="A11" i="52"/>
  <c r="M10" i="52"/>
  <c r="K10" i="52"/>
  <c r="B10" i="52"/>
  <c r="M9" i="52"/>
  <c r="K9" i="52"/>
  <c r="B9" i="52"/>
  <c r="A6" i="52"/>
  <c r="I5" i="52"/>
  <c r="H5" i="52"/>
  <c r="A5" i="52"/>
  <c r="A88" i="53"/>
  <c r="J87" i="53"/>
  <c r="A87" i="53"/>
  <c r="J85" i="53"/>
  <c r="A85" i="53"/>
  <c r="M82" i="53"/>
  <c r="I82" i="53"/>
  <c r="I81" i="53"/>
  <c r="M81" i="53" s="1"/>
  <c r="M80" i="53"/>
  <c r="I80" i="53"/>
  <c r="I79" i="53"/>
  <c r="M79" i="53" s="1"/>
  <c r="M78" i="53" s="1"/>
  <c r="L78" i="53"/>
  <c r="K78" i="53"/>
  <c r="J78" i="53"/>
  <c r="I78" i="53"/>
  <c r="H78" i="53"/>
  <c r="G78" i="53"/>
  <c r="F78" i="53"/>
  <c r="E78" i="53"/>
  <c r="D78" i="53"/>
  <c r="I77" i="53"/>
  <c r="M77" i="53" s="1"/>
  <c r="M76" i="53"/>
  <c r="I76" i="53"/>
  <c r="I75" i="53"/>
  <c r="M75" i="53" s="1"/>
  <c r="M74" i="53"/>
  <c r="I74" i="53"/>
  <c r="I73" i="53"/>
  <c r="M73" i="53" s="1"/>
  <c r="M72" i="53" s="1"/>
  <c r="L72" i="53"/>
  <c r="K72" i="53"/>
  <c r="J72" i="53"/>
  <c r="I72" i="53"/>
  <c r="H72" i="53"/>
  <c r="G72" i="53"/>
  <c r="F72" i="53"/>
  <c r="E72" i="53"/>
  <c r="D72" i="53"/>
  <c r="I71" i="53"/>
  <c r="M71" i="53" s="1"/>
  <c r="M70" i="53"/>
  <c r="I70" i="53"/>
  <c r="L69" i="53"/>
  <c r="L64" i="53" s="1"/>
  <c r="L63" i="53" s="1"/>
  <c r="K69" i="53"/>
  <c r="K64" i="53" s="1"/>
  <c r="K63" i="53" s="1"/>
  <c r="J69" i="53"/>
  <c r="H69" i="53"/>
  <c r="H64" i="53" s="1"/>
  <c r="H63" i="53" s="1"/>
  <c r="G69" i="53"/>
  <c r="G64" i="53" s="1"/>
  <c r="G63" i="53" s="1"/>
  <c r="F69" i="53"/>
  <c r="E69" i="53"/>
  <c r="D69" i="53"/>
  <c r="D64" i="53" s="1"/>
  <c r="D63" i="53" s="1"/>
  <c r="M68" i="53"/>
  <c r="I68" i="53"/>
  <c r="I67" i="53"/>
  <c r="M67" i="53" s="1"/>
  <c r="M66" i="53" s="1"/>
  <c r="L66" i="53"/>
  <c r="K66" i="53"/>
  <c r="J66" i="53"/>
  <c r="I66" i="53"/>
  <c r="H66" i="53"/>
  <c r="G66" i="53"/>
  <c r="F66" i="53"/>
  <c r="E66" i="53"/>
  <c r="D66" i="53"/>
  <c r="I65" i="53"/>
  <c r="M65" i="53" s="1"/>
  <c r="J64" i="53"/>
  <c r="J63" i="53" s="1"/>
  <c r="F64" i="53"/>
  <c r="F63" i="53" s="1"/>
  <c r="E64" i="53"/>
  <c r="E63" i="53" s="1"/>
  <c r="M62" i="53"/>
  <c r="I62" i="53"/>
  <c r="I61" i="53"/>
  <c r="M61" i="53" s="1"/>
  <c r="M60" i="53"/>
  <c r="I60" i="53"/>
  <c r="I59" i="53"/>
  <c r="I58" i="53" s="1"/>
  <c r="L58" i="53"/>
  <c r="K58" i="53"/>
  <c r="J58" i="53"/>
  <c r="H58" i="53"/>
  <c r="G58" i="53"/>
  <c r="F58" i="53"/>
  <c r="E58" i="53"/>
  <c r="D58" i="53"/>
  <c r="I57" i="53"/>
  <c r="M57" i="53" s="1"/>
  <c r="M56" i="53"/>
  <c r="I56" i="53"/>
  <c r="I55" i="53"/>
  <c r="I54" i="53" s="1"/>
  <c r="L54" i="53"/>
  <c r="K54" i="53"/>
  <c r="J54" i="53"/>
  <c r="H54" i="53"/>
  <c r="G54" i="53"/>
  <c r="F54" i="53"/>
  <c r="E54" i="53"/>
  <c r="D54" i="53"/>
  <c r="I53" i="53"/>
  <c r="M53" i="53" s="1"/>
  <c r="M52" i="53"/>
  <c r="M51" i="53" s="1"/>
  <c r="I52" i="53"/>
  <c r="I51" i="53" s="1"/>
  <c r="L51" i="53"/>
  <c r="K51" i="53"/>
  <c r="J51" i="53"/>
  <c r="H51" i="53"/>
  <c r="G51" i="53"/>
  <c r="F51" i="53"/>
  <c r="E51" i="53"/>
  <c r="D51" i="53"/>
  <c r="M50" i="53"/>
  <c r="I50" i="53"/>
  <c r="I49" i="53"/>
  <c r="I48" i="53" s="1"/>
  <c r="L48" i="53"/>
  <c r="K48" i="53"/>
  <c r="J48" i="53"/>
  <c r="H48" i="53"/>
  <c r="G48" i="53"/>
  <c r="F48" i="53"/>
  <c r="E48" i="53"/>
  <c r="D48" i="53"/>
  <c r="I47" i="53"/>
  <c r="M47" i="53" s="1"/>
  <c r="M46" i="53"/>
  <c r="I46" i="53"/>
  <c r="I45" i="53"/>
  <c r="M45" i="53" s="1"/>
  <c r="M44" i="53"/>
  <c r="I44" i="53"/>
  <c r="I43" i="53"/>
  <c r="M43" i="53" s="1"/>
  <c r="M42" i="53"/>
  <c r="M41" i="53" s="1"/>
  <c r="I42" i="53"/>
  <c r="I41" i="53" s="1"/>
  <c r="L41" i="53"/>
  <c r="L34" i="53" s="1"/>
  <c r="K41" i="53"/>
  <c r="K34" i="53" s="1"/>
  <c r="J41" i="53"/>
  <c r="H41" i="53"/>
  <c r="H34" i="53" s="1"/>
  <c r="G41" i="53"/>
  <c r="G34" i="53" s="1"/>
  <c r="F41" i="53"/>
  <c r="E41" i="53"/>
  <c r="D41" i="53"/>
  <c r="D34" i="53" s="1"/>
  <c r="M40" i="53"/>
  <c r="I40" i="53"/>
  <c r="I39" i="53"/>
  <c r="M39" i="53" s="1"/>
  <c r="M38" i="53"/>
  <c r="I38" i="53"/>
  <c r="I37" i="53"/>
  <c r="M37" i="53" s="1"/>
  <c r="M36" i="53"/>
  <c r="I36" i="53"/>
  <c r="I35" i="53"/>
  <c r="M35" i="53" s="1"/>
  <c r="J34" i="53"/>
  <c r="F34" i="53"/>
  <c r="E34" i="53"/>
  <c r="I33" i="53"/>
  <c r="M33" i="53" s="1"/>
  <c r="M32" i="53"/>
  <c r="I32" i="53"/>
  <c r="I31" i="53"/>
  <c r="I30" i="53" s="1"/>
  <c r="I29" i="53" s="1"/>
  <c r="L30" i="53"/>
  <c r="K30" i="53"/>
  <c r="J30" i="53"/>
  <c r="J29" i="53" s="1"/>
  <c r="J28" i="53" s="1"/>
  <c r="J27" i="53" s="1"/>
  <c r="H30" i="53"/>
  <c r="G30" i="53"/>
  <c r="F30" i="53"/>
  <c r="F29" i="53" s="1"/>
  <c r="F28" i="53" s="1"/>
  <c r="F27" i="53" s="1"/>
  <c r="E30" i="53"/>
  <c r="E29" i="53" s="1"/>
  <c r="E28" i="53" s="1"/>
  <c r="E27" i="53" s="1"/>
  <c r="D30" i="53"/>
  <c r="L29" i="53"/>
  <c r="L28" i="53" s="1"/>
  <c r="L27" i="53" s="1"/>
  <c r="K29" i="53"/>
  <c r="K28" i="53" s="1"/>
  <c r="K27" i="53" s="1"/>
  <c r="H29" i="53"/>
  <c r="H28" i="53" s="1"/>
  <c r="H27" i="53" s="1"/>
  <c r="G29" i="53"/>
  <c r="G28" i="53" s="1"/>
  <c r="G27" i="53" s="1"/>
  <c r="D29" i="53"/>
  <c r="F15" i="53"/>
  <c r="F14" i="53"/>
  <c r="E14" i="53"/>
  <c r="F13" i="53"/>
  <c r="F12" i="53"/>
  <c r="E12" i="53"/>
  <c r="M11" i="53"/>
  <c r="K11" i="53"/>
  <c r="B11" i="53"/>
  <c r="A11" i="53"/>
  <c r="M10" i="53"/>
  <c r="K10" i="53"/>
  <c r="B10" i="53"/>
  <c r="M9" i="53"/>
  <c r="K9" i="53"/>
  <c r="B9" i="53"/>
  <c r="A6" i="53"/>
  <c r="I5" i="53"/>
  <c r="H5" i="53"/>
  <c r="A5" i="53"/>
  <c r="A88" i="55"/>
  <c r="J87" i="55"/>
  <c r="A87" i="55"/>
  <c r="J85" i="55"/>
  <c r="A85" i="55"/>
  <c r="M82" i="55"/>
  <c r="I82" i="55"/>
  <c r="I81" i="55"/>
  <c r="M81" i="55" s="1"/>
  <c r="M80" i="55"/>
  <c r="I80" i="55"/>
  <c r="I79" i="55"/>
  <c r="M79" i="55" s="1"/>
  <c r="L78" i="55"/>
  <c r="K78" i="55"/>
  <c r="J78" i="55"/>
  <c r="I78" i="55"/>
  <c r="H78" i="55"/>
  <c r="G78" i="55"/>
  <c r="F78" i="55"/>
  <c r="E78" i="55"/>
  <c r="D78" i="55"/>
  <c r="I77" i="55"/>
  <c r="M77" i="55" s="1"/>
  <c r="M76" i="55"/>
  <c r="I76" i="55"/>
  <c r="I75" i="55"/>
  <c r="M75" i="55" s="1"/>
  <c r="M74" i="55"/>
  <c r="I74" i="55"/>
  <c r="I73" i="55"/>
  <c r="I72" i="55" s="1"/>
  <c r="L72" i="55"/>
  <c r="K72" i="55"/>
  <c r="J72" i="55"/>
  <c r="H72" i="55"/>
  <c r="G72" i="55"/>
  <c r="F72" i="55"/>
  <c r="E72" i="55"/>
  <c r="D72" i="55"/>
  <c r="I71" i="55"/>
  <c r="M71" i="55" s="1"/>
  <c r="M70" i="55"/>
  <c r="I70" i="55"/>
  <c r="I69" i="55" s="1"/>
  <c r="L69" i="55"/>
  <c r="L64" i="55" s="1"/>
  <c r="L63" i="55" s="1"/>
  <c r="K69" i="55"/>
  <c r="K64" i="55" s="1"/>
  <c r="K63" i="55" s="1"/>
  <c r="J69" i="55"/>
  <c r="H69" i="55"/>
  <c r="H64" i="55" s="1"/>
  <c r="H63" i="55" s="1"/>
  <c r="G69" i="55"/>
  <c r="G64" i="55" s="1"/>
  <c r="G63" i="55" s="1"/>
  <c r="F69" i="55"/>
  <c r="E69" i="55"/>
  <c r="D69" i="55"/>
  <c r="D64" i="55" s="1"/>
  <c r="D63" i="55" s="1"/>
  <c r="M68" i="55"/>
  <c r="I68" i="55"/>
  <c r="I67" i="55"/>
  <c r="I66" i="55" s="1"/>
  <c r="L66" i="55"/>
  <c r="K66" i="55"/>
  <c r="J66" i="55"/>
  <c r="H66" i="55"/>
  <c r="G66" i="55"/>
  <c r="F66" i="55"/>
  <c r="E66" i="55"/>
  <c r="D66" i="55"/>
  <c r="I65" i="55"/>
  <c r="I64" i="55" s="1"/>
  <c r="I63" i="55" s="1"/>
  <c r="J64" i="55"/>
  <c r="J63" i="55" s="1"/>
  <c r="F64" i="55"/>
  <c r="F63" i="55" s="1"/>
  <c r="E64" i="55"/>
  <c r="E63" i="55" s="1"/>
  <c r="M62" i="55"/>
  <c r="I62" i="55"/>
  <c r="I61" i="55"/>
  <c r="M61" i="55" s="1"/>
  <c r="M60" i="55"/>
  <c r="I60" i="55"/>
  <c r="I59" i="55"/>
  <c r="I58" i="55" s="1"/>
  <c r="L58" i="55"/>
  <c r="K58" i="55"/>
  <c r="J58" i="55"/>
  <c r="H58" i="55"/>
  <c r="G58" i="55"/>
  <c r="F58" i="55"/>
  <c r="E58" i="55"/>
  <c r="D58" i="55"/>
  <c r="I57" i="55"/>
  <c r="M57" i="55" s="1"/>
  <c r="M56" i="55"/>
  <c r="I56" i="55"/>
  <c r="I55" i="55"/>
  <c r="I54" i="55" s="1"/>
  <c r="L54" i="55"/>
  <c r="K54" i="55"/>
  <c r="J54" i="55"/>
  <c r="H54" i="55"/>
  <c r="G54" i="55"/>
  <c r="F54" i="55"/>
  <c r="E54" i="55"/>
  <c r="D54" i="55"/>
  <c r="I53" i="55"/>
  <c r="M53" i="55" s="1"/>
  <c r="M52" i="55"/>
  <c r="I52" i="55"/>
  <c r="I51" i="55" s="1"/>
  <c r="L51" i="55"/>
  <c r="K51" i="55"/>
  <c r="J51" i="55"/>
  <c r="H51" i="55"/>
  <c r="G51" i="55"/>
  <c r="F51" i="55"/>
  <c r="E51" i="55"/>
  <c r="D51" i="55"/>
  <c r="M50" i="55"/>
  <c r="I50" i="55"/>
  <c r="I49" i="55"/>
  <c r="I48" i="55" s="1"/>
  <c r="L48" i="55"/>
  <c r="K48" i="55"/>
  <c r="J48" i="55"/>
  <c r="H48" i="55"/>
  <c r="G48" i="55"/>
  <c r="F48" i="55"/>
  <c r="E48" i="55"/>
  <c r="D48" i="55"/>
  <c r="I47" i="55"/>
  <c r="M47" i="55" s="1"/>
  <c r="M46" i="55"/>
  <c r="I46" i="55"/>
  <c r="I45" i="55"/>
  <c r="M45" i="55" s="1"/>
  <c r="M44" i="55"/>
  <c r="I44" i="55"/>
  <c r="I43" i="55"/>
  <c r="M43" i="55" s="1"/>
  <c r="M42" i="55"/>
  <c r="I42" i="55"/>
  <c r="I41" i="55" s="1"/>
  <c r="L41" i="55"/>
  <c r="L34" i="55" s="1"/>
  <c r="K41" i="55"/>
  <c r="K34" i="55" s="1"/>
  <c r="J41" i="55"/>
  <c r="H41" i="55"/>
  <c r="H34" i="55" s="1"/>
  <c r="G41" i="55"/>
  <c r="G34" i="55" s="1"/>
  <c r="F41" i="55"/>
  <c r="E41" i="55"/>
  <c r="D41" i="55"/>
  <c r="D34" i="55" s="1"/>
  <c r="M40" i="55"/>
  <c r="I40" i="55"/>
  <c r="I39" i="55"/>
  <c r="M39" i="55" s="1"/>
  <c r="M38" i="55"/>
  <c r="I38" i="55"/>
  <c r="I37" i="55"/>
  <c r="M37" i="55" s="1"/>
  <c r="M36" i="55"/>
  <c r="I36" i="55"/>
  <c r="I35" i="55"/>
  <c r="M35" i="55" s="1"/>
  <c r="J34" i="55"/>
  <c r="F34" i="55"/>
  <c r="E34" i="55"/>
  <c r="I33" i="55"/>
  <c r="M33" i="55" s="1"/>
  <c r="M32" i="55"/>
  <c r="I32" i="55"/>
  <c r="I31" i="55"/>
  <c r="I30" i="55" s="1"/>
  <c r="I29" i="55" s="1"/>
  <c r="L30" i="55"/>
  <c r="K30" i="55"/>
  <c r="J30" i="55"/>
  <c r="J29" i="55" s="1"/>
  <c r="J28" i="55" s="1"/>
  <c r="J27" i="55" s="1"/>
  <c r="H30" i="55"/>
  <c r="G30" i="55"/>
  <c r="F30" i="55"/>
  <c r="F29" i="55" s="1"/>
  <c r="F28" i="55" s="1"/>
  <c r="F27" i="55" s="1"/>
  <c r="E30" i="55"/>
  <c r="E29" i="55" s="1"/>
  <c r="E28" i="55" s="1"/>
  <c r="E27" i="55" s="1"/>
  <c r="D30" i="55"/>
  <c r="L29" i="55"/>
  <c r="L28" i="55" s="1"/>
  <c r="L27" i="55" s="1"/>
  <c r="K29" i="55"/>
  <c r="K28" i="55" s="1"/>
  <c r="K27" i="55" s="1"/>
  <c r="H29" i="55"/>
  <c r="G29" i="55"/>
  <c r="G28" i="55" s="1"/>
  <c r="G27" i="55" s="1"/>
  <c r="D29" i="55"/>
  <c r="F15" i="55"/>
  <c r="F14" i="55"/>
  <c r="E14" i="55"/>
  <c r="F13" i="55"/>
  <c r="F12" i="55"/>
  <c r="E12" i="55"/>
  <c r="M11" i="55"/>
  <c r="K11" i="55"/>
  <c r="B11" i="55"/>
  <c r="A11" i="55"/>
  <c r="M10" i="55"/>
  <c r="K10" i="55"/>
  <c r="B10" i="55"/>
  <c r="M9" i="55"/>
  <c r="K9" i="55"/>
  <c r="B9" i="55"/>
  <c r="A6" i="55"/>
  <c r="I5" i="55"/>
  <c r="H5" i="55"/>
  <c r="A5" i="55"/>
  <c r="A88" i="51"/>
  <c r="J87" i="51"/>
  <c r="A87" i="51"/>
  <c r="J85" i="51"/>
  <c r="A85" i="51"/>
  <c r="I82" i="51"/>
  <c r="M82" i="51" s="1"/>
  <c r="I81" i="51"/>
  <c r="M81" i="51" s="1"/>
  <c r="M80" i="51"/>
  <c r="I80" i="51"/>
  <c r="I79" i="51"/>
  <c r="M79" i="51" s="1"/>
  <c r="L78" i="51"/>
  <c r="K78" i="51"/>
  <c r="J78" i="51"/>
  <c r="I78" i="51"/>
  <c r="H78" i="51"/>
  <c r="G78" i="51"/>
  <c r="F78" i="51"/>
  <c r="E78" i="51"/>
  <c r="D78" i="51"/>
  <c r="I77" i="51"/>
  <c r="M77" i="51" s="1"/>
  <c r="M76" i="51"/>
  <c r="I76" i="51"/>
  <c r="I75" i="51"/>
  <c r="M75" i="51" s="1"/>
  <c r="M74" i="51"/>
  <c r="I74" i="51"/>
  <c r="I73" i="51"/>
  <c r="M73" i="51" s="1"/>
  <c r="M72" i="51" s="1"/>
  <c r="L72" i="51"/>
  <c r="K72" i="51"/>
  <c r="J72" i="51"/>
  <c r="I72" i="51"/>
  <c r="H72" i="51"/>
  <c r="G72" i="51"/>
  <c r="F72" i="51"/>
  <c r="E72" i="51"/>
  <c r="D72" i="51"/>
  <c r="I71" i="51"/>
  <c r="M71" i="51" s="1"/>
  <c r="M70" i="51"/>
  <c r="I70" i="51"/>
  <c r="L69" i="51"/>
  <c r="L64" i="51" s="1"/>
  <c r="L63" i="51" s="1"/>
  <c r="K69" i="51"/>
  <c r="K64" i="51" s="1"/>
  <c r="K63" i="51" s="1"/>
  <c r="J69" i="51"/>
  <c r="H69" i="51"/>
  <c r="H64" i="51" s="1"/>
  <c r="H63" i="51" s="1"/>
  <c r="G69" i="51"/>
  <c r="G64" i="51" s="1"/>
  <c r="G63" i="51" s="1"/>
  <c r="F69" i="51"/>
  <c r="E69" i="51"/>
  <c r="D69" i="51"/>
  <c r="D64" i="51" s="1"/>
  <c r="D63" i="51" s="1"/>
  <c r="M68" i="51"/>
  <c r="I68" i="51"/>
  <c r="I67" i="51"/>
  <c r="M67" i="51" s="1"/>
  <c r="M66" i="51" s="1"/>
  <c r="L66" i="51"/>
  <c r="K66" i="51"/>
  <c r="J66" i="51"/>
  <c r="I66" i="51"/>
  <c r="H66" i="51"/>
  <c r="G66" i="51"/>
  <c r="F66" i="51"/>
  <c r="E66" i="51"/>
  <c r="D66" i="51"/>
  <c r="I65" i="51"/>
  <c r="M65" i="51" s="1"/>
  <c r="J64" i="51"/>
  <c r="J63" i="51" s="1"/>
  <c r="F64" i="51"/>
  <c r="F63" i="51" s="1"/>
  <c r="E64" i="51"/>
  <c r="E63" i="51" s="1"/>
  <c r="M62" i="51"/>
  <c r="I62" i="51"/>
  <c r="I61" i="51"/>
  <c r="M61" i="51" s="1"/>
  <c r="M60" i="51"/>
  <c r="I60" i="51"/>
  <c r="I59" i="51"/>
  <c r="M59" i="51" s="1"/>
  <c r="M58" i="51" s="1"/>
  <c r="L58" i="51"/>
  <c r="K58" i="51"/>
  <c r="J58" i="51"/>
  <c r="I58" i="51"/>
  <c r="H58" i="51"/>
  <c r="G58" i="51"/>
  <c r="F58" i="51"/>
  <c r="E58" i="51"/>
  <c r="D58" i="51"/>
  <c r="I57" i="51"/>
  <c r="M57" i="51" s="1"/>
  <c r="M56" i="51"/>
  <c r="I56" i="51"/>
  <c r="I55" i="51"/>
  <c r="M55" i="51" s="1"/>
  <c r="L54" i="51"/>
  <c r="K54" i="51"/>
  <c r="J54" i="51"/>
  <c r="I54" i="51"/>
  <c r="H54" i="51"/>
  <c r="G54" i="51"/>
  <c r="F54" i="51"/>
  <c r="E54" i="51"/>
  <c r="D54" i="51"/>
  <c r="I53" i="51"/>
  <c r="M53" i="51" s="1"/>
  <c r="M52" i="51"/>
  <c r="M51" i="51" s="1"/>
  <c r="I52" i="51"/>
  <c r="L51" i="51"/>
  <c r="K51" i="51"/>
  <c r="J51" i="51"/>
  <c r="H51" i="51"/>
  <c r="G51" i="51"/>
  <c r="F51" i="51"/>
  <c r="E51" i="51"/>
  <c r="D51" i="51"/>
  <c r="M50" i="51"/>
  <c r="I50" i="51"/>
  <c r="I49" i="51"/>
  <c r="M49" i="51" s="1"/>
  <c r="M48" i="51" s="1"/>
  <c r="L48" i="51"/>
  <c r="K48" i="51"/>
  <c r="J48" i="51"/>
  <c r="I48" i="51"/>
  <c r="H48" i="51"/>
  <c r="G48" i="51"/>
  <c r="F48" i="51"/>
  <c r="E48" i="51"/>
  <c r="D48" i="51"/>
  <c r="I47" i="51"/>
  <c r="M47" i="51" s="1"/>
  <c r="M46" i="51"/>
  <c r="I46" i="51"/>
  <c r="I45" i="51"/>
  <c r="M45" i="51" s="1"/>
  <c r="M44" i="51"/>
  <c r="I44" i="51"/>
  <c r="I43" i="51"/>
  <c r="M43" i="51" s="1"/>
  <c r="M42" i="51"/>
  <c r="I42" i="51"/>
  <c r="L41" i="51"/>
  <c r="L34" i="51" s="1"/>
  <c r="K41" i="51"/>
  <c r="K34" i="51" s="1"/>
  <c r="J41" i="51"/>
  <c r="H41" i="51"/>
  <c r="H34" i="51" s="1"/>
  <c r="G41" i="51"/>
  <c r="G34" i="51" s="1"/>
  <c r="F41" i="51"/>
  <c r="E41" i="51"/>
  <c r="D41" i="51"/>
  <c r="D34" i="51" s="1"/>
  <c r="M40" i="51"/>
  <c r="I40" i="51"/>
  <c r="I39" i="51"/>
  <c r="M39" i="51" s="1"/>
  <c r="M38" i="51"/>
  <c r="I38" i="51"/>
  <c r="I37" i="51"/>
  <c r="M37" i="51" s="1"/>
  <c r="M36" i="51"/>
  <c r="I36" i="51"/>
  <c r="I35" i="51"/>
  <c r="M35" i="51" s="1"/>
  <c r="J34" i="51"/>
  <c r="F34" i="51"/>
  <c r="E34" i="51"/>
  <c r="I33" i="51"/>
  <c r="M33" i="51" s="1"/>
  <c r="M32" i="51"/>
  <c r="I32" i="51"/>
  <c r="I31" i="51"/>
  <c r="M31" i="51" s="1"/>
  <c r="M30" i="51" s="1"/>
  <c r="M29" i="51" s="1"/>
  <c r="L30" i="51"/>
  <c r="K30" i="51"/>
  <c r="J30" i="51"/>
  <c r="J29" i="51" s="1"/>
  <c r="J28" i="51" s="1"/>
  <c r="I30" i="51"/>
  <c r="I29" i="51" s="1"/>
  <c r="H30" i="51"/>
  <c r="G30" i="51"/>
  <c r="F30" i="51"/>
  <c r="F29" i="51" s="1"/>
  <c r="F28" i="51" s="1"/>
  <c r="F27" i="51" s="1"/>
  <c r="E30" i="51"/>
  <c r="E29" i="51" s="1"/>
  <c r="E28" i="51" s="1"/>
  <c r="E27" i="51" s="1"/>
  <c r="D30" i="51"/>
  <c r="L29" i="51"/>
  <c r="L28" i="51" s="1"/>
  <c r="L27" i="51" s="1"/>
  <c r="K29" i="51"/>
  <c r="H29" i="51"/>
  <c r="H28" i="51" s="1"/>
  <c r="H27" i="51" s="1"/>
  <c r="G29" i="51"/>
  <c r="G28" i="51" s="1"/>
  <c r="G27" i="51" s="1"/>
  <c r="D29" i="51"/>
  <c r="D28" i="51" s="1"/>
  <c r="D27" i="51" s="1"/>
  <c r="F15" i="51"/>
  <c r="F14" i="51"/>
  <c r="E14" i="51"/>
  <c r="F13" i="51"/>
  <c r="F12" i="51"/>
  <c r="E12" i="51"/>
  <c r="M11" i="51"/>
  <c r="K11" i="51"/>
  <c r="B11" i="51"/>
  <c r="A11" i="51"/>
  <c r="M10" i="51"/>
  <c r="K10" i="51"/>
  <c r="B10" i="51"/>
  <c r="M9" i="51"/>
  <c r="K9" i="51"/>
  <c r="B9" i="51"/>
  <c r="A6" i="51"/>
  <c r="I5" i="51"/>
  <c r="H5" i="51"/>
  <c r="A5" i="51"/>
  <c r="A88" i="50"/>
  <c r="J87" i="50"/>
  <c r="A87" i="50"/>
  <c r="J85" i="50"/>
  <c r="A85" i="50"/>
  <c r="M82" i="50"/>
  <c r="I82" i="50"/>
  <c r="I81" i="50"/>
  <c r="M81" i="50" s="1"/>
  <c r="M80" i="50"/>
  <c r="I80" i="50"/>
  <c r="I79" i="50"/>
  <c r="M79" i="50" s="1"/>
  <c r="M78" i="50" s="1"/>
  <c r="L78" i="50"/>
  <c r="K78" i="50"/>
  <c r="J78" i="50"/>
  <c r="I78" i="50"/>
  <c r="H78" i="50"/>
  <c r="G78" i="50"/>
  <c r="F78" i="50"/>
  <c r="E78" i="50"/>
  <c r="D78" i="50"/>
  <c r="I77" i="50"/>
  <c r="M77" i="50" s="1"/>
  <c r="M76" i="50"/>
  <c r="I76" i="50"/>
  <c r="I75" i="50"/>
  <c r="M75" i="50" s="1"/>
  <c r="M74" i="50"/>
  <c r="I74" i="50"/>
  <c r="I73" i="50"/>
  <c r="I72" i="50" s="1"/>
  <c r="L72" i="50"/>
  <c r="K72" i="50"/>
  <c r="J72" i="50"/>
  <c r="H72" i="50"/>
  <c r="G72" i="50"/>
  <c r="F72" i="50"/>
  <c r="E72" i="50"/>
  <c r="D72" i="50"/>
  <c r="I71" i="50"/>
  <c r="M71" i="50" s="1"/>
  <c r="M70" i="50"/>
  <c r="I70" i="50"/>
  <c r="L69" i="50"/>
  <c r="L64" i="50" s="1"/>
  <c r="L63" i="50" s="1"/>
  <c r="K69" i="50"/>
  <c r="K64" i="50" s="1"/>
  <c r="K63" i="50" s="1"/>
  <c r="J69" i="50"/>
  <c r="H69" i="50"/>
  <c r="H64" i="50" s="1"/>
  <c r="H63" i="50" s="1"/>
  <c r="G69" i="50"/>
  <c r="G64" i="50" s="1"/>
  <c r="G63" i="50" s="1"/>
  <c r="F69" i="50"/>
  <c r="E69" i="50"/>
  <c r="D69" i="50"/>
  <c r="D64" i="50" s="1"/>
  <c r="D63" i="50" s="1"/>
  <c r="M68" i="50"/>
  <c r="I68" i="50"/>
  <c r="I67" i="50"/>
  <c r="I66" i="50" s="1"/>
  <c r="L66" i="50"/>
  <c r="K66" i="50"/>
  <c r="J66" i="50"/>
  <c r="H66" i="50"/>
  <c r="G66" i="50"/>
  <c r="F66" i="50"/>
  <c r="E66" i="50"/>
  <c r="D66" i="50"/>
  <c r="I65" i="50"/>
  <c r="J64" i="50"/>
  <c r="J63" i="50" s="1"/>
  <c r="F64" i="50"/>
  <c r="F63" i="50" s="1"/>
  <c r="E64" i="50"/>
  <c r="E63" i="50" s="1"/>
  <c r="M62" i="50"/>
  <c r="I62" i="50"/>
  <c r="I61" i="50"/>
  <c r="M61" i="50" s="1"/>
  <c r="M60" i="50"/>
  <c r="I60" i="50"/>
  <c r="I59" i="50"/>
  <c r="I58" i="50" s="1"/>
  <c r="L58" i="50"/>
  <c r="K58" i="50"/>
  <c r="J58" i="50"/>
  <c r="H58" i="50"/>
  <c r="G58" i="50"/>
  <c r="F58" i="50"/>
  <c r="E58" i="50"/>
  <c r="D58" i="50"/>
  <c r="I57" i="50"/>
  <c r="M57" i="50" s="1"/>
  <c r="M56" i="50"/>
  <c r="I56" i="50"/>
  <c r="I55" i="50"/>
  <c r="I54" i="50" s="1"/>
  <c r="L54" i="50"/>
  <c r="K54" i="50"/>
  <c r="J54" i="50"/>
  <c r="H54" i="50"/>
  <c r="G54" i="50"/>
  <c r="F54" i="50"/>
  <c r="E54" i="50"/>
  <c r="D54" i="50"/>
  <c r="I53" i="50"/>
  <c r="M53" i="50" s="1"/>
  <c r="M52" i="50"/>
  <c r="I52" i="50"/>
  <c r="L51" i="50"/>
  <c r="K51" i="50"/>
  <c r="J51" i="50"/>
  <c r="H51" i="50"/>
  <c r="G51" i="50"/>
  <c r="F51" i="50"/>
  <c r="E51" i="50"/>
  <c r="D51" i="50"/>
  <c r="M50" i="50"/>
  <c r="I50" i="50"/>
  <c r="I49" i="50"/>
  <c r="I48" i="50" s="1"/>
  <c r="L48" i="50"/>
  <c r="K48" i="50"/>
  <c r="J48" i="50"/>
  <c r="H48" i="50"/>
  <c r="G48" i="50"/>
  <c r="F48" i="50"/>
  <c r="E48" i="50"/>
  <c r="D48" i="50"/>
  <c r="I47" i="50"/>
  <c r="M47" i="50" s="1"/>
  <c r="M46" i="50"/>
  <c r="I46" i="50"/>
  <c r="I45" i="50"/>
  <c r="M45" i="50" s="1"/>
  <c r="M44" i="50"/>
  <c r="I44" i="50"/>
  <c r="I43" i="50"/>
  <c r="M43" i="50" s="1"/>
  <c r="M42" i="50"/>
  <c r="M41" i="50" s="1"/>
  <c r="I42" i="50"/>
  <c r="L41" i="50"/>
  <c r="L34" i="50" s="1"/>
  <c r="K41" i="50"/>
  <c r="K34" i="50" s="1"/>
  <c r="J41" i="50"/>
  <c r="H41" i="50"/>
  <c r="H34" i="50" s="1"/>
  <c r="G41" i="50"/>
  <c r="G34" i="50" s="1"/>
  <c r="F41" i="50"/>
  <c r="E41" i="50"/>
  <c r="D41" i="50"/>
  <c r="D34" i="50" s="1"/>
  <c r="M40" i="50"/>
  <c r="I40" i="50"/>
  <c r="I39" i="50"/>
  <c r="M39" i="50" s="1"/>
  <c r="M38" i="50"/>
  <c r="I38" i="50"/>
  <c r="I37" i="50"/>
  <c r="M37" i="50" s="1"/>
  <c r="M36" i="50"/>
  <c r="I36" i="50"/>
  <c r="I35" i="50"/>
  <c r="M35" i="50" s="1"/>
  <c r="J34" i="50"/>
  <c r="F34" i="50"/>
  <c r="E34" i="50"/>
  <c r="I33" i="50"/>
  <c r="M33" i="50" s="1"/>
  <c r="M32" i="50"/>
  <c r="I32" i="50"/>
  <c r="I31" i="50"/>
  <c r="I30" i="50" s="1"/>
  <c r="I29" i="50" s="1"/>
  <c r="L30" i="50"/>
  <c r="K30" i="50"/>
  <c r="J30" i="50"/>
  <c r="J29" i="50" s="1"/>
  <c r="J28" i="50" s="1"/>
  <c r="J27" i="50" s="1"/>
  <c r="H30" i="50"/>
  <c r="G30" i="50"/>
  <c r="F30" i="50"/>
  <c r="F29" i="50" s="1"/>
  <c r="F28" i="50" s="1"/>
  <c r="F27" i="50" s="1"/>
  <c r="E30" i="50"/>
  <c r="E29" i="50" s="1"/>
  <c r="E28" i="50" s="1"/>
  <c r="E27" i="50" s="1"/>
  <c r="D30" i="50"/>
  <c r="L29" i="50"/>
  <c r="L28" i="50" s="1"/>
  <c r="L27" i="50" s="1"/>
  <c r="K29" i="50"/>
  <c r="K28" i="50" s="1"/>
  <c r="K27" i="50" s="1"/>
  <c r="H29" i="50"/>
  <c r="H28" i="50" s="1"/>
  <c r="H27" i="50" s="1"/>
  <c r="G29" i="50"/>
  <c r="G28" i="50" s="1"/>
  <c r="G27" i="50" s="1"/>
  <c r="D29" i="50"/>
  <c r="D28" i="50" s="1"/>
  <c r="D27" i="50" s="1"/>
  <c r="F15" i="50"/>
  <c r="F14" i="50"/>
  <c r="E14" i="50"/>
  <c r="F13" i="50"/>
  <c r="F12" i="50"/>
  <c r="E12" i="50"/>
  <c r="M11" i="50"/>
  <c r="K11" i="50"/>
  <c r="B11" i="50"/>
  <c r="A11" i="50"/>
  <c r="M10" i="50"/>
  <c r="K10" i="50"/>
  <c r="B10" i="50"/>
  <c r="M9" i="50"/>
  <c r="K9" i="50"/>
  <c r="B9" i="50"/>
  <c r="A6" i="50"/>
  <c r="I5" i="50"/>
  <c r="H5" i="50"/>
  <c r="A5" i="50"/>
  <c r="A88" i="49"/>
  <c r="J87" i="49"/>
  <c r="A87" i="49"/>
  <c r="J85" i="49"/>
  <c r="A85" i="49"/>
  <c r="M82" i="49"/>
  <c r="I82" i="49"/>
  <c r="I81" i="49"/>
  <c r="M81" i="49" s="1"/>
  <c r="M80" i="49"/>
  <c r="I80" i="49"/>
  <c r="I79" i="49"/>
  <c r="M79" i="49" s="1"/>
  <c r="L78" i="49"/>
  <c r="K78" i="49"/>
  <c r="J78" i="49"/>
  <c r="I78" i="49"/>
  <c r="H78" i="49"/>
  <c r="G78" i="49"/>
  <c r="F78" i="49"/>
  <c r="E78" i="49"/>
  <c r="D78" i="49"/>
  <c r="I77" i="49"/>
  <c r="M77" i="49" s="1"/>
  <c r="M76" i="49"/>
  <c r="I76" i="49"/>
  <c r="I75" i="49"/>
  <c r="M75" i="49" s="1"/>
  <c r="M74" i="49"/>
  <c r="I74" i="49"/>
  <c r="I73" i="49"/>
  <c r="M73" i="49" s="1"/>
  <c r="L72" i="49"/>
  <c r="K72" i="49"/>
  <c r="J72" i="49"/>
  <c r="I72" i="49"/>
  <c r="H72" i="49"/>
  <c r="G72" i="49"/>
  <c r="F72" i="49"/>
  <c r="E72" i="49"/>
  <c r="D72" i="49"/>
  <c r="I71" i="49"/>
  <c r="M71" i="49" s="1"/>
  <c r="M70" i="49"/>
  <c r="M69" i="49" s="1"/>
  <c r="I70" i="49"/>
  <c r="L69" i="49"/>
  <c r="L64" i="49" s="1"/>
  <c r="L63" i="49" s="1"/>
  <c r="K69" i="49"/>
  <c r="K64" i="49" s="1"/>
  <c r="K63" i="49" s="1"/>
  <c r="J69" i="49"/>
  <c r="H69" i="49"/>
  <c r="H64" i="49" s="1"/>
  <c r="H63" i="49" s="1"/>
  <c r="G69" i="49"/>
  <c r="G64" i="49" s="1"/>
  <c r="G63" i="49" s="1"/>
  <c r="F69" i="49"/>
  <c r="E69" i="49"/>
  <c r="D69" i="49"/>
  <c r="D64" i="49" s="1"/>
  <c r="D63" i="49" s="1"/>
  <c r="M68" i="49"/>
  <c r="I68" i="49"/>
  <c r="I67" i="49"/>
  <c r="M67" i="49" s="1"/>
  <c r="M66" i="49" s="1"/>
  <c r="L66" i="49"/>
  <c r="K66" i="49"/>
  <c r="J66" i="49"/>
  <c r="I66" i="49"/>
  <c r="H66" i="49"/>
  <c r="G66" i="49"/>
  <c r="F66" i="49"/>
  <c r="E66" i="49"/>
  <c r="D66" i="49"/>
  <c r="I65" i="49"/>
  <c r="M65" i="49" s="1"/>
  <c r="J64" i="49"/>
  <c r="J63" i="49" s="1"/>
  <c r="F64" i="49"/>
  <c r="F63" i="49" s="1"/>
  <c r="E64" i="49"/>
  <c r="E63" i="49" s="1"/>
  <c r="M62" i="49"/>
  <c r="I62" i="49"/>
  <c r="I61" i="49"/>
  <c r="M61" i="49" s="1"/>
  <c r="M60" i="49"/>
  <c r="I60" i="49"/>
  <c r="I59" i="49"/>
  <c r="I58" i="49" s="1"/>
  <c r="L58" i="49"/>
  <c r="K58" i="49"/>
  <c r="J58" i="49"/>
  <c r="H58" i="49"/>
  <c r="G58" i="49"/>
  <c r="F58" i="49"/>
  <c r="E58" i="49"/>
  <c r="D58" i="49"/>
  <c r="I57" i="49"/>
  <c r="M57" i="49" s="1"/>
  <c r="M56" i="49"/>
  <c r="I56" i="49"/>
  <c r="I55" i="49"/>
  <c r="I54" i="49" s="1"/>
  <c r="L54" i="49"/>
  <c r="K54" i="49"/>
  <c r="J54" i="49"/>
  <c r="H54" i="49"/>
  <c r="G54" i="49"/>
  <c r="F54" i="49"/>
  <c r="E54" i="49"/>
  <c r="D54" i="49"/>
  <c r="I53" i="49"/>
  <c r="M53" i="49" s="1"/>
  <c r="M52" i="49"/>
  <c r="M51" i="49" s="1"/>
  <c r="I52" i="49"/>
  <c r="I51" i="49" s="1"/>
  <c r="L51" i="49"/>
  <c r="K51" i="49"/>
  <c r="J51" i="49"/>
  <c r="H51" i="49"/>
  <c r="G51" i="49"/>
  <c r="F51" i="49"/>
  <c r="E51" i="49"/>
  <c r="D51" i="49"/>
  <c r="M50" i="49"/>
  <c r="I50" i="49"/>
  <c r="I49" i="49"/>
  <c r="I48" i="49" s="1"/>
  <c r="L48" i="49"/>
  <c r="K48" i="49"/>
  <c r="J48" i="49"/>
  <c r="H48" i="49"/>
  <c r="G48" i="49"/>
  <c r="F48" i="49"/>
  <c r="E48" i="49"/>
  <c r="D48" i="49"/>
  <c r="I47" i="49"/>
  <c r="M47" i="49" s="1"/>
  <c r="M46" i="49"/>
  <c r="I46" i="49"/>
  <c r="I45" i="49"/>
  <c r="M45" i="49" s="1"/>
  <c r="M44" i="49"/>
  <c r="I44" i="49"/>
  <c r="I43" i="49"/>
  <c r="M43" i="49" s="1"/>
  <c r="M42" i="49"/>
  <c r="I42" i="49"/>
  <c r="I41" i="49" s="1"/>
  <c r="L41" i="49"/>
  <c r="L34" i="49" s="1"/>
  <c r="K41" i="49"/>
  <c r="K34" i="49" s="1"/>
  <c r="J41" i="49"/>
  <c r="H41" i="49"/>
  <c r="H34" i="49" s="1"/>
  <c r="G41" i="49"/>
  <c r="G34" i="49" s="1"/>
  <c r="F41" i="49"/>
  <c r="E41" i="49"/>
  <c r="D41" i="49"/>
  <c r="D34" i="49" s="1"/>
  <c r="M40" i="49"/>
  <c r="I40" i="49"/>
  <c r="I39" i="49"/>
  <c r="M39" i="49" s="1"/>
  <c r="M38" i="49"/>
  <c r="I38" i="49"/>
  <c r="I37" i="49"/>
  <c r="M37" i="49" s="1"/>
  <c r="M36" i="49"/>
  <c r="I36" i="49"/>
  <c r="I35" i="49"/>
  <c r="M35" i="49" s="1"/>
  <c r="J34" i="49"/>
  <c r="F34" i="49"/>
  <c r="E34" i="49"/>
  <c r="I33" i="49"/>
  <c r="M33" i="49" s="1"/>
  <c r="M32" i="49"/>
  <c r="I32" i="49"/>
  <c r="I31" i="49"/>
  <c r="I30" i="49" s="1"/>
  <c r="I29" i="49" s="1"/>
  <c r="L30" i="49"/>
  <c r="K30" i="49"/>
  <c r="J30" i="49"/>
  <c r="J29" i="49" s="1"/>
  <c r="J28" i="49" s="1"/>
  <c r="J27" i="49" s="1"/>
  <c r="H30" i="49"/>
  <c r="G30" i="49"/>
  <c r="F30" i="49"/>
  <c r="F29" i="49" s="1"/>
  <c r="F28" i="49" s="1"/>
  <c r="F27" i="49" s="1"/>
  <c r="E30" i="49"/>
  <c r="E29" i="49" s="1"/>
  <c r="E28" i="49" s="1"/>
  <c r="E27" i="49" s="1"/>
  <c r="D30" i="49"/>
  <c r="L29" i="49"/>
  <c r="L28" i="49" s="1"/>
  <c r="K29" i="49"/>
  <c r="K28" i="49" s="1"/>
  <c r="K27" i="49" s="1"/>
  <c r="H29" i="49"/>
  <c r="G29" i="49"/>
  <c r="G28" i="49" s="1"/>
  <c r="G27" i="49" s="1"/>
  <c r="D29" i="49"/>
  <c r="F15" i="49"/>
  <c r="F14" i="49"/>
  <c r="E14" i="49"/>
  <c r="F13" i="49"/>
  <c r="F12" i="49"/>
  <c r="E12" i="49"/>
  <c r="M11" i="49"/>
  <c r="K11" i="49"/>
  <c r="B11" i="49"/>
  <c r="A11" i="49"/>
  <c r="M10" i="49"/>
  <c r="K10" i="49"/>
  <c r="B10" i="49"/>
  <c r="M9" i="49"/>
  <c r="K9" i="49"/>
  <c r="B9" i="49"/>
  <c r="A6" i="49"/>
  <c r="I5" i="49"/>
  <c r="H5" i="49"/>
  <c r="A5" i="49"/>
  <c r="A88" i="48"/>
  <c r="J87" i="48"/>
  <c r="A87" i="48"/>
  <c r="J85" i="48"/>
  <c r="A85" i="48"/>
  <c r="I82" i="48"/>
  <c r="M82" i="48" s="1"/>
  <c r="M81" i="48"/>
  <c r="I81" i="48"/>
  <c r="I80" i="48"/>
  <c r="M80" i="48" s="1"/>
  <c r="M79" i="48"/>
  <c r="M78" i="48" s="1"/>
  <c r="I79" i="48"/>
  <c r="I78" i="48" s="1"/>
  <c r="L78" i="48"/>
  <c r="K78" i="48"/>
  <c r="J78" i="48"/>
  <c r="H78" i="48"/>
  <c r="G78" i="48"/>
  <c r="F78" i="48"/>
  <c r="E78" i="48"/>
  <c r="D78" i="48"/>
  <c r="M77" i="48"/>
  <c r="I77" i="48"/>
  <c r="I76" i="48"/>
  <c r="M76" i="48" s="1"/>
  <c r="M75" i="48"/>
  <c r="I75" i="48"/>
  <c r="I74" i="48"/>
  <c r="M74" i="48" s="1"/>
  <c r="M73" i="48"/>
  <c r="M72" i="48" s="1"/>
  <c r="I73" i="48"/>
  <c r="I72" i="48" s="1"/>
  <c r="L72" i="48"/>
  <c r="K72" i="48"/>
  <c r="J72" i="48"/>
  <c r="H72" i="48"/>
  <c r="G72" i="48"/>
  <c r="F72" i="48"/>
  <c r="E72" i="48"/>
  <c r="D72" i="48"/>
  <c r="M71" i="48"/>
  <c r="I71" i="48"/>
  <c r="I70" i="48"/>
  <c r="M70" i="48" s="1"/>
  <c r="M69" i="48" s="1"/>
  <c r="L69" i="48"/>
  <c r="K69" i="48"/>
  <c r="J69" i="48"/>
  <c r="J64" i="48" s="1"/>
  <c r="J63" i="48" s="1"/>
  <c r="I69" i="48"/>
  <c r="H69" i="48"/>
  <c r="G69" i="48"/>
  <c r="F69" i="48"/>
  <c r="F64" i="48" s="1"/>
  <c r="F63" i="48" s="1"/>
  <c r="E69" i="48"/>
  <c r="E64" i="48" s="1"/>
  <c r="E63" i="48" s="1"/>
  <c r="D69" i="48"/>
  <c r="I68" i="48"/>
  <c r="M68" i="48" s="1"/>
  <c r="M67" i="48"/>
  <c r="M66" i="48" s="1"/>
  <c r="I67" i="48"/>
  <c r="I66" i="48" s="1"/>
  <c r="L66" i="48"/>
  <c r="K66" i="48"/>
  <c r="J66" i="48"/>
  <c r="H66" i="48"/>
  <c r="G66" i="48"/>
  <c r="F66" i="48"/>
  <c r="E66" i="48"/>
  <c r="D66" i="48"/>
  <c r="M65" i="48"/>
  <c r="I65" i="48"/>
  <c r="L64" i="48"/>
  <c r="L63" i="48" s="1"/>
  <c r="K64" i="48"/>
  <c r="K63" i="48" s="1"/>
  <c r="H64" i="48"/>
  <c r="H63" i="48" s="1"/>
  <c r="G64" i="48"/>
  <c r="G63" i="48" s="1"/>
  <c r="D64" i="48"/>
  <c r="D63" i="48" s="1"/>
  <c r="I62" i="48"/>
  <c r="M62" i="48" s="1"/>
  <c r="M61" i="48"/>
  <c r="I61" i="48"/>
  <c r="I60" i="48"/>
  <c r="M60" i="48" s="1"/>
  <c r="M59" i="48"/>
  <c r="M58" i="48" s="1"/>
  <c r="I59" i="48"/>
  <c r="I58" i="48" s="1"/>
  <c r="L58" i="48"/>
  <c r="K58" i="48"/>
  <c r="J58" i="48"/>
  <c r="H58" i="48"/>
  <c r="G58" i="48"/>
  <c r="F58" i="48"/>
  <c r="E58" i="48"/>
  <c r="D58" i="48"/>
  <c r="M57" i="48"/>
  <c r="I57" i="48"/>
  <c r="I56" i="48"/>
  <c r="M56" i="48" s="1"/>
  <c r="M55" i="48"/>
  <c r="I55" i="48"/>
  <c r="I54" i="48" s="1"/>
  <c r="L54" i="48"/>
  <c r="K54" i="48"/>
  <c r="J54" i="48"/>
  <c r="H54" i="48"/>
  <c r="G54" i="48"/>
  <c r="F54" i="48"/>
  <c r="E54" i="48"/>
  <c r="D54" i="48"/>
  <c r="M53" i="48"/>
  <c r="I53" i="48"/>
  <c r="I52" i="48"/>
  <c r="M52" i="48" s="1"/>
  <c r="M51" i="48" s="1"/>
  <c r="L51" i="48"/>
  <c r="K51" i="48"/>
  <c r="J51" i="48"/>
  <c r="I51" i="48"/>
  <c r="H51" i="48"/>
  <c r="G51" i="48"/>
  <c r="F51" i="48"/>
  <c r="E51" i="48"/>
  <c r="D51" i="48"/>
  <c r="I50" i="48"/>
  <c r="M50" i="48" s="1"/>
  <c r="M49" i="48"/>
  <c r="M48" i="48" s="1"/>
  <c r="I49" i="48"/>
  <c r="I48" i="48" s="1"/>
  <c r="I34" i="48" s="1"/>
  <c r="L48" i="48"/>
  <c r="K48" i="48"/>
  <c r="J48" i="48"/>
  <c r="H48" i="48"/>
  <c r="G48" i="48"/>
  <c r="F48" i="48"/>
  <c r="E48" i="48"/>
  <c r="D48" i="48"/>
  <c r="M47" i="48"/>
  <c r="I47" i="48"/>
  <c r="I46" i="48"/>
  <c r="M46" i="48" s="1"/>
  <c r="M45" i="48"/>
  <c r="I45" i="48"/>
  <c r="I44" i="48"/>
  <c r="M44" i="48" s="1"/>
  <c r="M43" i="48"/>
  <c r="I43" i="48"/>
  <c r="I42" i="48"/>
  <c r="M42" i="48" s="1"/>
  <c r="L41" i="48"/>
  <c r="K41" i="48"/>
  <c r="J41" i="48"/>
  <c r="J34" i="48" s="1"/>
  <c r="I41" i="48"/>
  <c r="H41" i="48"/>
  <c r="G41" i="48"/>
  <c r="F41" i="48"/>
  <c r="F34" i="48" s="1"/>
  <c r="E41" i="48"/>
  <c r="E34" i="48" s="1"/>
  <c r="D41" i="48"/>
  <c r="I40" i="48"/>
  <c r="M40" i="48" s="1"/>
  <c r="M39" i="48"/>
  <c r="I39" i="48"/>
  <c r="I38" i="48"/>
  <c r="M38" i="48" s="1"/>
  <c r="M37" i="48"/>
  <c r="I37" i="48"/>
  <c r="I36" i="48"/>
  <c r="M36" i="48" s="1"/>
  <c r="M35" i="48"/>
  <c r="I35" i="48"/>
  <c r="L34" i="48"/>
  <c r="K34" i="48"/>
  <c r="H34" i="48"/>
  <c r="G34" i="48"/>
  <c r="D34" i="48"/>
  <c r="M33" i="48"/>
  <c r="I33" i="48"/>
  <c r="I32" i="48"/>
  <c r="M32" i="48" s="1"/>
  <c r="M31" i="48"/>
  <c r="I31" i="48"/>
  <c r="I30" i="48" s="1"/>
  <c r="I29" i="48" s="1"/>
  <c r="I28" i="48" s="1"/>
  <c r="L30" i="48"/>
  <c r="L29" i="48" s="1"/>
  <c r="L28" i="48" s="1"/>
  <c r="L27" i="48" s="1"/>
  <c r="K30" i="48"/>
  <c r="K29" i="48" s="1"/>
  <c r="K28" i="48" s="1"/>
  <c r="K27" i="48" s="1"/>
  <c r="J30" i="48"/>
  <c r="H30" i="48"/>
  <c r="H29" i="48" s="1"/>
  <c r="H28" i="48" s="1"/>
  <c r="H27" i="48" s="1"/>
  <c r="G30" i="48"/>
  <c r="G29" i="48" s="1"/>
  <c r="G28" i="48" s="1"/>
  <c r="G27" i="48" s="1"/>
  <c r="F30" i="48"/>
  <c r="E30" i="48"/>
  <c r="D30" i="48"/>
  <c r="D29" i="48" s="1"/>
  <c r="D28" i="48" s="1"/>
  <c r="D27" i="48" s="1"/>
  <c r="J29" i="48"/>
  <c r="J28" i="48" s="1"/>
  <c r="J27" i="48" s="1"/>
  <c r="F29" i="48"/>
  <c r="F28" i="48" s="1"/>
  <c r="F27" i="48" s="1"/>
  <c r="E29" i="48"/>
  <c r="E28" i="48" s="1"/>
  <c r="E27" i="48" s="1"/>
  <c r="F15" i="48"/>
  <c r="F14" i="48"/>
  <c r="E14" i="48"/>
  <c r="F13" i="48"/>
  <c r="E12" i="48"/>
  <c r="F12" i="48" s="1"/>
  <c r="M11" i="48"/>
  <c r="K11" i="48"/>
  <c r="B11" i="48"/>
  <c r="A11" i="48"/>
  <c r="M10" i="48"/>
  <c r="K10" i="48"/>
  <c r="B10" i="48"/>
  <c r="M9" i="48"/>
  <c r="K9" i="48"/>
  <c r="B9" i="48"/>
  <c r="A6" i="48"/>
  <c r="I5" i="48"/>
  <c r="H5" i="48"/>
  <c r="A5" i="48"/>
  <c r="A88" i="47"/>
  <c r="J87" i="47"/>
  <c r="A87" i="47"/>
  <c r="J85" i="47"/>
  <c r="A85" i="47"/>
  <c r="M82" i="47"/>
  <c r="L82" i="47"/>
  <c r="K82" i="47"/>
  <c r="J82" i="47"/>
  <c r="I82" i="47"/>
  <c r="H82" i="47"/>
  <c r="G82" i="47"/>
  <c r="F82" i="47"/>
  <c r="E82" i="47"/>
  <c r="D82" i="47"/>
  <c r="M81" i="47"/>
  <c r="L81" i="47"/>
  <c r="K81" i="47"/>
  <c r="J81" i="47"/>
  <c r="I81" i="47"/>
  <c r="H81" i="47"/>
  <c r="G81" i="47"/>
  <c r="F81" i="47"/>
  <c r="E81" i="47"/>
  <c r="D81" i="47"/>
  <c r="M80" i="47"/>
  <c r="L80" i="47"/>
  <c r="K80" i="47"/>
  <c r="J80" i="47"/>
  <c r="I80" i="47"/>
  <c r="H80" i="47"/>
  <c r="G80" i="47"/>
  <c r="F80" i="47"/>
  <c r="E80" i="47"/>
  <c r="D80" i="47"/>
  <c r="M79" i="47"/>
  <c r="L79" i="47"/>
  <c r="K79" i="47"/>
  <c r="J79" i="47"/>
  <c r="I79" i="47"/>
  <c r="H79" i="47"/>
  <c r="G79" i="47"/>
  <c r="F79" i="47"/>
  <c r="E79" i="47"/>
  <c r="D79" i="47"/>
  <c r="M78" i="47"/>
  <c r="L78" i="47"/>
  <c r="K78" i="47"/>
  <c r="J78" i="47"/>
  <c r="I78" i="47"/>
  <c r="H78" i="47"/>
  <c r="G78" i="47"/>
  <c r="F78" i="47"/>
  <c r="E78" i="47"/>
  <c r="D78" i="47"/>
  <c r="M77" i="47"/>
  <c r="L77" i="47"/>
  <c r="K77" i="47"/>
  <c r="J77" i="47"/>
  <c r="I77" i="47"/>
  <c r="H77" i="47"/>
  <c r="G77" i="47"/>
  <c r="F77" i="47"/>
  <c r="E77" i="47"/>
  <c r="D77" i="47"/>
  <c r="M76" i="47"/>
  <c r="L76" i="47"/>
  <c r="K76" i="47"/>
  <c r="J76" i="47"/>
  <c r="I76" i="47"/>
  <c r="H76" i="47"/>
  <c r="G76" i="47"/>
  <c r="F76" i="47"/>
  <c r="E76" i="47"/>
  <c r="D76" i="47"/>
  <c r="M75" i="47"/>
  <c r="L75" i="47"/>
  <c r="K75" i="47"/>
  <c r="J75" i="47"/>
  <c r="I75" i="47"/>
  <c r="H75" i="47"/>
  <c r="G75" i="47"/>
  <c r="F75" i="47"/>
  <c r="E75" i="47"/>
  <c r="D75" i="47"/>
  <c r="M74" i="47"/>
  <c r="L74" i="47"/>
  <c r="K74" i="47"/>
  <c r="J74" i="47"/>
  <c r="I74" i="47"/>
  <c r="H74" i="47"/>
  <c r="G74" i="47"/>
  <c r="F74" i="47"/>
  <c r="E74" i="47"/>
  <c r="D74" i="47"/>
  <c r="M73" i="47"/>
  <c r="L73" i="47"/>
  <c r="K73" i="47"/>
  <c r="J73" i="47"/>
  <c r="I73" i="47"/>
  <c r="H73" i="47"/>
  <c r="G73" i="47"/>
  <c r="F73" i="47"/>
  <c r="E73" i="47"/>
  <c r="D73" i="47"/>
  <c r="M72" i="47"/>
  <c r="L72" i="47"/>
  <c r="K72" i="47"/>
  <c r="J72" i="47"/>
  <c r="I72" i="47"/>
  <c r="H72" i="47"/>
  <c r="G72" i="47"/>
  <c r="F72" i="47"/>
  <c r="E72" i="47"/>
  <c r="D72" i="47"/>
  <c r="M71" i="47"/>
  <c r="L71" i="47"/>
  <c r="K71" i="47"/>
  <c r="J71" i="47"/>
  <c r="I71" i="47"/>
  <c r="H71" i="47"/>
  <c r="G71" i="47"/>
  <c r="F71" i="47"/>
  <c r="E71" i="47"/>
  <c r="D71" i="47"/>
  <c r="M70" i="47"/>
  <c r="L70" i="47"/>
  <c r="K70" i="47"/>
  <c r="J70" i="47"/>
  <c r="I70" i="47"/>
  <c r="H70" i="47"/>
  <c r="G70" i="47"/>
  <c r="F70" i="47"/>
  <c r="E70" i="47"/>
  <c r="D70" i="47"/>
  <c r="M69" i="47"/>
  <c r="L69" i="47"/>
  <c r="K69" i="47"/>
  <c r="J69" i="47"/>
  <c r="I69" i="47"/>
  <c r="H69" i="47"/>
  <c r="G69" i="47"/>
  <c r="F69" i="47"/>
  <c r="E69" i="47"/>
  <c r="D69" i="47"/>
  <c r="M68" i="47"/>
  <c r="L68" i="47"/>
  <c r="K68" i="47"/>
  <c r="J68" i="47"/>
  <c r="I68" i="47"/>
  <c r="H68" i="47"/>
  <c r="G68" i="47"/>
  <c r="F68" i="47"/>
  <c r="E68" i="47"/>
  <c r="D68" i="47"/>
  <c r="M67" i="47"/>
  <c r="L67" i="47"/>
  <c r="K67" i="47"/>
  <c r="J67" i="47"/>
  <c r="I67" i="47"/>
  <c r="H67" i="47"/>
  <c r="G67" i="47"/>
  <c r="F67" i="47"/>
  <c r="E67" i="47"/>
  <c r="D67" i="47"/>
  <c r="M66" i="47"/>
  <c r="L66" i="47"/>
  <c r="K66" i="47"/>
  <c r="J66" i="47"/>
  <c r="I66" i="47"/>
  <c r="H66" i="47"/>
  <c r="G66" i="47"/>
  <c r="F66" i="47"/>
  <c r="E66" i="47"/>
  <c r="D66" i="47"/>
  <c r="M65" i="47"/>
  <c r="L65" i="47"/>
  <c r="K65" i="47"/>
  <c r="J65" i="47"/>
  <c r="I65" i="47"/>
  <c r="H65" i="47"/>
  <c r="G65" i="47"/>
  <c r="F65" i="47"/>
  <c r="E65" i="47"/>
  <c r="D65" i="47"/>
  <c r="M64" i="47"/>
  <c r="L64" i="47"/>
  <c r="K64" i="47"/>
  <c r="J64" i="47"/>
  <c r="I64" i="47"/>
  <c r="H64" i="47"/>
  <c r="G64" i="47"/>
  <c r="F64" i="47"/>
  <c r="E64" i="47"/>
  <c r="D64" i="47"/>
  <c r="M63" i="47"/>
  <c r="L63" i="47"/>
  <c r="K63" i="47"/>
  <c r="J63" i="47"/>
  <c r="I63" i="47"/>
  <c r="H63" i="47"/>
  <c r="G63" i="47"/>
  <c r="F63" i="47"/>
  <c r="E63" i="47"/>
  <c r="D63" i="47"/>
  <c r="M62" i="47"/>
  <c r="L62" i="47"/>
  <c r="K62" i="47"/>
  <c r="J62" i="47"/>
  <c r="I62" i="47"/>
  <c r="H62" i="47"/>
  <c r="G62" i="47"/>
  <c r="F62" i="47"/>
  <c r="E62" i="47"/>
  <c r="D62" i="47"/>
  <c r="M61" i="47"/>
  <c r="L61" i="47"/>
  <c r="K61" i="47"/>
  <c r="J61" i="47"/>
  <c r="I61" i="47"/>
  <c r="H61" i="47"/>
  <c r="G61" i="47"/>
  <c r="F61" i="47"/>
  <c r="E61" i="47"/>
  <c r="D61" i="47"/>
  <c r="M60" i="47"/>
  <c r="L60" i="47"/>
  <c r="K60" i="47"/>
  <c r="J60" i="47"/>
  <c r="I60" i="47"/>
  <c r="H60" i="47"/>
  <c r="G60" i="47"/>
  <c r="F60" i="47"/>
  <c r="E60" i="47"/>
  <c r="D60" i="47"/>
  <c r="M59" i="47"/>
  <c r="L59" i="47"/>
  <c r="K59" i="47"/>
  <c r="J59" i="47"/>
  <c r="I59" i="47"/>
  <c r="H59" i="47"/>
  <c r="G59" i="47"/>
  <c r="F59" i="47"/>
  <c r="E59" i="47"/>
  <c r="D59" i="47"/>
  <c r="M58" i="47"/>
  <c r="L58" i="47"/>
  <c r="K58" i="47"/>
  <c r="J58" i="47"/>
  <c r="I58" i="47"/>
  <c r="H58" i="47"/>
  <c r="G58" i="47"/>
  <c r="F58" i="47"/>
  <c r="E58" i="47"/>
  <c r="D58" i="47"/>
  <c r="M57" i="47"/>
  <c r="L57" i="47"/>
  <c r="K57" i="47"/>
  <c r="J57" i="47"/>
  <c r="I57" i="47"/>
  <c r="H57" i="47"/>
  <c r="G57" i="47"/>
  <c r="F57" i="47"/>
  <c r="E57" i="47"/>
  <c r="D57" i="47"/>
  <c r="M56" i="47"/>
  <c r="L56" i="47"/>
  <c r="K56" i="47"/>
  <c r="J56" i="47"/>
  <c r="I56" i="47"/>
  <c r="H56" i="47"/>
  <c r="G56" i="47"/>
  <c r="F56" i="47"/>
  <c r="E56" i="47"/>
  <c r="D56" i="47"/>
  <c r="M55" i="47"/>
  <c r="L55" i="47"/>
  <c r="K55" i="47"/>
  <c r="J55" i="47"/>
  <c r="I55" i="47"/>
  <c r="H55" i="47"/>
  <c r="G55" i="47"/>
  <c r="F55" i="47"/>
  <c r="E55" i="47"/>
  <c r="D55" i="47"/>
  <c r="M54" i="47"/>
  <c r="L54" i="47"/>
  <c r="K54" i="47"/>
  <c r="J54" i="47"/>
  <c r="I54" i="47"/>
  <c r="H54" i="47"/>
  <c r="G54" i="47"/>
  <c r="F54" i="47"/>
  <c r="E54" i="47"/>
  <c r="D54" i="47"/>
  <c r="M53" i="47"/>
  <c r="L53" i="47"/>
  <c r="K53" i="47"/>
  <c r="J53" i="47"/>
  <c r="I53" i="47"/>
  <c r="H53" i="47"/>
  <c r="G53" i="47"/>
  <c r="F53" i="47"/>
  <c r="E53" i="47"/>
  <c r="D53" i="47"/>
  <c r="M52" i="47"/>
  <c r="L52" i="47"/>
  <c r="K52" i="47"/>
  <c r="J52" i="47"/>
  <c r="I52" i="47"/>
  <c r="H52" i="47"/>
  <c r="G52" i="47"/>
  <c r="F52" i="47"/>
  <c r="E52" i="47"/>
  <c r="D52" i="47"/>
  <c r="M51" i="47"/>
  <c r="L51" i="47"/>
  <c r="K51" i="47"/>
  <c r="J51" i="47"/>
  <c r="I51" i="47"/>
  <c r="H51" i="47"/>
  <c r="G51" i="47"/>
  <c r="F51" i="47"/>
  <c r="E51" i="47"/>
  <c r="D51" i="47"/>
  <c r="M50" i="47"/>
  <c r="L50" i="47"/>
  <c r="K50" i="47"/>
  <c r="J50" i="47"/>
  <c r="I50" i="47"/>
  <c r="H50" i="47"/>
  <c r="G50" i="47"/>
  <c r="F50" i="47"/>
  <c r="E50" i="47"/>
  <c r="D50" i="47"/>
  <c r="M49" i="47"/>
  <c r="L49" i="47"/>
  <c r="K49" i="47"/>
  <c r="J49" i="47"/>
  <c r="I49" i="47"/>
  <c r="H49" i="47"/>
  <c r="G49" i="47"/>
  <c r="F49" i="47"/>
  <c r="E49" i="47"/>
  <c r="D49" i="47"/>
  <c r="M48" i="47"/>
  <c r="L48" i="47"/>
  <c r="K48" i="47"/>
  <c r="J48" i="47"/>
  <c r="I48" i="47"/>
  <c r="H48" i="47"/>
  <c r="G48" i="47"/>
  <c r="F48" i="47"/>
  <c r="E48" i="47"/>
  <c r="D48" i="47"/>
  <c r="M47" i="47"/>
  <c r="L47" i="47"/>
  <c r="K47" i="47"/>
  <c r="J47" i="47"/>
  <c r="I47" i="47"/>
  <c r="H47" i="47"/>
  <c r="G47" i="47"/>
  <c r="F47" i="47"/>
  <c r="E47" i="47"/>
  <c r="D47" i="47"/>
  <c r="M46" i="47"/>
  <c r="L46" i="47"/>
  <c r="K46" i="47"/>
  <c r="J46" i="47"/>
  <c r="I46" i="47"/>
  <c r="H46" i="47"/>
  <c r="G46" i="47"/>
  <c r="F46" i="47"/>
  <c r="E46" i="47"/>
  <c r="D46" i="47"/>
  <c r="M45" i="47"/>
  <c r="L45" i="47"/>
  <c r="K45" i="47"/>
  <c r="J45" i="47"/>
  <c r="I45" i="47"/>
  <c r="H45" i="47"/>
  <c r="G45" i="47"/>
  <c r="F45" i="47"/>
  <c r="E45" i="47"/>
  <c r="D45" i="47"/>
  <c r="M44" i="47"/>
  <c r="L44" i="47"/>
  <c r="K44" i="47"/>
  <c r="J44" i="47"/>
  <c r="I44" i="47"/>
  <c r="H44" i="47"/>
  <c r="G44" i="47"/>
  <c r="F44" i="47"/>
  <c r="E44" i="47"/>
  <c r="D44" i="47"/>
  <c r="M43" i="47"/>
  <c r="L43" i="47"/>
  <c r="K43" i="47"/>
  <c r="J43" i="47"/>
  <c r="I43" i="47"/>
  <c r="H43" i="47"/>
  <c r="G43" i="47"/>
  <c r="F43" i="47"/>
  <c r="E43" i="47"/>
  <c r="D43" i="47"/>
  <c r="M42" i="47"/>
  <c r="L42" i="47"/>
  <c r="K42" i="47"/>
  <c r="J42" i="47"/>
  <c r="I42" i="47"/>
  <c r="H42" i="47"/>
  <c r="G42" i="47"/>
  <c r="F42" i="47"/>
  <c r="E42" i="47"/>
  <c r="D42" i="47"/>
  <c r="M41" i="47"/>
  <c r="L41" i="47"/>
  <c r="K41" i="47"/>
  <c r="J41" i="47"/>
  <c r="I41" i="47"/>
  <c r="H41" i="47"/>
  <c r="G41" i="47"/>
  <c r="F41" i="47"/>
  <c r="E41" i="47"/>
  <c r="D41" i="47"/>
  <c r="M40" i="47"/>
  <c r="L40" i="47"/>
  <c r="K40" i="47"/>
  <c r="J40" i="47"/>
  <c r="I40" i="47"/>
  <c r="H40" i="47"/>
  <c r="G40" i="47"/>
  <c r="F40" i="47"/>
  <c r="E40" i="47"/>
  <c r="D40" i="47"/>
  <c r="M39" i="47"/>
  <c r="L39" i="47"/>
  <c r="K39" i="47"/>
  <c r="J39" i="47"/>
  <c r="I39" i="47"/>
  <c r="H39" i="47"/>
  <c r="G39" i="47"/>
  <c r="F39" i="47"/>
  <c r="E39" i="47"/>
  <c r="D39" i="47"/>
  <c r="M38" i="47"/>
  <c r="L38" i="47"/>
  <c r="K38" i="47"/>
  <c r="J38" i="47"/>
  <c r="I38" i="47"/>
  <c r="H38" i="47"/>
  <c r="G38" i="47"/>
  <c r="F38" i="47"/>
  <c r="E38" i="47"/>
  <c r="D38" i="47"/>
  <c r="M37" i="47"/>
  <c r="L37" i="47"/>
  <c r="K37" i="47"/>
  <c r="J37" i="47"/>
  <c r="I37" i="47"/>
  <c r="H37" i="47"/>
  <c r="G37" i="47"/>
  <c r="F37" i="47"/>
  <c r="E37" i="47"/>
  <c r="D37" i="47"/>
  <c r="M36" i="47"/>
  <c r="L36" i="47"/>
  <c r="K36" i="47"/>
  <c r="J36" i="47"/>
  <c r="I36" i="47"/>
  <c r="H36" i="47"/>
  <c r="G36" i="47"/>
  <c r="F36" i="47"/>
  <c r="E36" i="47"/>
  <c r="D36" i="47"/>
  <c r="M35" i="47"/>
  <c r="L35" i="47"/>
  <c r="K35" i="47"/>
  <c r="J35" i="47"/>
  <c r="I35" i="47"/>
  <c r="H35" i="47"/>
  <c r="G35" i="47"/>
  <c r="F35" i="47"/>
  <c r="E35" i="47"/>
  <c r="D35" i="47"/>
  <c r="M34" i="47"/>
  <c r="L34" i="47"/>
  <c r="K34" i="47"/>
  <c r="J34" i="47"/>
  <c r="I34" i="47"/>
  <c r="H34" i="47"/>
  <c r="G34" i="47"/>
  <c r="F34" i="47"/>
  <c r="E34" i="47"/>
  <c r="D34" i="47"/>
  <c r="M33" i="47"/>
  <c r="L33" i="47"/>
  <c r="K33" i="47"/>
  <c r="J33" i="47"/>
  <c r="I33" i="47"/>
  <c r="H33" i="47"/>
  <c r="G33" i="47"/>
  <c r="F33" i="47"/>
  <c r="E33" i="47"/>
  <c r="D33" i="47"/>
  <c r="M32" i="47"/>
  <c r="L32" i="47"/>
  <c r="K32" i="47"/>
  <c r="J32" i="47"/>
  <c r="I32" i="47"/>
  <c r="H32" i="47"/>
  <c r="G32" i="47"/>
  <c r="F32" i="47"/>
  <c r="E32" i="47"/>
  <c r="D32" i="47"/>
  <c r="M31" i="47"/>
  <c r="L31" i="47"/>
  <c r="K31" i="47"/>
  <c r="J31" i="47"/>
  <c r="I31" i="47"/>
  <c r="H31" i="47"/>
  <c r="G31" i="47"/>
  <c r="F31" i="47"/>
  <c r="E31" i="47"/>
  <c r="D31" i="47"/>
  <c r="M30" i="47"/>
  <c r="L30" i="47"/>
  <c r="K30" i="47"/>
  <c r="J30" i="47"/>
  <c r="I30" i="47"/>
  <c r="H30" i="47"/>
  <c r="G30" i="47"/>
  <c r="F30" i="47"/>
  <c r="E30" i="47"/>
  <c r="D30" i="47"/>
  <c r="M29" i="47"/>
  <c r="L29" i="47"/>
  <c r="K29" i="47"/>
  <c r="J29" i="47"/>
  <c r="I29" i="47"/>
  <c r="H29" i="47"/>
  <c r="G29" i="47"/>
  <c r="F29" i="47"/>
  <c r="E29" i="47"/>
  <c r="D29" i="47"/>
  <c r="M28" i="47"/>
  <c r="L28" i="47"/>
  <c r="K28" i="47"/>
  <c r="J28" i="47"/>
  <c r="I28" i="47"/>
  <c r="H28" i="47"/>
  <c r="G28" i="47"/>
  <c r="F28" i="47"/>
  <c r="E28" i="47"/>
  <c r="D28" i="47"/>
  <c r="M27" i="47"/>
  <c r="L27" i="47"/>
  <c r="K27" i="47"/>
  <c r="J27" i="47"/>
  <c r="I27" i="47"/>
  <c r="H27" i="47"/>
  <c r="G27" i="47"/>
  <c r="F27" i="47"/>
  <c r="E27" i="47"/>
  <c r="D27" i="47"/>
  <c r="L26" i="47"/>
  <c r="J26" i="47"/>
  <c r="I26" i="47"/>
  <c r="H26" i="47"/>
  <c r="G26" i="47"/>
  <c r="F26" i="47"/>
  <c r="E26" i="47"/>
  <c r="D26" i="47"/>
  <c r="F14" i="47"/>
  <c r="E14" i="47"/>
  <c r="F12" i="47"/>
  <c r="E12" i="47"/>
  <c r="M11" i="47"/>
  <c r="K11" i="47"/>
  <c r="B11" i="47"/>
  <c r="A11" i="47"/>
  <c r="M10" i="47"/>
  <c r="K10" i="47"/>
  <c r="B10" i="47"/>
  <c r="M9" i="47"/>
  <c r="K9" i="47"/>
  <c r="B9" i="47"/>
  <c r="A6" i="47"/>
  <c r="I5" i="47"/>
  <c r="H5" i="47"/>
  <c r="A5" i="47"/>
  <c r="A102" i="34"/>
  <c r="G100" i="34"/>
  <c r="A100" i="34"/>
  <c r="G98" i="34"/>
  <c r="A98" i="34"/>
  <c r="M85" i="34"/>
  <c r="N84" i="34"/>
  <c r="L84" i="34"/>
  <c r="K84" i="34"/>
  <c r="J84" i="34"/>
  <c r="I84" i="34"/>
  <c r="H84" i="34"/>
  <c r="G84" i="34"/>
  <c r="F84" i="34"/>
  <c r="M84" i="34" s="1"/>
  <c r="E84" i="34"/>
  <c r="D84" i="34"/>
  <c r="M83" i="34"/>
  <c r="M82" i="34"/>
  <c r="M81" i="34"/>
  <c r="N80" i="34"/>
  <c r="N79" i="34" s="1"/>
  <c r="L80" i="34"/>
  <c r="K80" i="34"/>
  <c r="J80" i="34"/>
  <c r="J79" i="34" s="1"/>
  <c r="I80" i="34"/>
  <c r="H80" i="34"/>
  <c r="G80" i="34"/>
  <c r="F80" i="34"/>
  <c r="M80" i="34" s="1"/>
  <c r="E80" i="34"/>
  <c r="D80" i="34"/>
  <c r="L79" i="34"/>
  <c r="K79" i="34"/>
  <c r="I79" i="34"/>
  <c r="H79" i="34"/>
  <c r="G79" i="34"/>
  <c r="E79" i="34"/>
  <c r="D79" i="34"/>
  <c r="M78" i="34"/>
  <c r="M77" i="34"/>
  <c r="M76" i="34"/>
  <c r="M75" i="34"/>
  <c r="N74" i="34"/>
  <c r="L74" i="34"/>
  <c r="K74" i="34"/>
  <c r="J74" i="34"/>
  <c r="I74" i="34"/>
  <c r="H74" i="34"/>
  <c r="M74" i="34" s="1"/>
  <c r="G74" i="34"/>
  <c r="F74" i="34"/>
  <c r="E74" i="34"/>
  <c r="D74" i="34"/>
  <c r="M73" i="34"/>
  <c r="M72" i="34"/>
  <c r="M71" i="34"/>
  <c r="M70" i="34"/>
  <c r="M69" i="34"/>
  <c r="N68" i="34"/>
  <c r="L68" i="34"/>
  <c r="K68" i="34"/>
  <c r="K60" i="34" s="1"/>
  <c r="K59" i="34" s="1"/>
  <c r="J68" i="34"/>
  <c r="I68" i="34"/>
  <c r="H68" i="34"/>
  <c r="M68" i="34" s="1"/>
  <c r="G68" i="34"/>
  <c r="G60" i="34" s="1"/>
  <c r="G59" i="34" s="1"/>
  <c r="F68" i="34"/>
  <c r="E68" i="34"/>
  <c r="D68" i="34"/>
  <c r="M67" i="34"/>
  <c r="M66" i="34"/>
  <c r="N65" i="34"/>
  <c r="L65" i="34"/>
  <c r="L60" i="34" s="1"/>
  <c r="L59" i="34" s="1"/>
  <c r="K65" i="34"/>
  <c r="J65" i="34"/>
  <c r="I65" i="34"/>
  <c r="H65" i="34"/>
  <c r="M65" i="34" s="1"/>
  <c r="G65" i="34"/>
  <c r="F65" i="34"/>
  <c r="E65" i="34"/>
  <c r="D65" i="34"/>
  <c r="D60" i="34" s="1"/>
  <c r="D59" i="34" s="1"/>
  <c r="M64" i="34"/>
  <c r="M63" i="34"/>
  <c r="N62" i="34"/>
  <c r="L62" i="34"/>
  <c r="K62" i="34"/>
  <c r="J62" i="34"/>
  <c r="I62" i="34"/>
  <c r="H62" i="34"/>
  <c r="G62" i="34"/>
  <c r="F62" i="34"/>
  <c r="M62" i="34" s="1"/>
  <c r="E62" i="34"/>
  <c r="D62" i="34"/>
  <c r="M61" i="34"/>
  <c r="N60" i="34"/>
  <c r="N59" i="34" s="1"/>
  <c r="J60" i="34"/>
  <c r="J59" i="34" s="1"/>
  <c r="I60" i="34"/>
  <c r="F60" i="34"/>
  <c r="E60" i="34"/>
  <c r="I59" i="34"/>
  <c r="E59" i="34"/>
  <c r="M58" i="34"/>
  <c r="M57" i="34"/>
  <c r="M56" i="34"/>
  <c r="M55" i="34"/>
  <c r="N54" i="34"/>
  <c r="L54" i="34"/>
  <c r="K54" i="34"/>
  <c r="J54" i="34"/>
  <c r="I54" i="34"/>
  <c r="H54" i="34"/>
  <c r="M54" i="34" s="1"/>
  <c r="G54" i="34"/>
  <c r="F54" i="34"/>
  <c r="D54" i="34"/>
  <c r="M53" i="34"/>
  <c r="M52" i="34"/>
  <c r="M51" i="34"/>
  <c r="N50" i="34"/>
  <c r="L50" i="34"/>
  <c r="K50" i="34"/>
  <c r="J50" i="34"/>
  <c r="I50" i="34"/>
  <c r="M50" i="34" s="1"/>
  <c r="H50" i="34"/>
  <c r="G50" i="34"/>
  <c r="F50" i="34"/>
  <c r="E50" i="34"/>
  <c r="D50" i="34"/>
  <c r="M49" i="34"/>
  <c r="M48" i="34"/>
  <c r="N47" i="34"/>
  <c r="L47" i="34"/>
  <c r="K47" i="34"/>
  <c r="J47" i="34"/>
  <c r="I47" i="34"/>
  <c r="H47" i="34"/>
  <c r="G47" i="34"/>
  <c r="F47" i="34"/>
  <c r="M47" i="34" s="1"/>
  <c r="E47" i="34"/>
  <c r="D47" i="34"/>
  <c r="M46" i="34"/>
  <c r="M45" i="34"/>
  <c r="N44" i="34"/>
  <c r="L44" i="34"/>
  <c r="K44" i="34"/>
  <c r="J44" i="34"/>
  <c r="I44" i="34"/>
  <c r="H44" i="34"/>
  <c r="G44" i="34"/>
  <c r="F44" i="34"/>
  <c r="M44" i="34" s="1"/>
  <c r="D44" i="34"/>
  <c r="M43" i="34"/>
  <c r="M42" i="34"/>
  <c r="M41" i="34"/>
  <c r="M40" i="34"/>
  <c r="M39" i="34"/>
  <c r="M38" i="34"/>
  <c r="N37" i="34"/>
  <c r="L37" i="34"/>
  <c r="K37" i="34"/>
  <c r="J37" i="34"/>
  <c r="I37" i="34"/>
  <c r="H37" i="34"/>
  <c r="G37" i="34"/>
  <c r="F37" i="34"/>
  <c r="M37" i="34" s="1"/>
  <c r="D37" i="34"/>
  <c r="M36" i="34"/>
  <c r="M35" i="34"/>
  <c r="M34" i="34"/>
  <c r="M33" i="34"/>
  <c r="M32" i="34"/>
  <c r="M31" i="34"/>
  <c r="N30" i="34"/>
  <c r="L30" i="34"/>
  <c r="K30" i="34"/>
  <c r="J30" i="34"/>
  <c r="I30" i="34"/>
  <c r="H30" i="34"/>
  <c r="G30" i="34"/>
  <c r="F30" i="34"/>
  <c r="M30" i="34" s="1"/>
  <c r="D30" i="34"/>
  <c r="M29" i="34"/>
  <c r="M28" i="34"/>
  <c r="M27" i="34"/>
  <c r="N26" i="34"/>
  <c r="L26" i="34"/>
  <c r="L25" i="34" s="1"/>
  <c r="L24" i="34" s="1"/>
  <c r="L22" i="34" s="1"/>
  <c r="K26" i="34"/>
  <c r="K25" i="34" s="1"/>
  <c r="K24" i="34" s="1"/>
  <c r="K22" i="34" s="1"/>
  <c r="J26" i="34"/>
  <c r="I26" i="34"/>
  <c r="H26" i="34"/>
  <c r="H25" i="34" s="1"/>
  <c r="H24" i="34" s="1"/>
  <c r="G26" i="34"/>
  <c r="G25" i="34" s="1"/>
  <c r="G24" i="34" s="1"/>
  <c r="G22" i="34" s="1"/>
  <c r="F26" i="34"/>
  <c r="D26" i="34"/>
  <c r="N25" i="34"/>
  <c r="N24" i="34" s="1"/>
  <c r="N22" i="34" s="1"/>
  <c r="J25" i="34"/>
  <c r="J24" i="34" s="1"/>
  <c r="J22" i="34" s="1"/>
  <c r="I25" i="34"/>
  <c r="I24" i="34" s="1"/>
  <c r="I22" i="34" s="1"/>
  <c r="F25" i="34"/>
  <c r="D25" i="34"/>
  <c r="D24" i="34" s="1"/>
  <c r="D22" i="34" s="1"/>
  <c r="E22" i="34"/>
  <c r="E15" i="34"/>
  <c r="E14" i="34"/>
  <c r="D14" i="34"/>
  <c r="E13" i="34"/>
  <c r="E12" i="34"/>
  <c r="D12" i="34"/>
  <c r="M11" i="34"/>
  <c r="L11" i="34"/>
  <c r="B11" i="34"/>
  <c r="A11" i="34"/>
  <c r="M10" i="34"/>
  <c r="L10" i="34"/>
  <c r="B10" i="34"/>
  <c r="M9" i="34"/>
  <c r="L9" i="34"/>
  <c r="B9" i="34"/>
  <c r="A6" i="34"/>
  <c r="J5" i="34"/>
  <c r="I5" i="34"/>
  <c r="A5" i="34"/>
  <c r="A102" i="33"/>
  <c r="G100" i="33"/>
  <c r="A100" i="33"/>
  <c r="G98" i="33"/>
  <c r="A98" i="33"/>
  <c r="M85" i="33"/>
  <c r="N84" i="33"/>
  <c r="L84" i="33"/>
  <c r="K84" i="33"/>
  <c r="J84" i="33"/>
  <c r="I84" i="33"/>
  <c r="M84" i="33" s="1"/>
  <c r="H84" i="33"/>
  <c r="G84" i="33"/>
  <c r="F84" i="33"/>
  <c r="E84" i="33"/>
  <c r="D84" i="33"/>
  <c r="M83" i="33"/>
  <c r="M82" i="33"/>
  <c r="M81" i="33"/>
  <c r="N80" i="33"/>
  <c r="L80" i="33"/>
  <c r="K80" i="33"/>
  <c r="K79" i="33" s="1"/>
  <c r="J80" i="33"/>
  <c r="I80" i="33"/>
  <c r="I79" i="33" s="1"/>
  <c r="H80" i="33"/>
  <c r="G80" i="33"/>
  <c r="G79" i="33" s="1"/>
  <c r="F80" i="33"/>
  <c r="M80" i="33" s="1"/>
  <c r="E80" i="33"/>
  <c r="D80" i="33"/>
  <c r="N79" i="33"/>
  <c r="L79" i="33"/>
  <c r="J79" i="33"/>
  <c r="H79" i="33"/>
  <c r="F79" i="33"/>
  <c r="E79" i="33"/>
  <c r="D79" i="33"/>
  <c r="M78" i="33"/>
  <c r="M77" i="33"/>
  <c r="M76" i="33"/>
  <c r="M75" i="33"/>
  <c r="N74" i="33"/>
  <c r="L74" i="33"/>
  <c r="K74" i="33"/>
  <c r="J74" i="33"/>
  <c r="I74" i="33"/>
  <c r="M74" i="33" s="1"/>
  <c r="H74" i="33"/>
  <c r="G74" i="33"/>
  <c r="F74" i="33"/>
  <c r="E74" i="33"/>
  <c r="D74" i="33"/>
  <c r="M73" i="33"/>
  <c r="M72" i="33"/>
  <c r="M71" i="33"/>
  <c r="M70" i="33"/>
  <c r="M69" i="33"/>
  <c r="N68" i="33"/>
  <c r="L68" i="33"/>
  <c r="K68" i="33"/>
  <c r="J68" i="33"/>
  <c r="I68" i="33"/>
  <c r="I60" i="33" s="1"/>
  <c r="I59" i="33" s="1"/>
  <c r="H68" i="33"/>
  <c r="G68" i="33"/>
  <c r="F68" i="33"/>
  <c r="E68" i="33"/>
  <c r="E60" i="33" s="1"/>
  <c r="E59" i="33" s="1"/>
  <c r="D68" i="33"/>
  <c r="M67" i="33"/>
  <c r="M66" i="33"/>
  <c r="N65" i="33"/>
  <c r="N60" i="33" s="1"/>
  <c r="N59" i="33" s="1"/>
  <c r="L65" i="33"/>
  <c r="K65" i="33"/>
  <c r="J65" i="33"/>
  <c r="J60" i="33" s="1"/>
  <c r="J59" i="33" s="1"/>
  <c r="I65" i="33"/>
  <c r="H65" i="33"/>
  <c r="G65" i="33"/>
  <c r="F65" i="33"/>
  <c r="M65" i="33" s="1"/>
  <c r="E65" i="33"/>
  <c r="D65" i="33"/>
  <c r="M64" i="33"/>
  <c r="M63" i="33"/>
  <c r="N62" i="33"/>
  <c r="L62" i="33"/>
  <c r="K62" i="33"/>
  <c r="J62" i="33"/>
  <c r="I62" i="33"/>
  <c r="M62" i="33" s="1"/>
  <c r="H62" i="33"/>
  <c r="G62" i="33"/>
  <c r="F62" i="33"/>
  <c r="E62" i="33"/>
  <c r="D62" i="33"/>
  <c r="M61" i="33"/>
  <c r="L60" i="33"/>
  <c r="K60" i="33"/>
  <c r="K59" i="33" s="1"/>
  <c r="H60" i="33"/>
  <c r="G60" i="33"/>
  <c r="G59" i="33" s="1"/>
  <c r="D60" i="33"/>
  <c r="L59" i="33"/>
  <c r="H59" i="33"/>
  <c r="D59" i="33"/>
  <c r="M58" i="33"/>
  <c r="M57" i="33"/>
  <c r="M56" i="33"/>
  <c r="M55" i="33"/>
  <c r="N54" i="33"/>
  <c r="L54" i="33"/>
  <c r="K54" i="33"/>
  <c r="J54" i="33"/>
  <c r="I54" i="33"/>
  <c r="M54" i="33" s="1"/>
  <c r="H54" i="33"/>
  <c r="G54" i="33"/>
  <c r="F54" i="33"/>
  <c r="D54" i="33"/>
  <c r="M53" i="33"/>
  <c r="M52" i="33"/>
  <c r="M51" i="33"/>
  <c r="N50" i="33"/>
  <c r="L50" i="33"/>
  <c r="K50" i="33"/>
  <c r="J50" i="33"/>
  <c r="I50" i="33"/>
  <c r="H50" i="33"/>
  <c r="G50" i="33"/>
  <c r="F50" i="33"/>
  <c r="M50" i="33" s="1"/>
  <c r="E50" i="33"/>
  <c r="D50" i="33"/>
  <c r="M49" i="33"/>
  <c r="M48" i="33"/>
  <c r="N47" i="33"/>
  <c r="L47" i="33"/>
  <c r="K47" i="33"/>
  <c r="J47" i="33"/>
  <c r="I47" i="33"/>
  <c r="M47" i="33" s="1"/>
  <c r="H47" i="33"/>
  <c r="G47" i="33"/>
  <c r="F47" i="33"/>
  <c r="E47" i="33"/>
  <c r="D47" i="33"/>
  <c r="M46" i="33"/>
  <c r="M45" i="33"/>
  <c r="N44" i="33"/>
  <c r="L44" i="33"/>
  <c r="K44" i="33"/>
  <c r="J44" i="33"/>
  <c r="I44" i="33"/>
  <c r="H44" i="33"/>
  <c r="G44" i="33"/>
  <c r="F44" i="33"/>
  <c r="M44" i="33" s="1"/>
  <c r="D44" i="33"/>
  <c r="M43" i="33"/>
  <c r="M42" i="33"/>
  <c r="M41" i="33"/>
  <c r="M40" i="33"/>
  <c r="M39" i="33"/>
  <c r="M38" i="33"/>
  <c r="N37" i="33"/>
  <c r="L37" i="33"/>
  <c r="K37" i="33"/>
  <c r="J37" i="33"/>
  <c r="I37" i="33"/>
  <c r="H37" i="33"/>
  <c r="G37" i="33"/>
  <c r="F37" i="33"/>
  <c r="M37" i="33" s="1"/>
  <c r="D37" i="33"/>
  <c r="M36" i="33"/>
  <c r="M35" i="33"/>
  <c r="M34" i="33"/>
  <c r="M33" i="33"/>
  <c r="M32" i="33"/>
  <c r="M31" i="33"/>
  <c r="N30" i="33"/>
  <c r="L30" i="33"/>
  <c r="K30" i="33"/>
  <c r="J30" i="33"/>
  <c r="I30" i="33"/>
  <c r="H30" i="33"/>
  <c r="G30" i="33"/>
  <c r="F30" i="33"/>
  <c r="M30" i="33" s="1"/>
  <c r="D30" i="33"/>
  <c r="M29" i="33"/>
  <c r="M28" i="33"/>
  <c r="M27" i="33"/>
  <c r="N26" i="33"/>
  <c r="L26" i="33"/>
  <c r="L25" i="33" s="1"/>
  <c r="L24" i="33" s="1"/>
  <c r="L22" i="33" s="1"/>
  <c r="K26" i="33"/>
  <c r="J26" i="33"/>
  <c r="I26" i="33"/>
  <c r="I25" i="33" s="1"/>
  <c r="I24" i="33" s="1"/>
  <c r="H26" i="33"/>
  <c r="H25" i="33" s="1"/>
  <c r="H24" i="33" s="1"/>
  <c r="H22" i="33" s="1"/>
  <c r="G26" i="33"/>
  <c r="F26" i="33"/>
  <c r="D26" i="33"/>
  <c r="D25" i="33" s="1"/>
  <c r="D24" i="33" s="1"/>
  <c r="D22" i="33" s="1"/>
  <c r="N25" i="33"/>
  <c r="N24" i="33" s="1"/>
  <c r="K25" i="33"/>
  <c r="K24" i="33" s="1"/>
  <c r="J25" i="33"/>
  <c r="J24" i="33" s="1"/>
  <c r="J22" i="33" s="1"/>
  <c r="G25" i="33"/>
  <c r="G24" i="33" s="1"/>
  <c r="G22" i="33" s="1"/>
  <c r="F25" i="33"/>
  <c r="M25" i="33" s="1"/>
  <c r="E22" i="33"/>
  <c r="E15" i="33"/>
  <c r="E14" i="33"/>
  <c r="D14" i="33"/>
  <c r="E13" i="33"/>
  <c r="E12" i="33"/>
  <c r="D12" i="33"/>
  <c r="M11" i="33"/>
  <c r="L11" i="33"/>
  <c r="B11" i="33"/>
  <c r="A11" i="33"/>
  <c r="M10" i="33"/>
  <c r="L10" i="33"/>
  <c r="B10" i="33"/>
  <c r="M9" i="33"/>
  <c r="L9" i="33"/>
  <c r="B9" i="33"/>
  <c r="A6" i="33"/>
  <c r="J5" i="33"/>
  <c r="I5" i="33"/>
  <c r="A5" i="33"/>
  <c r="A102" i="32"/>
  <c r="G100" i="32"/>
  <c r="A100" i="32"/>
  <c r="G98" i="32"/>
  <c r="A98" i="32"/>
  <c r="M85" i="32"/>
  <c r="N84" i="32"/>
  <c r="L84" i="32"/>
  <c r="K84" i="32"/>
  <c r="J84" i="32"/>
  <c r="I84" i="32"/>
  <c r="H84" i="32"/>
  <c r="G84" i="32"/>
  <c r="F84" i="32"/>
  <c r="M84" i="32" s="1"/>
  <c r="E84" i="32"/>
  <c r="D84" i="32"/>
  <c r="M83" i="32"/>
  <c r="M82" i="32"/>
  <c r="M81" i="32"/>
  <c r="N80" i="32"/>
  <c r="N79" i="32" s="1"/>
  <c r="L80" i="32"/>
  <c r="K80" i="32"/>
  <c r="J80" i="32"/>
  <c r="J79" i="32" s="1"/>
  <c r="I80" i="32"/>
  <c r="H80" i="32"/>
  <c r="G80" i="32"/>
  <c r="F80" i="32"/>
  <c r="M80" i="32" s="1"/>
  <c r="E80" i="32"/>
  <c r="D80" i="32"/>
  <c r="L79" i="32"/>
  <c r="K79" i="32"/>
  <c r="I79" i="32"/>
  <c r="H79" i="32"/>
  <c r="G79" i="32"/>
  <c r="E79" i="32"/>
  <c r="D79" i="32"/>
  <c r="M78" i="32"/>
  <c r="M77" i="32"/>
  <c r="M76" i="32"/>
  <c r="M75" i="32"/>
  <c r="N74" i="32"/>
  <c r="L74" i="32"/>
  <c r="K74" i="32"/>
  <c r="J74" i="32"/>
  <c r="I74" i="32"/>
  <c r="H74" i="32"/>
  <c r="M74" i="32" s="1"/>
  <c r="G74" i="32"/>
  <c r="F74" i="32"/>
  <c r="E74" i="32"/>
  <c r="D74" i="32"/>
  <c r="M73" i="32"/>
  <c r="M72" i="32"/>
  <c r="M71" i="32"/>
  <c r="M70" i="32"/>
  <c r="M69" i="32"/>
  <c r="N68" i="32"/>
  <c r="L68" i="32"/>
  <c r="K68" i="32"/>
  <c r="K60" i="32" s="1"/>
  <c r="K59" i="32" s="1"/>
  <c r="J68" i="32"/>
  <c r="I68" i="32"/>
  <c r="H68" i="32"/>
  <c r="M68" i="32" s="1"/>
  <c r="G68" i="32"/>
  <c r="G60" i="32" s="1"/>
  <c r="G59" i="32" s="1"/>
  <c r="F68" i="32"/>
  <c r="E68" i="32"/>
  <c r="D68" i="32"/>
  <c r="M67" i="32"/>
  <c r="M66" i="32"/>
  <c r="N65" i="32"/>
  <c r="L65" i="32"/>
  <c r="L60" i="32" s="1"/>
  <c r="L59" i="32" s="1"/>
  <c r="K65" i="32"/>
  <c r="J65" i="32"/>
  <c r="I65" i="32"/>
  <c r="H65" i="32"/>
  <c r="M65" i="32" s="1"/>
  <c r="G65" i="32"/>
  <c r="F65" i="32"/>
  <c r="E65" i="32"/>
  <c r="D65" i="32"/>
  <c r="D60" i="32" s="1"/>
  <c r="D59" i="32" s="1"/>
  <c r="M64" i="32"/>
  <c r="M63" i="32"/>
  <c r="N62" i="32"/>
  <c r="L62" i="32"/>
  <c r="K62" i="32"/>
  <c r="J62" i="32"/>
  <c r="I62" i="32"/>
  <c r="M62" i="32" s="1"/>
  <c r="H62" i="32"/>
  <c r="G62" i="32"/>
  <c r="F62" i="32"/>
  <c r="E62" i="32"/>
  <c r="D62" i="32"/>
  <c r="M61" i="32"/>
  <c r="N60" i="32"/>
  <c r="N59" i="32" s="1"/>
  <c r="J60" i="32"/>
  <c r="J59" i="32" s="1"/>
  <c r="I60" i="32"/>
  <c r="F60" i="32"/>
  <c r="E60" i="32"/>
  <c r="I59" i="32"/>
  <c r="E59" i="32"/>
  <c r="M58" i="32"/>
  <c r="M57" i="32"/>
  <c r="M56" i="32"/>
  <c r="M55" i="32"/>
  <c r="N54" i="32"/>
  <c r="L54" i="32"/>
  <c r="K54" i="32"/>
  <c r="J54" i="32"/>
  <c r="I54" i="32"/>
  <c r="H54" i="32"/>
  <c r="M54" i="32" s="1"/>
  <c r="G54" i="32"/>
  <c r="F54" i="32"/>
  <c r="D54" i="32"/>
  <c r="M53" i="32"/>
  <c r="M52" i="32"/>
  <c r="M51" i="32"/>
  <c r="N50" i="32"/>
  <c r="L50" i="32"/>
  <c r="K50" i="32"/>
  <c r="J50" i="32"/>
  <c r="I50" i="32"/>
  <c r="M50" i="32" s="1"/>
  <c r="H50" i="32"/>
  <c r="G50" i="32"/>
  <c r="F50" i="32"/>
  <c r="E50" i="32"/>
  <c r="D50" i="32"/>
  <c r="M49" i="32"/>
  <c r="M48" i="32"/>
  <c r="N47" i="32"/>
  <c r="L47" i="32"/>
  <c r="K47" i="32"/>
  <c r="J47" i="32"/>
  <c r="I47" i="32"/>
  <c r="H47" i="32"/>
  <c r="G47" i="32"/>
  <c r="F47" i="32"/>
  <c r="M47" i="32" s="1"/>
  <c r="E47" i="32"/>
  <c r="D47" i="32"/>
  <c r="M46" i="32"/>
  <c r="M45" i="32"/>
  <c r="N44" i="32"/>
  <c r="L44" i="32"/>
  <c r="K44" i="32"/>
  <c r="J44" i="32"/>
  <c r="I44" i="32"/>
  <c r="H44" i="32"/>
  <c r="G44" i="32"/>
  <c r="F44" i="32"/>
  <c r="M44" i="32" s="1"/>
  <c r="D44" i="32"/>
  <c r="M43" i="32"/>
  <c r="M42" i="32"/>
  <c r="M41" i="32"/>
  <c r="M40" i="32"/>
  <c r="M39" i="32"/>
  <c r="M38" i="32"/>
  <c r="N37" i="32"/>
  <c r="L37" i="32"/>
  <c r="K37" i="32"/>
  <c r="J37" i="32"/>
  <c r="I37" i="32"/>
  <c r="H37" i="32"/>
  <c r="G37" i="32"/>
  <c r="F37" i="32"/>
  <c r="M37" i="32" s="1"/>
  <c r="D37" i="32"/>
  <c r="M36" i="32"/>
  <c r="M35" i="32"/>
  <c r="M34" i="32"/>
  <c r="M33" i="32"/>
  <c r="M32" i="32"/>
  <c r="M31" i="32"/>
  <c r="N30" i="32"/>
  <c r="L30" i="32"/>
  <c r="K30" i="32"/>
  <c r="J30" i="32"/>
  <c r="I30" i="32"/>
  <c r="H30" i="32"/>
  <c r="G30" i="32"/>
  <c r="F30" i="32"/>
  <c r="M30" i="32" s="1"/>
  <c r="D30" i="32"/>
  <c r="M29" i="32"/>
  <c r="M28" i="32"/>
  <c r="M27" i="32"/>
  <c r="N26" i="32"/>
  <c r="L26" i="32"/>
  <c r="L25" i="32" s="1"/>
  <c r="L24" i="32" s="1"/>
  <c r="L22" i="32" s="1"/>
  <c r="K26" i="32"/>
  <c r="K25" i="32" s="1"/>
  <c r="K24" i="32" s="1"/>
  <c r="K22" i="32" s="1"/>
  <c r="J26" i="32"/>
  <c r="I26" i="32"/>
  <c r="H26" i="32"/>
  <c r="H25" i="32" s="1"/>
  <c r="H24" i="32" s="1"/>
  <c r="G26" i="32"/>
  <c r="G25" i="32" s="1"/>
  <c r="G24" i="32" s="1"/>
  <c r="G22" i="32" s="1"/>
  <c r="F26" i="32"/>
  <c r="D26" i="32"/>
  <c r="N25" i="32"/>
  <c r="N24" i="32" s="1"/>
  <c r="N22" i="32" s="1"/>
  <c r="J25" i="32"/>
  <c r="J24" i="32" s="1"/>
  <c r="J22" i="32" s="1"/>
  <c r="I25" i="32"/>
  <c r="I24" i="32" s="1"/>
  <c r="I22" i="32" s="1"/>
  <c r="F25" i="32"/>
  <c r="D25" i="32"/>
  <c r="D24" i="32" s="1"/>
  <c r="D22" i="32" s="1"/>
  <c r="E22" i="32"/>
  <c r="E15" i="32"/>
  <c r="E14" i="32"/>
  <c r="D14" i="32"/>
  <c r="E13" i="32"/>
  <c r="E12" i="32"/>
  <c r="D12" i="32"/>
  <c r="M11" i="32"/>
  <c r="L11" i="32"/>
  <c r="B11" i="32"/>
  <c r="A11" i="32"/>
  <c r="M10" i="32"/>
  <c r="L10" i="32"/>
  <c r="B10" i="32"/>
  <c r="M9" i="32"/>
  <c r="L9" i="32"/>
  <c r="B9" i="32"/>
  <c r="A6" i="32"/>
  <c r="J5" i="32"/>
  <c r="I5" i="32"/>
  <c r="A5" i="32"/>
  <c r="A102" i="31"/>
  <c r="G100" i="31"/>
  <c r="A100" i="31"/>
  <c r="G98" i="31"/>
  <c r="A98" i="31"/>
  <c r="M85" i="31"/>
  <c r="N84" i="31"/>
  <c r="L84" i="31"/>
  <c r="K84" i="31"/>
  <c r="J84" i="31"/>
  <c r="I84" i="31"/>
  <c r="H84" i="31"/>
  <c r="G84" i="31"/>
  <c r="F84" i="31"/>
  <c r="M84" i="31" s="1"/>
  <c r="E84" i="31"/>
  <c r="D84" i="31"/>
  <c r="M83" i="31"/>
  <c r="M82" i="31"/>
  <c r="M81" i="31"/>
  <c r="N80" i="31"/>
  <c r="N79" i="31" s="1"/>
  <c r="L80" i="31"/>
  <c r="K80" i="31"/>
  <c r="J80" i="31"/>
  <c r="J79" i="31" s="1"/>
  <c r="I80" i="31"/>
  <c r="H80" i="31"/>
  <c r="G80" i="31"/>
  <c r="F80" i="31"/>
  <c r="M80" i="31" s="1"/>
  <c r="E80" i="31"/>
  <c r="D80" i="31"/>
  <c r="L79" i="31"/>
  <c r="K79" i="31"/>
  <c r="I79" i="31"/>
  <c r="H79" i="31"/>
  <c r="G79" i="31"/>
  <c r="E79" i="31"/>
  <c r="D79" i="31"/>
  <c r="M78" i="31"/>
  <c r="M77" i="31"/>
  <c r="M76" i="31"/>
  <c r="M75" i="31"/>
  <c r="N74" i="31"/>
  <c r="L74" i="31"/>
  <c r="K74" i="31"/>
  <c r="J74" i="31"/>
  <c r="I74" i="31"/>
  <c r="H74" i="31"/>
  <c r="G74" i="31"/>
  <c r="F74" i="31"/>
  <c r="M74" i="31" s="1"/>
  <c r="E74" i="31"/>
  <c r="D74" i="31"/>
  <c r="M73" i="31"/>
  <c r="M72" i="31"/>
  <c r="M71" i="31"/>
  <c r="M70" i="31"/>
  <c r="M69" i="31"/>
  <c r="N68" i="31"/>
  <c r="L68" i="31"/>
  <c r="K68" i="31"/>
  <c r="K60" i="31" s="1"/>
  <c r="K59" i="31" s="1"/>
  <c r="J68" i="31"/>
  <c r="I68" i="31"/>
  <c r="H68" i="31"/>
  <c r="M68" i="31" s="1"/>
  <c r="G68" i="31"/>
  <c r="G60" i="31" s="1"/>
  <c r="G59" i="31" s="1"/>
  <c r="F68" i="31"/>
  <c r="E68" i="31"/>
  <c r="D68" i="31"/>
  <c r="M67" i="31"/>
  <c r="M66" i="31"/>
  <c r="N65" i="31"/>
  <c r="L65" i="31"/>
  <c r="L60" i="31" s="1"/>
  <c r="L59" i="31" s="1"/>
  <c r="K65" i="31"/>
  <c r="J65" i="31"/>
  <c r="I65" i="31"/>
  <c r="H65" i="31"/>
  <c r="M65" i="31" s="1"/>
  <c r="G65" i="31"/>
  <c r="F65" i="31"/>
  <c r="E65" i="31"/>
  <c r="D65" i="31"/>
  <c r="D60" i="31" s="1"/>
  <c r="D59" i="31" s="1"/>
  <c r="M64" i="31"/>
  <c r="M63" i="31"/>
  <c r="N62" i="31"/>
  <c r="L62" i="31"/>
  <c r="K62" i="31"/>
  <c r="J62" i="31"/>
  <c r="I62" i="31"/>
  <c r="M62" i="31" s="1"/>
  <c r="H62" i="31"/>
  <c r="G62" i="31"/>
  <c r="F62" i="31"/>
  <c r="E62" i="31"/>
  <c r="D62" i="31"/>
  <c r="M61" i="31"/>
  <c r="N60" i="31"/>
  <c r="N59" i="31" s="1"/>
  <c r="J60" i="31"/>
  <c r="J59" i="31" s="1"/>
  <c r="I60" i="31"/>
  <c r="F60" i="31"/>
  <c r="E60" i="31"/>
  <c r="I59" i="31"/>
  <c r="E59" i="31"/>
  <c r="M58" i="31"/>
  <c r="M57" i="31"/>
  <c r="M56" i="31"/>
  <c r="M55" i="31"/>
  <c r="N54" i="31"/>
  <c r="L54" i="31"/>
  <c r="K54" i="31"/>
  <c r="J54" i="31"/>
  <c r="I54" i="31"/>
  <c r="H54" i="31"/>
  <c r="M54" i="31" s="1"/>
  <c r="G54" i="31"/>
  <c r="F54" i="31"/>
  <c r="D54" i="31"/>
  <c r="M53" i="31"/>
  <c r="M52" i="31"/>
  <c r="M51" i="31"/>
  <c r="N50" i="31"/>
  <c r="L50" i="31"/>
  <c r="K50" i="31"/>
  <c r="J50" i="31"/>
  <c r="I50" i="31"/>
  <c r="H50" i="31"/>
  <c r="M50" i="31" s="1"/>
  <c r="G50" i="31"/>
  <c r="F50" i="31"/>
  <c r="E50" i="31"/>
  <c r="D50" i="31"/>
  <c r="M49" i="31"/>
  <c r="M48" i="31"/>
  <c r="N47" i="31"/>
  <c r="L47" i="31"/>
  <c r="K47" i="31"/>
  <c r="J47" i="31"/>
  <c r="I47" i="31"/>
  <c r="H47" i="31"/>
  <c r="G47" i="31"/>
  <c r="F47" i="31"/>
  <c r="M47" i="31" s="1"/>
  <c r="E47" i="31"/>
  <c r="D47" i="31"/>
  <c r="M46" i="31"/>
  <c r="M45" i="31"/>
  <c r="N44" i="31"/>
  <c r="L44" i="31"/>
  <c r="K44" i="31"/>
  <c r="J44" i="31"/>
  <c r="I44" i="31"/>
  <c r="H44" i="31"/>
  <c r="G44" i="31"/>
  <c r="F44" i="31"/>
  <c r="M44" i="31" s="1"/>
  <c r="D44" i="31"/>
  <c r="M43" i="31"/>
  <c r="M42" i="31"/>
  <c r="M41" i="31"/>
  <c r="M40" i="31"/>
  <c r="M39" i="31"/>
  <c r="M38" i="31"/>
  <c r="N37" i="31"/>
  <c r="L37" i="31"/>
  <c r="K37" i="31"/>
  <c r="J37" i="31"/>
  <c r="I37" i="31"/>
  <c r="H37" i="31"/>
  <c r="G37" i="31"/>
  <c r="F37" i="31"/>
  <c r="M37" i="31" s="1"/>
  <c r="D37" i="31"/>
  <c r="M36" i="31"/>
  <c r="M35" i="31"/>
  <c r="M34" i="31"/>
  <c r="M33" i="31"/>
  <c r="M32" i="31"/>
  <c r="M31" i="31"/>
  <c r="N30" i="31"/>
  <c r="L30" i="31"/>
  <c r="K30" i="31"/>
  <c r="J30" i="31"/>
  <c r="I30" i="31"/>
  <c r="H30" i="31"/>
  <c r="G30" i="31"/>
  <c r="F30" i="31"/>
  <c r="M30" i="31" s="1"/>
  <c r="D30" i="31"/>
  <c r="M29" i="31"/>
  <c r="M28" i="31"/>
  <c r="M27" i="31"/>
  <c r="N26" i="31"/>
  <c r="L26" i="31"/>
  <c r="L25" i="31" s="1"/>
  <c r="L24" i="31" s="1"/>
  <c r="L22" i="31" s="1"/>
  <c r="K26" i="31"/>
  <c r="K25" i="31" s="1"/>
  <c r="K24" i="31" s="1"/>
  <c r="K22" i="31" s="1"/>
  <c r="J26" i="31"/>
  <c r="I26" i="31"/>
  <c r="H26" i="31"/>
  <c r="H25" i="31" s="1"/>
  <c r="H24" i="31" s="1"/>
  <c r="G26" i="31"/>
  <c r="G25" i="31" s="1"/>
  <c r="G24" i="31" s="1"/>
  <c r="G22" i="31" s="1"/>
  <c r="F26" i="31"/>
  <c r="D26" i="31"/>
  <c r="N25" i="31"/>
  <c r="N24" i="31" s="1"/>
  <c r="N22" i="31" s="1"/>
  <c r="J25" i="31"/>
  <c r="J24" i="31" s="1"/>
  <c r="J22" i="31" s="1"/>
  <c r="I25" i="31"/>
  <c r="I24" i="31" s="1"/>
  <c r="I22" i="31" s="1"/>
  <c r="F25" i="31"/>
  <c r="D25" i="31"/>
  <c r="D24" i="31" s="1"/>
  <c r="D22" i="31" s="1"/>
  <c r="E22" i="31"/>
  <c r="E15" i="31"/>
  <c r="E14" i="31"/>
  <c r="D14" i="31"/>
  <c r="E13" i="31"/>
  <c r="D12" i="31"/>
  <c r="E12" i="31" s="1"/>
  <c r="M11" i="31"/>
  <c r="L11" i="31"/>
  <c r="B11" i="31"/>
  <c r="A11" i="31"/>
  <c r="M10" i="31"/>
  <c r="L10" i="31"/>
  <c r="B10" i="31"/>
  <c r="M9" i="31"/>
  <c r="L9" i="31"/>
  <c r="B9" i="31"/>
  <c r="A6" i="31"/>
  <c r="J5" i="31"/>
  <c r="I5" i="31"/>
  <c r="A5" i="31"/>
  <c r="A102" i="29"/>
  <c r="G100" i="29"/>
  <c r="A100" i="29"/>
  <c r="G98" i="29"/>
  <c r="A98" i="29"/>
  <c r="M85" i="29"/>
  <c r="N84" i="29"/>
  <c r="L84" i="29"/>
  <c r="K84" i="29"/>
  <c r="J84" i="29"/>
  <c r="I84" i="29"/>
  <c r="H84" i="29"/>
  <c r="G84" i="29"/>
  <c r="F84" i="29"/>
  <c r="M84" i="29" s="1"/>
  <c r="E84" i="29"/>
  <c r="D84" i="29"/>
  <c r="M83" i="29"/>
  <c r="M82" i="29"/>
  <c r="M81" i="29"/>
  <c r="N80" i="29"/>
  <c r="N79" i="29" s="1"/>
  <c r="L80" i="29"/>
  <c r="K80" i="29"/>
  <c r="J80" i="29"/>
  <c r="J79" i="29" s="1"/>
  <c r="I80" i="29"/>
  <c r="H80" i="29"/>
  <c r="G80" i="29"/>
  <c r="F80" i="29"/>
  <c r="M80" i="29" s="1"/>
  <c r="E80" i="29"/>
  <c r="D80" i="29"/>
  <c r="L79" i="29"/>
  <c r="K79" i="29"/>
  <c r="I79" i="29"/>
  <c r="H79" i="29"/>
  <c r="G79" i="29"/>
  <c r="E79" i="29"/>
  <c r="D79" i="29"/>
  <c r="M78" i="29"/>
  <c r="M77" i="29"/>
  <c r="M76" i="29"/>
  <c r="M75" i="29"/>
  <c r="N74" i="29"/>
  <c r="L74" i="29"/>
  <c r="K74" i="29"/>
  <c r="J74" i="29"/>
  <c r="I74" i="29"/>
  <c r="H74" i="29"/>
  <c r="G74" i="29"/>
  <c r="F74" i="29"/>
  <c r="M74" i="29" s="1"/>
  <c r="E74" i="29"/>
  <c r="D74" i="29"/>
  <c r="M73" i="29"/>
  <c r="M72" i="29"/>
  <c r="M71" i="29"/>
  <c r="M70" i="29"/>
  <c r="M69" i="29"/>
  <c r="N68" i="29"/>
  <c r="L68" i="29"/>
  <c r="K68" i="29"/>
  <c r="K60" i="29" s="1"/>
  <c r="K59" i="29" s="1"/>
  <c r="J68" i="29"/>
  <c r="I68" i="29"/>
  <c r="H68" i="29"/>
  <c r="M68" i="29" s="1"/>
  <c r="G68" i="29"/>
  <c r="G60" i="29" s="1"/>
  <c r="G59" i="29" s="1"/>
  <c r="F68" i="29"/>
  <c r="E68" i="29"/>
  <c r="D68" i="29"/>
  <c r="M67" i="29"/>
  <c r="M66" i="29"/>
  <c r="N65" i="29"/>
  <c r="L65" i="29"/>
  <c r="L60" i="29" s="1"/>
  <c r="L59" i="29" s="1"/>
  <c r="K65" i="29"/>
  <c r="J65" i="29"/>
  <c r="I65" i="29"/>
  <c r="H65" i="29"/>
  <c r="M65" i="29" s="1"/>
  <c r="G65" i="29"/>
  <c r="F65" i="29"/>
  <c r="E65" i="29"/>
  <c r="D65" i="29"/>
  <c r="D60" i="29" s="1"/>
  <c r="D59" i="29" s="1"/>
  <c r="M64" i="29"/>
  <c r="M63" i="29"/>
  <c r="N62" i="29"/>
  <c r="L62" i="29"/>
  <c r="K62" i="29"/>
  <c r="J62" i="29"/>
  <c r="I62" i="29"/>
  <c r="M62" i="29" s="1"/>
  <c r="H62" i="29"/>
  <c r="G62" i="29"/>
  <c r="F62" i="29"/>
  <c r="E62" i="29"/>
  <c r="D62" i="29"/>
  <c r="M61" i="29"/>
  <c r="N60" i="29"/>
  <c r="N59" i="29" s="1"/>
  <c r="J60" i="29"/>
  <c r="J59" i="29" s="1"/>
  <c r="I60" i="29"/>
  <c r="F60" i="29"/>
  <c r="E60" i="29"/>
  <c r="I59" i="29"/>
  <c r="E59" i="29"/>
  <c r="M58" i="29"/>
  <c r="M57" i="29"/>
  <c r="M56" i="29"/>
  <c r="M55" i="29"/>
  <c r="N54" i="29"/>
  <c r="L54" i="29"/>
  <c r="K54" i="29"/>
  <c r="J54" i="29"/>
  <c r="I54" i="29"/>
  <c r="H54" i="29"/>
  <c r="M54" i="29" s="1"/>
  <c r="G54" i="29"/>
  <c r="F54" i="29"/>
  <c r="D54" i="29"/>
  <c r="M53" i="29"/>
  <c r="M52" i="29"/>
  <c r="M51" i="29"/>
  <c r="N50" i="29"/>
  <c r="L50" i="29"/>
  <c r="K50" i="29"/>
  <c r="J50" i="29"/>
  <c r="I50" i="29"/>
  <c r="M50" i="29" s="1"/>
  <c r="H50" i="29"/>
  <c r="G50" i="29"/>
  <c r="F50" i="29"/>
  <c r="E50" i="29"/>
  <c r="D50" i="29"/>
  <c r="M49" i="29"/>
  <c r="M48" i="29"/>
  <c r="N47" i="29"/>
  <c r="L47" i="29"/>
  <c r="K47" i="29"/>
  <c r="J47" i="29"/>
  <c r="I47" i="29"/>
  <c r="H47" i="29"/>
  <c r="G47" i="29"/>
  <c r="F47" i="29"/>
  <c r="M47" i="29" s="1"/>
  <c r="E47" i="29"/>
  <c r="D47" i="29"/>
  <c r="M46" i="29"/>
  <c r="M45" i="29"/>
  <c r="N44" i="29"/>
  <c r="L44" i="29"/>
  <c r="K44" i="29"/>
  <c r="J44" i="29"/>
  <c r="I44" i="29"/>
  <c r="H44" i="29"/>
  <c r="G44" i="29"/>
  <c r="F44" i="29"/>
  <c r="M44" i="29" s="1"/>
  <c r="D44" i="29"/>
  <c r="M43" i="29"/>
  <c r="M42" i="29"/>
  <c r="M41" i="29"/>
  <c r="M40" i="29"/>
  <c r="M39" i="29"/>
  <c r="M38" i="29"/>
  <c r="N37" i="29"/>
  <c r="L37" i="29"/>
  <c r="K37" i="29"/>
  <c r="J37" i="29"/>
  <c r="I37" i="29"/>
  <c r="H37" i="29"/>
  <c r="G37" i="29"/>
  <c r="F37" i="29"/>
  <c r="M37" i="29" s="1"/>
  <c r="D37" i="29"/>
  <c r="M36" i="29"/>
  <c r="M35" i="29"/>
  <c r="M34" i="29"/>
  <c r="M33" i="29"/>
  <c r="M32" i="29"/>
  <c r="M31" i="29"/>
  <c r="N30" i="29"/>
  <c r="L30" i="29"/>
  <c r="K30" i="29"/>
  <c r="J30" i="29"/>
  <c r="I30" i="29"/>
  <c r="H30" i="29"/>
  <c r="G30" i="29"/>
  <c r="F30" i="29"/>
  <c r="M30" i="29" s="1"/>
  <c r="D30" i="29"/>
  <c r="M29" i="29"/>
  <c r="M28" i="29"/>
  <c r="M27" i="29"/>
  <c r="N26" i="29"/>
  <c r="L26" i="29"/>
  <c r="L25" i="29" s="1"/>
  <c r="L24" i="29" s="1"/>
  <c r="L22" i="29" s="1"/>
  <c r="K26" i="29"/>
  <c r="K25" i="29" s="1"/>
  <c r="K24" i="29" s="1"/>
  <c r="K22" i="29" s="1"/>
  <c r="J26" i="29"/>
  <c r="I26" i="29"/>
  <c r="H26" i="29"/>
  <c r="H25" i="29" s="1"/>
  <c r="H24" i="29" s="1"/>
  <c r="G26" i="29"/>
  <c r="G25" i="29" s="1"/>
  <c r="G24" i="29" s="1"/>
  <c r="G22" i="29" s="1"/>
  <c r="F26" i="29"/>
  <c r="D26" i="29"/>
  <c r="N25" i="29"/>
  <c r="N24" i="29" s="1"/>
  <c r="J25" i="29"/>
  <c r="J24" i="29" s="1"/>
  <c r="J22" i="29" s="1"/>
  <c r="I25" i="29"/>
  <c r="I24" i="29" s="1"/>
  <c r="I22" i="29" s="1"/>
  <c r="F25" i="29"/>
  <c r="D25" i="29"/>
  <c r="D24" i="29" s="1"/>
  <c r="D22" i="29" s="1"/>
  <c r="E22" i="29"/>
  <c r="E15" i="29"/>
  <c r="E14" i="29"/>
  <c r="D14" i="29"/>
  <c r="E13" i="29"/>
  <c r="D12" i="29"/>
  <c r="E12" i="29" s="1"/>
  <c r="M11" i="29"/>
  <c r="L11" i="29"/>
  <c r="B11" i="29"/>
  <c r="A11" i="29"/>
  <c r="M10" i="29"/>
  <c r="L10" i="29"/>
  <c r="B10" i="29"/>
  <c r="M9" i="29"/>
  <c r="L9" i="29"/>
  <c r="B9" i="29"/>
  <c r="A6" i="29"/>
  <c r="J5" i="29"/>
  <c r="I5" i="29"/>
  <c r="A5" i="29"/>
  <c r="A102" i="28"/>
  <c r="G100" i="28"/>
  <c r="A100" i="28"/>
  <c r="G98" i="28"/>
  <c r="A98" i="28"/>
  <c r="M85" i="28"/>
  <c r="N84" i="28"/>
  <c r="L84" i="28"/>
  <c r="K84" i="28"/>
  <c r="J84" i="28"/>
  <c r="I84" i="28"/>
  <c r="M84" i="28" s="1"/>
  <c r="H84" i="28"/>
  <c r="G84" i="28"/>
  <c r="F84" i="28"/>
  <c r="E84" i="28"/>
  <c r="D84" i="28"/>
  <c r="M83" i="28"/>
  <c r="M82" i="28"/>
  <c r="M81" i="28"/>
  <c r="N80" i="28"/>
  <c r="L80" i="28"/>
  <c r="K80" i="28"/>
  <c r="K79" i="28" s="1"/>
  <c r="J80" i="28"/>
  <c r="I80" i="28"/>
  <c r="H80" i="28"/>
  <c r="G80" i="28"/>
  <c r="G79" i="28" s="1"/>
  <c r="F80" i="28"/>
  <c r="M80" i="28" s="1"/>
  <c r="E80" i="28"/>
  <c r="D80" i="28"/>
  <c r="N79" i="28"/>
  <c r="L79" i="28"/>
  <c r="J79" i="28"/>
  <c r="I79" i="28"/>
  <c r="H79" i="28"/>
  <c r="F79" i="28"/>
  <c r="M79" i="28" s="1"/>
  <c r="E79" i="28"/>
  <c r="D79" i="28"/>
  <c r="M78" i="28"/>
  <c r="M77" i="28"/>
  <c r="M76" i="28"/>
  <c r="M75" i="28"/>
  <c r="N74" i="28"/>
  <c r="L74" i="28"/>
  <c r="K74" i="28"/>
  <c r="J74" i="28"/>
  <c r="I74" i="28"/>
  <c r="M74" i="28" s="1"/>
  <c r="H74" i="28"/>
  <c r="G74" i="28"/>
  <c r="F74" i="28"/>
  <c r="E74" i="28"/>
  <c r="D74" i="28"/>
  <c r="M73" i="28"/>
  <c r="M72" i="28"/>
  <c r="M71" i="28"/>
  <c r="M70" i="28"/>
  <c r="M69" i="28"/>
  <c r="N68" i="28"/>
  <c r="L68" i="28"/>
  <c r="L60" i="28" s="1"/>
  <c r="L59" i="28" s="1"/>
  <c r="K68" i="28"/>
  <c r="J68" i="28"/>
  <c r="I68" i="28"/>
  <c r="M68" i="28" s="1"/>
  <c r="H68" i="28"/>
  <c r="H60" i="28" s="1"/>
  <c r="H59" i="28" s="1"/>
  <c r="G68" i="28"/>
  <c r="F68" i="28"/>
  <c r="E68" i="28"/>
  <c r="D68" i="28"/>
  <c r="D60" i="28" s="1"/>
  <c r="D59" i="28" s="1"/>
  <c r="M67" i="28"/>
  <c r="M66" i="28"/>
  <c r="N65" i="28"/>
  <c r="N60" i="28" s="1"/>
  <c r="N59" i="28" s="1"/>
  <c r="L65" i="28"/>
  <c r="K65" i="28"/>
  <c r="J65" i="28"/>
  <c r="J60" i="28" s="1"/>
  <c r="J59" i="28" s="1"/>
  <c r="I65" i="28"/>
  <c r="I60" i="28" s="1"/>
  <c r="I59" i="28" s="1"/>
  <c r="H65" i="28"/>
  <c r="G65" i="28"/>
  <c r="F65" i="28"/>
  <c r="M65" i="28" s="1"/>
  <c r="E65" i="28"/>
  <c r="E60" i="28" s="1"/>
  <c r="E59" i="28" s="1"/>
  <c r="D65" i="28"/>
  <c r="M64" i="28"/>
  <c r="M63" i="28"/>
  <c r="N62" i="28"/>
  <c r="L62" i="28"/>
  <c r="K62" i="28"/>
  <c r="J62" i="28"/>
  <c r="I62" i="28"/>
  <c r="H62" i="28"/>
  <c r="G62" i="28"/>
  <c r="F62" i="28"/>
  <c r="M62" i="28" s="1"/>
  <c r="E62" i="28"/>
  <c r="D62" i="28"/>
  <c r="M61" i="28"/>
  <c r="K60" i="28"/>
  <c r="K59" i="28" s="1"/>
  <c r="G60" i="28"/>
  <c r="G59" i="28" s="1"/>
  <c r="M58" i="28"/>
  <c r="M57" i="28"/>
  <c r="M56" i="28"/>
  <c r="M55" i="28"/>
  <c r="N54" i="28"/>
  <c r="L54" i="28"/>
  <c r="K54" i="28"/>
  <c r="J54" i="28"/>
  <c r="I54" i="28"/>
  <c r="M54" i="28" s="1"/>
  <c r="H54" i="28"/>
  <c r="G54" i="28"/>
  <c r="F54" i="28"/>
  <c r="D54" i="28"/>
  <c r="M53" i="28"/>
  <c r="M52" i="28"/>
  <c r="M51" i="28"/>
  <c r="N50" i="28"/>
  <c r="L50" i="28"/>
  <c r="K50" i="28"/>
  <c r="J50" i="28"/>
  <c r="I50" i="28"/>
  <c r="H50" i="28"/>
  <c r="G50" i="28"/>
  <c r="F50" i="28"/>
  <c r="M50" i="28" s="1"/>
  <c r="E50" i="28"/>
  <c r="D50" i="28"/>
  <c r="M49" i="28"/>
  <c r="M48" i="28"/>
  <c r="N47" i="28"/>
  <c r="L47" i="28"/>
  <c r="K47" i="28"/>
  <c r="J47" i="28"/>
  <c r="I47" i="28"/>
  <c r="H47" i="28"/>
  <c r="G47" i="28"/>
  <c r="F47" i="28"/>
  <c r="M47" i="28" s="1"/>
  <c r="E47" i="28"/>
  <c r="D47" i="28"/>
  <c r="M46" i="28"/>
  <c r="M45" i="28"/>
  <c r="N44" i="28"/>
  <c r="L44" i="28"/>
  <c r="K44" i="28"/>
  <c r="J44" i="28"/>
  <c r="I44" i="28"/>
  <c r="H44" i="28"/>
  <c r="G44" i="28"/>
  <c r="F44" i="28"/>
  <c r="M44" i="28" s="1"/>
  <c r="D44" i="28"/>
  <c r="M43" i="28"/>
  <c r="M42" i="28"/>
  <c r="M41" i="28"/>
  <c r="M40" i="28"/>
  <c r="M39" i="28"/>
  <c r="M38" i="28"/>
  <c r="N37" i="28"/>
  <c r="L37" i="28"/>
  <c r="K37" i="28"/>
  <c r="J37" i="28"/>
  <c r="I37" i="28"/>
  <c r="H37" i="28"/>
  <c r="G37" i="28"/>
  <c r="F37" i="28"/>
  <c r="M37" i="28" s="1"/>
  <c r="D37" i="28"/>
  <c r="M36" i="28"/>
  <c r="M35" i="28"/>
  <c r="M34" i="28"/>
  <c r="M33" i="28"/>
  <c r="M32" i="28"/>
  <c r="M31" i="28"/>
  <c r="N30" i="28"/>
  <c r="L30" i="28"/>
  <c r="K30" i="28"/>
  <c r="J30" i="28"/>
  <c r="I30" i="28"/>
  <c r="H30" i="28"/>
  <c r="G30" i="28"/>
  <c r="F30" i="28"/>
  <c r="M30" i="28" s="1"/>
  <c r="D30" i="28"/>
  <c r="M29" i="28"/>
  <c r="M28" i="28"/>
  <c r="M27" i="28"/>
  <c r="N26" i="28"/>
  <c r="L26" i="28"/>
  <c r="L25" i="28" s="1"/>
  <c r="L24" i="28" s="1"/>
  <c r="K26" i="28"/>
  <c r="J26" i="28"/>
  <c r="I26" i="28"/>
  <c r="I25" i="28" s="1"/>
  <c r="I24" i="28" s="1"/>
  <c r="I22" i="28" s="1"/>
  <c r="H26" i="28"/>
  <c r="H25" i="28" s="1"/>
  <c r="H24" i="28" s="1"/>
  <c r="H22" i="28" s="1"/>
  <c r="G26" i="28"/>
  <c r="F26" i="28"/>
  <c r="D26" i="28"/>
  <c r="D25" i="28" s="1"/>
  <c r="D24" i="28" s="1"/>
  <c r="N25" i="28"/>
  <c r="N24" i="28" s="1"/>
  <c r="N22" i="28" s="1"/>
  <c r="K25" i="28"/>
  <c r="K24" i="28" s="1"/>
  <c r="K22" i="28" s="1"/>
  <c r="J25" i="28"/>
  <c r="J24" i="28" s="1"/>
  <c r="J22" i="28" s="1"/>
  <c r="G25" i="28"/>
  <c r="G24" i="28" s="1"/>
  <c r="G22" i="28" s="1"/>
  <c r="F25" i="28"/>
  <c r="M25" i="28" s="1"/>
  <c r="E22" i="28"/>
  <c r="E15" i="28"/>
  <c r="E14" i="28"/>
  <c r="D14" i="28"/>
  <c r="E13" i="28"/>
  <c r="E12" i="28"/>
  <c r="D12" i="28"/>
  <c r="M11" i="28"/>
  <c r="L11" i="28"/>
  <c r="B11" i="28"/>
  <c r="A11" i="28"/>
  <c r="M10" i="28"/>
  <c r="L10" i="28"/>
  <c r="B10" i="28"/>
  <c r="M9" i="28"/>
  <c r="L9" i="28"/>
  <c r="B9" i="28"/>
  <c r="A6" i="28"/>
  <c r="J5" i="28"/>
  <c r="I5" i="28"/>
  <c r="A5" i="28"/>
  <c r="A102" i="27"/>
  <c r="G100" i="27"/>
  <c r="A100" i="27"/>
  <c r="G98" i="27"/>
  <c r="A98" i="27"/>
  <c r="M85" i="27"/>
  <c r="N84" i="27"/>
  <c r="L84" i="27"/>
  <c r="K84" i="27"/>
  <c r="J84" i="27"/>
  <c r="I84" i="27"/>
  <c r="H84" i="27"/>
  <c r="G84" i="27"/>
  <c r="F84" i="27"/>
  <c r="M84" i="27" s="1"/>
  <c r="E84" i="27"/>
  <c r="D84" i="27"/>
  <c r="M83" i="27"/>
  <c r="M82" i="27"/>
  <c r="M81" i="27"/>
  <c r="N80" i="27"/>
  <c r="N79" i="27" s="1"/>
  <c r="L80" i="27"/>
  <c r="K80" i="27"/>
  <c r="J80" i="27"/>
  <c r="J79" i="27" s="1"/>
  <c r="I80" i="27"/>
  <c r="H80" i="27"/>
  <c r="G80" i="27"/>
  <c r="F80" i="27"/>
  <c r="M80" i="27" s="1"/>
  <c r="E80" i="27"/>
  <c r="D80" i="27"/>
  <c r="L79" i="27"/>
  <c r="K79" i="27"/>
  <c r="I79" i="27"/>
  <c r="H79" i="27"/>
  <c r="G79" i="27"/>
  <c r="E79" i="27"/>
  <c r="D79" i="27"/>
  <c r="M78" i="27"/>
  <c r="M77" i="27"/>
  <c r="M76" i="27"/>
  <c r="M75" i="27"/>
  <c r="N74" i="27"/>
  <c r="L74" i="27"/>
  <c r="K74" i="27"/>
  <c r="J74" i="27"/>
  <c r="I74" i="27"/>
  <c r="H74" i="27"/>
  <c r="M74" i="27" s="1"/>
  <c r="G74" i="27"/>
  <c r="F74" i="27"/>
  <c r="E74" i="27"/>
  <c r="D74" i="27"/>
  <c r="M73" i="27"/>
  <c r="M72" i="27"/>
  <c r="M71" i="27"/>
  <c r="M70" i="27"/>
  <c r="M69" i="27"/>
  <c r="N68" i="27"/>
  <c r="L68" i="27"/>
  <c r="K68" i="27"/>
  <c r="K60" i="27" s="1"/>
  <c r="K59" i="27" s="1"/>
  <c r="J68" i="27"/>
  <c r="I68" i="27"/>
  <c r="H68" i="27"/>
  <c r="M68" i="27" s="1"/>
  <c r="G68" i="27"/>
  <c r="G60" i="27" s="1"/>
  <c r="G59" i="27" s="1"/>
  <c r="F68" i="27"/>
  <c r="E68" i="27"/>
  <c r="D68" i="27"/>
  <c r="M67" i="27"/>
  <c r="M66" i="27"/>
  <c r="N65" i="27"/>
  <c r="L65" i="27"/>
  <c r="L60" i="27" s="1"/>
  <c r="L59" i="27" s="1"/>
  <c r="K65" i="27"/>
  <c r="J65" i="27"/>
  <c r="I65" i="27"/>
  <c r="H65" i="27"/>
  <c r="M65" i="27" s="1"/>
  <c r="G65" i="27"/>
  <c r="F65" i="27"/>
  <c r="E65" i="27"/>
  <c r="D65" i="27"/>
  <c r="D60" i="27" s="1"/>
  <c r="D59" i="27" s="1"/>
  <c r="M64" i="27"/>
  <c r="M63" i="27"/>
  <c r="N62" i="27"/>
  <c r="L62" i="27"/>
  <c r="K62" i="27"/>
  <c r="J62" i="27"/>
  <c r="I62" i="27"/>
  <c r="M62" i="27" s="1"/>
  <c r="H62" i="27"/>
  <c r="G62" i="27"/>
  <c r="F62" i="27"/>
  <c r="E62" i="27"/>
  <c r="D62" i="27"/>
  <c r="M61" i="27"/>
  <c r="N60" i="27"/>
  <c r="N59" i="27" s="1"/>
  <c r="J60" i="27"/>
  <c r="J59" i="27" s="1"/>
  <c r="I60" i="27"/>
  <c r="F60" i="27"/>
  <c r="E60" i="27"/>
  <c r="I59" i="27"/>
  <c r="E59" i="27"/>
  <c r="M58" i="27"/>
  <c r="M57" i="27"/>
  <c r="M56" i="27"/>
  <c r="M55" i="27"/>
  <c r="N54" i="27"/>
  <c r="L54" i="27"/>
  <c r="K54" i="27"/>
  <c r="J54" i="27"/>
  <c r="I54" i="27"/>
  <c r="H54" i="27"/>
  <c r="M54" i="27" s="1"/>
  <c r="G54" i="27"/>
  <c r="F54" i="27"/>
  <c r="D54" i="27"/>
  <c r="M53" i="27"/>
  <c r="M52" i="27"/>
  <c r="M51" i="27"/>
  <c r="N50" i="27"/>
  <c r="L50" i="27"/>
  <c r="K50" i="27"/>
  <c r="J50" i="27"/>
  <c r="I50" i="27"/>
  <c r="H50" i="27"/>
  <c r="M50" i="27" s="1"/>
  <c r="G50" i="27"/>
  <c r="F50" i="27"/>
  <c r="E50" i="27"/>
  <c r="D50" i="27"/>
  <c r="M49" i="27"/>
  <c r="M48" i="27"/>
  <c r="N47" i="27"/>
  <c r="L47" i="27"/>
  <c r="K47" i="27"/>
  <c r="J47" i="27"/>
  <c r="I47" i="27"/>
  <c r="H47" i="27"/>
  <c r="G47" i="27"/>
  <c r="F47" i="27"/>
  <c r="M47" i="27" s="1"/>
  <c r="E47" i="27"/>
  <c r="D47" i="27"/>
  <c r="M46" i="27"/>
  <c r="M45" i="27"/>
  <c r="N44" i="27"/>
  <c r="L44" i="27"/>
  <c r="K44" i="27"/>
  <c r="J44" i="27"/>
  <c r="I44" i="27"/>
  <c r="H44" i="27"/>
  <c r="G44" i="27"/>
  <c r="F44" i="27"/>
  <c r="M44" i="27" s="1"/>
  <c r="D44" i="27"/>
  <c r="M43" i="27"/>
  <c r="M42" i="27"/>
  <c r="M41" i="27"/>
  <c r="M40" i="27"/>
  <c r="M39" i="27"/>
  <c r="M38" i="27"/>
  <c r="N37" i="27"/>
  <c r="L37" i="27"/>
  <c r="K37" i="27"/>
  <c r="J37" i="27"/>
  <c r="I37" i="27"/>
  <c r="H37" i="27"/>
  <c r="G37" i="27"/>
  <c r="F37" i="27"/>
  <c r="M37" i="27" s="1"/>
  <c r="D37" i="27"/>
  <c r="M36" i="27"/>
  <c r="M35" i="27"/>
  <c r="M34" i="27"/>
  <c r="M33" i="27"/>
  <c r="M32" i="27"/>
  <c r="M31" i="27"/>
  <c r="N30" i="27"/>
  <c r="L30" i="27"/>
  <c r="K30" i="27"/>
  <c r="J30" i="27"/>
  <c r="I30" i="27"/>
  <c r="H30" i="27"/>
  <c r="G30" i="27"/>
  <c r="F30" i="27"/>
  <c r="M30" i="27" s="1"/>
  <c r="D30" i="27"/>
  <c r="M29" i="27"/>
  <c r="M28" i="27"/>
  <c r="M27" i="27"/>
  <c r="N26" i="27"/>
  <c r="L26" i="27"/>
  <c r="L25" i="27" s="1"/>
  <c r="L24" i="27" s="1"/>
  <c r="L22" i="27" s="1"/>
  <c r="K26" i="27"/>
  <c r="K25" i="27" s="1"/>
  <c r="K24" i="27" s="1"/>
  <c r="K22" i="27" s="1"/>
  <c r="J26" i="27"/>
  <c r="I26" i="27"/>
  <c r="H26" i="27"/>
  <c r="H25" i="27" s="1"/>
  <c r="H24" i="27" s="1"/>
  <c r="G26" i="27"/>
  <c r="G25" i="27" s="1"/>
  <c r="G24" i="27" s="1"/>
  <c r="G22" i="27" s="1"/>
  <c r="F26" i="27"/>
  <c r="D26" i="27"/>
  <c r="N25" i="27"/>
  <c r="N24" i="27" s="1"/>
  <c r="N22" i="27" s="1"/>
  <c r="J25" i="27"/>
  <c r="J24" i="27" s="1"/>
  <c r="J22" i="27" s="1"/>
  <c r="I25" i="27"/>
  <c r="I24" i="27" s="1"/>
  <c r="I22" i="27" s="1"/>
  <c r="F25" i="27"/>
  <c r="D25" i="27"/>
  <c r="D24" i="27" s="1"/>
  <c r="D22" i="27" s="1"/>
  <c r="E22" i="27"/>
  <c r="E15" i="27"/>
  <c r="E14" i="27"/>
  <c r="D14" i="27"/>
  <c r="E13" i="27"/>
  <c r="D12" i="27"/>
  <c r="E12" i="27" s="1"/>
  <c r="M11" i="27"/>
  <c r="L11" i="27"/>
  <c r="B11" i="27"/>
  <c r="A11" i="27"/>
  <c r="M10" i="27"/>
  <c r="L10" i="27"/>
  <c r="B10" i="27"/>
  <c r="M9" i="27"/>
  <c r="L9" i="27"/>
  <c r="B9" i="27"/>
  <c r="A6" i="27"/>
  <c r="J5" i="27"/>
  <c r="I5" i="27"/>
  <c r="A5" i="27"/>
  <c r="A102" i="26"/>
  <c r="G100" i="26"/>
  <c r="A100" i="26"/>
  <c r="G98" i="26"/>
  <c r="A98" i="26"/>
  <c r="E94" i="26"/>
  <c r="E93" i="26"/>
  <c r="E92" i="26"/>
  <c r="E91" i="26"/>
  <c r="E90" i="26"/>
  <c r="E89" i="26"/>
  <c r="E88" i="26"/>
  <c r="E87" i="26"/>
  <c r="E86" i="26"/>
  <c r="N85" i="26"/>
  <c r="M85" i="26"/>
  <c r="L85" i="26"/>
  <c r="K85" i="26"/>
  <c r="J85" i="26"/>
  <c r="I85" i="26"/>
  <c r="H85" i="26"/>
  <c r="G85" i="26"/>
  <c r="F85" i="26"/>
  <c r="E85" i="26"/>
  <c r="D85" i="26"/>
  <c r="N84" i="26"/>
  <c r="M84" i="26"/>
  <c r="L84" i="26"/>
  <c r="K84" i="26"/>
  <c r="J84" i="26"/>
  <c r="I84" i="26"/>
  <c r="H84" i="26"/>
  <c r="G84" i="26"/>
  <c r="F84" i="26"/>
  <c r="E84" i="26"/>
  <c r="D84" i="26"/>
  <c r="N83" i="26"/>
  <c r="M83" i="26"/>
  <c r="L83" i="26"/>
  <c r="K83" i="26"/>
  <c r="J83" i="26"/>
  <c r="I83" i="26"/>
  <c r="H83" i="26"/>
  <c r="G83" i="26"/>
  <c r="F83" i="26"/>
  <c r="E83" i="26"/>
  <c r="D83" i="26"/>
  <c r="N82" i="26"/>
  <c r="M82" i="26"/>
  <c r="L82" i="26"/>
  <c r="K82" i="26"/>
  <c r="J82" i="26"/>
  <c r="I82" i="26"/>
  <c r="H82" i="26"/>
  <c r="G82" i="26"/>
  <c r="F82" i="26"/>
  <c r="E82" i="26"/>
  <c r="D82" i="26"/>
  <c r="N81" i="26"/>
  <c r="M81" i="26"/>
  <c r="L81" i="26"/>
  <c r="K81" i="26"/>
  <c r="J81" i="26"/>
  <c r="I81" i="26"/>
  <c r="H81" i="26"/>
  <c r="G81" i="26"/>
  <c r="F81" i="26"/>
  <c r="E81" i="26"/>
  <c r="D81" i="26"/>
  <c r="N80" i="26"/>
  <c r="M80" i="26"/>
  <c r="L80" i="26"/>
  <c r="K80" i="26"/>
  <c r="J80" i="26"/>
  <c r="I80" i="26"/>
  <c r="H80" i="26"/>
  <c r="G80" i="26"/>
  <c r="F80" i="26"/>
  <c r="E80" i="26"/>
  <c r="D80" i="26"/>
  <c r="N79" i="26"/>
  <c r="M79" i="26"/>
  <c r="L79" i="26"/>
  <c r="K79" i="26"/>
  <c r="J79" i="26"/>
  <c r="I79" i="26"/>
  <c r="H79" i="26"/>
  <c r="G79" i="26"/>
  <c r="F79" i="26"/>
  <c r="E79" i="26"/>
  <c r="D79" i="26"/>
  <c r="N78" i="26"/>
  <c r="M78" i="26"/>
  <c r="L78" i="26"/>
  <c r="K78" i="26"/>
  <c r="J78" i="26"/>
  <c r="I78" i="26"/>
  <c r="H78" i="26"/>
  <c r="G78" i="26"/>
  <c r="F78" i="26"/>
  <c r="E78" i="26"/>
  <c r="D78" i="26"/>
  <c r="N77" i="26"/>
  <c r="M77" i="26"/>
  <c r="L77" i="26"/>
  <c r="K77" i="26"/>
  <c r="J77" i="26"/>
  <c r="I77" i="26"/>
  <c r="H77" i="26"/>
  <c r="G77" i="26"/>
  <c r="F77" i="26"/>
  <c r="E77" i="26"/>
  <c r="D77" i="26"/>
  <c r="N76" i="26"/>
  <c r="M76" i="26"/>
  <c r="L76" i="26"/>
  <c r="K76" i="26"/>
  <c r="J76" i="26"/>
  <c r="I76" i="26"/>
  <c r="H76" i="26"/>
  <c r="G76" i="26"/>
  <c r="F76" i="26"/>
  <c r="E76" i="26"/>
  <c r="D76" i="26"/>
  <c r="N75" i="26"/>
  <c r="M75" i="26"/>
  <c r="L75" i="26"/>
  <c r="K75" i="26"/>
  <c r="J75" i="26"/>
  <c r="I75" i="26"/>
  <c r="H75" i="26"/>
  <c r="G75" i="26"/>
  <c r="F75" i="26"/>
  <c r="E75" i="26"/>
  <c r="D75" i="26"/>
  <c r="N74" i="26"/>
  <c r="M74" i="26"/>
  <c r="L74" i="26"/>
  <c r="K74" i="26"/>
  <c r="J74" i="26"/>
  <c r="I74" i="26"/>
  <c r="H74" i="26"/>
  <c r="G74" i="26"/>
  <c r="F74" i="26"/>
  <c r="E74" i="26"/>
  <c r="D74" i="26"/>
  <c r="N73" i="26"/>
  <c r="M73" i="26"/>
  <c r="L73" i="26"/>
  <c r="K73" i="26"/>
  <c r="J73" i="26"/>
  <c r="I73" i="26"/>
  <c r="H73" i="26"/>
  <c r="G73" i="26"/>
  <c r="F73" i="26"/>
  <c r="E73" i="26"/>
  <c r="D73" i="26"/>
  <c r="N72" i="26"/>
  <c r="M72" i="26"/>
  <c r="L72" i="26"/>
  <c r="K72" i="26"/>
  <c r="J72" i="26"/>
  <c r="I72" i="26"/>
  <c r="H72" i="26"/>
  <c r="G72" i="26"/>
  <c r="F72" i="26"/>
  <c r="E72" i="26"/>
  <c r="D72" i="26"/>
  <c r="N71" i="26"/>
  <c r="M71" i="26"/>
  <c r="L71" i="26"/>
  <c r="K71" i="26"/>
  <c r="J71" i="26"/>
  <c r="I71" i="26"/>
  <c r="H71" i="26"/>
  <c r="G71" i="26"/>
  <c r="F71" i="26"/>
  <c r="E71" i="26"/>
  <c r="D71" i="26"/>
  <c r="N70" i="26"/>
  <c r="M70" i="26"/>
  <c r="L70" i="26"/>
  <c r="K70" i="26"/>
  <c r="J70" i="26"/>
  <c r="I70" i="26"/>
  <c r="H70" i="26"/>
  <c r="G70" i="26"/>
  <c r="F70" i="26"/>
  <c r="E70" i="26"/>
  <c r="D70" i="26"/>
  <c r="N69" i="26"/>
  <c r="M69" i="26"/>
  <c r="L69" i="26"/>
  <c r="K69" i="26"/>
  <c r="J69" i="26"/>
  <c r="I69" i="26"/>
  <c r="H69" i="26"/>
  <c r="G69" i="26"/>
  <c r="F69" i="26"/>
  <c r="E69" i="26"/>
  <c r="D69" i="26"/>
  <c r="N68" i="26"/>
  <c r="M68" i="26"/>
  <c r="L68" i="26"/>
  <c r="K68" i="26"/>
  <c r="J68" i="26"/>
  <c r="I68" i="26"/>
  <c r="H68" i="26"/>
  <c r="G68" i="26"/>
  <c r="F68" i="26"/>
  <c r="E68" i="26"/>
  <c r="D68" i="26"/>
  <c r="N67" i="26"/>
  <c r="M67" i="26"/>
  <c r="L67" i="26"/>
  <c r="K67" i="26"/>
  <c r="J67" i="26"/>
  <c r="I67" i="26"/>
  <c r="H67" i="26"/>
  <c r="G67" i="26"/>
  <c r="F67" i="26"/>
  <c r="E67" i="26"/>
  <c r="D67" i="26"/>
  <c r="N66" i="26"/>
  <c r="M66" i="26"/>
  <c r="L66" i="26"/>
  <c r="K66" i="26"/>
  <c r="J66" i="26"/>
  <c r="I66" i="26"/>
  <c r="H66" i="26"/>
  <c r="G66" i="26"/>
  <c r="F66" i="26"/>
  <c r="E66" i="26"/>
  <c r="D66" i="26"/>
  <c r="N65" i="26"/>
  <c r="M65" i="26"/>
  <c r="L65" i="26"/>
  <c r="K65" i="26"/>
  <c r="J65" i="26"/>
  <c r="I65" i="26"/>
  <c r="H65" i="26"/>
  <c r="G65" i="26"/>
  <c r="F65" i="26"/>
  <c r="E65" i="26"/>
  <c r="D65" i="26"/>
  <c r="N64" i="26"/>
  <c r="M64" i="26"/>
  <c r="L64" i="26"/>
  <c r="K64" i="26"/>
  <c r="J64" i="26"/>
  <c r="I64" i="26"/>
  <c r="H64" i="26"/>
  <c r="G64" i="26"/>
  <c r="F64" i="26"/>
  <c r="E64" i="26"/>
  <c r="D64" i="26"/>
  <c r="N63" i="26"/>
  <c r="M63" i="26"/>
  <c r="L63" i="26"/>
  <c r="K63" i="26"/>
  <c r="J63" i="26"/>
  <c r="I63" i="26"/>
  <c r="H63" i="26"/>
  <c r="G63" i="26"/>
  <c r="F63" i="26"/>
  <c r="E63" i="26"/>
  <c r="D63" i="26"/>
  <c r="N62" i="26"/>
  <c r="M62" i="26"/>
  <c r="L62" i="26"/>
  <c r="K62" i="26"/>
  <c r="J62" i="26"/>
  <c r="I62" i="26"/>
  <c r="H62" i="26"/>
  <c r="G62" i="26"/>
  <c r="F62" i="26"/>
  <c r="E62" i="26"/>
  <c r="D62" i="26"/>
  <c r="N61" i="26"/>
  <c r="M61" i="26"/>
  <c r="L61" i="26"/>
  <c r="K61" i="26"/>
  <c r="J61" i="26"/>
  <c r="I61" i="26"/>
  <c r="H61" i="26"/>
  <c r="G61" i="26"/>
  <c r="F61" i="26"/>
  <c r="E61" i="26"/>
  <c r="D61" i="26"/>
  <c r="N60" i="26"/>
  <c r="M60" i="26"/>
  <c r="L60" i="26"/>
  <c r="K60" i="26"/>
  <c r="J60" i="26"/>
  <c r="I60" i="26"/>
  <c r="H60" i="26"/>
  <c r="G60" i="26"/>
  <c r="F60" i="26"/>
  <c r="E60" i="26"/>
  <c r="D60" i="26"/>
  <c r="N59" i="26"/>
  <c r="M59" i="26"/>
  <c r="L59" i="26"/>
  <c r="K59" i="26"/>
  <c r="J59" i="26"/>
  <c r="I59" i="26"/>
  <c r="H59" i="26"/>
  <c r="G59" i="26"/>
  <c r="F59" i="26"/>
  <c r="E59" i="26"/>
  <c r="D59" i="26"/>
  <c r="N58" i="26"/>
  <c r="M58" i="26"/>
  <c r="L58" i="26"/>
  <c r="K58" i="26"/>
  <c r="J58" i="26"/>
  <c r="I58" i="26"/>
  <c r="H58" i="26"/>
  <c r="G58" i="26"/>
  <c r="F58" i="26"/>
  <c r="E58" i="26"/>
  <c r="D58" i="26"/>
  <c r="N57" i="26"/>
  <c r="L57" i="26"/>
  <c r="K57" i="26"/>
  <c r="J57" i="26"/>
  <c r="H57" i="26"/>
  <c r="G57" i="26"/>
  <c r="F57" i="26"/>
  <c r="E57" i="26"/>
  <c r="D57" i="26"/>
  <c r="N56" i="26"/>
  <c r="M56" i="26"/>
  <c r="L56" i="26"/>
  <c r="K56" i="26"/>
  <c r="J56" i="26"/>
  <c r="I56" i="26"/>
  <c r="H56" i="26"/>
  <c r="G56" i="26"/>
  <c r="F56" i="26"/>
  <c r="E56" i="26"/>
  <c r="D56" i="26"/>
  <c r="N55" i="26"/>
  <c r="M55" i="26"/>
  <c r="L55" i="26"/>
  <c r="K55" i="26"/>
  <c r="J55" i="26"/>
  <c r="I55" i="26"/>
  <c r="H55" i="26"/>
  <c r="G55" i="26"/>
  <c r="F55" i="26"/>
  <c r="E55" i="26"/>
  <c r="D55" i="26"/>
  <c r="N54" i="26"/>
  <c r="L54" i="26"/>
  <c r="K54" i="26"/>
  <c r="J54" i="26"/>
  <c r="H54" i="26"/>
  <c r="G54" i="26"/>
  <c r="F54" i="26"/>
  <c r="E54" i="26"/>
  <c r="D54" i="26"/>
  <c r="N53" i="26"/>
  <c r="M53" i="26"/>
  <c r="L53" i="26"/>
  <c r="K53" i="26"/>
  <c r="J53" i="26"/>
  <c r="I53" i="26"/>
  <c r="H53" i="26"/>
  <c r="G53" i="26"/>
  <c r="F53" i="26"/>
  <c r="E53" i="26"/>
  <c r="D53" i="26"/>
  <c r="N52" i="26"/>
  <c r="M52" i="26"/>
  <c r="L52" i="26"/>
  <c r="K52" i="26"/>
  <c r="J52" i="26"/>
  <c r="I52" i="26"/>
  <c r="H52" i="26"/>
  <c r="G52" i="26"/>
  <c r="F52" i="26"/>
  <c r="E52" i="26"/>
  <c r="D52" i="26"/>
  <c r="N51" i="26"/>
  <c r="M51" i="26"/>
  <c r="L51" i="26"/>
  <c r="K51" i="26"/>
  <c r="J51" i="26"/>
  <c r="I51" i="26"/>
  <c r="H51" i="26"/>
  <c r="G51" i="26"/>
  <c r="F51" i="26"/>
  <c r="E51" i="26"/>
  <c r="D51" i="26"/>
  <c r="N50" i="26"/>
  <c r="M50" i="26"/>
  <c r="L50" i="26"/>
  <c r="K50" i="26"/>
  <c r="J50" i="26"/>
  <c r="I50" i="26"/>
  <c r="H50" i="26"/>
  <c r="G50" i="26"/>
  <c r="F50" i="26"/>
  <c r="E50" i="26"/>
  <c r="D50" i="26"/>
  <c r="N49" i="26"/>
  <c r="M49" i="26"/>
  <c r="L49" i="26"/>
  <c r="K49" i="26"/>
  <c r="J49" i="26"/>
  <c r="I49" i="26"/>
  <c r="H49" i="26"/>
  <c r="G49" i="26"/>
  <c r="F49" i="26"/>
  <c r="E49" i="26"/>
  <c r="D49" i="26"/>
  <c r="N48" i="26"/>
  <c r="M48" i="26"/>
  <c r="L48" i="26"/>
  <c r="K48" i="26"/>
  <c r="J48" i="26"/>
  <c r="I48" i="26"/>
  <c r="H48" i="26"/>
  <c r="G48" i="26"/>
  <c r="F48" i="26"/>
  <c r="E48" i="26"/>
  <c r="D48" i="26"/>
  <c r="N47" i="26"/>
  <c r="M47" i="26"/>
  <c r="L47" i="26"/>
  <c r="K47" i="26"/>
  <c r="J47" i="26"/>
  <c r="I47" i="26"/>
  <c r="H47" i="26"/>
  <c r="G47" i="26"/>
  <c r="F47" i="26"/>
  <c r="E47" i="26"/>
  <c r="D47" i="26"/>
  <c r="N46" i="26"/>
  <c r="M46" i="26"/>
  <c r="L46" i="26"/>
  <c r="K46" i="26"/>
  <c r="J46" i="26"/>
  <c r="I46" i="26"/>
  <c r="H46" i="26"/>
  <c r="G46" i="26"/>
  <c r="F46" i="26"/>
  <c r="E46" i="26"/>
  <c r="D46" i="26"/>
  <c r="N45" i="26"/>
  <c r="M45" i="26"/>
  <c r="L45" i="26"/>
  <c r="K45" i="26"/>
  <c r="J45" i="26"/>
  <c r="I45" i="26"/>
  <c r="H45" i="26"/>
  <c r="G45" i="26"/>
  <c r="F45" i="26"/>
  <c r="E45" i="26"/>
  <c r="D45" i="26"/>
  <c r="N44" i="26"/>
  <c r="M44" i="26"/>
  <c r="L44" i="26"/>
  <c r="K44" i="26"/>
  <c r="J44" i="26"/>
  <c r="I44" i="26"/>
  <c r="H44" i="26"/>
  <c r="G44" i="26"/>
  <c r="F44" i="26"/>
  <c r="E44" i="26"/>
  <c r="D44" i="26"/>
  <c r="N43" i="26"/>
  <c r="M43" i="26"/>
  <c r="L43" i="26"/>
  <c r="K43" i="26"/>
  <c r="J43" i="26"/>
  <c r="I43" i="26"/>
  <c r="H43" i="26"/>
  <c r="G43" i="26"/>
  <c r="F43" i="26"/>
  <c r="E43" i="26"/>
  <c r="D43" i="26"/>
  <c r="N42" i="26"/>
  <c r="M42" i="26"/>
  <c r="L42" i="26"/>
  <c r="K42" i="26"/>
  <c r="J42" i="26"/>
  <c r="I42" i="26"/>
  <c r="H42" i="26"/>
  <c r="G42" i="26"/>
  <c r="F42" i="26"/>
  <c r="E42" i="26"/>
  <c r="D42" i="26"/>
  <c r="N41" i="26"/>
  <c r="M41" i="26"/>
  <c r="L41" i="26"/>
  <c r="K41" i="26"/>
  <c r="J41" i="26"/>
  <c r="I41" i="26"/>
  <c r="H41" i="26"/>
  <c r="G41" i="26"/>
  <c r="F41" i="26"/>
  <c r="E41" i="26"/>
  <c r="D41" i="26"/>
  <c r="N40" i="26"/>
  <c r="M40" i="26"/>
  <c r="L40" i="26"/>
  <c r="K40" i="26"/>
  <c r="J40" i="26"/>
  <c r="I40" i="26"/>
  <c r="H40" i="26"/>
  <c r="G40" i="26"/>
  <c r="F40" i="26"/>
  <c r="E40" i="26"/>
  <c r="D40" i="26"/>
  <c r="N39" i="26"/>
  <c r="M39" i="26"/>
  <c r="L39" i="26"/>
  <c r="K39" i="26"/>
  <c r="J39" i="26"/>
  <c r="I39" i="26"/>
  <c r="H39" i="26"/>
  <c r="G39" i="26"/>
  <c r="F39" i="26"/>
  <c r="E39" i="26"/>
  <c r="D39" i="26"/>
  <c r="N38" i="26"/>
  <c r="M38" i="26"/>
  <c r="L38" i="26"/>
  <c r="K38" i="26"/>
  <c r="J38" i="26"/>
  <c r="I38" i="26"/>
  <c r="H38" i="26"/>
  <c r="G38" i="26"/>
  <c r="F38" i="26"/>
  <c r="E38" i="26"/>
  <c r="D38" i="26"/>
  <c r="N37" i="26"/>
  <c r="M37" i="26"/>
  <c r="L37" i="26"/>
  <c r="K37" i="26"/>
  <c r="J37" i="26"/>
  <c r="I37" i="26"/>
  <c r="H37" i="26"/>
  <c r="G37" i="26"/>
  <c r="F37" i="26"/>
  <c r="E37" i="26"/>
  <c r="D37" i="26"/>
  <c r="N36" i="26"/>
  <c r="M36" i="26"/>
  <c r="L36" i="26"/>
  <c r="K36" i="26"/>
  <c r="J36" i="26"/>
  <c r="I36" i="26"/>
  <c r="H36" i="26"/>
  <c r="G36" i="26"/>
  <c r="F36" i="26"/>
  <c r="E36" i="26"/>
  <c r="D36" i="26"/>
  <c r="N35" i="26"/>
  <c r="M35" i="26"/>
  <c r="L35" i="26"/>
  <c r="K35" i="26"/>
  <c r="J35" i="26"/>
  <c r="I35" i="26"/>
  <c r="H35" i="26"/>
  <c r="G35" i="26"/>
  <c r="F35" i="26"/>
  <c r="E35" i="26"/>
  <c r="D35" i="26"/>
  <c r="N34" i="26"/>
  <c r="M34" i="26"/>
  <c r="L34" i="26"/>
  <c r="K34" i="26"/>
  <c r="J34" i="26"/>
  <c r="I34" i="26"/>
  <c r="H34" i="26"/>
  <c r="G34" i="26"/>
  <c r="F34" i="26"/>
  <c r="E34" i="26"/>
  <c r="D34" i="26"/>
  <c r="N33" i="26"/>
  <c r="M33" i="26"/>
  <c r="L33" i="26"/>
  <c r="K33" i="26"/>
  <c r="J33" i="26"/>
  <c r="I33" i="26"/>
  <c r="H33" i="26"/>
  <c r="G33" i="26"/>
  <c r="F33" i="26"/>
  <c r="E33" i="26"/>
  <c r="D33" i="26"/>
  <c r="N32" i="26"/>
  <c r="M32" i="26"/>
  <c r="L32" i="26"/>
  <c r="K32" i="26"/>
  <c r="J32" i="26"/>
  <c r="I32" i="26"/>
  <c r="H32" i="26"/>
  <c r="G32" i="26"/>
  <c r="F32" i="26"/>
  <c r="E32" i="26"/>
  <c r="D32" i="26"/>
  <c r="N31" i="26"/>
  <c r="M31" i="26"/>
  <c r="L31" i="26"/>
  <c r="K31" i="26"/>
  <c r="J31" i="26"/>
  <c r="I31" i="26"/>
  <c r="H31" i="26"/>
  <c r="G31" i="26"/>
  <c r="F31" i="26"/>
  <c r="E31" i="26"/>
  <c r="D31" i="26"/>
  <c r="N30" i="26"/>
  <c r="M30" i="26"/>
  <c r="L30" i="26"/>
  <c r="K30" i="26"/>
  <c r="J30" i="26"/>
  <c r="I30" i="26"/>
  <c r="H30" i="26"/>
  <c r="G30" i="26"/>
  <c r="F30" i="26"/>
  <c r="E30" i="26"/>
  <c r="D30" i="26"/>
  <c r="N29" i="26"/>
  <c r="M29" i="26"/>
  <c r="L29" i="26"/>
  <c r="K29" i="26"/>
  <c r="J29" i="26"/>
  <c r="I29" i="26"/>
  <c r="H29" i="26"/>
  <c r="G29" i="26"/>
  <c r="F29" i="26"/>
  <c r="E29" i="26"/>
  <c r="D29" i="26"/>
  <c r="N28" i="26"/>
  <c r="M28" i="26"/>
  <c r="L28" i="26"/>
  <c r="K28" i="26"/>
  <c r="J28" i="26"/>
  <c r="I28" i="26"/>
  <c r="H28" i="26"/>
  <c r="G28" i="26"/>
  <c r="F28" i="26"/>
  <c r="E28" i="26"/>
  <c r="D28" i="26"/>
  <c r="N27" i="26"/>
  <c r="L27" i="26"/>
  <c r="K27" i="26"/>
  <c r="J27" i="26"/>
  <c r="I27" i="26"/>
  <c r="H27" i="26"/>
  <c r="G27" i="26"/>
  <c r="F27" i="26"/>
  <c r="E27" i="26"/>
  <c r="D27" i="26"/>
  <c r="N26" i="26"/>
  <c r="M26" i="26"/>
  <c r="L26" i="26"/>
  <c r="K26" i="26"/>
  <c r="J26" i="26"/>
  <c r="I26" i="26"/>
  <c r="H26" i="26"/>
  <c r="G26" i="26"/>
  <c r="F26" i="26"/>
  <c r="E26" i="26"/>
  <c r="D26" i="26"/>
  <c r="N25" i="26"/>
  <c r="M25" i="26"/>
  <c r="L25" i="26"/>
  <c r="K25" i="26"/>
  <c r="J25" i="26"/>
  <c r="I25" i="26"/>
  <c r="H25" i="26"/>
  <c r="G25" i="26"/>
  <c r="F25" i="26"/>
  <c r="E25" i="26"/>
  <c r="D25" i="26"/>
  <c r="N24" i="26"/>
  <c r="L24" i="26"/>
  <c r="K24" i="26"/>
  <c r="J24" i="26"/>
  <c r="I24" i="26"/>
  <c r="H24" i="26"/>
  <c r="G24" i="26"/>
  <c r="F24" i="26"/>
  <c r="E24" i="26"/>
  <c r="D24" i="26"/>
  <c r="N22" i="26"/>
  <c r="L22" i="26"/>
  <c r="K22" i="26"/>
  <c r="J22" i="26"/>
  <c r="I22" i="26"/>
  <c r="H22" i="26"/>
  <c r="G22" i="26"/>
  <c r="F22" i="26"/>
  <c r="E22" i="26"/>
  <c r="D22" i="26"/>
  <c r="E14" i="26"/>
  <c r="D14" i="26"/>
  <c r="D12" i="26"/>
  <c r="E12" i="26" s="1"/>
  <c r="M11" i="26"/>
  <c r="L11" i="26"/>
  <c r="B11" i="26"/>
  <c r="A11" i="26"/>
  <c r="M10" i="26"/>
  <c r="L10" i="26"/>
  <c r="B10" i="26"/>
  <c r="M9" i="26"/>
  <c r="L9" i="26"/>
  <c r="B9" i="26"/>
  <c r="A6" i="26"/>
  <c r="J5" i="26"/>
  <c r="I5" i="26"/>
  <c r="A5" i="26"/>
  <c r="A105" i="25"/>
  <c r="E103" i="25"/>
  <c r="A103" i="25"/>
  <c r="E101" i="25"/>
  <c r="A101" i="25"/>
  <c r="L97" i="25"/>
  <c r="K97" i="25"/>
  <c r="J97" i="25"/>
  <c r="D97" i="25"/>
  <c r="L89" i="25"/>
  <c r="K89" i="25"/>
  <c r="J89" i="25"/>
  <c r="D89" i="25"/>
  <c r="L88" i="25"/>
  <c r="K88" i="25"/>
  <c r="J88" i="25"/>
  <c r="D88" i="25"/>
  <c r="L80" i="25"/>
  <c r="K80" i="25"/>
  <c r="J80" i="25"/>
  <c r="D80" i="25"/>
  <c r="L74" i="25"/>
  <c r="K74" i="25"/>
  <c r="J74" i="25"/>
  <c r="D74" i="25"/>
  <c r="L71" i="25"/>
  <c r="K71" i="25"/>
  <c r="J71" i="25"/>
  <c r="D71" i="25"/>
  <c r="L68" i="25"/>
  <c r="K68" i="25"/>
  <c r="J68" i="25"/>
  <c r="D68" i="25"/>
  <c r="L66" i="25"/>
  <c r="K66" i="25"/>
  <c r="J66" i="25"/>
  <c r="D66" i="25"/>
  <c r="L65" i="25"/>
  <c r="K65" i="25"/>
  <c r="J65" i="25"/>
  <c r="D65" i="25"/>
  <c r="L60" i="25"/>
  <c r="K60" i="25"/>
  <c r="J60" i="25"/>
  <c r="D60" i="25"/>
  <c r="L56" i="25"/>
  <c r="K56" i="25"/>
  <c r="J56" i="25"/>
  <c r="D56" i="25"/>
  <c r="L53" i="25"/>
  <c r="K53" i="25"/>
  <c r="J53" i="25"/>
  <c r="D53" i="25"/>
  <c r="L50" i="25"/>
  <c r="K50" i="25"/>
  <c r="J50" i="25"/>
  <c r="D50" i="25"/>
  <c r="L43" i="25"/>
  <c r="K43" i="25"/>
  <c r="J43" i="25"/>
  <c r="D43" i="25"/>
  <c r="L36" i="25"/>
  <c r="K36" i="25"/>
  <c r="J36" i="25"/>
  <c r="D36" i="25"/>
  <c r="L32" i="25"/>
  <c r="K32" i="25"/>
  <c r="J32" i="25"/>
  <c r="D32" i="25"/>
  <c r="L31" i="25"/>
  <c r="K31" i="25"/>
  <c r="J31" i="25"/>
  <c r="D31" i="25"/>
  <c r="L30" i="25"/>
  <c r="K30" i="25"/>
  <c r="J30" i="25"/>
  <c r="D30" i="25"/>
  <c r="L28" i="25"/>
  <c r="K28" i="25"/>
  <c r="J28" i="25"/>
  <c r="M22" i="25" s="1"/>
  <c r="D28" i="25"/>
  <c r="I22" i="25"/>
  <c r="H22" i="25"/>
  <c r="D22" i="25"/>
  <c r="E15" i="25"/>
  <c r="E14" i="25"/>
  <c r="D14" i="25"/>
  <c r="E13" i="25"/>
  <c r="E12" i="25"/>
  <c r="D12" i="25"/>
  <c r="M11" i="25"/>
  <c r="L11" i="25"/>
  <c r="B11" i="25"/>
  <c r="A11" i="25"/>
  <c r="M10" i="25"/>
  <c r="L10" i="25"/>
  <c r="B10" i="25"/>
  <c r="M9" i="25"/>
  <c r="L9" i="25"/>
  <c r="B9" i="25"/>
  <c r="A6" i="25"/>
  <c r="E5" i="25"/>
  <c r="D5" i="25"/>
  <c r="A5" i="25"/>
  <c r="A105" i="24"/>
  <c r="E103" i="24"/>
  <c r="A103" i="24"/>
  <c r="E101" i="24"/>
  <c r="A101" i="24"/>
  <c r="L97" i="24"/>
  <c r="K97" i="24"/>
  <c r="J97" i="24"/>
  <c r="D97" i="24"/>
  <c r="L89" i="24"/>
  <c r="K89" i="24"/>
  <c r="J89" i="24"/>
  <c r="D89" i="24"/>
  <c r="L88" i="24"/>
  <c r="K88" i="24"/>
  <c r="J88" i="24"/>
  <c r="D88" i="24"/>
  <c r="L80" i="24"/>
  <c r="K80" i="24"/>
  <c r="J80" i="24"/>
  <c r="D80" i="24"/>
  <c r="L74" i="24"/>
  <c r="K74" i="24"/>
  <c r="J74" i="24"/>
  <c r="D74" i="24"/>
  <c r="L71" i="24"/>
  <c r="K71" i="24"/>
  <c r="J71" i="24"/>
  <c r="D71" i="24"/>
  <c r="L68" i="24"/>
  <c r="K68" i="24"/>
  <c r="J68" i="24"/>
  <c r="D68" i="24"/>
  <c r="L66" i="24"/>
  <c r="K66" i="24"/>
  <c r="J66" i="24"/>
  <c r="D66" i="24"/>
  <c r="L65" i="24"/>
  <c r="K65" i="24"/>
  <c r="J65" i="24"/>
  <c r="D65" i="24"/>
  <c r="L60" i="24"/>
  <c r="K60" i="24"/>
  <c r="J60" i="24"/>
  <c r="D60" i="24"/>
  <c r="L56" i="24"/>
  <c r="K56" i="24"/>
  <c r="J56" i="24"/>
  <c r="D56" i="24"/>
  <c r="L53" i="24"/>
  <c r="K53" i="24"/>
  <c r="J53" i="24"/>
  <c r="D53" i="24"/>
  <c r="L50" i="24"/>
  <c r="K50" i="24"/>
  <c r="J50" i="24"/>
  <c r="D50" i="24"/>
  <c r="L43" i="24"/>
  <c r="K43" i="24"/>
  <c r="J43" i="24"/>
  <c r="D43" i="24"/>
  <c r="L36" i="24"/>
  <c r="K36" i="24"/>
  <c r="J36" i="24"/>
  <c r="D36" i="24"/>
  <c r="L32" i="24"/>
  <c r="K32" i="24"/>
  <c r="J32" i="24"/>
  <c r="D32" i="24"/>
  <c r="L31" i="24"/>
  <c r="K31" i="24"/>
  <c r="J31" i="24"/>
  <c r="D31" i="24"/>
  <c r="L30" i="24"/>
  <c r="K30" i="24"/>
  <c r="J30" i="24"/>
  <c r="D30" i="24"/>
  <c r="L28" i="24"/>
  <c r="K28" i="24"/>
  <c r="J28" i="24"/>
  <c r="M22" i="24" s="1"/>
  <c r="D28" i="24"/>
  <c r="I22" i="24"/>
  <c r="H22" i="24"/>
  <c r="D22" i="24"/>
  <c r="E15" i="24"/>
  <c r="E14" i="24"/>
  <c r="D14" i="24"/>
  <c r="E13" i="24"/>
  <c r="E12" i="24"/>
  <c r="D12" i="24"/>
  <c r="M11" i="24"/>
  <c r="L11" i="24"/>
  <c r="B11" i="24"/>
  <c r="A11" i="24"/>
  <c r="M10" i="24"/>
  <c r="L10" i="24"/>
  <c r="B10" i="24"/>
  <c r="M9" i="24"/>
  <c r="L9" i="24"/>
  <c r="B9" i="24"/>
  <c r="A6" i="24"/>
  <c r="E5" i="24"/>
  <c r="D5" i="24"/>
  <c r="A5" i="24"/>
  <c r="A105" i="23"/>
  <c r="E103" i="23"/>
  <c r="A103" i="23"/>
  <c r="E101" i="23"/>
  <c r="A101" i="23"/>
  <c r="L97" i="23"/>
  <c r="K97" i="23"/>
  <c r="J97" i="23"/>
  <c r="D97" i="23"/>
  <c r="L89" i="23"/>
  <c r="K89" i="23"/>
  <c r="J89" i="23"/>
  <c r="D89" i="23"/>
  <c r="L88" i="23"/>
  <c r="K88" i="23"/>
  <c r="J88" i="23"/>
  <c r="D88" i="23"/>
  <c r="L80" i="23"/>
  <c r="K80" i="23"/>
  <c r="J80" i="23"/>
  <c r="D80" i="23"/>
  <c r="L74" i="23"/>
  <c r="K74" i="23"/>
  <c r="J74" i="23"/>
  <c r="D74" i="23"/>
  <c r="L71" i="23"/>
  <c r="K71" i="23"/>
  <c r="J71" i="23"/>
  <c r="D71" i="23"/>
  <c r="L68" i="23"/>
  <c r="K68" i="23"/>
  <c r="J68" i="23"/>
  <c r="D68" i="23"/>
  <c r="L66" i="23"/>
  <c r="K66" i="23"/>
  <c r="J66" i="23"/>
  <c r="D66" i="23"/>
  <c r="L65" i="23"/>
  <c r="K65" i="23"/>
  <c r="J65" i="23"/>
  <c r="D65" i="23"/>
  <c r="L60" i="23"/>
  <c r="K60" i="23"/>
  <c r="J60" i="23"/>
  <c r="D60" i="23"/>
  <c r="L56" i="23"/>
  <c r="K56" i="23"/>
  <c r="J56" i="23"/>
  <c r="D56" i="23"/>
  <c r="L53" i="23"/>
  <c r="K53" i="23"/>
  <c r="J53" i="23"/>
  <c r="D53" i="23"/>
  <c r="L50" i="23"/>
  <c r="K50" i="23"/>
  <c r="J50" i="23"/>
  <c r="D50" i="23"/>
  <c r="L43" i="23"/>
  <c r="K43" i="23"/>
  <c r="J43" i="23"/>
  <c r="D43" i="23"/>
  <c r="L36" i="23"/>
  <c r="K36" i="23"/>
  <c r="J36" i="23"/>
  <c r="D36" i="23"/>
  <c r="L32" i="23"/>
  <c r="K32" i="23"/>
  <c r="J32" i="23"/>
  <c r="D32" i="23"/>
  <c r="L31" i="23"/>
  <c r="K31" i="23"/>
  <c r="J31" i="23"/>
  <c r="D31" i="23"/>
  <c r="L30" i="23"/>
  <c r="K30" i="23"/>
  <c r="J30" i="23"/>
  <c r="D30" i="23"/>
  <c r="L28" i="23"/>
  <c r="K28" i="23"/>
  <c r="J28" i="23"/>
  <c r="D28" i="23"/>
  <c r="M22" i="23"/>
  <c r="I22" i="23"/>
  <c r="H22" i="23"/>
  <c r="D22" i="23"/>
  <c r="E15" i="23"/>
  <c r="E14" i="23"/>
  <c r="D14" i="23"/>
  <c r="E13" i="23"/>
  <c r="E12" i="23"/>
  <c r="D12" i="23"/>
  <c r="M11" i="23"/>
  <c r="L11" i="23"/>
  <c r="B11" i="23"/>
  <c r="A11" i="23"/>
  <c r="M10" i="23"/>
  <c r="L10" i="23"/>
  <c r="B10" i="23"/>
  <c r="M9" i="23"/>
  <c r="L9" i="23"/>
  <c r="B9" i="23"/>
  <c r="A6" i="23"/>
  <c r="E5" i="23"/>
  <c r="D5" i="23"/>
  <c r="A5" i="23"/>
  <c r="A105" i="22"/>
  <c r="E103" i="22"/>
  <c r="A103" i="22"/>
  <c r="E101" i="22"/>
  <c r="A101" i="22"/>
  <c r="L97" i="22"/>
  <c r="K97" i="22"/>
  <c r="J97" i="22"/>
  <c r="D97" i="22"/>
  <c r="L89" i="22"/>
  <c r="K89" i="22"/>
  <c r="J89" i="22"/>
  <c r="D89" i="22"/>
  <c r="L88" i="22"/>
  <c r="K88" i="22"/>
  <c r="J88" i="22"/>
  <c r="D88" i="22"/>
  <c r="L80" i="22"/>
  <c r="K80" i="22"/>
  <c r="J80" i="22"/>
  <c r="D80" i="22"/>
  <c r="L74" i="22"/>
  <c r="K74" i="22"/>
  <c r="J74" i="22"/>
  <c r="D74" i="22"/>
  <c r="L71" i="22"/>
  <c r="K71" i="22"/>
  <c r="J71" i="22"/>
  <c r="D71" i="22"/>
  <c r="L68" i="22"/>
  <c r="K68" i="22"/>
  <c r="J68" i="22"/>
  <c r="D68" i="22"/>
  <c r="L66" i="22"/>
  <c r="K66" i="22"/>
  <c r="J66" i="22"/>
  <c r="D66" i="22"/>
  <c r="L65" i="22"/>
  <c r="K65" i="22"/>
  <c r="J65" i="22"/>
  <c r="D65" i="22"/>
  <c r="L60" i="22"/>
  <c r="K60" i="22"/>
  <c r="J60" i="22"/>
  <c r="D60" i="22"/>
  <c r="L56" i="22"/>
  <c r="K56" i="22"/>
  <c r="J56" i="22"/>
  <c r="D56" i="22"/>
  <c r="L53" i="22"/>
  <c r="K53" i="22"/>
  <c r="J53" i="22"/>
  <c r="D53" i="22"/>
  <c r="L50" i="22"/>
  <c r="K50" i="22"/>
  <c r="J50" i="22"/>
  <c r="D50" i="22"/>
  <c r="L43" i="22"/>
  <c r="K43" i="22"/>
  <c r="J43" i="22"/>
  <c r="D43" i="22"/>
  <c r="L36" i="22"/>
  <c r="K36" i="22"/>
  <c r="J36" i="22"/>
  <c r="D36" i="22"/>
  <c r="L32" i="22"/>
  <c r="K32" i="22"/>
  <c r="J32" i="22"/>
  <c r="D32" i="22"/>
  <c r="L31" i="22"/>
  <c r="K31" i="22"/>
  <c r="J31" i="22"/>
  <c r="D31" i="22"/>
  <c r="L30" i="22"/>
  <c r="K30" i="22"/>
  <c r="J30" i="22"/>
  <c r="D30" i="22"/>
  <c r="L28" i="22"/>
  <c r="K28" i="22"/>
  <c r="J28" i="22"/>
  <c r="D28" i="22"/>
  <c r="M22" i="22"/>
  <c r="I22" i="22"/>
  <c r="H22" i="22"/>
  <c r="D22" i="22"/>
  <c r="E15" i="22"/>
  <c r="E14" i="22"/>
  <c r="D14" i="22"/>
  <c r="E13" i="22"/>
  <c r="E12" i="22"/>
  <c r="D12" i="22"/>
  <c r="M11" i="22"/>
  <c r="L11" i="22"/>
  <c r="B11" i="22"/>
  <c r="A11" i="22"/>
  <c r="M10" i="22"/>
  <c r="L10" i="22"/>
  <c r="B10" i="22"/>
  <c r="M9" i="22"/>
  <c r="L9" i="22"/>
  <c r="B9" i="22"/>
  <c r="A6" i="22"/>
  <c r="E5" i="22"/>
  <c r="D5" i="22"/>
  <c r="A5" i="22"/>
  <c r="A105" i="21"/>
  <c r="E103" i="21"/>
  <c r="A103" i="21"/>
  <c r="E101" i="21"/>
  <c r="A101" i="21"/>
  <c r="L98" i="21"/>
  <c r="K98" i="21"/>
  <c r="J98" i="21"/>
  <c r="D98" i="21"/>
  <c r="L97" i="21"/>
  <c r="K97" i="21"/>
  <c r="J97" i="21"/>
  <c r="D97" i="21"/>
  <c r="L96" i="21"/>
  <c r="K96" i="21"/>
  <c r="J96" i="21"/>
  <c r="D96" i="21"/>
  <c r="L95" i="21"/>
  <c r="K95" i="21"/>
  <c r="J95" i="21"/>
  <c r="D95" i="21"/>
  <c r="L94" i="21"/>
  <c r="K94" i="21"/>
  <c r="J94" i="21"/>
  <c r="D94" i="21"/>
  <c r="L93" i="21"/>
  <c r="K93" i="21"/>
  <c r="J93" i="21"/>
  <c r="D93" i="21"/>
  <c r="L92" i="21"/>
  <c r="K92" i="21"/>
  <c r="J92" i="21"/>
  <c r="D92" i="21"/>
  <c r="L91" i="21"/>
  <c r="K91" i="21"/>
  <c r="J91" i="21"/>
  <c r="D91" i="21"/>
  <c r="L90" i="21"/>
  <c r="K90" i="21"/>
  <c r="J90" i="21"/>
  <c r="D90" i="21"/>
  <c r="L89" i="21"/>
  <c r="K89" i="21"/>
  <c r="J89" i="21"/>
  <c r="D89" i="21"/>
  <c r="L88" i="21"/>
  <c r="K88" i="21"/>
  <c r="J88" i="21"/>
  <c r="D88" i="21"/>
  <c r="L87" i="21"/>
  <c r="K87" i="21"/>
  <c r="J87" i="21"/>
  <c r="D87" i="21"/>
  <c r="L86" i="21"/>
  <c r="K86" i="21"/>
  <c r="J86" i="21"/>
  <c r="D86" i="21"/>
  <c r="L85" i="21"/>
  <c r="K85" i="21"/>
  <c r="J85" i="21"/>
  <c r="D85" i="21"/>
  <c r="L84" i="21"/>
  <c r="K84" i="21"/>
  <c r="J84" i="21"/>
  <c r="D84" i="21"/>
  <c r="L83" i="21"/>
  <c r="K83" i="21"/>
  <c r="J83" i="21"/>
  <c r="D83" i="21"/>
  <c r="L82" i="21"/>
  <c r="K82" i="21"/>
  <c r="J82" i="21"/>
  <c r="D82" i="21"/>
  <c r="L81" i="21"/>
  <c r="K81" i="21"/>
  <c r="J81" i="21"/>
  <c r="D81" i="21"/>
  <c r="L80" i="21"/>
  <c r="K80" i="21"/>
  <c r="J80" i="21"/>
  <c r="D80" i="21"/>
  <c r="L79" i="21"/>
  <c r="K79" i="21"/>
  <c r="J79" i="21"/>
  <c r="D79" i="21"/>
  <c r="L78" i="21"/>
  <c r="K78" i="21"/>
  <c r="J78" i="21"/>
  <c r="D78" i="21"/>
  <c r="L77" i="21"/>
  <c r="K77" i="21"/>
  <c r="J77" i="21"/>
  <c r="D77" i="21"/>
  <c r="L76" i="21"/>
  <c r="K76" i="21"/>
  <c r="J76" i="21"/>
  <c r="D76" i="21"/>
  <c r="L75" i="21"/>
  <c r="K75" i="21"/>
  <c r="J75" i="21"/>
  <c r="D75" i="21"/>
  <c r="L74" i="21"/>
  <c r="K74" i="21"/>
  <c r="J74" i="21"/>
  <c r="D74" i="21"/>
  <c r="L73" i="21"/>
  <c r="K73" i="21"/>
  <c r="J73" i="21"/>
  <c r="D73" i="21"/>
  <c r="L72" i="21"/>
  <c r="K72" i="21"/>
  <c r="J72" i="21"/>
  <c r="D72" i="21"/>
  <c r="L71" i="21"/>
  <c r="K71" i="21"/>
  <c r="J71" i="21"/>
  <c r="D71" i="21"/>
  <c r="L70" i="21"/>
  <c r="K70" i="21"/>
  <c r="J70" i="21"/>
  <c r="D70" i="21"/>
  <c r="L69" i="21"/>
  <c r="K69" i="21"/>
  <c r="J69" i="21"/>
  <c r="D69" i="21"/>
  <c r="L68" i="21"/>
  <c r="K68" i="21"/>
  <c r="J68" i="21"/>
  <c r="D68" i="21"/>
  <c r="L67" i="21"/>
  <c r="K67" i="21"/>
  <c r="J67" i="21"/>
  <c r="D67" i="21"/>
  <c r="L66" i="21"/>
  <c r="K66" i="21"/>
  <c r="J66" i="21"/>
  <c r="D66" i="21"/>
  <c r="L65" i="21"/>
  <c r="K65" i="21"/>
  <c r="J65" i="21"/>
  <c r="D65" i="21"/>
  <c r="L64" i="21"/>
  <c r="K64" i="21"/>
  <c r="J64" i="21"/>
  <c r="D64" i="21"/>
  <c r="L63" i="21"/>
  <c r="K63" i="21"/>
  <c r="J63" i="21"/>
  <c r="D63" i="21"/>
  <c r="L62" i="21"/>
  <c r="K62" i="21"/>
  <c r="J62" i="21"/>
  <c r="D62" i="21"/>
  <c r="L61" i="21"/>
  <c r="K61" i="21"/>
  <c r="J61" i="21"/>
  <c r="D61" i="21"/>
  <c r="L60" i="21"/>
  <c r="K60" i="21"/>
  <c r="J60" i="21"/>
  <c r="D60" i="21"/>
  <c r="L59" i="21"/>
  <c r="K59" i="21"/>
  <c r="J59" i="21"/>
  <c r="D59" i="21"/>
  <c r="L58" i="21"/>
  <c r="K58" i="21"/>
  <c r="J58" i="21"/>
  <c r="D58" i="21"/>
  <c r="L57" i="21"/>
  <c r="K57" i="21"/>
  <c r="J57" i="21"/>
  <c r="D57" i="21"/>
  <c r="L56" i="21"/>
  <c r="K56" i="21"/>
  <c r="J56" i="21"/>
  <c r="D56" i="21"/>
  <c r="L55" i="21"/>
  <c r="K55" i="21"/>
  <c r="J55" i="21"/>
  <c r="D55" i="21"/>
  <c r="L54" i="21"/>
  <c r="K54" i="21"/>
  <c r="J54" i="21"/>
  <c r="D54" i="21"/>
  <c r="L53" i="21"/>
  <c r="K53" i="21"/>
  <c r="J53" i="21"/>
  <c r="D53" i="21"/>
  <c r="L52" i="21"/>
  <c r="K52" i="21"/>
  <c r="J52" i="21"/>
  <c r="D52" i="21"/>
  <c r="L51" i="21"/>
  <c r="K51" i="21"/>
  <c r="J51" i="21"/>
  <c r="D51" i="21"/>
  <c r="L50" i="21"/>
  <c r="K50" i="21"/>
  <c r="J50" i="21"/>
  <c r="D50" i="21"/>
  <c r="L49" i="21"/>
  <c r="K49" i="21"/>
  <c r="J49" i="21"/>
  <c r="D49" i="21"/>
  <c r="L48" i="21"/>
  <c r="K48" i="21"/>
  <c r="J48" i="21"/>
  <c r="D48" i="21"/>
  <c r="L47" i="21"/>
  <c r="K47" i="21"/>
  <c r="J47" i="21"/>
  <c r="D47" i="21"/>
  <c r="L46" i="21"/>
  <c r="K46" i="21"/>
  <c r="J46" i="21"/>
  <c r="D46" i="21"/>
  <c r="L45" i="21"/>
  <c r="K45" i="21"/>
  <c r="J45" i="21"/>
  <c r="D45" i="21"/>
  <c r="L44" i="21"/>
  <c r="K44" i="21"/>
  <c r="J44" i="21"/>
  <c r="D44" i="21"/>
  <c r="L43" i="21"/>
  <c r="K43" i="21"/>
  <c r="J43" i="21"/>
  <c r="D43" i="21"/>
  <c r="L42" i="21"/>
  <c r="K42" i="21"/>
  <c r="J42" i="21"/>
  <c r="D42" i="21"/>
  <c r="L41" i="21"/>
  <c r="K41" i="21"/>
  <c r="J41" i="21"/>
  <c r="D41" i="21"/>
  <c r="L40" i="21"/>
  <c r="K40" i="21"/>
  <c r="J40" i="21"/>
  <c r="D40" i="21"/>
  <c r="L39" i="21"/>
  <c r="K39" i="21"/>
  <c r="J39" i="21"/>
  <c r="D39" i="21"/>
  <c r="L38" i="21"/>
  <c r="K38" i="21"/>
  <c r="J38" i="21"/>
  <c r="D38" i="21"/>
  <c r="L37" i="21"/>
  <c r="K37" i="21"/>
  <c r="J37" i="21"/>
  <c r="D37" i="21"/>
  <c r="L36" i="21"/>
  <c r="K36" i="21"/>
  <c r="J36" i="21"/>
  <c r="D36" i="21"/>
  <c r="L35" i="21"/>
  <c r="K35" i="21"/>
  <c r="J35" i="21"/>
  <c r="D35" i="21"/>
  <c r="L34" i="21"/>
  <c r="K34" i="21"/>
  <c r="J34" i="21"/>
  <c r="D34" i="21"/>
  <c r="L33" i="21"/>
  <c r="K33" i="21"/>
  <c r="J33" i="21"/>
  <c r="D33" i="21"/>
  <c r="L32" i="21"/>
  <c r="K32" i="21"/>
  <c r="J32" i="21"/>
  <c r="D32" i="21"/>
  <c r="L31" i="21"/>
  <c r="K31" i="21"/>
  <c r="J31" i="21"/>
  <c r="D31" i="21"/>
  <c r="L30" i="21"/>
  <c r="K30" i="21"/>
  <c r="J30" i="21"/>
  <c r="D30" i="21"/>
  <c r="L28" i="21"/>
  <c r="K28" i="21"/>
  <c r="J28" i="21"/>
  <c r="D28" i="21"/>
  <c r="D27" i="21"/>
  <c r="I26" i="21"/>
  <c r="D26" i="21"/>
  <c r="I25" i="21"/>
  <c r="D25" i="21"/>
  <c r="I24" i="21"/>
  <c r="D24" i="21"/>
  <c r="I23" i="21"/>
  <c r="D23" i="21"/>
  <c r="N22" i="21"/>
  <c r="M22" i="21"/>
  <c r="I22" i="21"/>
  <c r="H22" i="21"/>
  <c r="G22" i="21"/>
  <c r="F22" i="21"/>
  <c r="E22" i="21"/>
  <c r="D22" i="21"/>
  <c r="E14" i="21"/>
  <c r="D14" i="21"/>
  <c r="D12" i="21"/>
  <c r="E12" i="21" s="1"/>
  <c r="M11" i="21"/>
  <c r="L11" i="21"/>
  <c r="B11" i="21"/>
  <c r="A11" i="21"/>
  <c r="M10" i="21"/>
  <c r="L10" i="21"/>
  <c r="B10" i="21"/>
  <c r="M9" i="21"/>
  <c r="L9" i="21"/>
  <c r="B9" i="21"/>
  <c r="A6" i="21"/>
  <c r="E5" i="21"/>
  <c r="D5" i="21"/>
  <c r="A5" i="21"/>
  <c r="A105" i="20"/>
  <c r="H104" i="20"/>
  <c r="A104" i="20"/>
  <c r="H102" i="20"/>
  <c r="A102" i="20"/>
  <c r="P81" i="20"/>
  <c r="O81" i="20"/>
  <c r="N81" i="20"/>
  <c r="M81" i="20"/>
  <c r="L81" i="20"/>
  <c r="K81" i="20"/>
  <c r="D81" i="20"/>
  <c r="P75" i="20"/>
  <c r="O75" i="20"/>
  <c r="N75" i="20"/>
  <c r="M75" i="20"/>
  <c r="L75" i="20"/>
  <c r="K75" i="20"/>
  <c r="D75" i="20"/>
  <c r="P72" i="20"/>
  <c r="O72" i="20"/>
  <c r="O67" i="20" s="1"/>
  <c r="O66" i="20" s="1"/>
  <c r="N72" i="20"/>
  <c r="M72" i="20"/>
  <c r="L72" i="20"/>
  <c r="K72" i="20"/>
  <c r="K67" i="20" s="1"/>
  <c r="K66" i="20" s="1"/>
  <c r="D72" i="20"/>
  <c r="P69" i="20"/>
  <c r="O69" i="20"/>
  <c r="N69" i="20"/>
  <c r="N67" i="20" s="1"/>
  <c r="N66" i="20" s="1"/>
  <c r="M69" i="20"/>
  <c r="L69" i="20"/>
  <c r="K69" i="20"/>
  <c r="D69" i="20"/>
  <c r="D67" i="20" s="1"/>
  <c r="D66" i="20" s="1"/>
  <c r="P67" i="20"/>
  <c r="M67" i="20"/>
  <c r="M66" i="20" s="1"/>
  <c r="L67" i="20"/>
  <c r="L66" i="20" s="1"/>
  <c r="P66" i="20"/>
  <c r="P61" i="20"/>
  <c r="O61" i="20"/>
  <c r="N61" i="20"/>
  <c r="M61" i="20"/>
  <c r="L61" i="20"/>
  <c r="K61" i="20"/>
  <c r="D61" i="20"/>
  <c r="P57" i="20"/>
  <c r="O57" i="20"/>
  <c r="N57" i="20"/>
  <c r="M57" i="20"/>
  <c r="L57" i="20"/>
  <c r="K57" i="20"/>
  <c r="D57" i="20"/>
  <c r="P54" i="20"/>
  <c r="O54" i="20"/>
  <c r="N54" i="20"/>
  <c r="M54" i="20"/>
  <c r="L54" i="20"/>
  <c r="K54" i="20"/>
  <c r="D54" i="20"/>
  <c r="P51" i="20"/>
  <c r="P37" i="20" s="1"/>
  <c r="O51" i="20"/>
  <c r="O37" i="20" s="1"/>
  <c r="O31" i="20" s="1"/>
  <c r="O29" i="20" s="1"/>
  <c r="N51" i="20"/>
  <c r="M51" i="20"/>
  <c r="L51" i="20"/>
  <c r="L37" i="20" s="1"/>
  <c r="K51" i="20"/>
  <c r="K37" i="20" s="1"/>
  <c r="K31" i="20" s="1"/>
  <c r="K29" i="20" s="1"/>
  <c r="Q23" i="20" s="1"/>
  <c r="D51" i="20"/>
  <c r="P44" i="20"/>
  <c r="O44" i="20"/>
  <c r="N44" i="20"/>
  <c r="M44" i="20"/>
  <c r="L44" i="20"/>
  <c r="K44" i="20"/>
  <c r="D44" i="20"/>
  <c r="N37" i="20"/>
  <c r="M37" i="20"/>
  <c r="D37" i="20"/>
  <c r="P33" i="20"/>
  <c r="O33" i="20"/>
  <c r="N33" i="20"/>
  <c r="N32" i="20" s="1"/>
  <c r="N31" i="20" s="1"/>
  <c r="N29" i="20" s="1"/>
  <c r="M33" i="20"/>
  <c r="M32" i="20" s="1"/>
  <c r="M31" i="20" s="1"/>
  <c r="M29" i="20" s="1"/>
  <c r="L33" i="20"/>
  <c r="K33" i="20"/>
  <c r="D33" i="20"/>
  <c r="D32" i="20" s="1"/>
  <c r="D31" i="20" s="1"/>
  <c r="D29" i="20" s="1"/>
  <c r="P32" i="20"/>
  <c r="P31" i="20" s="1"/>
  <c r="P29" i="20" s="1"/>
  <c r="O32" i="20"/>
  <c r="L32" i="20"/>
  <c r="K32" i="20"/>
  <c r="J23" i="20"/>
  <c r="I23" i="20"/>
  <c r="D23" i="20"/>
  <c r="G15" i="20"/>
  <c r="G14" i="20"/>
  <c r="F14" i="20"/>
  <c r="G13" i="20"/>
  <c r="G12" i="20"/>
  <c r="F12" i="20"/>
  <c r="Q11" i="20"/>
  <c r="P11" i="20"/>
  <c r="B11" i="20"/>
  <c r="A11" i="20"/>
  <c r="Q10" i="20"/>
  <c r="P10" i="20"/>
  <c r="B10" i="20"/>
  <c r="Q9" i="20"/>
  <c r="P9" i="20"/>
  <c r="B9" i="20"/>
  <c r="A6" i="20"/>
  <c r="N4" i="20"/>
  <c r="K4" i="20"/>
  <c r="A4" i="20"/>
  <c r="A105" i="19"/>
  <c r="H104" i="19"/>
  <c r="A104" i="19"/>
  <c r="H102" i="19"/>
  <c r="A102" i="19"/>
  <c r="P81" i="19"/>
  <c r="O81" i="19"/>
  <c r="N81" i="19"/>
  <c r="M81" i="19"/>
  <c r="L81" i="19"/>
  <c r="K81" i="19"/>
  <c r="D81" i="19"/>
  <c r="P75" i="19"/>
  <c r="O75" i="19"/>
  <c r="N75" i="19"/>
  <c r="M75" i="19"/>
  <c r="L75" i="19"/>
  <c r="K75" i="19"/>
  <c r="D75" i="19"/>
  <c r="P72" i="19"/>
  <c r="O72" i="19"/>
  <c r="O67" i="19" s="1"/>
  <c r="O66" i="19" s="1"/>
  <c r="N72" i="19"/>
  <c r="M72" i="19"/>
  <c r="L72" i="19"/>
  <c r="K72" i="19"/>
  <c r="K67" i="19" s="1"/>
  <c r="K66" i="19" s="1"/>
  <c r="D72" i="19"/>
  <c r="P69" i="19"/>
  <c r="O69" i="19"/>
  <c r="N69" i="19"/>
  <c r="N67" i="19" s="1"/>
  <c r="N66" i="19" s="1"/>
  <c r="N29" i="19" s="1"/>
  <c r="M69" i="19"/>
  <c r="L69" i="19"/>
  <c r="K69" i="19"/>
  <c r="D69" i="19"/>
  <c r="D67" i="19" s="1"/>
  <c r="D66" i="19" s="1"/>
  <c r="P67" i="19"/>
  <c r="M67" i="19"/>
  <c r="M66" i="19" s="1"/>
  <c r="L67" i="19"/>
  <c r="P66" i="19"/>
  <c r="L66" i="19"/>
  <c r="P61" i="19"/>
  <c r="O61" i="19"/>
  <c r="N61" i="19"/>
  <c r="M61" i="19"/>
  <c r="L61" i="19"/>
  <c r="K61" i="19"/>
  <c r="D61" i="19"/>
  <c r="P57" i="19"/>
  <c r="O57" i="19"/>
  <c r="N57" i="19"/>
  <c r="M57" i="19"/>
  <c r="L57" i="19"/>
  <c r="K57" i="19"/>
  <c r="D57" i="19"/>
  <c r="P54" i="19"/>
  <c r="O54" i="19"/>
  <c r="N54" i="19"/>
  <c r="M54" i="19"/>
  <c r="L54" i="19"/>
  <c r="K54" i="19"/>
  <c r="D54" i="19"/>
  <c r="P51" i="19"/>
  <c r="P37" i="19" s="1"/>
  <c r="O51" i="19"/>
  <c r="O37" i="19" s="1"/>
  <c r="O31" i="19" s="1"/>
  <c r="O29" i="19" s="1"/>
  <c r="N51" i="19"/>
  <c r="M51" i="19"/>
  <c r="L51" i="19"/>
  <c r="L37" i="19" s="1"/>
  <c r="K51" i="19"/>
  <c r="K37" i="19" s="1"/>
  <c r="K31" i="19" s="1"/>
  <c r="K29" i="19" s="1"/>
  <c r="D51" i="19"/>
  <c r="P44" i="19"/>
  <c r="O44" i="19"/>
  <c r="N44" i="19"/>
  <c r="M44" i="19"/>
  <c r="L44" i="19"/>
  <c r="K44" i="19"/>
  <c r="D44" i="19"/>
  <c r="N37" i="19"/>
  <c r="M37" i="19"/>
  <c r="D37" i="19"/>
  <c r="P33" i="19"/>
  <c r="O33" i="19"/>
  <c r="N33" i="19"/>
  <c r="M33" i="19"/>
  <c r="M32" i="19" s="1"/>
  <c r="M31" i="19" s="1"/>
  <c r="M29" i="19" s="1"/>
  <c r="L33" i="19"/>
  <c r="K33" i="19"/>
  <c r="D33" i="19"/>
  <c r="P32" i="19"/>
  <c r="P31" i="19" s="1"/>
  <c r="P29" i="19" s="1"/>
  <c r="O32" i="19"/>
  <c r="N32" i="19"/>
  <c r="L32" i="19"/>
  <c r="K32" i="19"/>
  <c r="D32" i="19"/>
  <c r="N31" i="19"/>
  <c r="D31" i="19"/>
  <c r="J23" i="19"/>
  <c r="I23" i="19"/>
  <c r="D23" i="19"/>
  <c r="G15" i="19"/>
  <c r="G14" i="19"/>
  <c r="F14" i="19"/>
  <c r="G13" i="19"/>
  <c r="F12" i="19"/>
  <c r="G12" i="19" s="1"/>
  <c r="Q11" i="19"/>
  <c r="P11" i="19"/>
  <c r="B11" i="19"/>
  <c r="A11" i="19"/>
  <c r="Q10" i="19"/>
  <c r="P10" i="19"/>
  <c r="B10" i="19"/>
  <c r="Q9" i="19"/>
  <c r="P9" i="19"/>
  <c r="B9" i="19"/>
  <c r="A6" i="19"/>
  <c r="N4" i="19"/>
  <c r="K4" i="19"/>
  <c r="A4" i="19"/>
  <c r="A105" i="18"/>
  <c r="H104" i="18"/>
  <c r="A104" i="18"/>
  <c r="H102" i="18"/>
  <c r="A102" i="18"/>
  <c r="P81" i="18"/>
  <c r="O81" i="18"/>
  <c r="N81" i="18"/>
  <c r="M81" i="18"/>
  <c r="L81" i="18"/>
  <c r="K81" i="18"/>
  <c r="D81" i="18"/>
  <c r="P75" i="18"/>
  <c r="O75" i="18"/>
  <c r="O67" i="18" s="1"/>
  <c r="O66" i="18" s="1"/>
  <c r="N75" i="18"/>
  <c r="M75" i="18"/>
  <c r="L75" i="18"/>
  <c r="K75" i="18"/>
  <c r="K67" i="18" s="1"/>
  <c r="K66" i="18" s="1"/>
  <c r="D75" i="18"/>
  <c r="P72" i="18"/>
  <c r="O72" i="18"/>
  <c r="N72" i="18"/>
  <c r="N67" i="18" s="1"/>
  <c r="N66" i="18" s="1"/>
  <c r="M72" i="18"/>
  <c r="L72" i="18"/>
  <c r="K72" i="18"/>
  <c r="D72" i="18"/>
  <c r="D67" i="18" s="1"/>
  <c r="D66" i="18" s="1"/>
  <c r="P69" i="18"/>
  <c r="O69" i="18"/>
  <c r="N69" i="18"/>
  <c r="M69" i="18"/>
  <c r="M67" i="18" s="1"/>
  <c r="M66" i="18" s="1"/>
  <c r="L69" i="18"/>
  <c r="K69" i="18"/>
  <c r="D69" i="18"/>
  <c r="P67" i="18"/>
  <c r="P66" i="18" s="1"/>
  <c r="L67" i="18"/>
  <c r="L66" i="18" s="1"/>
  <c r="P61" i="18"/>
  <c r="O61" i="18"/>
  <c r="N61" i="18"/>
  <c r="M61" i="18"/>
  <c r="L61" i="18"/>
  <c r="K61" i="18"/>
  <c r="D61" i="18"/>
  <c r="P57" i="18"/>
  <c r="O57" i="18"/>
  <c r="N57" i="18"/>
  <c r="M57" i="18"/>
  <c r="L57" i="18"/>
  <c r="K57" i="18"/>
  <c r="D57" i="18"/>
  <c r="P54" i="18"/>
  <c r="O54" i="18"/>
  <c r="N54" i="18"/>
  <c r="M54" i="18"/>
  <c r="L54" i="18"/>
  <c r="K54" i="18"/>
  <c r="D54" i="18"/>
  <c r="P51" i="18"/>
  <c r="O51" i="18"/>
  <c r="O37" i="18" s="1"/>
  <c r="N51" i="18"/>
  <c r="N37" i="18" s="1"/>
  <c r="N31" i="18" s="1"/>
  <c r="M51" i="18"/>
  <c r="L51" i="18"/>
  <c r="K51" i="18"/>
  <c r="K37" i="18" s="1"/>
  <c r="D51" i="18"/>
  <c r="D37" i="18" s="1"/>
  <c r="D31" i="18" s="1"/>
  <c r="P44" i="18"/>
  <c r="O44" i="18"/>
  <c r="N44" i="18"/>
  <c r="M44" i="18"/>
  <c r="L44" i="18"/>
  <c r="K44" i="18"/>
  <c r="D44" i="18"/>
  <c r="P37" i="18"/>
  <c r="M37" i="18"/>
  <c r="M31" i="18" s="1"/>
  <c r="L37" i="18"/>
  <c r="P33" i="18"/>
  <c r="P32" i="18" s="1"/>
  <c r="P31" i="18" s="1"/>
  <c r="P29" i="18" s="1"/>
  <c r="O33" i="18"/>
  <c r="N33" i="18"/>
  <c r="M33" i="18"/>
  <c r="L33" i="18"/>
  <c r="L32" i="18" s="1"/>
  <c r="L31" i="18" s="1"/>
  <c r="L29" i="18" s="1"/>
  <c r="K33" i="18"/>
  <c r="D33" i="18"/>
  <c r="O32" i="18"/>
  <c r="N32" i="18"/>
  <c r="M32" i="18"/>
  <c r="K32" i="18"/>
  <c r="D32" i="18"/>
  <c r="J23" i="18"/>
  <c r="I23" i="18"/>
  <c r="D23" i="18"/>
  <c r="G15" i="18"/>
  <c r="G14" i="18"/>
  <c r="F14" i="18"/>
  <c r="G13" i="18"/>
  <c r="G12" i="18"/>
  <c r="F12" i="18"/>
  <c r="Q11" i="18"/>
  <c r="P11" i="18"/>
  <c r="B11" i="18"/>
  <c r="A11" i="18"/>
  <c r="Q10" i="18"/>
  <c r="P10" i="18"/>
  <c r="B10" i="18"/>
  <c r="Q9" i="18"/>
  <c r="P9" i="18"/>
  <c r="B9" i="18"/>
  <c r="A6" i="18"/>
  <c r="N4" i="18"/>
  <c r="K4" i="18"/>
  <c r="A4" i="18"/>
  <c r="A105" i="17"/>
  <c r="H104" i="17"/>
  <c r="A104" i="17"/>
  <c r="H102" i="17"/>
  <c r="A102" i="17"/>
  <c r="P81" i="17"/>
  <c r="O81" i="17"/>
  <c r="N81" i="17"/>
  <c r="M81" i="17"/>
  <c r="L81" i="17"/>
  <c r="K81" i="17"/>
  <c r="D81" i="17"/>
  <c r="P75" i="17"/>
  <c r="O75" i="17"/>
  <c r="N75" i="17"/>
  <c r="M75" i="17"/>
  <c r="L75" i="17"/>
  <c r="K75" i="17"/>
  <c r="D75" i="17"/>
  <c r="P72" i="17"/>
  <c r="O72" i="17"/>
  <c r="O67" i="17" s="1"/>
  <c r="O66" i="17" s="1"/>
  <c r="N72" i="17"/>
  <c r="M72" i="17"/>
  <c r="L72" i="17"/>
  <c r="K72" i="17"/>
  <c r="K67" i="17" s="1"/>
  <c r="K66" i="17" s="1"/>
  <c r="D72" i="17"/>
  <c r="P69" i="17"/>
  <c r="O69" i="17"/>
  <c r="N69" i="17"/>
  <c r="N67" i="17" s="1"/>
  <c r="N66" i="17" s="1"/>
  <c r="N29" i="17" s="1"/>
  <c r="M69" i="17"/>
  <c r="L69" i="17"/>
  <c r="K69" i="17"/>
  <c r="D69" i="17"/>
  <c r="D67" i="17" s="1"/>
  <c r="D66" i="17" s="1"/>
  <c r="P67" i="17"/>
  <c r="M67" i="17"/>
  <c r="M66" i="17" s="1"/>
  <c r="L67" i="17"/>
  <c r="P66" i="17"/>
  <c r="L66" i="17"/>
  <c r="P61" i="17"/>
  <c r="O61" i="17"/>
  <c r="N61" i="17"/>
  <c r="M61" i="17"/>
  <c r="L61" i="17"/>
  <c r="K61" i="17"/>
  <c r="D61" i="17"/>
  <c r="P57" i="17"/>
  <c r="O57" i="17"/>
  <c r="N57" i="17"/>
  <c r="M57" i="17"/>
  <c r="L57" i="17"/>
  <c r="K57" i="17"/>
  <c r="D57" i="17"/>
  <c r="P54" i="17"/>
  <c r="O54" i="17"/>
  <c r="N54" i="17"/>
  <c r="M54" i="17"/>
  <c r="L54" i="17"/>
  <c r="K54" i="17"/>
  <c r="D54" i="17"/>
  <c r="P51" i="17"/>
  <c r="P37" i="17" s="1"/>
  <c r="O51" i="17"/>
  <c r="O37" i="17" s="1"/>
  <c r="O31" i="17" s="1"/>
  <c r="O29" i="17" s="1"/>
  <c r="N51" i="17"/>
  <c r="M51" i="17"/>
  <c r="L51" i="17"/>
  <c r="L37" i="17" s="1"/>
  <c r="K51" i="17"/>
  <c r="K37" i="17" s="1"/>
  <c r="K31" i="17" s="1"/>
  <c r="K29" i="17" s="1"/>
  <c r="Q23" i="17" s="1"/>
  <c r="D51" i="17"/>
  <c r="P44" i="17"/>
  <c r="O44" i="17"/>
  <c r="N44" i="17"/>
  <c r="M44" i="17"/>
  <c r="L44" i="17"/>
  <c r="K44" i="17"/>
  <c r="D44" i="17"/>
  <c r="N37" i="17"/>
  <c r="M37" i="17"/>
  <c r="D37" i="17"/>
  <c r="P33" i="17"/>
  <c r="O33" i="17"/>
  <c r="N33" i="17"/>
  <c r="M33" i="17"/>
  <c r="M32" i="17" s="1"/>
  <c r="M31" i="17" s="1"/>
  <c r="M29" i="17" s="1"/>
  <c r="L33" i="17"/>
  <c r="K33" i="17"/>
  <c r="D33" i="17"/>
  <c r="P32" i="17"/>
  <c r="P31" i="17" s="1"/>
  <c r="P29" i="17" s="1"/>
  <c r="O32" i="17"/>
  <c r="N32" i="17"/>
  <c r="L32" i="17"/>
  <c r="K32" i="17"/>
  <c r="D32" i="17"/>
  <c r="N31" i="17"/>
  <c r="D31" i="17"/>
  <c r="J23" i="17"/>
  <c r="I23" i="17"/>
  <c r="D23" i="17"/>
  <c r="G15" i="17"/>
  <c r="G14" i="17"/>
  <c r="F14" i="17"/>
  <c r="G13" i="17"/>
  <c r="G12" i="17"/>
  <c r="F12" i="17"/>
  <c r="Q11" i="17"/>
  <c r="P11" i="17"/>
  <c r="B11" i="17"/>
  <c r="A11" i="17"/>
  <c r="Q10" i="17"/>
  <c r="P10" i="17"/>
  <c r="B10" i="17"/>
  <c r="Q9" i="17"/>
  <c r="P9" i="17"/>
  <c r="B9" i="17"/>
  <c r="A6" i="17"/>
  <c r="N4" i="17"/>
  <c r="K4" i="17"/>
  <c r="A4" i="17"/>
  <c r="A105" i="16"/>
  <c r="H104" i="16"/>
  <c r="A104" i="16"/>
  <c r="H102" i="16"/>
  <c r="A102" i="16"/>
  <c r="P88" i="16"/>
  <c r="O88" i="16"/>
  <c r="N88" i="16"/>
  <c r="K88" i="16"/>
  <c r="D88" i="16"/>
  <c r="P85" i="16"/>
  <c r="O85" i="16"/>
  <c r="N85" i="16"/>
  <c r="M85" i="16"/>
  <c r="L85" i="16"/>
  <c r="K85" i="16"/>
  <c r="D85" i="16"/>
  <c r="P84" i="16"/>
  <c r="O84" i="16"/>
  <c r="N84" i="16"/>
  <c r="M84" i="16"/>
  <c r="L84" i="16"/>
  <c r="K84" i="16"/>
  <c r="D84" i="16"/>
  <c r="P83" i="16"/>
  <c r="O83" i="16"/>
  <c r="N83" i="16"/>
  <c r="M83" i="16"/>
  <c r="L83" i="16"/>
  <c r="K83" i="16"/>
  <c r="D83" i="16"/>
  <c r="P82" i="16"/>
  <c r="O82" i="16"/>
  <c r="N82" i="16"/>
  <c r="M82" i="16"/>
  <c r="L82" i="16"/>
  <c r="K82" i="16"/>
  <c r="D82" i="16"/>
  <c r="P81" i="16"/>
  <c r="O81" i="16"/>
  <c r="N81" i="16"/>
  <c r="M81" i="16"/>
  <c r="L81" i="16"/>
  <c r="K81" i="16"/>
  <c r="D81" i="16"/>
  <c r="P80" i="16"/>
  <c r="O80" i="16"/>
  <c r="N80" i="16"/>
  <c r="M80" i="16"/>
  <c r="L80" i="16"/>
  <c r="K80" i="16"/>
  <c r="D80" i="16"/>
  <c r="P79" i="16"/>
  <c r="O79" i="16"/>
  <c r="N79" i="16"/>
  <c r="M79" i="16"/>
  <c r="L79" i="16"/>
  <c r="K79" i="16"/>
  <c r="D79" i="16"/>
  <c r="P78" i="16"/>
  <c r="O78" i="16"/>
  <c r="N78" i="16"/>
  <c r="M78" i="16"/>
  <c r="L78" i="16"/>
  <c r="K78" i="16"/>
  <c r="D78" i="16"/>
  <c r="P77" i="16"/>
  <c r="O77" i="16"/>
  <c r="N77" i="16"/>
  <c r="M77" i="16"/>
  <c r="L77" i="16"/>
  <c r="K77" i="16"/>
  <c r="D77" i="16"/>
  <c r="P76" i="16"/>
  <c r="O76" i="16"/>
  <c r="N76" i="16"/>
  <c r="M76" i="16"/>
  <c r="L76" i="16"/>
  <c r="K76" i="16"/>
  <c r="D76" i="16"/>
  <c r="P75" i="16"/>
  <c r="O75" i="16"/>
  <c r="N75" i="16"/>
  <c r="M75" i="16"/>
  <c r="L75" i="16"/>
  <c r="K75" i="16"/>
  <c r="D75" i="16"/>
  <c r="P74" i="16"/>
  <c r="O74" i="16"/>
  <c r="N74" i="16"/>
  <c r="M74" i="16"/>
  <c r="L74" i="16"/>
  <c r="K74" i="16"/>
  <c r="D74" i="16"/>
  <c r="P73" i="16"/>
  <c r="O73" i="16"/>
  <c r="N73" i="16"/>
  <c r="M73" i="16"/>
  <c r="L73" i="16"/>
  <c r="K73" i="16"/>
  <c r="D73" i="16"/>
  <c r="P72" i="16"/>
  <c r="O72" i="16"/>
  <c r="N72" i="16"/>
  <c r="M72" i="16"/>
  <c r="L72" i="16"/>
  <c r="K72" i="16"/>
  <c r="D72" i="16"/>
  <c r="P71" i="16"/>
  <c r="O71" i="16"/>
  <c r="N71" i="16"/>
  <c r="M71" i="16"/>
  <c r="L71" i="16"/>
  <c r="K71" i="16"/>
  <c r="D71" i="16"/>
  <c r="P70" i="16"/>
  <c r="O70" i="16"/>
  <c r="N70" i="16"/>
  <c r="M70" i="16"/>
  <c r="L70" i="16"/>
  <c r="K70" i="16"/>
  <c r="D70" i="16"/>
  <c r="P69" i="16"/>
  <c r="O69" i="16"/>
  <c r="N69" i="16"/>
  <c r="M69" i="16"/>
  <c r="L69" i="16"/>
  <c r="K69" i="16"/>
  <c r="D69" i="16"/>
  <c r="P68" i="16"/>
  <c r="O68" i="16"/>
  <c r="N68" i="16"/>
  <c r="M68" i="16"/>
  <c r="L68" i="16"/>
  <c r="K68" i="16"/>
  <c r="D68" i="16"/>
  <c r="P67" i="16"/>
  <c r="O67" i="16"/>
  <c r="N67" i="16"/>
  <c r="M67" i="16"/>
  <c r="L67" i="16"/>
  <c r="K67" i="16"/>
  <c r="D67" i="16"/>
  <c r="P66" i="16"/>
  <c r="O66" i="16"/>
  <c r="N66" i="16"/>
  <c r="M66" i="16"/>
  <c r="L66" i="16"/>
  <c r="K66" i="16"/>
  <c r="D66" i="16"/>
  <c r="P65" i="16"/>
  <c r="O65" i="16"/>
  <c r="N65" i="16"/>
  <c r="M65" i="16"/>
  <c r="L65" i="16"/>
  <c r="K65" i="16"/>
  <c r="D65" i="16"/>
  <c r="P64" i="16"/>
  <c r="O64" i="16"/>
  <c r="N64" i="16"/>
  <c r="M64" i="16"/>
  <c r="L64" i="16"/>
  <c r="K64" i="16"/>
  <c r="D64" i="16"/>
  <c r="P63" i="16"/>
  <c r="O63" i="16"/>
  <c r="N63" i="16"/>
  <c r="M63" i="16"/>
  <c r="L63" i="16"/>
  <c r="K63" i="16"/>
  <c r="D63" i="16"/>
  <c r="P62" i="16"/>
  <c r="O62" i="16"/>
  <c r="N62" i="16"/>
  <c r="M62" i="16"/>
  <c r="L62" i="16"/>
  <c r="K62" i="16"/>
  <c r="D62" i="16"/>
  <c r="P61" i="16"/>
  <c r="O61" i="16"/>
  <c r="N61" i="16"/>
  <c r="M61" i="16"/>
  <c r="L61" i="16"/>
  <c r="K61" i="16"/>
  <c r="D61" i="16"/>
  <c r="P60" i="16"/>
  <c r="O60" i="16"/>
  <c r="N60" i="16"/>
  <c r="M60" i="16"/>
  <c r="L60" i="16"/>
  <c r="K60" i="16"/>
  <c r="D60" i="16"/>
  <c r="P59" i="16"/>
  <c r="O59" i="16"/>
  <c r="N59" i="16"/>
  <c r="M59" i="16"/>
  <c r="L59" i="16"/>
  <c r="K59" i="16"/>
  <c r="D59" i="16"/>
  <c r="P58" i="16"/>
  <c r="O58" i="16"/>
  <c r="N58" i="16"/>
  <c r="M58" i="16"/>
  <c r="L58" i="16"/>
  <c r="K58" i="16"/>
  <c r="D58" i="16"/>
  <c r="P57" i="16"/>
  <c r="O57" i="16"/>
  <c r="N57" i="16"/>
  <c r="M57" i="16"/>
  <c r="L57" i="16"/>
  <c r="K57" i="16"/>
  <c r="D57" i="16"/>
  <c r="P56" i="16"/>
  <c r="O56" i="16"/>
  <c r="N56" i="16"/>
  <c r="M56" i="16"/>
  <c r="L56" i="16"/>
  <c r="K56" i="16"/>
  <c r="D56" i="16"/>
  <c r="P55" i="16"/>
  <c r="O55" i="16"/>
  <c r="N55" i="16"/>
  <c r="M55" i="16"/>
  <c r="L55" i="16"/>
  <c r="K55" i="16"/>
  <c r="D55" i="16"/>
  <c r="P54" i="16"/>
  <c r="O54" i="16"/>
  <c r="N54" i="16"/>
  <c r="M54" i="16"/>
  <c r="L54" i="16"/>
  <c r="K54" i="16"/>
  <c r="D54" i="16"/>
  <c r="P53" i="16"/>
  <c r="O53" i="16"/>
  <c r="N53" i="16"/>
  <c r="M53" i="16"/>
  <c r="L53" i="16"/>
  <c r="K53" i="16"/>
  <c r="D53" i="16"/>
  <c r="P52" i="16"/>
  <c r="O52" i="16"/>
  <c r="N52" i="16"/>
  <c r="M52" i="16"/>
  <c r="L52" i="16"/>
  <c r="K52" i="16"/>
  <c r="D52" i="16"/>
  <c r="P51" i="16"/>
  <c r="O51" i="16"/>
  <c r="N51" i="16"/>
  <c r="M51" i="16"/>
  <c r="L51" i="16"/>
  <c r="K51" i="16"/>
  <c r="D51" i="16"/>
  <c r="P50" i="16"/>
  <c r="O50" i="16"/>
  <c r="N50" i="16"/>
  <c r="M50" i="16"/>
  <c r="L50" i="16"/>
  <c r="K50" i="16"/>
  <c r="D50" i="16"/>
  <c r="P49" i="16"/>
  <c r="O49" i="16"/>
  <c r="N49" i="16"/>
  <c r="M49" i="16"/>
  <c r="L49" i="16"/>
  <c r="K49" i="16"/>
  <c r="D49" i="16"/>
  <c r="P48" i="16"/>
  <c r="O48" i="16"/>
  <c r="N48" i="16"/>
  <c r="M48" i="16"/>
  <c r="L48" i="16"/>
  <c r="K48" i="16"/>
  <c r="D48" i="16"/>
  <c r="P47" i="16"/>
  <c r="O47" i="16"/>
  <c r="N47" i="16"/>
  <c r="M47" i="16"/>
  <c r="L47" i="16"/>
  <c r="K47" i="16"/>
  <c r="D47" i="16"/>
  <c r="P46" i="16"/>
  <c r="O46" i="16"/>
  <c r="N46" i="16"/>
  <c r="M46" i="16"/>
  <c r="L46" i="16"/>
  <c r="K46" i="16"/>
  <c r="D46" i="16"/>
  <c r="P45" i="16"/>
  <c r="O45" i="16"/>
  <c r="N45" i="16"/>
  <c r="M45" i="16"/>
  <c r="L45" i="16"/>
  <c r="K45" i="16"/>
  <c r="D45" i="16"/>
  <c r="P44" i="16"/>
  <c r="O44" i="16"/>
  <c r="N44" i="16"/>
  <c r="M44" i="16"/>
  <c r="L44" i="16"/>
  <c r="K44" i="16"/>
  <c r="D44" i="16"/>
  <c r="P43" i="16"/>
  <c r="O43" i="16"/>
  <c r="N43" i="16"/>
  <c r="M43" i="16"/>
  <c r="L43" i="16"/>
  <c r="K43" i="16"/>
  <c r="D43" i="16"/>
  <c r="P42" i="16"/>
  <c r="O42" i="16"/>
  <c r="N42" i="16"/>
  <c r="M42" i="16"/>
  <c r="L42" i="16"/>
  <c r="K42" i="16"/>
  <c r="D42" i="16"/>
  <c r="P41" i="16"/>
  <c r="O41" i="16"/>
  <c r="N41" i="16"/>
  <c r="M41" i="16"/>
  <c r="L41" i="16"/>
  <c r="K41" i="16"/>
  <c r="D41" i="16"/>
  <c r="P40" i="16"/>
  <c r="O40" i="16"/>
  <c r="N40" i="16"/>
  <c r="M40" i="16"/>
  <c r="L40" i="16"/>
  <c r="K40" i="16"/>
  <c r="D40" i="16"/>
  <c r="P39" i="16"/>
  <c r="O39" i="16"/>
  <c r="N39" i="16"/>
  <c r="M39" i="16"/>
  <c r="L39" i="16"/>
  <c r="K39" i="16"/>
  <c r="D39" i="16"/>
  <c r="P38" i="16"/>
  <c r="O38" i="16"/>
  <c r="N38" i="16"/>
  <c r="M38" i="16"/>
  <c r="L38" i="16"/>
  <c r="K38" i="16"/>
  <c r="D38" i="16"/>
  <c r="P37" i="16"/>
  <c r="O37" i="16"/>
  <c r="N37" i="16"/>
  <c r="M37" i="16"/>
  <c r="L37" i="16"/>
  <c r="K37" i="16"/>
  <c r="D37" i="16"/>
  <c r="P36" i="16"/>
  <c r="O36" i="16"/>
  <c r="N36" i="16"/>
  <c r="M36" i="16"/>
  <c r="L36" i="16"/>
  <c r="K36" i="16"/>
  <c r="D36" i="16"/>
  <c r="P35" i="16"/>
  <c r="O35" i="16"/>
  <c r="N35" i="16"/>
  <c r="M35" i="16"/>
  <c r="L35" i="16"/>
  <c r="K35" i="16"/>
  <c r="D35" i="16"/>
  <c r="P34" i="16"/>
  <c r="O34" i="16"/>
  <c r="N34" i="16"/>
  <c r="M34" i="16"/>
  <c r="L34" i="16"/>
  <c r="K34" i="16"/>
  <c r="D34" i="16"/>
  <c r="P33" i="16"/>
  <c r="O33" i="16"/>
  <c r="N33" i="16"/>
  <c r="M33" i="16"/>
  <c r="L33" i="16"/>
  <c r="K33" i="16"/>
  <c r="D33" i="16"/>
  <c r="P32" i="16"/>
  <c r="O32" i="16"/>
  <c r="N32" i="16"/>
  <c r="M32" i="16"/>
  <c r="L32" i="16"/>
  <c r="K32" i="16"/>
  <c r="D32" i="16"/>
  <c r="P31" i="16"/>
  <c r="O31" i="16"/>
  <c r="N31" i="16"/>
  <c r="M31" i="16"/>
  <c r="L31" i="16"/>
  <c r="K31" i="16"/>
  <c r="D31" i="16"/>
  <c r="P29" i="16"/>
  <c r="O29" i="16"/>
  <c r="N29" i="16"/>
  <c r="M29" i="16"/>
  <c r="L29" i="16"/>
  <c r="K29" i="16"/>
  <c r="D29" i="16"/>
  <c r="D28" i="16"/>
  <c r="J27" i="16"/>
  <c r="I27" i="16"/>
  <c r="D27" i="16"/>
  <c r="J26" i="16"/>
  <c r="I26" i="16"/>
  <c r="D26" i="16"/>
  <c r="J25" i="16"/>
  <c r="I25" i="16"/>
  <c r="D25" i="16"/>
  <c r="J24" i="16"/>
  <c r="I24" i="16"/>
  <c r="D24" i="16"/>
  <c r="R23" i="16"/>
  <c r="Q23" i="16"/>
  <c r="J23" i="16"/>
  <c r="I23" i="16"/>
  <c r="H23" i="16"/>
  <c r="G23" i="16"/>
  <c r="F23" i="16"/>
  <c r="E23" i="16"/>
  <c r="D23" i="16"/>
  <c r="G14" i="16"/>
  <c r="F14" i="16"/>
  <c r="F12" i="16"/>
  <c r="G12" i="16" s="1"/>
  <c r="Q11" i="16"/>
  <c r="P11" i="16"/>
  <c r="B11" i="16"/>
  <c r="A11" i="16"/>
  <c r="Q10" i="16"/>
  <c r="P10" i="16"/>
  <c r="B10" i="16"/>
  <c r="Q9" i="16"/>
  <c r="P9" i="16"/>
  <c r="B9" i="16"/>
  <c r="A6" i="16"/>
  <c r="N4" i="16"/>
  <c r="K4" i="16"/>
  <c r="A4" i="16"/>
  <c r="A27" i="3"/>
  <c r="E25" i="3"/>
  <c r="A25" i="3"/>
  <c r="E23" i="3"/>
  <c r="A23" i="3"/>
  <c r="C21" i="3"/>
  <c r="F20" i="3"/>
  <c r="F19" i="3"/>
  <c r="F18" i="3"/>
  <c r="F17" i="3"/>
  <c r="F16" i="3"/>
  <c r="F15" i="3"/>
  <c r="E14" i="3"/>
  <c r="E21" i="3" s="1"/>
  <c r="F13" i="3"/>
  <c r="F12" i="3"/>
  <c r="F21" i="3" s="1"/>
  <c r="F11" i="3"/>
  <c r="F10" i="3"/>
  <c r="F9" i="3"/>
  <c r="E9" i="3"/>
  <c r="D9" i="3"/>
  <c r="D21" i="3" s="1"/>
  <c r="C9" i="3"/>
  <c r="F8" i="3"/>
  <c r="F7" i="3"/>
  <c r="E106" i="2"/>
  <c r="E105" i="2"/>
  <c r="E104" i="2"/>
  <c r="E103" i="2"/>
  <c r="E102" i="2"/>
  <c r="E99" i="2"/>
  <c r="E96" i="2"/>
  <c r="D96" i="2"/>
  <c r="D109" i="2" s="1"/>
  <c r="E95" i="2"/>
  <c r="D95" i="2"/>
  <c r="F87" i="2"/>
  <c r="E85" i="2"/>
  <c r="D85" i="2"/>
  <c r="F84" i="2"/>
  <c r="E75" i="2"/>
  <c r="D75" i="2"/>
  <c r="E74" i="2"/>
  <c r="D74" i="2"/>
  <c r="G60" i="2"/>
  <c r="E59" i="2"/>
  <c r="E58" i="2"/>
  <c r="E55" i="2" s="1"/>
  <c r="E57" i="2"/>
  <c r="E56" i="2"/>
  <c r="E54" i="2"/>
  <c r="E49" i="2"/>
  <c r="D49" i="2"/>
  <c r="E48" i="2"/>
  <c r="D48" i="2"/>
  <c r="E47" i="2"/>
  <c r="D47" i="2"/>
  <c r="E46" i="2"/>
  <c r="E45" i="2" s="1"/>
  <c r="E63" i="2" s="1"/>
  <c r="D46" i="2"/>
  <c r="D45" i="2" s="1"/>
  <c r="D63" i="2" s="1"/>
  <c r="G63" i="2" s="1"/>
  <c r="E44" i="2"/>
  <c r="E42" i="2"/>
  <c r="E39" i="2" s="1"/>
  <c r="D39" i="2"/>
  <c r="E36" i="2"/>
  <c r="D36" i="2"/>
  <c r="E35" i="2"/>
  <c r="D35" i="2"/>
  <c r="E33" i="2"/>
  <c r="D33" i="2"/>
  <c r="E32" i="2"/>
  <c r="D32" i="2"/>
  <c r="G31" i="2"/>
  <c r="F26" i="2"/>
  <c r="E24" i="2"/>
  <c r="D24" i="2"/>
  <c r="F24" i="2" s="1"/>
  <c r="E15" i="2"/>
  <c r="D15" i="2"/>
  <c r="E11" i="2"/>
  <c r="D11" i="2"/>
  <c r="E7" i="2"/>
  <c r="E73" i="2" s="1"/>
  <c r="D7" i="2"/>
  <c r="D73" i="2" s="1"/>
  <c r="B30" i="1"/>
  <c r="A30" i="1"/>
  <c r="B28" i="1"/>
  <c r="A28" i="1"/>
  <c r="G26" i="1"/>
  <c r="A26" i="1"/>
  <c r="H25" i="1"/>
  <c r="H24" i="1"/>
  <c r="G24" i="1"/>
  <c r="B24" i="1"/>
  <c r="H23" i="1"/>
  <c r="B23" i="1"/>
  <c r="A21" i="1"/>
  <c r="D28" i="46" l="1"/>
  <c r="D27" i="46" s="1"/>
  <c r="M31" i="46"/>
  <c r="M30" i="46" s="1"/>
  <c r="M29" i="46" s="1"/>
  <c r="M49" i="46"/>
  <c r="M48" i="46" s="1"/>
  <c r="M34" i="46" s="1"/>
  <c r="M55" i="46"/>
  <c r="M54" i="46" s="1"/>
  <c r="M59" i="46"/>
  <c r="M58" i="46" s="1"/>
  <c r="I69" i="46"/>
  <c r="I64" i="46" s="1"/>
  <c r="I63" i="46" s="1"/>
  <c r="I27" i="46" s="1"/>
  <c r="I28" i="44"/>
  <c r="I27" i="44" s="1"/>
  <c r="M34" i="44"/>
  <c r="M28" i="44" s="1"/>
  <c r="M27" i="44" s="1"/>
  <c r="M51" i="44"/>
  <c r="M58" i="44"/>
  <c r="M69" i="44"/>
  <c r="M64" i="44" s="1"/>
  <c r="M63" i="44" s="1"/>
  <c r="E28" i="42"/>
  <c r="E27" i="42" s="1"/>
  <c r="M28" i="42"/>
  <c r="M64" i="42"/>
  <c r="M63" i="42" s="1"/>
  <c r="I64" i="42"/>
  <c r="I63" i="42" s="1"/>
  <c r="I27" i="42" s="1"/>
  <c r="K27" i="43"/>
  <c r="M78" i="43"/>
  <c r="F27" i="43"/>
  <c r="M29" i="43"/>
  <c r="M41" i="43"/>
  <c r="M51" i="43"/>
  <c r="M69" i="43"/>
  <c r="I41" i="43"/>
  <c r="I34" i="43" s="1"/>
  <c r="M49" i="43"/>
  <c r="M48" i="43" s="1"/>
  <c r="I51" i="43"/>
  <c r="M55" i="43"/>
  <c r="M54" i="43" s="1"/>
  <c r="M59" i="43"/>
  <c r="M58" i="43" s="1"/>
  <c r="M67" i="43"/>
  <c r="M66" i="43" s="1"/>
  <c r="M64" i="43" s="1"/>
  <c r="M63" i="43" s="1"/>
  <c r="I69" i="43"/>
  <c r="I64" i="43" s="1"/>
  <c r="I63" i="43" s="1"/>
  <c r="M73" i="43"/>
  <c r="M72" i="43" s="1"/>
  <c r="I30" i="43"/>
  <c r="I29" i="43" s="1"/>
  <c r="M64" i="41"/>
  <c r="M63" i="41" s="1"/>
  <c r="M27" i="41" s="1"/>
  <c r="D28" i="41"/>
  <c r="D27" i="41" s="1"/>
  <c r="I28" i="41"/>
  <c r="I27" i="41" s="1"/>
  <c r="I64" i="41"/>
  <c r="I63" i="41" s="1"/>
  <c r="M64" i="40"/>
  <c r="M63" i="40" s="1"/>
  <c r="M27" i="40" s="1"/>
  <c r="D28" i="40"/>
  <c r="D27" i="40" s="1"/>
  <c r="I28" i="40"/>
  <c r="I27" i="40" s="1"/>
  <c r="I64" i="40"/>
  <c r="I63" i="40" s="1"/>
  <c r="M31" i="45"/>
  <c r="M30" i="45" s="1"/>
  <c r="M29" i="45" s="1"/>
  <c r="I41" i="45"/>
  <c r="I34" i="45" s="1"/>
  <c r="I28" i="45" s="1"/>
  <c r="I27" i="45" s="1"/>
  <c r="M49" i="45"/>
  <c r="M48" i="45" s="1"/>
  <c r="M34" i="45" s="1"/>
  <c r="I51" i="45"/>
  <c r="M55" i="45"/>
  <c r="M54" i="45" s="1"/>
  <c r="M59" i="45"/>
  <c r="M58" i="45" s="1"/>
  <c r="M65" i="45"/>
  <c r="M67" i="45"/>
  <c r="M66" i="45" s="1"/>
  <c r="I69" i="45"/>
  <c r="I64" i="45" s="1"/>
  <c r="I63" i="45" s="1"/>
  <c r="M73" i="45"/>
  <c r="M72" i="45" s="1"/>
  <c r="M79" i="45"/>
  <c r="M78" i="45" s="1"/>
  <c r="K28" i="39"/>
  <c r="K27" i="39" s="1"/>
  <c r="M41" i="39"/>
  <c r="M54" i="39"/>
  <c r="M69" i="39"/>
  <c r="M64" i="39" s="1"/>
  <c r="M63" i="39" s="1"/>
  <c r="M34" i="39"/>
  <c r="M28" i="39" s="1"/>
  <c r="I41" i="39"/>
  <c r="I34" i="39" s="1"/>
  <c r="I28" i="39" s="1"/>
  <c r="I27" i="39" s="1"/>
  <c r="I51" i="39"/>
  <c r="I69" i="39"/>
  <c r="I64" i="39" s="1"/>
  <c r="I63" i="39" s="1"/>
  <c r="I34" i="38"/>
  <c r="M51" i="38"/>
  <c r="M31" i="38"/>
  <c r="M30" i="38" s="1"/>
  <c r="M29" i="38" s="1"/>
  <c r="M49" i="38"/>
  <c r="M48" i="38" s="1"/>
  <c r="M34" i="38" s="1"/>
  <c r="I51" i="38"/>
  <c r="I28" i="38" s="1"/>
  <c r="M55" i="38"/>
  <c r="M54" i="38" s="1"/>
  <c r="M59" i="38"/>
  <c r="M58" i="38" s="1"/>
  <c r="M65" i="38"/>
  <c r="M67" i="38"/>
  <c r="M66" i="38" s="1"/>
  <c r="I69" i="38"/>
  <c r="I64" i="38" s="1"/>
  <c r="I63" i="38" s="1"/>
  <c r="M73" i="38"/>
  <c r="M72" i="38" s="1"/>
  <c r="M51" i="37"/>
  <c r="M69" i="37"/>
  <c r="M31" i="37"/>
  <c r="M30" i="37" s="1"/>
  <c r="M29" i="37" s="1"/>
  <c r="I41" i="37"/>
  <c r="I34" i="37" s="1"/>
  <c r="I28" i="37" s="1"/>
  <c r="I27" i="37" s="1"/>
  <c r="M49" i="37"/>
  <c r="M48" i="37" s="1"/>
  <c r="M34" i="37" s="1"/>
  <c r="I51" i="37"/>
  <c r="M55" i="37"/>
  <c r="M54" i="37" s="1"/>
  <c r="M59" i="37"/>
  <c r="M58" i="37" s="1"/>
  <c r="M65" i="37"/>
  <c r="M67" i="37"/>
  <c r="M66" i="37" s="1"/>
  <c r="I69" i="37"/>
  <c r="I64" i="37" s="1"/>
  <c r="I63" i="37" s="1"/>
  <c r="M73" i="37"/>
  <c r="M72" i="37" s="1"/>
  <c r="M51" i="36"/>
  <c r="I64" i="36"/>
  <c r="I63" i="36" s="1"/>
  <c r="I41" i="36"/>
  <c r="I34" i="36" s="1"/>
  <c r="I28" i="36" s="1"/>
  <c r="I27" i="36" s="1"/>
  <c r="M49" i="36"/>
  <c r="M48" i="36" s="1"/>
  <c r="M34" i="36" s="1"/>
  <c r="M28" i="36" s="1"/>
  <c r="I51" i="36"/>
  <c r="M55" i="36"/>
  <c r="M54" i="36" s="1"/>
  <c r="M59" i="36"/>
  <c r="M58" i="36" s="1"/>
  <c r="M65" i="36"/>
  <c r="M67" i="36"/>
  <c r="M66" i="36" s="1"/>
  <c r="I69" i="36"/>
  <c r="M73" i="36"/>
  <c r="M72" i="36" s="1"/>
  <c r="M79" i="36"/>
  <c r="M78" i="36" s="1"/>
  <c r="J25" i="12"/>
  <c r="F24" i="12"/>
  <c r="G23" i="12"/>
  <c r="D23" i="12"/>
  <c r="I23" i="12"/>
  <c r="J79" i="12"/>
  <c r="J26" i="12"/>
  <c r="F60" i="12"/>
  <c r="J79" i="15"/>
  <c r="J25" i="15"/>
  <c r="F24" i="15"/>
  <c r="F60" i="15"/>
  <c r="J25" i="13"/>
  <c r="F24" i="13"/>
  <c r="F60" i="13"/>
  <c r="F59" i="14"/>
  <c r="J59" i="14" s="1"/>
  <c r="J60" i="14"/>
  <c r="J25" i="14"/>
  <c r="F24" i="14"/>
  <c r="J26" i="14"/>
  <c r="J68" i="14"/>
  <c r="J80" i="14"/>
  <c r="J59" i="11"/>
  <c r="F24" i="11"/>
  <c r="J60" i="11"/>
  <c r="J80" i="11"/>
  <c r="J25" i="10"/>
  <c r="F24" i="10"/>
  <c r="J79" i="10"/>
  <c r="J26" i="10"/>
  <c r="F60" i="10"/>
  <c r="J25" i="9"/>
  <c r="J79" i="9"/>
  <c r="F24" i="9"/>
  <c r="J25" i="8"/>
  <c r="J79" i="8"/>
  <c r="F24" i="8"/>
  <c r="J25" i="7"/>
  <c r="J79" i="7"/>
  <c r="F24" i="7"/>
  <c r="D23" i="6"/>
  <c r="J60" i="6"/>
  <c r="J25" i="6"/>
  <c r="J79" i="6"/>
  <c r="F24" i="6"/>
  <c r="J25" i="5"/>
  <c r="J79" i="5"/>
  <c r="F24" i="5"/>
  <c r="F24" i="67"/>
  <c r="F22" i="67" s="1"/>
  <c r="F22" i="66"/>
  <c r="F22" i="65"/>
  <c r="F24" i="64"/>
  <c r="F22" i="64" s="1"/>
  <c r="F22" i="63"/>
  <c r="G22" i="63"/>
  <c r="M64" i="54"/>
  <c r="M63" i="54" s="1"/>
  <c r="M27" i="54" s="1"/>
  <c r="I64" i="54"/>
  <c r="I63" i="54" s="1"/>
  <c r="I27" i="54" s="1"/>
  <c r="M51" i="52"/>
  <c r="M31" i="52"/>
  <c r="M30" i="52" s="1"/>
  <c r="M29" i="52" s="1"/>
  <c r="I41" i="52"/>
  <c r="I34" i="52" s="1"/>
  <c r="I28" i="52" s="1"/>
  <c r="I27" i="52" s="1"/>
  <c r="M49" i="52"/>
  <c r="M48" i="52" s="1"/>
  <c r="M34" i="52" s="1"/>
  <c r="I51" i="52"/>
  <c r="M55" i="52"/>
  <c r="M54" i="52" s="1"/>
  <c r="M59" i="52"/>
  <c r="M58" i="52" s="1"/>
  <c r="M67" i="52"/>
  <c r="M66" i="52" s="1"/>
  <c r="M64" i="52" s="1"/>
  <c r="M63" i="52" s="1"/>
  <c r="I69" i="52"/>
  <c r="I64" i="52" s="1"/>
  <c r="I63" i="52" s="1"/>
  <c r="M73" i="52"/>
  <c r="M72" i="52" s="1"/>
  <c r="M79" i="52"/>
  <c r="M78" i="52" s="1"/>
  <c r="I34" i="53"/>
  <c r="I28" i="53" s="1"/>
  <c r="I27" i="53" s="1"/>
  <c r="M69" i="53"/>
  <c r="M64" i="53" s="1"/>
  <c r="M63" i="53" s="1"/>
  <c r="D28" i="53"/>
  <c r="D27" i="53" s="1"/>
  <c r="M31" i="53"/>
  <c r="M30" i="53" s="1"/>
  <c r="M29" i="53" s="1"/>
  <c r="M49" i="53"/>
  <c r="M48" i="53" s="1"/>
  <c r="M34" i="53" s="1"/>
  <c r="M55" i="53"/>
  <c r="M54" i="53" s="1"/>
  <c r="M59" i="53"/>
  <c r="M58" i="53" s="1"/>
  <c r="I69" i="53"/>
  <c r="I64" i="53" s="1"/>
  <c r="I63" i="53" s="1"/>
  <c r="D28" i="55"/>
  <c r="D27" i="55" s="1"/>
  <c r="M78" i="55"/>
  <c r="H28" i="55"/>
  <c r="H27" i="55" s="1"/>
  <c r="M41" i="55"/>
  <c r="I34" i="55"/>
  <c r="I28" i="55" s="1"/>
  <c r="I27" i="55" s="1"/>
  <c r="M51" i="55"/>
  <c r="M69" i="55"/>
  <c r="M31" i="55"/>
  <c r="M30" i="55" s="1"/>
  <c r="M29" i="55" s="1"/>
  <c r="M28" i="55" s="1"/>
  <c r="M49" i="55"/>
  <c r="M48" i="55" s="1"/>
  <c r="M34" i="55" s="1"/>
  <c r="M55" i="55"/>
  <c r="M54" i="55" s="1"/>
  <c r="M59" i="55"/>
  <c r="M58" i="55" s="1"/>
  <c r="M65" i="55"/>
  <c r="M64" i="55" s="1"/>
  <c r="M63" i="55" s="1"/>
  <c r="M67" i="55"/>
  <c r="M66" i="55" s="1"/>
  <c r="M73" i="55"/>
  <c r="M72" i="55" s="1"/>
  <c r="M78" i="51"/>
  <c r="K28" i="51"/>
  <c r="K27" i="51" s="1"/>
  <c r="J27" i="51"/>
  <c r="M41" i="51"/>
  <c r="M34" i="51" s="1"/>
  <c r="M28" i="51" s="1"/>
  <c r="M27" i="51" s="1"/>
  <c r="M54" i="51"/>
  <c r="M69" i="51"/>
  <c r="M64" i="51" s="1"/>
  <c r="M63" i="51" s="1"/>
  <c r="I41" i="51"/>
  <c r="I34" i="51" s="1"/>
  <c r="I28" i="51" s="1"/>
  <c r="I27" i="51" s="1"/>
  <c r="I51" i="51"/>
  <c r="I69" i="51"/>
  <c r="I64" i="51" s="1"/>
  <c r="I63" i="51" s="1"/>
  <c r="M51" i="50"/>
  <c r="M69" i="50"/>
  <c r="M31" i="50"/>
  <c r="M30" i="50" s="1"/>
  <c r="M29" i="50" s="1"/>
  <c r="I41" i="50"/>
  <c r="I34" i="50" s="1"/>
  <c r="I28" i="50" s="1"/>
  <c r="I27" i="50" s="1"/>
  <c r="M49" i="50"/>
  <c r="M48" i="50" s="1"/>
  <c r="M34" i="50" s="1"/>
  <c r="I51" i="50"/>
  <c r="M55" i="50"/>
  <c r="M54" i="50" s="1"/>
  <c r="M59" i="50"/>
  <c r="M58" i="50" s="1"/>
  <c r="M65" i="50"/>
  <c r="M67" i="50"/>
  <c r="M66" i="50" s="1"/>
  <c r="I69" i="50"/>
  <c r="I64" i="50" s="1"/>
  <c r="I63" i="50" s="1"/>
  <c r="M73" i="50"/>
  <c r="M72" i="50" s="1"/>
  <c r="H28" i="49"/>
  <c r="H27" i="49" s="1"/>
  <c r="M41" i="49"/>
  <c r="I34" i="49"/>
  <c r="I28" i="49" s="1"/>
  <c r="I27" i="49" s="1"/>
  <c r="M72" i="49"/>
  <c r="M64" i="49" s="1"/>
  <c r="M63" i="49" s="1"/>
  <c r="M78" i="49"/>
  <c r="D28" i="49"/>
  <c r="D27" i="49" s="1"/>
  <c r="L27" i="49"/>
  <c r="M31" i="49"/>
  <c r="M30" i="49" s="1"/>
  <c r="M29" i="49" s="1"/>
  <c r="M49" i="49"/>
  <c r="M48" i="49" s="1"/>
  <c r="M34" i="49" s="1"/>
  <c r="M55" i="49"/>
  <c r="M54" i="49" s="1"/>
  <c r="M59" i="49"/>
  <c r="M58" i="49" s="1"/>
  <c r="I69" i="49"/>
  <c r="I64" i="49" s="1"/>
  <c r="I63" i="49" s="1"/>
  <c r="M41" i="48"/>
  <c r="I64" i="48"/>
  <c r="I63" i="48" s="1"/>
  <c r="I27" i="48" s="1"/>
  <c r="M30" i="48"/>
  <c r="M29" i="48" s="1"/>
  <c r="M54" i="48"/>
  <c r="M64" i="48"/>
  <c r="M63" i="48" s="1"/>
  <c r="M34" i="48"/>
  <c r="M25" i="34"/>
  <c r="M26" i="34"/>
  <c r="F59" i="34"/>
  <c r="F79" i="34"/>
  <c r="M79" i="34" s="1"/>
  <c r="F24" i="34"/>
  <c r="H60" i="34"/>
  <c r="H59" i="34" s="1"/>
  <c r="H22" i="34" s="1"/>
  <c r="K22" i="33"/>
  <c r="N22" i="33"/>
  <c r="M79" i="33"/>
  <c r="I22" i="33"/>
  <c r="M26" i="33"/>
  <c r="M68" i="33"/>
  <c r="F24" i="33"/>
  <c r="F60" i="33"/>
  <c r="M25" i="32"/>
  <c r="M26" i="32"/>
  <c r="F59" i="32"/>
  <c r="F79" i="32"/>
  <c r="M79" i="32" s="1"/>
  <c r="F24" i="32"/>
  <c r="H60" i="32"/>
  <c r="H59" i="32" s="1"/>
  <c r="H22" i="32" s="1"/>
  <c r="M25" i="31"/>
  <c r="M26" i="31"/>
  <c r="F59" i="31"/>
  <c r="F79" i="31"/>
  <c r="M79" i="31" s="1"/>
  <c r="F24" i="31"/>
  <c r="H60" i="31"/>
  <c r="H59" i="31" s="1"/>
  <c r="H22" i="31" s="1"/>
  <c r="M25" i="29"/>
  <c r="M60" i="29"/>
  <c r="N22" i="29"/>
  <c r="H22" i="29"/>
  <c r="M26" i="29"/>
  <c r="F59" i="29"/>
  <c r="M59" i="29" s="1"/>
  <c r="F79" i="29"/>
  <c r="M79" i="29" s="1"/>
  <c r="F24" i="29"/>
  <c r="H60" i="29"/>
  <c r="H59" i="29" s="1"/>
  <c r="D22" i="28"/>
  <c r="L22" i="28"/>
  <c r="M26" i="28"/>
  <c r="F24" i="28"/>
  <c r="F60" i="28"/>
  <c r="M25" i="27"/>
  <c r="M26" i="27"/>
  <c r="F59" i="27"/>
  <c r="F79" i="27"/>
  <c r="M79" i="27" s="1"/>
  <c r="F24" i="27"/>
  <c r="H60" i="27"/>
  <c r="H59" i="27" s="1"/>
  <c r="H22" i="27" s="1"/>
  <c r="L31" i="20"/>
  <c r="L29" i="20" s="1"/>
  <c r="Q23" i="19"/>
  <c r="D29" i="19"/>
  <c r="L31" i="19"/>
  <c r="L29" i="19" s="1"/>
  <c r="K31" i="18"/>
  <c r="K29" i="18" s="1"/>
  <c r="Q23" i="18" s="1"/>
  <c r="M29" i="18"/>
  <c r="D29" i="18"/>
  <c r="N29" i="18"/>
  <c r="O31" i="18"/>
  <c r="O29" i="18" s="1"/>
  <c r="D29" i="17"/>
  <c r="L31" i="17"/>
  <c r="L29" i="17" s="1"/>
  <c r="E109" i="2"/>
  <c r="G59" i="2" s="1"/>
  <c r="M28" i="46" l="1"/>
  <c r="M27" i="46" s="1"/>
  <c r="M27" i="42"/>
  <c r="M34" i="43"/>
  <c r="M28" i="43"/>
  <c r="M27" i="43" s="1"/>
  <c r="I28" i="43"/>
  <c r="I27" i="43" s="1"/>
  <c r="M28" i="45"/>
  <c r="M64" i="45"/>
  <c r="M63" i="45" s="1"/>
  <c r="M27" i="39"/>
  <c r="I27" i="38"/>
  <c r="M64" i="38"/>
  <c r="M63" i="38" s="1"/>
  <c r="M28" i="38"/>
  <c r="M27" i="38" s="1"/>
  <c r="M64" i="37"/>
  <c r="M63" i="37" s="1"/>
  <c r="M28" i="37"/>
  <c r="M27" i="37" s="1"/>
  <c r="M64" i="36"/>
  <c r="M63" i="36" s="1"/>
  <c r="M27" i="36" s="1"/>
  <c r="F59" i="12"/>
  <c r="J59" i="12" s="1"/>
  <c r="J60" i="12"/>
  <c r="F23" i="12"/>
  <c r="J23" i="12" s="1"/>
  <c r="J24" i="12"/>
  <c r="F59" i="15"/>
  <c r="J59" i="15" s="1"/>
  <c r="J60" i="15"/>
  <c r="J24" i="15"/>
  <c r="F59" i="13"/>
  <c r="J59" i="13" s="1"/>
  <c r="J60" i="13"/>
  <c r="F23" i="13"/>
  <c r="J23" i="13" s="1"/>
  <c r="J24" i="13"/>
  <c r="F23" i="14"/>
  <c r="J23" i="14" s="1"/>
  <c r="J24" i="14"/>
  <c r="F23" i="11"/>
  <c r="J23" i="11" s="1"/>
  <c r="J24" i="11"/>
  <c r="J24" i="10"/>
  <c r="F59" i="10"/>
  <c r="J59" i="10" s="1"/>
  <c r="J60" i="10"/>
  <c r="F23" i="9"/>
  <c r="J23" i="9" s="1"/>
  <c r="J24" i="9"/>
  <c r="F23" i="8"/>
  <c r="J23" i="8" s="1"/>
  <c r="J24" i="8"/>
  <c r="F23" i="7"/>
  <c r="J23" i="7" s="1"/>
  <c r="J24" i="7"/>
  <c r="F23" i="6"/>
  <c r="J23" i="6" s="1"/>
  <c r="J24" i="6"/>
  <c r="F23" i="5"/>
  <c r="J23" i="5" s="1"/>
  <c r="J24" i="5"/>
  <c r="M28" i="52"/>
  <c r="M27" i="52" s="1"/>
  <c r="M28" i="53"/>
  <c r="M27" i="53" s="1"/>
  <c r="M27" i="55"/>
  <c r="M64" i="50"/>
  <c r="M63" i="50" s="1"/>
  <c r="M28" i="50"/>
  <c r="M28" i="49"/>
  <c r="M27" i="49" s="1"/>
  <c r="M28" i="48"/>
  <c r="M27" i="48" s="1"/>
  <c r="F22" i="34"/>
  <c r="M22" i="34" s="1"/>
  <c r="M24" i="34"/>
  <c r="M60" i="34"/>
  <c r="M59" i="34"/>
  <c r="M60" i="33"/>
  <c r="F59" i="33"/>
  <c r="M59" i="33" s="1"/>
  <c r="F22" i="33"/>
  <c r="M22" i="33" s="1"/>
  <c r="M24" i="33"/>
  <c r="F22" i="32"/>
  <c r="M22" i="32" s="1"/>
  <c r="M24" i="32"/>
  <c r="M60" i="32"/>
  <c r="M59" i="32"/>
  <c r="F22" i="31"/>
  <c r="M22" i="31" s="1"/>
  <c r="M24" i="31"/>
  <c r="M60" i="31"/>
  <c r="M59" i="31"/>
  <c r="F22" i="29"/>
  <c r="M22" i="29" s="1"/>
  <c r="M24" i="29"/>
  <c r="M24" i="28"/>
  <c r="M60" i="28"/>
  <c r="F59" i="28"/>
  <c r="M59" i="28" s="1"/>
  <c r="F22" i="27"/>
  <c r="M22" i="27" s="1"/>
  <c r="M24" i="27"/>
  <c r="M60" i="27"/>
  <c r="M59" i="27"/>
  <c r="M27" i="45" l="1"/>
  <c r="F23" i="15"/>
  <c r="J23" i="15" s="1"/>
  <c r="F23" i="10"/>
  <c r="J23" i="10" s="1"/>
  <c r="M27" i="50"/>
  <c r="F22" i="28"/>
  <c r="M22" i="28" s="1"/>
</calcChain>
</file>

<file path=xl/sharedStrings.xml><?xml version="1.0" encoding="utf-8"?>
<sst xmlns="http://schemas.openxmlformats.org/spreadsheetml/2006/main" count="13266" uniqueCount="502">
  <si>
    <t>Додаток 1
до Порядку складання фінансової, бюджетної та іншої звітності розпорядниками та одержувачами бюджетних коштів
(пункт 2.1)</t>
  </si>
  <si>
    <t>БАЛАНС  (форма №1)</t>
  </si>
  <si>
    <t>коди</t>
  </si>
  <si>
    <t>Установа</t>
  </si>
  <si>
    <t>за ЄДРПОУ</t>
  </si>
  <si>
    <t>Територія</t>
  </si>
  <si>
    <t>Організаційно-правова форма господарювання</t>
  </si>
  <si>
    <t>Код та назва відомчої класифікації видатків та кредитування державного бюджету</t>
  </si>
  <si>
    <t>Код та назва типової відомчої класифікації видатків та кредитування місцевих бюджетів</t>
  </si>
  <si>
    <r>
      <t xml:space="preserve">Періодичність: </t>
    </r>
    <r>
      <rPr>
        <u/>
        <sz val="8"/>
        <color indexed="8"/>
        <rFont val="Times New Roman"/>
        <family val="1"/>
        <charset val="204"/>
      </rPr>
      <t>квартальна</t>
    </r>
    <r>
      <rPr>
        <sz val="8"/>
        <color indexed="8"/>
        <rFont val="Times New Roman"/>
        <family val="1"/>
        <charset val="204"/>
      </rPr>
      <t>, річна.</t>
    </r>
  </si>
  <si>
    <t>Одиниця виміру: грн коп.</t>
  </si>
  <si>
    <t>Продовження додатка 1</t>
  </si>
  <si>
    <t>АКТИВ</t>
  </si>
  <si>
    <t>Код рядка</t>
  </si>
  <si>
    <t>На початок 
звітного року</t>
  </si>
  <si>
    <t>На кінець 
звітного періоду (року)</t>
  </si>
  <si>
    <t>І. НЕОБОРОТНІ АКТИВИ</t>
  </si>
  <si>
    <t>Нематеріальні активи</t>
  </si>
  <si>
    <t>   Балансова (залишкова) вартість</t>
  </si>
  <si>
    <t xml:space="preserve">   Накопичена амортизація</t>
  </si>
  <si>
    <t>   Первісна (переоцінена) вартість</t>
  </si>
  <si>
    <t>Основні засоби</t>
  </si>
  <si>
    <t>   Знос</t>
  </si>
  <si>
    <t>Інші необоротні матеріальні активи</t>
  </si>
  <si>
    <t>Незавершені капітальні інвестиції в необоротні активи</t>
  </si>
  <si>
    <t>Довгострокові фінансові інвестиції</t>
  </si>
  <si>
    <t>ІІ. ОБОРОТНІ АКТИВИ</t>
  </si>
  <si>
    <t>Матеріали і продукти харчування</t>
  </si>
  <si>
    <t>Малоцінні та швидкозношувані предмети</t>
  </si>
  <si>
    <t>Інші запаси</t>
  </si>
  <si>
    <t>Дебіторська заборгованість</t>
  </si>
  <si>
    <t>   Розрахунки з постачальниками, підрядниками за товари, роботи й послуги</t>
  </si>
  <si>
    <t>   Розрахунки із податків і зборів</t>
  </si>
  <si>
    <t>   Розрахунки із страхування</t>
  </si>
  <si>
    <t>   Розрахунки з відшкодування завданих збитків</t>
  </si>
  <si>
    <t>   Розрахунки за спеціальними видами платежів</t>
  </si>
  <si>
    <t>   Розрахунки з підзвітними особами</t>
  </si>
  <si>
    <t>   Розрахунки за іншими операціями</t>
  </si>
  <si>
    <t>Розрахунки за операціями з внутрівідомчої передачі запасів</t>
  </si>
  <si>
    <t>Розрахунки за окремими програмами</t>
  </si>
  <si>
    <t>Витрати майбутніх періодів</t>
  </si>
  <si>
    <t>Короткострокові векселі одержані</t>
  </si>
  <si>
    <t>Інші кошти</t>
  </si>
  <si>
    <t>   Грошові документи</t>
  </si>
  <si>
    <t>   Грошові кошти в дорозі</t>
  </si>
  <si>
    <t>Рахунки в банках</t>
  </si>
  <si>
    <t>   Рахунки загального фонду</t>
  </si>
  <si>
    <t>-</t>
  </si>
  <si>
    <t>   Рахунки спеціального фонду</t>
  </si>
  <si>
    <t>   Рахунки в іноземній валюті</t>
  </si>
  <si>
    <t>   Інші поточні рахунки</t>
  </si>
  <si>
    <t>Рахунки в казначействі загального фонду</t>
  </si>
  <si>
    <t>Рахунки в казначействі спеціального фонду</t>
  </si>
  <si>
    <t>   Спеціальні реєстраційні рахунки для обліку коштів, отриманих як плата за послуги</t>
  </si>
  <si>
    <t>   Спеціальні реєстраційні рахунки для обліку коштів, отриманих за іншими джерелами власних надходжень</t>
  </si>
  <si>
    <t>   Спеціальні реєстраційні рахунки для обліку інших надходжень спеціального фонду</t>
  </si>
  <si>
    <t>   Спеціальні реєстраційні рахунки для обліку коштів, отриманих на виконання програм соціально-економічного та культурного розвитку регіонів</t>
  </si>
  <si>
    <t>Інші рахунки в казначействі</t>
  </si>
  <si>
    <t>Каса</t>
  </si>
  <si>
    <t>Поточні фінансові інвестиції</t>
  </si>
  <si>
    <t>ІІІ. ВИТРАТИ</t>
  </si>
  <si>
    <t>Видатки та надання кредитів загального фонду</t>
  </si>
  <si>
    <t>Видатки та надання кредитів спеціального фонду</t>
  </si>
  <si>
    <t>   Видатки за коштами, отриманими як плата за послуги</t>
  </si>
  <si>
    <t>   Видатки та надання кредитів за іншими джерелами власних надходжень</t>
  </si>
  <si>
    <t>   Видатки та надання кредитів за іншими надходженнями спеціального фонду</t>
  </si>
  <si>
    <t>   Видатки за коштами, отриманими на виконання програм соціально-економічного та культурного розвитку регіонів</t>
  </si>
  <si>
    <t>Інші витрати</t>
  </si>
  <si>
    <t>БАЛАНС</t>
  </si>
  <si>
    <t>ПАСИВ</t>
  </si>
  <si>
    <t>І. ВЛАСНИЙ КАПІТАЛ</t>
  </si>
  <si>
    <t>Фонд у необоротних активах</t>
  </si>
  <si>
    <t>Фонд у малоцінних та швидкозношуваних предметах</t>
  </si>
  <si>
    <t>Фонд у фінансових інвестиціях</t>
  </si>
  <si>
    <t>Результат виконання кошторису за загальним фондом</t>
  </si>
  <si>
    <t>Результат виконання кошторису за спеціальним фондом</t>
  </si>
  <si>
    <t>Капітал у дооцінках</t>
  </si>
  <si>
    <t>ІІ. ЗОБОВ’ЯЗАННЯ</t>
  </si>
  <si>
    <t>Довгострокові зобов'язання</t>
  </si>
  <si>
    <t>Короткострокові позики</t>
  </si>
  <si>
    <t>Поточна заборгованість за довгостроковими зобов'язаннями</t>
  </si>
  <si>
    <t>Короткострокові векселі видані</t>
  </si>
  <si>
    <t>Кредиторська заборгованість</t>
  </si>
  <si>
    <t>   Розрахунки із заробітної плати та інших виплат</t>
  </si>
  <si>
    <t>   Розрахунки зі стипендіатами</t>
  </si>
  <si>
    <t>   Розрахунки за депозитними сумами</t>
  </si>
  <si>
    <t>Доходи майбутніх періодів</t>
  </si>
  <si>
    <t>ІІІ. ДОХОДИ</t>
  </si>
  <si>
    <t xml:space="preserve">Доходи загального фонду </t>
  </si>
  <si>
    <t>Доходи спеціального фонду</t>
  </si>
  <si>
    <t>   Доходи за коштами, отриманими як плата за послуги</t>
  </si>
  <si>
    <t>   Доходи за іншими джерелами власних надходжень</t>
  </si>
  <si>
    <t>   Доходи за іншими надходженнями спеціального фонду</t>
  </si>
  <si>
    <t>   Доходи за коштами, отриманими на виконання програм соціально-економічного та культурного розвитку регіонів</t>
  </si>
  <si>
    <t>Інші доходи</t>
  </si>
  <si>
    <t xml:space="preserve">                                                             4                                              Продовження додатка 1</t>
  </si>
  <si>
    <t>РОЗШИФРОВКА ПОЗАБАЛАНСОВИХ РАХУНКІВ</t>
  </si>
  <si>
    <t>Назва рахунку позабалансового обліку</t>
  </si>
  <si>
    <t xml:space="preserve">Залишок на початок 
звітного року
</t>
  </si>
  <si>
    <t>Надходження</t>
  </si>
  <si>
    <t>Вибуття</t>
  </si>
  <si>
    <t xml:space="preserve">Залишок на кінець 
звітного періоду (року)
</t>
  </si>
  <si>
    <t>сума</t>
  </si>
  <si>
    <t>01 «Орендовані необоротні активи»</t>
  </si>
  <si>
    <t>02 «Активи на відповідальному зберіганні»</t>
  </si>
  <si>
    <t>04 «Непередбачені активи і зобов’язання»</t>
  </si>
  <si>
    <t>041 «Непередбачені активи»</t>
  </si>
  <si>
    <t>042 «Непередбачені зобов’язання»</t>
  </si>
  <si>
    <t>05 «Гарантії та забезпечення»</t>
  </si>
  <si>
    <t>06 «Передані (видані) активи відповідно до законодавства»</t>
  </si>
  <si>
    <t>07 «Списані активи та зобов’язання»</t>
  </si>
  <si>
    <t>071 «Списана дебіторська заборгованість»</t>
  </si>
  <si>
    <t>072 «Невідшкодовані нестачі і втрати від псування цінностей»</t>
  </si>
  <si>
    <t>08 «Бланки документів суворої звітності»</t>
  </si>
  <si>
    <t>Разом (10+20+30+40+50+60+70)</t>
  </si>
  <si>
    <t>(підпис)</t>
  </si>
  <si>
    <t>(ініціали, прізвище)</t>
  </si>
  <si>
    <t>Додаток 5
до Порядку складання фінансової, бюджетної та іншої звітності розпорядниками та одержувачами бюджетних коштів (пункт 2.1)</t>
  </si>
  <si>
    <t>ЗВІТ</t>
  </si>
  <si>
    <r>
      <t>Код та назва відомчої класифікації видатків та кредитування державного бюджету</t>
    </r>
    <r>
      <rPr>
        <b/>
        <sz val="8"/>
        <color indexed="8"/>
        <rFont val="Times New Roman"/>
        <family val="1"/>
        <charset val="204"/>
      </rPr>
      <t xml:space="preserve"> </t>
    </r>
  </si>
  <si>
    <t>Код та назва програмної класифікації видатків та кредитування державного бюджету</t>
  </si>
  <si>
    <t>Код та назва програмної класифікації видатків та кредитування місцевих бюджетів (код та назва Типової програмної класифікації видатків та кредитування місцевих бюджетів / Тимчасової класифікації видатків та кредитування для бюджетів місцевого самоврядування, які не застосовують програмно-цільового методу)*</t>
  </si>
  <si>
    <t>Зведена</t>
  </si>
  <si>
    <r>
      <t xml:space="preserve">Періодичність: </t>
    </r>
    <r>
      <rPr>
        <u/>
        <sz val="8"/>
        <color indexed="8"/>
        <rFont val="Times New Roman"/>
        <family val="1"/>
        <charset val="204"/>
      </rPr>
      <t>квартальна</t>
    </r>
    <r>
      <rPr>
        <sz val="8"/>
        <color indexed="8"/>
        <rFont val="Times New Roman"/>
        <family val="1"/>
        <charset val="204"/>
      </rPr>
      <t>,</t>
    </r>
    <r>
      <rPr>
        <u/>
        <sz val="8"/>
        <color indexed="8"/>
        <rFont val="Times New Roman"/>
        <family val="1"/>
        <charset val="204"/>
      </rPr>
      <t xml:space="preserve"> </t>
    </r>
    <r>
      <rPr>
        <sz val="8"/>
        <color indexed="8"/>
        <rFont val="Times New Roman"/>
        <family val="1"/>
        <charset val="204"/>
      </rPr>
      <t>річна</t>
    </r>
    <r>
      <rPr>
        <u/>
        <sz val="8"/>
        <color indexed="8"/>
        <rFont val="Times New Roman"/>
        <family val="1"/>
        <charset val="204"/>
      </rPr>
      <t>.</t>
    </r>
  </si>
  <si>
    <t>Показники</t>
  </si>
  <si>
    <t>КЕКВ</t>
  </si>
  <si>
    <t>Затверджено на звітний рік</t>
  </si>
  <si>
    <t>Залишок на початок звітного року</t>
  </si>
  <si>
    <t>Перераховано залишок</t>
  </si>
  <si>
    <t>Отримано залишок</t>
  </si>
  <si>
    <t xml:space="preserve">Нарахо-вано доходів за звітний період (рік) </t>
  </si>
  <si>
    <t>Надій-шло коштів за звітний період (рік)</t>
  </si>
  <si>
    <t>Касові за звітний період (рік)</t>
  </si>
  <si>
    <t>Фактичні за звітний період (рік)</t>
  </si>
  <si>
    <t>Залишок на кінець звітного періоду (року)</t>
  </si>
  <si>
    <t>усього</t>
  </si>
  <si>
    <t>у тому числі на рахунках в установах банків</t>
  </si>
  <si>
    <t>у тому числі</t>
  </si>
  <si>
    <t>у т.ч. проведені за видатками загального фонду</t>
  </si>
  <si>
    <t>перерахо-вані з рахунків в установах банків</t>
  </si>
  <si>
    <t>спрямовано на погашення заборгованості загального фонду</t>
  </si>
  <si>
    <t>у тому числі на рахунках в устано-вах банків</t>
  </si>
  <si>
    <t>у тому числі перера-ховані з рахунків в установах банків</t>
  </si>
  <si>
    <r>
      <t xml:space="preserve">Надходження коштів – </t>
    </r>
    <r>
      <rPr>
        <sz val="8"/>
        <color indexed="8"/>
        <rFont val="Times New Roman"/>
        <family val="1"/>
        <charset val="204"/>
      </rPr>
      <t>усього</t>
    </r>
  </si>
  <si>
    <t>Х</t>
  </si>
  <si>
    <t>010</t>
  </si>
  <si>
    <t>За послуги, що надаються бюджетними установами згідно з їх основною діяльністю</t>
  </si>
  <si>
    <t>020</t>
  </si>
  <si>
    <t>Від додаткової (господарської) діяльності</t>
  </si>
  <si>
    <t>030</t>
  </si>
  <si>
    <t>Від оренди майна бюджетних установ</t>
  </si>
  <si>
    <t>040</t>
  </si>
  <si>
    <t>Від реалізації в установленому поряду майна (крім нерухомого майна)</t>
  </si>
  <si>
    <t>050</t>
  </si>
  <si>
    <t>Фінансування</t>
  </si>
  <si>
    <t>060</t>
  </si>
  <si>
    <r>
      <t xml:space="preserve">Видатки - </t>
    </r>
    <r>
      <rPr>
        <sz val="8"/>
        <color indexed="8"/>
        <rFont val="Times New Roman"/>
        <family val="1"/>
        <charset val="204"/>
      </rPr>
      <t xml:space="preserve"> усього</t>
    </r>
  </si>
  <si>
    <t>070</t>
  </si>
  <si>
    <t>у тому числі:</t>
  </si>
  <si>
    <t>Поточні видатки</t>
  </si>
  <si>
    <t>080</t>
  </si>
  <si>
    <t>Оплата праці і нарахування на заробітну плату</t>
  </si>
  <si>
    <t>090</t>
  </si>
  <si>
    <t xml:space="preserve">Оплата праці </t>
  </si>
  <si>
    <t xml:space="preserve">  Заробітна плата</t>
  </si>
  <si>
    <t xml:space="preserve">  Грошове  забезпечення військовослужбовців</t>
  </si>
  <si>
    <t>Нарахування на оплату праці</t>
  </si>
  <si>
    <t>Використання товарів і послуг</t>
  </si>
  <si>
    <t>Предмети, матеріали, обладнання та інвентар</t>
  </si>
  <si>
    <t>Медикаменти та перев’язувальні матеріали</t>
  </si>
  <si>
    <t>Продукти харчування</t>
  </si>
  <si>
    <t>Оплата послуг (крім комунальних)</t>
  </si>
  <si>
    <t>Видатки на відрядження</t>
  </si>
  <si>
    <t>Видатки та заходи спеціального призначення</t>
  </si>
  <si>
    <t xml:space="preserve">Оплата комунальних послуг та енергоносіїв  </t>
  </si>
  <si>
    <t xml:space="preserve">  Оплата теплопостачання</t>
  </si>
  <si>
    <t xml:space="preserve">  Оплата водопостачання  та водовідведення</t>
  </si>
  <si>
    <t xml:space="preserve">  Оплата електроенергії</t>
  </si>
  <si>
    <t xml:space="preserve">  Оплата природного газу</t>
  </si>
  <si>
    <t xml:space="preserve">  Оплата інших енергоносіїв</t>
  </si>
  <si>
    <t xml:space="preserve">  Оплата енергосервісу</t>
  </si>
  <si>
    <t>Дослідження і розробки, окремі заходи по реалізації державних (регіональних) програм</t>
  </si>
  <si>
    <t xml:space="preserve">  Дослідження і розробки, окремі заходи розвитку по реалізації державних (регіональних) програм</t>
  </si>
  <si>
    <t xml:space="preserve">  Окремі заходи по реалізації державних (регіональних) програм, не віднесені до заходів розвитку</t>
  </si>
  <si>
    <t xml:space="preserve">Обслуговування боргових зобов’язань </t>
  </si>
  <si>
    <t xml:space="preserve">Обслуговування внутрішніх боргових зобов’язань </t>
  </si>
  <si>
    <t xml:space="preserve">Обслуговування зовнішніх боргових зобов’язань </t>
  </si>
  <si>
    <t>Поточні трансферти</t>
  </si>
  <si>
    <t>Субсидії та поточні трансферти підприємствам (установам, організаціям)</t>
  </si>
  <si>
    <t>Поточні трансферти органам державного управління інших рівнів</t>
  </si>
  <si>
    <t>Поточні трансферти  урядам іноземних держав та міжнародним організаціям</t>
  </si>
  <si>
    <t>Соціальне забезпечення</t>
  </si>
  <si>
    <t>Виплата пенсій і допомоги</t>
  </si>
  <si>
    <t xml:space="preserve">Стипендії </t>
  </si>
  <si>
    <t>Інші виплати населенню</t>
  </si>
  <si>
    <t>Інші поточні видатки</t>
  </si>
  <si>
    <t>Капітальні видатки</t>
  </si>
  <si>
    <t>Придбання основного капіталу</t>
  </si>
  <si>
    <t>Придбання обладнання і предметів довгострокового користування</t>
  </si>
  <si>
    <t>Капітальне будівництво (придбання)</t>
  </si>
  <si>
    <t>Капітальне будівництво (придбання) житла</t>
  </si>
  <si>
    <t xml:space="preserve"> Капітальне  будівництво (придбання) інших об’єктів </t>
  </si>
  <si>
    <t>Капітальний ремонт</t>
  </si>
  <si>
    <t xml:space="preserve">  Капітальний ремонт житлового фонду (приміщень)</t>
  </si>
  <si>
    <t xml:space="preserve">  Капітальний ремонт інших об’єктів </t>
  </si>
  <si>
    <t xml:space="preserve">Реконструкція  та  реставрація </t>
  </si>
  <si>
    <r>
      <t xml:space="preserve">  </t>
    </r>
    <r>
      <rPr>
        <sz val="8"/>
        <color indexed="8"/>
        <rFont val="Times New Roman"/>
        <family val="1"/>
        <charset val="204"/>
      </rPr>
      <t>Реконструкція житлового фонду (приміщень)</t>
    </r>
  </si>
  <si>
    <r>
      <t xml:space="preserve">  </t>
    </r>
    <r>
      <rPr>
        <sz val="8"/>
        <color indexed="8"/>
        <rFont val="Times New Roman"/>
        <family val="1"/>
        <charset val="204"/>
      </rPr>
      <t>Реконструкція та реставрація  інших об’єктів</t>
    </r>
  </si>
  <si>
    <r>
      <t xml:space="preserve">  </t>
    </r>
    <r>
      <rPr>
        <sz val="8"/>
        <color indexed="8"/>
        <rFont val="Times New Roman"/>
        <family val="1"/>
        <charset val="204"/>
      </rPr>
      <t>Реставрація пам’яток культури, історії та архітектури</t>
    </r>
  </si>
  <si>
    <t>Створення державних запасів і резервів</t>
  </si>
  <si>
    <t>Придбання землі  та нематеріальних активів</t>
  </si>
  <si>
    <t>Капітальні трансферти</t>
  </si>
  <si>
    <t>Капітальні трансферти підприємствам (установам, організаціям)</t>
  </si>
  <si>
    <t>Капітальні трансферти органам державного управління інших рівнів</t>
  </si>
  <si>
    <t>Капітальні трансферти  урядам іноземних держав та міжнародним організаціям</t>
  </si>
  <si>
    <t>Капітальні трансферти населенню</t>
  </si>
  <si>
    <t>Капітальні трансферти до бюджету розвитку</t>
  </si>
  <si>
    <t>Внутрішнє кредитування</t>
  </si>
  <si>
    <t>Надання внутрішніх кредитів</t>
  </si>
  <si>
    <t xml:space="preserve">  Надання кредитів органам державного управління інших  рівнів</t>
  </si>
  <si>
    <t xml:space="preserve">  Надання кредитів підприємствам, установам, організаціям</t>
  </si>
  <si>
    <r>
      <t xml:space="preserve">  </t>
    </r>
    <r>
      <rPr>
        <sz val="8"/>
        <color indexed="8"/>
        <rFont val="Times New Roman"/>
        <family val="1"/>
        <charset val="204"/>
      </rPr>
      <t>Надання інших внутрішніх кредитів</t>
    </r>
  </si>
  <si>
    <t>Повернення внутрішніх кредитів</t>
  </si>
  <si>
    <t xml:space="preserve">   Повернення кредитів органами державного управління інших  рівнів</t>
  </si>
  <si>
    <t xml:space="preserve">    Повернення кредитів підприємствами, установами, організаціями</t>
  </si>
  <si>
    <t xml:space="preserve">   Повернення інших внутрішніх кредитів</t>
  </si>
  <si>
    <t>Зовнішнє кредитування</t>
  </si>
  <si>
    <t>Надання зовнішніх кредитів</t>
  </si>
  <si>
    <t>Повернення зовнішніх кредитів</t>
  </si>
  <si>
    <t>*До запровадження програмно-цільового методу складання та виконання місцевих бюджетів проставляються код та назва тимчасової класифікації видатків та кредитування місцевих бюджетів.</t>
  </si>
  <si>
    <t>070101</t>
  </si>
  <si>
    <t>070201</t>
  </si>
  <si>
    <t>070401</t>
  </si>
  <si>
    <t xml:space="preserve">Додаток 6
до Порядку складання фінансової, бюджетної та іншої звітності розпорядниками та одержувачами бюджетних коштів (пункт 2.1)
</t>
  </si>
  <si>
    <t>про надходження і використання коштів, отриманих за іншими джерелами власних надходжень</t>
  </si>
  <si>
    <t>КЕКВ та/або ККК</t>
  </si>
  <si>
    <t xml:space="preserve">Затверджено
на звітний рік
</t>
  </si>
  <si>
    <t>Нараховано доходів за звітний період (рік)</t>
  </si>
  <si>
    <t>Надійшло коштів за звітний період (рік)</t>
  </si>
  <si>
    <t>у тому числі перераховані з рахунків в установах банків</t>
  </si>
  <si>
    <t>Від отриманих благодійних внесків, грантів та дарунків</t>
  </si>
  <si>
    <t>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розміщення на них інших об’єктів нерухомого майна, що перебувають у приватній власності фізичних або юридичних осіб</t>
  </si>
  <si>
    <t>Вищих та професійно-технічних навчальних закладів від розміщення на депозитах тимчасово вільних бюджетних коштів, отриманих за надання платних послуг, якщо таким закладам законом надано відповідне право; державних і комунальних вищих навчальних закладів, державних наукових установ, державних і комунальних закладів культури як відсотків, нарахованих на залишок коштів на поточних рахунках, відкритих у банках державного сектору для розміщення власних надходжень, отриманих як плата за послуги, що надаються ними згідно з основною діяльністю, благодійні внески та гранти</t>
  </si>
  <si>
    <t>Від реалізації майнових прав на фільми, вихідні матеріали фільмів та фільмокопій, створені за бюджетні кошти за державним замовленням або на умовах фінансової підтримки</t>
  </si>
  <si>
    <r>
      <t>Видатки та надання кредитів</t>
    </r>
    <r>
      <rPr>
        <sz val="8"/>
        <color indexed="8"/>
        <rFont val="Times New Roman"/>
        <family val="1"/>
        <charset val="204"/>
      </rPr>
      <t xml:space="preserve">- </t>
    </r>
    <r>
      <rPr>
        <b/>
        <sz val="8"/>
        <color indexed="8"/>
        <rFont val="Times New Roman"/>
        <family val="1"/>
        <charset val="204"/>
      </rPr>
      <t>усього</t>
    </r>
  </si>
  <si>
    <t>100</t>
  </si>
  <si>
    <t xml:space="preserve">  Оплата енргосервісу</t>
  </si>
  <si>
    <t>091108</t>
  </si>
  <si>
    <t>Додаток 7
до Порядку складання фінансової, бюджетної та іншої звітності розпорядниками та одержувачами бюджетних коштів (пункт 2.1)</t>
  </si>
  <si>
    <r>
      <t xml:space="preserve">Періодичність: </t>
    </r>
    <r>
      <rPr>
        <u/>
        <sz val="8"/>
        <color indexed="8"/>
        <rFont val="Times New Roman"/>
        <family val="1"/>
        <charset val="204"/>
      </rPr>
      <t>квартальна</t>
    </r>
    <r>
      <rPr>
        <sz val="8"/>
        <color indexed="8"/>
        <rFont val="Times New Roman"/>
        <family val="1"/>
        <charset val="204"/>
      </rPr>
      <t>, річна</t>
    </r>
  </si>
  <si>
    <t>Затверджено
на звітний рік</t>
  </si>
  <si>
    <r>
      <t>Затверджено на звітний період (рік)</t>
    </r>
    <r>
      <rPr>
        <vertAlign val="superscript"/>
        <sz val="8"/>
        <color indexed="8"/>
        <rFont val="Times New Roman"/>
        <family val="1"/>
        <charset val="204"/>
      </rPr>
      <t>1</t>
    </r>
  </si>
  <si>
    <t>Перера-ховано залишок</t>
  </si>
  <si>
    <r>
      <t xml:space="preserve">Видатки та надання кредитів - </t>
    </r>
    <r>
      <rPr>
        <sz val="8"/>
        <color indexed="8"/>
        <rFont val="Times New Roman"/>
        <family val="1"/>
        <charset val="204"/>
      </rPr>
      <t xml:space="preserve"> усього</t>
    </r>
  </si>
  <si>
    <t>Інші видатки</t>
  </si>
  <si>
    <t>X</t>
  </si>
  <si>
    <r>
      <rPr>
        <vertAlign val="superscript"/>
        <sz val="8"/>
        <color indexed="8"/>
        <rFont val="Times New Roman"/>
        <family val="1"/>
        <charset val="204"/>
      </rPr>
      <t>1</t>
    </r>
    <r>
      <rPr>
        <sz val="8"/>
        <color indexed="8"/>
        <rFont val="Times New Roman"/>
        <family val="1"/>
        <charset val="204"/>
      </rPr>
      <t xml:space="preserve"> Заповнюється розпорядниками бюджетних коштів.</t>
    </r>
  </si>
  <si>
    <r>
      <t>1</t>
    </r>
    <r>
      <rPr>
        <sz val="8"/>
        <color indexed="8"/>
        <rFont val="Times New Roman"/>
        <family val="1"/>
        <charset val="204"/>
      </rPr>
      <t xml:space="preserve"> Заповнюється розпорядниками бюджетних коштів.</t>
    </r>
  </si>
  <si>
    <t>070804</t>
  </si>
  <si>
    <t>150101</t>
  </si>
  <si>
    <t>180107</t>
  </si>
  <si>
    <t>250404</t>
  </si>
  <si>
    <t xml:space="preserve">Додаток 10
до Порядку складання фінансової, бюджетної та іншої звітності розпорядниками та одержувачами бюджетних коштів (пункт 2.1)
</t>
  </si>
  <si>
    <r>
      <t>Періодичність: місячна,</t>
    </r>
    <r>
      <rPr>
        <u/>
        <sz val="8"/>
        <color indexed="8"/>
        <rFont val="Times New Roman"/>
        <family val="1"/>
        <charset val="204"/>
      </rPr>
      <t xml:space="preserve"> квартальна</t>
    </r>
    <r>
      <rPr>
        <sz val="8"/>
        <color indexed="8"/>
        <rFont val="Times New Roman"/>
        <family val="1"/>
        <charset val="204"/>
      </rPr>
      <t>, річна.</t>
    </r>
  </si>
  <si>
    <r>
      <t xml:space="preserve">Форма складена:    </t>
    </r>
    <r>
      <rPr>
        <b/>
        <sz val="8"/>
        <color indexed="8"/>
        <rFont val="Times New Roman"/>
        <family val="1"/>
        <charset val="204"/>
      </rPr>
      <t>за загальним</t>
    </r>
    <r>
      <rPr>
        <b/>
        <sz val="8"/>
        <color indexed="8"/>
        <rFont val="Times New Roman"/>
        <family val="1"/>
        <charset val="204"/>
      </rPr>
      <t xml:space="preserve">, </t>
    </r>
    <r>
      <rPr>
        <b/>
        <u/>
        <sz val="8"/>
        <color indexed="8"/>
        <rFont val="Times New Roman"/>
        <family val="1"/>
        <charset val="204"/>
      </rPr>
      <t xml:space="preserve">спеціальним </t>
    </r>
    <r>
      <rPr>
        <b/>
        <sz val="8"/>
        <color indexed="8"/>
        <rFont val="Times New Roman"/>
        <family val="1"/>
        <charset val="204"/>
      </rPr>
      <t>фондом</t>
    </r>
    <r>
      <rPr>
        <sz val="8"/>
        <color indexed="8"/>
        <rFont val="Times New Roman"/>
        <family val="1"/>
        <charset val="204"/>
      </rPr>
      <t xml:space="preserve"> (необхідне підкреслити).</t>
    </r>
  </si>
  <si>
    <t>Зареєстровані бюджетні фінансові
зобов’язання на кінець
звітного періоду (року)</t>
  </si>
  <si>
    <t>на початок звітного року, усього</t>
  </si>
  <si>
    <t>на кінець звітного періоду (року)</t>
  </si>
  <si>
    <t>списана за період з початку звітного року</t>
  </si>
  <si>
    <t xml:space="preserve">на початок
звітного року, усього
</t>
  </si>
  <si>
    <t>з неї прострочена</t>
  </si>
  <si>
    <t>з неї</t>
  </si>
  <si>
    <t>прострочена</t>
  </si>
  <si>
    <t>термін оплати якої не настав</t>
  </si>
  <si>
    <t>Доходи</t>
  </si>
  <si>
    <r>
      <t xml:space="preserve">Видатки - </t>
    </r>
    <r>
      <rPr>
        <sz val="10"/>
        <color indexed="8"/>
        <rFont val="Times New Roman"/>
        <family val="1"/>
        <charset val="204"/>
      </rPr>
      <t>усього на утримання установи</t>
    </r>
  </si>
  <si>
    <r>
      <rPr>
        <sz val="8"/>
        <color indexed="8"/>
        <rFont val="Times New Roman"/>
        <family val="1"/>
        <charset val="204"/>
      </rPr>
      <t>у тому числ</t>
    </r>
    <r>
      <rPr>
        <b/>
        <sz val="8"/>
        <color indexed="8"/>
        <rFont val="Times New Roman"/>
        <family val="1"/>
        <charset val="204"/>
      </rPr>
      <t>і: 
Поточні  видатки</t>
    </r>
  </si>
  <si>
    <t xml:space="preserve">Нарахування на  оплату праці </t>
  </si>
  <si>
    <t>Оплата комунальних послуг та енергоносіїв</t>
  </si>
  <si>
    <t>Обслуговування боргових зобов’язань</t>
  </si>
  <si>
    <t>Капітальні  видатки</t>
  </si>
  <si>
    <r>
      <t>Придбання основного капіталу</t>
    </r>
    <r>
      <rPr>
        <vertAlign val="superscript"/>
        <sz val="8"/>
        <color indexed="8"/>
        <rFont val="Times New Roman"/>
        <family val="1"/>
        <charset val="204"/>
      </rPr>
      <t>1</t>
    </r>
  </si>
  <si>
    <t xml:space="preserve"> Капітальне будівництво (придбання) житла</t>
  </si>
  <si>
    <t xml:space="preserve">   Капітальне  будівництво (придбання) інших об’єктів </t>
  </si>
  <si>
    <r>
      <t xml:space="preserve">  </t>
    </r>
    <r>
      <rPr>
        <sz val="8"/>
        <color indexed="8"/>
        <rFont val="Times New Roman"/>
        <family val="1"/>
        <charset val="204"/>
      </rPr>
      <t>Реконструкція та реставрація інших об’єктів</t>
    </r>
  </si>
  <si>
    <r>
      <t>Капітальні трансферти підпри</t>
    </r>
    <r>
      <rPr>
        <i/>
        <sz val="8"/>
        <color indexed="8"/>
        <rFont val="Times New Roman"/>
        <family val="1"/>
        <charset val="204"/>
      </rPr>
      <t>ємствам (установам, організаціям)</t>
    </r>
  </si>
  <si>
    <r>
      <t>1</t>
    </r>
    <r>
      <rPr>
        <sz val="7"/>
        <color indexed="8"/>
        <rFont val="Times New Roman"/>
        <family val="1"/>
        <charset val="204"/>
      </rPr>
      <t xml:space="preserve"> У місячній бюджетній звітності рядки з 380 по 570 не заповнюються.</t>
    </r>
  </si>
  <si>
    <t>* До запровадження програмно-цільового методу складання та виконання місцевих бюджетів проставляються код та назва тимчасової класифікації видатків та кредитування місцевих бюджетів.</t>
  </si>
  <si>
    <t>Додаток 18
до Порядку складання фінансової, бюджетної та іншої звітності розпорядниками та одержувачами бюджетних коштів
(абзац п'ятий підпункту 2.4.1 пункту 2.4)</t>
  </si>
  <si>
    <t>Довідка</t>
  </si>
  <si>
    <t xml:space="preserve">про дебіторську та кредиторську заборгованість за операціями, які не відображаються у формі </t>
  </si>
  <si>
    <t>№ 7д, № 7м “Звіт про заборгованість за бюджетними коштами”,</t>
  </si>
  <si>
    <t>Назва показників</t>
  </si>
  <si>
    <t>На початок звітного року</t>
  </si>
  <si>
    <t>На кінець звітного періоду (року)</t>
  </si>
  <si>
    <t>дебет</t>
  </si>
  <si>
    <t>кредит</t>
  </si>
  <si>
    <t>Допомога і компенсації громадянам</t>
  </si>
  <si>
    <t>допомога і компенсації громадянам, які постраждали внаслідок Чорнобильської катастрофи</t>
  </si>
  <si>
    <t>011</t>
  </si>
  <si>
    <t>допомога по тимчасовій непрацездатності, вагітності і пологах, на поховання</t>
  </si>
  <si>
    <t>012</t>
  </si>
  <si>
    <t>Розрахунки за депозитними операціями</t>
  </si>
  <si>
    <t>з грошовими документами, матеріальними цінностями та іншими депозитними операціями</t>
  </si>
  <si>
    <t>031</t>
  </si>
  <si>
    <t>у залишках коштів на рахунках</t>
  </si>
  <si>
    <t>032</t>
  </si>
  <si>
    <t>Довгострокові зобов’язання</t>
  </si>
  <si>
    <t>Поточна заборгованість за довгостроковими зобов’язаннями</t>
  </si>
  <si>
    <t>Короткострокові векселі</t>
  </si>
  <si>
    <t>Заборгованість за сумою збитків, яка підлягає перерахуванню до бюджету тощо</t>
  </si>
  <si>
    <t>Розрахунки з депонентами</t>
  </si>
  <si>
    <t>Розрахунки за відсотками, нарахованими установами банків на залишки коштів у національній та іноземній валютах за сумою, яка підлягає перерахуванню до бюджету</t>
  </si>
  <si>
    <t xml:space="preserve">Заборгованість ліквідаційних комісій банків </t>
  </si>
  <si>
    <t>Кредиторська заборгованість за бюджетними зобов’язаннями, не взятими на облік органами Казначейства</t>
  </si>
  <si>
    <t>Розрахунки за іншими операціями</t>
  </si>
  <si>
    <t>нараховано за металобрухт,ганчірря від списання ТМЦ</t>
  </si>
  <si>
    <t>Разом</t>
  </si>
  <si>
    <t>Додаток 19
до Порядку складання фінансової, бюджетної та іншої звітності розпорядниками та одержувачами бюджетних коштів
(абзац шостий підпункту 2.4.1 пункту 2.4)</t>
  </si>
  <si>
    <t>Довідка 
про матеріальні цінності, які передані на відповідальне зберігання,</t>
  </si>
  <si>
    <r>
      <t xml:space="preserve">Періодичність: квартальна, </t>
    </r>
    <r>
      <rPr>
        <u/>
        <sz val="8"/>
        <color indexed="8"/>
        <rFont val="Times New Roman"/>
        <family val="1"/>
        <charset val="204"/>
      </rPr>
      <t>річна</t>
    </r>
    <r>
      <rPr>
        <sz val="8"/>
        <color indexed="8"/>
        <rFont val="Times New Roman"/>
        <family val="1"/>
        <charset val="204"/>
      </rPr>
      <t>.</t>
    </r>
  </si>
  <si>
    <t>№ з/п</t>
  </si>
  <si>
    <r>
      <t>Найменування</t>
    </r>
    <r>
      <rPr>
        <sz val="11"/>
        <color indexed="8"/>
        <rFont val="Times New Roman"/>
        <family val="1"/>
        <charset val="204"/>
      </rPr>
      <t xml:space="preserve"> </t>
    </r>
    <r>
      <rPr>
        <b/>
        <sz val="11"/>
        <color indexed="8"/>
        <rFont val="Times New Roman"/>
        <family val="1"/>
        <charset val="204"/>
      </rPr>
      <t>матеріальних цінностей</t>
    </r>
  </si>
  <si>
    <t>Підприємство (організація, установа) – постачальник товарів</t>
  </si>
  <si>
    <t>Підприємство (організація, установа), якому передані матеріальні цінності на відповідальне зберігання</t>
  </si>
  <si>
    <t>Сума</t>
  </si>
  <si>
    <t>Підстава для передачі (дата, номер договору)</t>
  </si>
  <si>
    <t>Термін зберігання</t>
  </si>
  <si>
    <t>найменування</t>
  </si>
  <si>
    <t>код за ЄДРПОУ</t>
  </si>
  <si>
    <t xml:space="preserve">найменування </t>
  </si>
  <si>
    <t>І. Необоротні активи</t>
  </si>
  <si>
    <t>…</t>
  </si>
  <si>
    <t>ІІ. Запаси</t>
  </si>
  <si>
    <t>Додаток 24
до Порядку складання фінансової, бюджетної та іншої звітності розпорядниками та одержувачами бюджетних коштів</t>
  </si>
  <si>
    <t>про залишки коштів в іноземній валюті,</t>
  </si>
  <si>
    <t>що перебувають на поточних рахунках, відкритих в установах банків,</t>
  </si>
  <si>
    <t>Найменування установи</t>
  </si>
  <si>
    <t>Найменування установи банку</t>
  </si>
  <si>
    <t>Залишки коштів на кінець звітного періоду (року)</t>
  </si>
  <si>
    <t>загальний фонд</t>
  </si>
  <si>
    <t>спеціальний фонд</t>
  </si>
  <si>
    <t>кошти державного бюджету (кошти місцевого бюджету)</t>
  </si>
  <si>
    <t>власні надходження</t>
  </si>
  <si>
    <t>інші надходження спеціального фонду</t>
  </si>
  <si>
    <t>перша група</t>
  </si>
  <si>
    <t>друга група</t>
  </si>
  <si>
    <t>з них позики міжнародних фінансових організацій</t>
  </si>
  <si>
    <t>з них</t>
  </si>
  <si>
    <t>гранти</t>
  </si>
  <si>
    <t>Додаток 25
до Порядку складання фінансової, бюджетної та іншої звітності розпорядниками та одержувачами бюджетних коштів</t>
  </si>
  <si>
    <t>про залишки коштів на інших поточних рахунках в установах банків</t>
  </si>
  <si>
    <t xml:space="preserve">Код та назва відомчої класифікації видатків та кредитування державного бюджету </t>
  </si>
  <si>
    <t>Найменування установи банку </t>
  </si>
  <si>
    <t>Номер рахунку</t>
  </si>
  <si>
    <t>Джерела утворення</t>
  </si>
  <si>
    <t>Примітка</t>
  </si>
  <si>
    <t>Усього</t>
  </si>
  <si>
    <t>Додаток 26
до Порядку складання фінансової, бюджетної та іншої звітності розпорядниками та одержувачами бюджетних коштів</t>
  </si>
  <si>
    <t xml:space="preserve">про депозитні операції </t>
  </si>
  <si>
    <t>Найменування</t>
  </si>
  <si>
    <t>Депозитні операції з грошовими коштами, отриманими в тимчасове розпорядження</t>
  </si>
  <si>
    <t>Депозитні операції з грошовими документами</t>
  </si>
  <si>
    <t>Депозитні операції з матеріальними цінностями</t>
  </si>
  <si>
    <t>Інші депозитні операції</t>
  </si>
  <si>
    <t>нормативно-правовий акт, згідно з яким проводяться операції</t>
  </si>
  <si>
    <t>назва та кількість операцій</t>
  </si>
  <si>
    <t>нормативно-пра-вовий акт, згідно з яким проводяться операції</t>
  </si>
  <si>
    <r>
      <t xml:space="preserve">   </t>
    </r>
    <r>
      <rPr>
        <sz val="8"/>
        <color indexed="8"/>
        <rFont val="Times New Roman"/>
        <family val="1"/>
        <charset val="204"/>
      </rPr>
      <t>з них:</t>
    </r>
  </si>
  <si>
    <t xml:space="preserve">   національна валюта</t>
  </si>
  <si>
    <t xml:space="preserve">   іноземна валюта</t>
  </si>
  <si>
    <t>Рахунки в казначействі</t>
  </si>
  <si>
    <t>Розрахунки за депозитними сумами</t>
  </si>
  <si>
    <t>Додаток 28
до Порядку складання фінансової, бюджетної та іншої звітності розпорядниками та одержувачами бюджетних коштів
(абзац десятий підпункту 2.4.2 пункту 2.4)</t>
  </si>
  <si>
    <t>Довідка
про причини виникнення простроченої дебіторської заборгованості загального фонду та вжиті заходи щодо її стягнення</t>
  </si>
  <si>
    <t>Причини виникнення простроченої дебіторської заборгованості загального фонду та вжиті заходи щодо її стягнення</t>
  </si>
  <si>
    <t>минулих періодів</t>
  </si>
  <si>
    <t>поточного року</t>
  </si>
  <si>
    <t>Невиконано умов угод, укладених відповідно до нормативних актів, що регулюють здійснення попередньої оплати за товари, роботи та послуги за рахунок бюджетних коштів, несвоєчасне подання накладних, актів виконаних робіт</t>
  </si>
  <si>
    <t xml:space="preserve">Не взято на облік правонаступником зобов’язання при ліквідації або реорганізації дебітора </t>
  </si>
  <si>
    <t>Відновлено заборгованість згідно з рішеннями контролюючих та судових органів, актами інвентаризації розрахунків</t>
  </si>
  <si>
    <t>Інші</t>
  </si>
  <si>
    <t>Усього простроченої дебіторської заборгованості</t>
  </si>
  <si>
    <t>5.1</t>
  </si>
  <si>
    <t xml:space="preserve">     з неї:
матеріали передано до суду, ведеться позовна робота</t>
  </si>
  <si>
    <t>5.2</t>
  </si>
  <si>
    <t>винесено рішення суду, виконавче впровадження</t>
  </si>
  <si>
    <t>5.3</t>
  </si>
  <si>
    <t>проти дебітора порушено справу про банкрутство:</t>
  </si>
  <si>
    <t>5.3.1</t>
  </si>
  <si>
    <t>заборгованість заявлена та визнана</t>
  </si>
  <si>
    <t>5.3.2</t>
  </si>
  <si>
    <t>заборгованість заявлена та не визнана</t>
  </si>
  <si>
    <t>5.3.3</t>
  </si>
  <si>
    <t>заборгованість не заявлена</t>
  </si>
  <si>
    <t>5.4</t>
  </si>
  <si>
    <t>Стосовно дебітора проведено державну реєстрацію припинення юридичної особи в результаті ліквідації</t>
  </si>
  <si>
    <t>Додаток 29
до Порядку складання фінансової, бюджетної та іншої звітності розпорядниками та одержувачами бюджетних коштів (абзац одинадцятий підпункту 2.4.2 пункту 2.4)</t>
  </si>
  <si>
    <t>про причини виникнення простроченої кредиторської заборгованості загального фонду</t>
  </si>
  <si>
    <t>Асигнувань спрямовано менше, ніж визначено плановими показниками</t>
  </si>
  <si>
    <t>2</t>
  </si>
  <si>
    <t>Призупинення операцій за рішенням судових, контролюючих органів</t>
  </si>
  <si>
    <t>3</t>
  </si>
  <si>
    <t>Відновлення заборгованості згідно з рішеннями контролюючих та судових органів</t>
  </si>
  <si>
    <t>4</t>
  </si>
  <si>
    <t>Інше</t>
  </si>
  <si>
    <t>Усього простроченої кредиторської заборгованості</t>
  </si>
  <si>
    <t>Додаток 30
до Порядку складання фінансової, бюджетної та іншої звітності розпорядниками та одержувачами бюджетних коштів</t>
  </si>
  <si>
    <t>Довідка
про спрямування обсягів власних надходжень, які перевищують відповідні витрати, затверджені
законом про Державний бюджет України (рішенням про місцевий бюджет),</t>
  </si>
  <si>
    <t xml:space="preserve">Власні надходження  </t>
  </si>
  <si>
    <t xml:space="preserve">Спрямовано понадпланових надходжень </t>
  </si>
  <si>
    <t>затверджено на звітний рік</t>
  </si>
  <si>
    <t>фактично надійшло</t>
  </si>
  <si>
    <t xml:space="preserve">понадпланові надходження </t>
  </si>
  <si>
    <t>разом</t>
  </si>
  <si>
    <t>на погашення кредиторської заборгованості</t>
  </si>
  <si>
    <t>на інші заходи</t>
  </si>
  <si>
    <t>загального фонду</t>
  </si>
  <si>
    <t>спеціального фонду</t>
  </si>
  <si>
    <t>які здійснюються  за рахунок власних надходжень</t>
  </si>
  <si>
    <t>які не забезпечені коштами загального фонду</t>
  </si>
  <si>
    <r>
      <t xml:space="preserve">Видатки - </t>
    </r>
    <r>
      <rPr>
        <sz val="9"/>
        <color indexed="8"/>
        <rFont val="Times New Roman"/>
        <family val="1"/>
        <charset val="204"/>
      </rPr>
      <t>усього</t>
    </r>
  </si>
  <si>
    <t xml:space="preserve"> Видатки та заходи спеціального призначення</t>
  </si>
  <si>
    <t>Поточні трансферти  урядам іноземних держав  та міжнародним організаціям</t>
  </si>
  <si>
    <t>КФК 070101</t>
  </si>
  <si>
    <t>КФК 070201</t>
  </si>
  <si>
    <t>КФК 070401</t>
  </si>
  <si>
    <t>КФК 091108</t>
  </si>
  <si>
    <t>Додаток 31
до Порядку складання фінансової, бюджетної та іншої звітності розпорядниками та одержувачами бюджетних коштів</t>
  </si>
  <si>
    <t xml:space="preserve">Довідка </t>
  </si>
  <si>
    <t xml:space="preserve">про направлення асигнувань розпорядникам бюджетних коштів, які належать до сфери управління інших головних </t>
  </si>
  <si>
    <t>розпорядників бюджетних коштів,</t>
  </si>
  <si>
    <t xml:space="preserve">Код та назва програмної класифікації видатків та кредитування державного бюджету </t>
  </si>
  <si>
    <r>
      <t>Довідка складена:   за</t>
    </r>
    <r>
      <rPr>
        <u/>
        <sz val="8"/>
        <color indexed="8"/>
        <rFont val="Times New Roman"/>
        <family val="1"/>
        <charset val="204"/>
      </rPr>
      <t xml:space="preserve"> загальним</t>
    </r>
    <r>
      <rPr>
        <sz val="8"/>
        <color indexed="8"/>
        <rFont val="Times New Roman"/>
        <family val="1"/>
        <charset val="204"/>
      </rPr>
      <t>, спеціальним фондом (необхідне підкреслити).</t>
    </r>
  </si>
  <si>
    <t>Виконавець програми</t>
  </si>
  <si>
    <t>КВК</t>
  </si>
  <si>
    <t>Направлено асигнувань за звітний період (рік)</t>
  </si>
  <si>
    <r>
      <t>Довідка складена:   за загальним</t>
    </r>
    <r>
      <rPr>
        <sz val="8"/>
        <color indexed="8"/>
        <rFont val="Times New Roman"/>
        <family val="1"/>
        <charset val="204"/>
      </rPr>
      <t xml:space="preserve">, </t>
    </r>
    <r>
      <rPr>
        <u/>
        <sz val="8"/>
        <color indexed="8"/>
        <rFont val="Times New Roman"/>
        <family val="1"/>
        <charset val="204"/>
      </rPr>
      <t>спеціальним</t>
    </r>
    <r>
      <rPr>
        <sz val="8"/>
        <color indexed="8"/>
        <rFont val="Times New Roman"/>
        <family val="1"/>
        <charset val="204"/>
      </rPr>
      <t xml:space="preserve"> фондом (необхідне підкреслити).</t>
    </r>
  </si>
  <si>
    <t>Додаток 32
до Порядку складання фінансової, бюджетної та іншої звітності розпорядниками та одержувачами бюджетних коштів</t>
  </si>
  <si>
    <t>про використання іноземних грантів</t>
  </si>
  <si>
    <t>Найменування міжнародних фінансових організацій або країн-донорів гранту</t>
  </si>
  <si>
    <t>Договір про грант</t>
  </si>
  <si>
    <t>Назва заходу</t>
  </si>
  <si>
    <t>Мета використання гранту</t>
  </si>
  <si>
    <r>
      <t xml:space="preserve">Затверджено кошторисом на звітний рік </t>
    </r>
    <r>
      <rPr>
        <vertAlign val="superscript"/>
        <sz val="9"/>
        <color indexed="8"/>
        <rFont val="Times New Roman"/>
        <family val="1"/>
        <charset val="204"/>
      </rPr>
      <t>1</t>
    </r>
  </si>
  <si>
    <t>Сума використаного гранту за звітний період (рік)</t>
  </si>
  <si>
    <t>номер</t>
  </si>
  <si>
    <t>дата</t>
  </si>
  <si>
    <t>1  Заповнюється головними розпорядниками бюджетних коштів.</t>
  </si>
  <si>
    <t>Додаток 33
до Порядку складання фінансової, бюджетної та іншої звітності розпорядниками та одержувачами бюджетних коштів
(абзац п'ятнадцятий підпункту 2.4.2 пункту 2.4)</t>
  </si>
  <si>
    <t>про дебіторську заборгованість за видатками</t>
  </si>
  <si>
    <r>
      <t>Періодичність:</t>
    </r>
    <r>
      <rPr>
        <u/>
        <sz val="8"/>
        <color indexed="8"/>
        <rFont val="Times New Roman"/>
        <family val="1"/>
        <charset val="204"/>
      </rPr>
      <t xml:space="preserve"> квартальна</t>
    </r>
    <r>
      <rPr>
        <sz val="8"/>
        <color indexed="8"/>
        <rFont val="Times New Roman"/>
        <family val="1"/>
        <charset val="204"/>
      </rPr>
      <t>, річна.</t>
    </r>
  </si>
  <si>
    <r>
      <t xml:space="preserve">Довідка складена:   </t>
    </r>
    <r>
      <rPr>
        <u/>
        <sz val="8"/>
        <color indexed="8"/>
        <rFont val="Times New Roman"/>
        <family val="1"/>
        <charset val="204"/>
      </rPr>
      <t>за загальним</t>
    </r>
    <r>
      <rPr>
        <sz val="8"/>
        <color indexed="8"/>
        <rFont val="Times New Roman"/>
        <family val="1"/>
        <charset val="204"/>
      </rPr>
      <t>, спеціальним фондом (необхідне підкреслити).</t>
    </r>
  </si>
  <si>
    <t>Коди програмної класифікації видатків та кредитування державного бюджету або програмної класифікації видатків та кредитування місцевих бюджетів (Типової програмної класифікації видатків та кредитування місцевих бюджетів / Тимчасової класифікації видатків та кредитування для бюджетів місцевого самоврядування, які не застосовують програмно-цільового методу)*</t>
  </si>
  <si>
    <t xml:space="preserve">Дебіторська заборгованість на початок звітного року </t>
  </si>
  <si>
    <t xml:space="preserve">Дебіторська заборгованість з простроченим строком позовної давності, що настав протягом звітного року </t>
  </si>
  <si>
    <t>Списана дебіторська заборгованість протягом звітного року</t>
  </si>
  <si>
    <t>Дебіторська заборгованість на кінець звітного періоду (року)</t>
  </si>
  <si>
    <t>до одного  місяця</t>
  </si>
  <si>
    <t>строк позовної давності якої минув</t>
  </si>
  <si>
    <r>
      <t xml:space="preserve">Довідка складена:   </t>
    </r>
    <r>
      <rPr>
        <sz val="8"/>
        <color indexed="8"/>
        <rFont val="Times New Roman"/>
        <family val="1"/>
        <charset val="204"/>
      </rPr>
      <t xml:space="preserve">за загальним, </t>
    </r>
    <r>
      <rPr>
        <u/>
        <sz val="8"/>
        <color indexed="8"/>
        <rFont val="Times New Roman"/>
        <family val="1"/>
        <charset val="204"/>
      </rPr>
      <t xml:space="preserve">спеціальним </t>
    </r>
    <r>
      <rPr>
        <sz val="8"/>
        <color indexed="8"/>
        <rFont val="Times New Roman"/>
        <family val="1"/>
        <charset val="204"/>
      </rPr>
      <t>фондом (необхідне підкреслити).</t>
    </r>
  </si>
  <si>
    <t>Додаток 34
до Порядку складання фінансової, бюджетної та іншої звітності розпорядниками та одержувачами бюджетних коштів</t>
  </si>
  <si>
    <t>Довідка
про кредиторську заборгованість, яка склалась станом на 01.01.2011 за зобов’язаннями, що</t>
  </si>
  <si>
    <t xml:space="preserve"> не вважаються бюджетними</t>
  </si>
  <si>
    <r>
      <t xml:space="preserve">Довідка складена:   за </t>
    </r>
    <r>
      <rPr>
        <u/>
        <sz val="10"/>
        <color indexed="8"/>
        <rFont val="Times New Roman"/>
        <family val="1"/>
        <charset val="204"/>
      </rPr>
      <t>загальним</t>
    </r>
    <r>
      <rPr>
        <sz val="10"/>
        <color indexed="8"/>
        <rFont val="Times New Roman"/>
        <family val="1"/>
        <charset val="204"/>
      </rPr>
      <t>, спеціальним фондом (необхідне підкреслити)</t>
    </r>
  </si>
  <si>
    <t>Номер субрахунку бухгалтерського обліку</t>
  </si>
  <si>
    <t>Найменування кредитора</t>
  </si>
  <si>
    <t>Документ, що підтверджує виникнення заборгованості</t>
  </si>
  <si>
    <t>Причина виникнення (зменшення) заборгованості</t>
  </si>
  <si>
    <t>на початок звітного року</t>
  </si>
  <si>
    <t xml:space="preserve">                  Разом</t>
  </si>
  <si>
    <r>
      <t>Довідка складена:   за загальним</t>
    </r>
    <r>
      <rPr>
        <sz val="10"/>
        <color indexed="8"/>
        <rFont val="Times New Roman"/>
        <family val="1"/>
        <charset val="204"/>
      </rPr>
      <t xml:space="preserve">, </t>
    </r>
    <r>
      <rPr>
        <u/>
        <sz val="10"/>
        <color indexed="8"/>
        <rFont val="Times New Roman"/>
        <family val="1"/>
        <charset val="204"/>
      </rPr>
      <t>спеціальним</t>
    </r>
    <r>
      <rPr>
        <sz val="10"/>
        <color indexed="8"/>
        <rFont val="Times New Roman"/>
        <family val="1"/>
        <charset val="204"/>
      </rPr>
      <t xml:space="preserve"> фондом (необхідне підкреслити)</t>
    </r>
  </si>
  <si>
    <t>Додаток 37
до Порядку складання фінансової, бюджетної та іншої звітності розпорядниками та одержувачами бюджетних коштів
(глава 5)</t>
  </si>
  <si>
    <t>Довідка
про надходження плати за надання адміністративних послуг, які зараховуються до бюджету</t>
  </si>
  <si>
    <r>
      <t xml:space="preserve">Періодичність: </t>
    </r>
    <r>
      <rPr>
        <u/>
        <sz val="10"/>
        <color indexed="8"/>
        <rFont val="Times New Roman"/>
        <family val="1"/>
        <charset val="204"/>
      </rPr>
      <t>квартальна</t>
    </r>
    <r>
      <rPr>
        <sz val="10"/>
        <color indexed="8"/>
        <rFont val="Times New Roman"/>
        <family val="1"/>
        <charset val="204"/>
      </rPr>
      <t xml:space="preserve">, </t>
    </r>
    <r>
      <rPr>
        <sz val="10"/>
        <color indexed="8"/>
        <rFont val="Times New Roman"/>
        <family val="1"/>
        <charset val="204"/>
      </rPr>
      <t>річна.</t>
    </r>
  </si>
  <si>
    <t>Код класифікації доходів бюджету</t>
  </si>
  <si>
    <t>Найменування виду адміністративної послуги</t>
  </si>
  <si>
    <t>Сума нарахованих зобов'язань перед бюджетом за надані адміністративні послуги</t>
  </si>
  <si>
    <t>Сума фактичних надходжень до бюджету за надані адміністративні послуги</t>
  </si>
  <si>
    <t xml:space="preserve"> _______________</t>
  </si>
  <si>
    <t>Довідка відповідності показників за доходною частиною</t>
  </si>
  <si>
    <t>Нараховано доходів  (ф.№4-1, гр.8, ряд.010)</t>
  </si>
  <si>
    <t>Дт заборгованість за доходами на початок року  (ф.№7, гр.4, ряд.010+дод№18, гр.3, ряд.080)</t>
  </si>
  <si>
    <t>Дт заборгованість за доходами на звітну дату  (ф.№7, гр.4, ряд.010+дод№18, гр.5, ряд.080)</t>
  </si>
  <si>
    <t>Кт заборгованість за доходами на початок року  (ф.№7, гр.8, ряд.010+дод№18, гр.4, ряд.080)</t>
  </si>
  <si>
    <t>Кт заборгованість за доходами на звітну дату  (ф.№7, гр.9, ряд.010+дод№18, гр.6, ряд.080)</t>
  </si>
  <si>
    <t>Надійшло коштів     (ф.№4-1, гр.9, ряд.010)</t>
  </si>
  <si>
    <t>Всього (повинно бути "0")</t>
  </si>
  <si>
    <t>колонка 7 (повинно бути значення "0"(якщо ні, в цій же довідці надавати пояснення) = к.1 + к.2 - к.3 - к.4 + к.5 - к.6</t>
  </si>
  <si>
    <t>підпис</t>
  </si>
  <si>
    <t>ПІБ</t>
  </si>
  <si>
    <t xml:space="preserve">Додаток 4
до Порядку складання фінансової, бюджетної та іншої звітності розпорядниками та одержувачами бюджетних коштів (пункт 2.1)
</t>
  </si>
  <si>
    <t>за КОАТУУ</t>
  </si>
  <si>
    <t>за КОПФГ</t>
  </si>
  <si>
    <r>
      <t>у тому числі:</t>
    </r>
    <r>
      <rPr>
        <b/>
        <sz val="8"/>
        <color indexed="8"/>
        <rFont val="Times New Roman"/>
        <family val="1"/>
        <charset val="204"/>
      </rPr>
      <t xml:space="preserve">
Поточні видатки</t>
    </r>
  </si>
  <si>
    <t>Нерозподілені видатки</t>
  </si>
  <si>
    <r>
      <t xml:space="preserve"> </t>
    </r>
    <r>
      <rPr>
        <vertAlign val="superscript"/>
        <sz val="8"/>
        <color indexed="8"/>
        <rFont val="Times New Roman"/>
        <family val="1"/>
        <charset val="204"/>
      </rPr>
      <t>1</t>
    </r>
    <r>
      <rPr>
        <sz val="8"/>
        <color indexed="8"/>
        <rFont val="Times New Roman"/>
        <family val="1"/>
        <charset val="204"/>
      </rPr>
      <t xml:space="preserve"> Заповнюється розпорядниками бюджетних коштів.</t>
    </r>
  </si>
  <si>
    <t>070802</t>
  </si>
  <si>
    <t>070803</t>
  </si>
  <si>
    <t>070808</t>
  </si>
  <si>
    <t>010116</t>
  </si>
  <si>
    <r>
      <t xml:space="preserve">Форма складена:    </t>
    </r>
    <r>
      <rPr>
        <b/>
        <u/>
        <sz val="8"/>
        <color indexed="8"/>
        <rFont val="Times New Roman"/>
        <family val="1"/>
        <charset val="204"/>
      </rPr>
      <t>за загальним</t>
    </r>
    <r>
      <rPr>
        <b/>
        <sz val="8"/>
        <color indexed="8"/>
        <rFont val="Times New Roman"/>
        <family val="1"/>
        <charset val="204"/>
      </rPr>
      <t>, спеціальним фондом</t>
    </r>
    <r>
      <rPr>
        <sz val="8"/>
        <color indexed="8"/>
        <rFont val="Times New Roman"/>
        <family val="1"/>
        <charset val="204"/>
      </rPr>
      <t xml:space="preserve"> (необхідне підкреслити).</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</si>
</sst>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0;#,&quot;-&quot;"/>
    <numFmt numFmtId="165" formatCode="#,##0;\-#,##0;#,&quot;-&quot;"/>
    <numFmt numFmtId="166" formatCode="#,##0.00_ ;[Red]\-#,##0.00\ "/>
    <numFmt numFmtId="167" formatCode="0.00;[Red]0.00"/>
  </numFmts>
  <fonts count="44" x14ac:knownFonts="1">
    <font>
      <sz val="11"/>
      <color theme="1"/>
      <name val="Calibri"/>
      <family val="2"/>
      <scheme val="minor"/>
    </font>
    <font>
      <b/>
      <sz val="11"/>
      <color theme="1"/>
      <name val="Calibri"/>
      <family val="2"/>
      <charset val="204"/>
      <scheme val="minor"/>
    </font>
    <font>
      <sz val="11"/>
      <color indexed="8"/>
      <name val="Times New Roman"/>
      <family val="1"/>
      <charset val="204"/>
    </font>
    <font>
      <sz val="7"/>
      <color indexed="8"/>
      <name val="Times New Roman"/>
      <family val="1"/>
      <charset val="204"/>
    </font>
    <font>
      <b/>
      <sz val="12"/>
      <color indexed="8"/>
      <name val="Times New Roman"/>
      <family val="1"/>
      <charset val="204"/>
    </font>
    <font>
      <b/>
      <sz val="11"/>
      <color indexed="8"/>
      <name val="Times New Roman"/>
      <family val="1"/>
      <charset val="204"/>
    </font>
    <font>
      <b/>
      <sz val="8"/>
      <color indexed="8"/>
      <name val="Times New Roman"/>
      <family val="1"/>
      <charset val="204"/>
    </font>
    <font>
      <b/>
      <sz val="10"/>
      <color indexed="8"/>
      <name val="Times New Roman"/>
      <family val="1"/>
      <charset val="204"/>
    </font>
    <font>
      <b/>
      <i/>
      <sz val="10"/>
      <color indexed="8"/>
      <name val="Times New Roman"/>
      <family val="1"/>
      <charset val="204"/>
    </font>
    <font>
      <b/>
      <sz val="9"/>
      <color indexed="8"/>
      <name val="Times New Roman"/>
      <family val="1"/>
      <charset val="204"/>
    </font>
    <font>
      <sz val="8"/>
      <color indexed="8"/>
      <name val="Times New Roman"/>
      <family val="1"/>
      <charset val="204"/>
    </font>
    <font>
      <sz val="10"/>
      <color indexed="8"/>
      <name val="Times New Roman"/>
      <family val="1"/>
      <charset val="204"/>
    </font>
    <font>
      <u/>
      <sz val="8"/>
      <color indexed="8"/>
      <name val="Times New Roman"/>
      <family val="1"/>
      <charset val="204"/>
    </font>
    <font>
      <sz val="10"/>
      <color indexed="9"/>
      <name val="Times New Roman"/>
      <family val="1"/>
      <charset val="204"/>
    </font>
    <font>
      <b/>
      <sz val="10"/>
      <color indexed="10"/>
      <name val="Times New Roman"/>
      <family val="1"/>
      <charset val="204"/>
    </font>
    <font>
      <sz val="8"/>
      <color indexed="10"/>
      <name val="Times New Roman"/>
      <family val="1"/>
      <charset val="204"/>
    </font>
    <font>
      <b/>
      <sz val="8"/>
      <color indexed="10"/>
      <name val="Times New Roman"/>
      <family val="1"/>
      <charset val="204"/>
    </font>
    <font>
      <sz val="9"/>
      <color indexed="8"/>
      <name val="Times New Roman"/>
      <family val="1"/>
      <charset val="204"/>
    </font>
    <font>
      <sz val="11"/>
      <color indexed="10"/>
      <name val="Times New Roman"/>
      <family val="1"/>
      <charset val="204"/>
    </font>
    <font>
      <sz val="10"/>
      <color indexed="10"/>
      <name val="Times New Roman"/>
      <family val="1"/>
      <charset val="204"/>
    </font>
    <font>
      <b/>
      <sz val="7"/>
      <color indexed="8"/>
      <name val="Times New Roman"/>
      <family val="1"/>
      <charset val="204"/>
    </font>
    <font>
      <b/>
      <i/>
      <sz val="8"/>
      <color indexed="8"/>
      <name val="Times New Roman"/>
      <family val="1"/>
      <charset val="204"/>
    </font>
    <font>
      <b/>
      <i/>
      <sz val="7"/>
      <color indexed="8"/>
      <name val="Times New Roman"/>
      <family val="1"/>
      <charset val="204"/>
    </font>
    <font>
      <i/>
      <sz val="7"/>
      <color indexed="8"/>
      <name val="Times New Roman"/>
      <family val="1"/>
      <charset val="204"/>
    </font>
    <font>
      <i/>
      <sz val="8"/>
      <color indexed="8"/>
      <name val="Times New Roman"/>
      <family val="1"/>
      <charset val="204"/>
    </font>
    <font>
      <b/>
      <i/>
      <sz val="12"/>
      <color indexed="8"/>
      <name val="Times New Roman"/>
      <family val="1"/>
      <charset val="204"/>
    </font>
    <font>
      <sz val="6"/>
      <color indexed="8"/>
      <name val="Times New Roman"/>
      <family val="1"/>
      <charset val="204"/>
    </font>
    <font>
      <sz val="8"/>
      <color indexed="8"/>
      <name val="Calibri"/>
      <family val="2"/>
      <charset val="204"/>
    </font>
    <font>
      <i/>
      <sz val="8"/>
      <name val="Times New Roman"/>
      <family val="1"/>
      <charset val="204"/>
    </font>
    <font>
      <b/>
      <sz val="8"/>
      <name val="Times New Roman"/>
      <family val="1"/>
      <charset val="204"/>
    </font>
    <font>
      <vertAlign val="superscript"/>
      <sz val="8"/>
      <color indexed="8"/>
      <name val="Times New Roman"/>
      <family val="1"/>
      <charset val="204"/>
    </font>
    <font>
      <i/>
      <sz val="10"/>
      <color indexed="8"/>
      <name val="Times New Roman"/>
      <family val="1"/>
      <charset val="204"/>
    </font>
    <font>
      <b/>
      <i/>
      <sz val="9"/>
      <color indexed="8"/>
      <name val="Times New Roman"/>
      <family val="1"/>
      <charset val="204"/>
    </font>
    <font>
      <sz val="14"/>
      <color indexed="8"/>
      <name val="Times New Roman"/>
      <family val="1"/>
      <charset val="204"/>
    </font>
    <font>
      <sz val="14"/>
      <color theme="1"/>
      <name val="Calibri"/>
      <family val="2"/>
      <charset val="204"/>
      <scheme val="minor"/>
    </font>
    <font>
      <b/>
      <u/>
      <sz val="8"/>
      <color indexed="8"/>
      <name val="Times New Roman"/>
      <family val="1"/>
      <charset val="204"/>
    </font>
    <font>
      <vertAlign val="superscript"/>
      <sz val="9"/>
      <color indexed="8"/>
      <name val="Times New Roman"/>
      <family val="1"/>
      <charset val="204"/>
    </font>
    <font>
      <sz val="12"/>
      <color indexed="8"/>
      <name val="Times New Roman"/>
      <family val="1"/>
      <charset val="204"/>
    </font>
    <font>
      <b/>
      <sz val="14"/>
      <color indexed="8"/>
      <name val="Times New Roman"/>
      <family val="1"/>
      <charset val="204"/>
    </font>
    <font>
      <u/>
      <sz val="10"/>
      <color indexed="8"/>
      <name val="Times New Roman"/>
      <family val="1"/>
      <charset val="204"/>
    </font>
    <font>
      <sz val="14"/>
      <name val="Times New Roman"/>
      <family val="1"/>
      <charset val="204"/>
    </font>
    <font>
      <b/>
      <sz val="12"/>
      <name val="Times New Roman"/>
      <family val="1"/>
      <charset val="204"/>
    </font>
    <font>
      <sz val="12"/>
      <name val="Times New Roman"/>
      <family val="1"/>
      <charset val="204"/>
    </font>
    <font>
      <sz val="8"/>
      <name val="Times New Roman"/>
      <family val="1"/>
      <charset val="204"/>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6"/>
        <bgColor indexed="64"/>
      </patternFill>
    </fill>
  </fills>
  <borders count="2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
      <left/>
      <right/>
      <top style="thin">
        <color indexed="64"/>
      </top>
      <bottom/>
      <diagonal/>
    </border>
    <border>
      <left/>
      <right style="thin">
        <color indexed="64"/>
      </right>
      <top style="thin">
        <color indexed="64"/>
      </top>
      <bottom style="thin">
        <color indexed="64"/>
      </bottom>
      <diagonal/>
    </border>
    <border>
      <left style="double">
        <color indexed="64"/>
      </left>
      <right style="double">
        <color indexed="64"/>
      </right>
      <top/>
      <bottom style="double">
        <color indexed="64"/>
      </bottom>
      <diagonal/>
    </border>
    <border>
      <left style="double">
        <color indexed="8"/>
      </left>
      <right style="double">
        <color indexed="8"/>
      </right>
      <top style="double">
        <color indexed="8"/>
      </top>
      <bottom style="double">
        <color indexed="8"/>
      </bottom>
      <diagonal/>
    </border>
    <border>
      <left style="thin">
        <color indexed="64"/>
      </left>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0"/>
      </left>
      <right style="double">
        <color indexed="64"/>
      </right>
      <top style="double">
        <color indexed="0"/>
      </top>
      <bottom style="double">
        <color indexed="64"/>
      </bottom>
      <diagonal/>
    </border>
    <border>
      <left style="double">
        <color indexed="64"/>
      </left>
      <right style="double">
        <color indexed="64"/>
      </right>
      <top style="double">
        <color indexed="0"/>
      </top>
      <bottom style="double">
        <color indexed="64"/>
      </bottom>
      <diagonal/>
    </border>
    <border>
      <left style="double">
        <color indexed="64"/>
      </left>
      <right style="double">
        <color indexed="0"/>
      </right>
      <top style="double">
        <color indexed="0"/>
      </top>
      <bottom style="double">
        <color indexed="64"/>
      </bottom>
      <diagonal/>
    </border>
    <border>
      <left style="double">
        <color indexed="0"/>
      </left>
      <right style="double">
        <color indexed="64"/>
      </right>
      <top style="double">
        <color indexed="64"/>
      </top>
      <bottom style="double">
        <color indexed="64"/>
      </bottom>
      <diagonal/>
    </border>
    <border>
      <left style="double">
        <color indexed="64"/>
      </left>
      <right style="double">
        <color indexed="0"/>
      </right>
      <top style="double">
        <color indexed="64"/>
      </top>
      <bottom style="double">
        <color indexed="64"/>
      </bottom>
      <diagonal/>
    </border>
    <border>
      <left style="double">
        <color indexed="0"/>
      </left>
      <right style="double">
        <color indexed="64"/>
      </right>
      <top style="double">
        <color indexed="64"/>
      </top>
      <bottom style="double">
        <color indexed="0"/>
      </bottom>
      <diagonal/>
    </border>
    <border>
      <left style="double">
        <color indexed="64"/>
      </left>
      <right style="double">
        <color indexed="64"/>
      </right>
      <top style="double">
        <color indexed="64"/>
      </top>
      <bottom style="double">
        <color indexed="0"/>
      </bottom>
      <diagonal/>
    </border>
    <border>
      <left style="double">
        <color indexed="64"/>
      </left>
      <right style="double">
        <color indexed="0"/>
      </right>
      <top style="double">
        <color indexed="64"/>
      </top>
      <bottom style="double">
        <color indexed="0"/>
      </bottom>
      <diagonal/>
    </border>
    <border>
      <left style="double">
        <color indexed="0"/>
      </left>
      <right style="double">
        <color indexed="64"/>
      </right>
      <top style="double">
        <color indexed="0"/>
      </top>
      <bottom style="double">
        <color indexed="0"/>
      </bottom>
      <diagonal/>
    </border>
    <border>
      <left style="double">
        <color indexed="64"/>
      </left>
      <right style="double">
        <color indexed="0"/>
      </right>
      <top style="double">
        <color indexed="0"/>
      </top>
      <bottom style="double">
        <color indexed="0"/>
      </bottom>
      <diagonal/>
    </border>
    <border>
      <left style="double">
        <color indexed="64"/>
      </left>
      <right style="double">
        <color indexed="64"/>
      </right>
      <top style="double">
        <color indexed="0"/>
      </top>
      <bottom style="double">
        <color indexed="0"/>
      </bottom>
      <diagonal/>
    </border>
    <border>
      <left/>
      <right style="thin">
        <color indexed="64"/>
      </right>
      <top/>
      <bottom style="thin">
        <color indexed="64"/>
      </bottom>
      <diagonal/>
    </border>
  </borders>
  <cellStyleXfs count="1">
    <xf numFmtId="0" fontId="0" fillId="0" borderId="0"/>
  </cellStyleXfs>
  <cellXfs count="629">
    <xf numFmtId="0" fontId="0" fillId="0" borderId="0" xfId="0"/>
    <xf numFmtId="0" fontId="2" fillId="0" borderId="0" xfId="0" applyFont="1"/>
    <xf numFmtId="0" fontId="3" fillId="0" borderId="0" xfId="0" applyFont="1" applyAlignment="1">
      <alignment horizontal="left" wrapText="1"/>
    </xf>
    <xf numFmtId="0" fontId="3" fillId="0" borderId="0" xfId="0" applyFont="1" applyAlignment="1">
      <alignment horizontal="left" wrapText="1"/>
    </xf>
    <xf numFmtId="0" fontId="4" fillId="0" borderId="0" xfId="0"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5" fillId="0" borderId="0" xfId="0" applyFont="1" applyAlignment="1">
      <alignment horizontal="center"/>
    </xf>
    <xf numFmtId="0" fontId="7" fillId="0" borderId="0" xfId="0" applyFont="1"/>
    <xf numFmtId="0" fontId="8" fillId="0" borderId="1" xfId="0" applyFont="1" applyBorder="1" applyAlignment="1">
      <alignment horizontal="center" wrapText="1"/>
    </xf>
    <xf numFmtId="49" fontId="9" fillId="0" borderId="2" xfId="0" applyNumberFormat="1" applyFont="1" applyBorder="1" applyAlignment="1">
      <alignment horizontal="center" wrapText="1"/>
    </xf>
    <xf numFmtId="0" fontId="8" fillId="0" borderId="3" xfId="0" applyFont="1" applyBorder="1" applyAlignment="1">
      <alignment horizontal="center" vertical="center" wrapText="1"/>
    </xf>
    <xf numFmtId="0" fontId="9" fillId="0" borderId="2" xfId="0" applyFont="1" applyBorder="1" applyAlignment="1">
      <alignment horizontal="center" wrapText="1"/>
    </xf>
    <xf numFmtId="0" fontId="7" fillId="0" borderId="0" xfId="0" applyFont="1" applyBorder="1" applyAlignment="1">
      <alignment horizontal="left" vertical="center" wrapText="1"/>
    </xf>
    <xf numFmtId="0" fontId="7" fillId="0" borderId="3" xfId="0" applyFont="1" applyBorder="1" applyAlignment="1">
      <alignment horizontal="center" vertical="center" wrapText="1"/>
    </xf>
    <xf numFmtId="0" fontId="9" fillId="0" borderId="4" xfId="0" applyFont="1" applyBorder="1" applyAlignment="1">
      <alignment horizontal="center" wrapText="1"/>
    </xf>
    <xf numFmtId="0" fontId="8" fillId="0" borderId="1" xfId="0" applyFont="1" applyBorder="1" applyAlignment="1">
      <alignment horizontal="center"/>
    </xf>
    <xf numFmtId="0" fontId="9" fillId="0" borderId="5" xfId="0" applyFont="1" applyBorder="1" applyAlignment="1">
      <alignment horizontal="center" wrapText="1"/>
    </xf>
    <xf numFmtId="0" fontId="7" fillId="0" borderId="0" xfId="0" applyFont="1" applyBorder="1" applyAlignment="1"/>
    <xf numFmtId="1" fontId="8" fillId="0" borderId="1" xfId="0" applyNumberFormat="1" applyFont="1" applyBorder="1" applyAlignment="1">
      <alignment horizontal="center"/>
    </xf>
    <xf numFmtId="0" fontId="10" fillId="0" borderId="0" xfId="0" applyFont="1"/>
    <xf numFmtId="0" fontId="7" fillId="0" borderId="0" xfId="0" applyFont="1" applyBorder="1"/>
    <xf numFmtId="49" fontId="8" fillId="0" borderId="1" xfId="0" applyNumberFormat="1" applyFont="1" applyBorder="1" applyAlignment="1">
      <alignment horizontal="center"/>
    </xf>
    <xf numFmtId="0" fontId="11" fillId="0" borderId="0" xfId="0" applyFont="1"/>
    <xf numFmtId="0" fontId="10" fillId="0" borderId="0" xfId="0" applyFont="1" applyAlignment="1">
      <alignment horizontal="left" wrapText="1"/>
    </xf>
    <xf numFmtId="0" fontId="10" fillId="0" borderId="0" xfId="0" applyFont="1" applyAlignment="1">
      <alignment horizontal="center" vertical="center"/>
    </xf>
    <xf numFmtId="0" fontId="10" fillId="0" borderId="0" xfId="0" applyFont="1" applyAlignment="1">
      <alignment vertical="center"/>
    </xf>
    <xf numFmtId="0" fontId="7" fillId="0" borderId="6" xfId="0" applyFont="1" applyBorder="1" applyAlignment="1">
      <alignment horizontal="center" vertical="center" wrapText="1"/>
    </xf>
    <xf numFmtId="0" fontId="10" fillId="0" borderId="6" xfId="0" applyFont="1" applyBorder="1" applyAlignment="1">
      <alignment horizontal="center" vertical="center" wrapText="1"/>
    </xf>
    <xf numFmtId="0" fontId="11" fillId="0" borderId="6" xfId="0" applyFont="1" applyBorder="1" applyAlignment="1">
      <alignment horizontal="center" vertical="center" wrapText="1"/>
    </xf>
    <xf numFmtId="0" fontId="7" fillId="0" borderId="6" xfId="0" applyFont="1" applyBorder="1" applyAlignment="1">
      <alignment horizontal="center" vertical="center" wrapText="1"/>
    </xf>
    <xf numFmtId="0" fontId="7" fillId="2" borderId="6" xfId="0" applyFont="1" applyFill="1" applyBorder="1" applyAlignment="1">
      <alignment horizontal="center" vertical="center" wrapText="1"/>
    </xf>
    <xf numFmtId="0" fontId="7" fillId="2" borderId="6" xfId="0" applyFont="1" applyFill="1" applyBorder="1" applyAlignment="1">
      <alignment vertical="center" wrapText="1"/>
    </xf>
    <xf numFmtId="2" fontId="11" fillId="2" borderId="6" xfId="0" applyNumberFormat="1" applyFont="1" applyFill="1" applyBorder="1" applyAlignment="1">
      <alignment vertical="center" wrapText="1"/>
    </xf>
    <xf numFmtId="0" fontId="11" fillId="0" borderId="6" xfId="0" applyFont="1" applyBorder="1" applyAlignment="1">
      <alignment vertical="center" wrapText="1"/>
    </xf>
    <xf numFmtId="0" fontId="7" fillId="0" borderId="6" xfId="0" applyFont="1" applyBorder="1" applyAlignment="1">
      <alignment vertical="center" wrapText="1"/>
    </xf>
    <xf numFmtId="164" fontId="11" fillId="0" borderId="6" xfId="0" applyNumberFormat="1" applyFont="1" applyBorder="1" applyAlignment="1">
      <alignment horizontal="right" vertical="center" wrapText="1"/>
    </xf>
    <xf numFmtId="164" fontId="11" fillId="3" borderId="6" xfId="0" applyNumberFormat="1" applyFont="1" applyFill="1" applyBorder="1" applyAlignment="1">
      <alignment horizontal="right" vertical="center" wrapText="1"/>
    </xf>
    <xf numFmtId="0" fontId="13" fillId="0" borderId="0" xfId="0" applyFont="1" applyBorder="1" applyAlignment="1">
      <alignment horizontal="right"/>
    </xf>
    <xf numFmtId="0" fontId="13" fillId="0" borderId="0" xfId="0" applyFont="1" applyAlignment="1">
      <alignment horizontal="right"/>
    </xf>
    <xf numFmtId="2" fontId="13" fillId="3" borderId="0" xfId="0" applyNumberFormat="1" applyFont="1" applyFill="1"/>
    <xf numFmtId="0" fontId="13" fillId="0" borderId="0" xfId="0" applyFont="1" applyBorder="1" applyAlignment="1"/>
    <xf numFmtId="0" fontId="14" fillId="0" borderId="0" xfId="0" applyFont="1"/>
    <xf numFmtId="2" fontId="13" fillId="0" borderId="0" xfId="0" applyNumberFormat="1" applyFont="1"/>
    <xf numFmtId="164" fontId="11" fillId="0" borderId="6" xfId="0" applyNumberFormat="1" applyFont="1" applyBorder="1" applyAlignment="1" applyProtection="1">
      <alignment horizontal="right" vertical="center" wrapText="1"/>
      <protection locked="0"/>
    </xf>
    <xf numFmtId="164" fontId="11" fillId="3" borderId="6" xfId="0" applyNumberFormat="1" applyFont="1" applyFill="1" applyBorder="1" applyAlignment="1" applyProtection="1">
      <alignment horizontal="right" vertical="center" wrapText="1"/>
      <protection locked="0"/>
    </xf>
    <xf numFmtId="0" fontId="13" fillId="0" borderId="0" xfId="0" applyFont="1"/>
    <xf numFmtId="0" fontId="11" fillId="0" borderId="6" xfId="0" applyFont="1" applyBorder="1" applyAlignment="1">
      <alignment horizontal="left" vertical="center" wrapText="1"/>
    </xf>
    <xf numFmtId="164" fontId="11" fillId="2" borderId="6" xfId="0" applyNumberFormat="1" applyFont="1" applyFill="1" applyBorder="1" applyAlignment="1">
      <alignment horizontal="right" vertical="center" wrapText="1"/>
    </xf>
    <xf numFmtId="0" fontId="15" fillId="0" borderId="0" xfId="0" applyFont="1" applyBorder="1" applyAlignment="1">
      <alignment horizontal="center" wrapText="1"/>
    </xf>
    <xf numFmtId="0" fontId="15" fillId="0" borderId="0" xfId="0" applyFont="1" applyBorder="1" applyAlignment="1">
      <alignment horizontal="left" wrapText="1"/>
    </xf>
    <xf numFmtId="0" fontId="16" fillId="0" borderId="0" xfId="0" applyFont="1"/>
    <xf numFmtId="0" fontId="15" fillId="0" borderId="0" xfId="0" applyFont="1"/>
    <xf numFmtId="164" fontId="11" fillId="0" borderId="6" xfId="0" applyNumberFormat="1" applyFont="1" applyBorder="1" applyAlignment="1" applyProtection="1">
      <alignment horizontal="right" vertical="center" wrapText="1"/>
    </xf>
    <xf numFmtId="164" fontId="11" fillId="3" borderId="6" xfId="0" applyNumberFormat="1" applyFont="1" applyFill="1" applyBorder="1" applyAlignment="1" applyProtection="1">
      <alignment horizontal="right" vertical="center" wrapText="1"/>
    </xf>
    <xf numFmtId="0" fontId="10" fillId="0" borderId="0" xfId="0" applyFont="1" applyFill="1"/>
    <xf numFmtId="0" fontId="17" fillId="0" borderId="6" xfId="0" applyFont="1" applyBorder="1" applyAlignment="1">
      <alignment vertical="center" wrapText="1"/>
    </xf>
    <xf numFmtId="164" fontId="7" fillId="2" borderId="6" xfId="0" applyNumberFormat="1" applyFont="1" applyFill="1" applyBorder="1" applyAlignment="1">
      <alignment horizontal="right" vertical="center" wrapText="1"/>
    </xf>
    <xf numFmtId="0" fontId="18" fillId="0" borderId="0" xfId="0" applyFont="1"/>
    <xf numFmtId="0" fontId="19" fillId="0" borderId="0" xfId="0" applyFont="1"/>
    <xf numFmtId="164" fontId="7" fillId="2" borderId="6" xfId="0" applyNumberFormat="1" applyFont="1" applyFill="1" applyBorder="1" applyAlignment="1">
      <alignment vertical="center" wrapText="1"/>
    </xf>
    <xf numFmtId="164" fontId="10" fillId="0" borderId="0" xfId="0" applyNumberFormat="1" applyFont="1" applyAlignment="1">
      <alignment vertical="center"/>
    </xf>
    <xf numFmtId="164" fontId="11" fillId="0" borderId="6" xfId="0" applyNumberFormat="1" applyFont="1" applyBorder="1" applyAlignment="1">
      <alignment horizontal="center" vertical="center" wrapText="1"/>
    </xf>
    <xf numFmtId="0" fontId="6" fillId="0" borderId="6" xfId="0" applyFont="1" applyBorder="1" applyAlignment="1">
      <alignment horizontal="center" vertical="center" wrapText="1"/>
    </xf>
    <xf numFmtId="165" fontId="6" fillId="0" borderId="6" xfId="0" applyNumberFormat="1" applyFont="1" applyBorder="1" applyAlignment="1">
      <alignment horizontal="center" vertical="center" wrapText="1"/>
    </xf>
    <xf numFmtId="164" fontId="11" fillId="2" borderId="6" xfId="0" applyNumberFormat="1" applyFont="1" applyFill="1" applyBorder="1" applyAlignment="1">
      <alignment vertical="center" wrapText="1"/>
    </xf>
    <xf numFmtId="0" fontId="11" fillId="0" borderId="6" xfId="0" applyFont="1" applyBorder="1" applyAlignment="1">
      <alignment horizontal="justify" vertical="center" wrapText="1"/>
    </xf>
    <xf numFmtId="0" fontId="9" fillId="0" borderId="6" xfId="0" applyFont="1" applyBorder="1" applyAlignment="1">
      <alignment horizontal="center" vertical="center" wrapText="1"/>
    </xf>
    <xf numFmtId="164" fontId="17" fillId="0" borderId="6" xfId="0" applyNumberFormat="1" applyFont="1" applyBorder="1" applyAlignment="1" applyProtection="1">
      <alignment horizontal="right" vertical="center" wrapText="1"/>
      <protection locked="0"/>
    </xf>
    <xf numFmtId="0" fontId="17" fillId="0" borderId="6" xfId="0" applyFont="1" applyBorder="1" applyAlignment="1">
      <alignment horizontal="justify" vertical="center" wrapText="1"/>
    </xf>
    <xf numFmtId="0" fontId="15" fillId="0" borderId="0" xfId="0" applyFont="1" applyAlignment="1">
      <alignment horizontal="left" wrapText="1"/>
    </xf>
    <xf numFmtId="164" fontId="17" fillId="0" borderId="6" xfId="0" applyNumberFormat="1" applyFont="1" applyBorder="1" applyAlignment="1" applyProtection="1">
      <alignment horizontal="right" vertical="center" wrapText="1"/>
    </xf>
    <xf numFmtId="0" fontId="2" fillId="0" borderId="0" xfId="0" applyFont="1" applyAlignment="1">
      <alignment horizontal="center"/>
    </xf>
    <xf numFmtId="0" fontId="5" fillId="0" borderId="0" xfId="0" applyFont="1" applyBorder="1" applyAlignment="1">
      <alignment horizontal="center"/>
    </xf>
    <xf numFmtId="0" fontId="10" fillId="0" borderId="6" xfId="0" applyFont="1" applyBorder="1" applyAlignment="1">
      <alignment horizontal="center" vertical="top" wrapText="1"/>
    </xf>
    <xf numFmtId="0" fontId="3" fillId="0" borderId="6" xfId="0" applyFont="1" applyBorder="1" applyAlignment="1">
      <alignment horizontal="center" vertical="top" wrapText="1"/>
    </xf>
    <xf numFmtId="0" fontId="10" fillId="0" borderId="6" xfId="0" applyFont="1" applyBorder="1" applyAlignment="1">
      <alignment horizontal="center" vertical="top" wrapText="1"/>
    </xf>
    <xf numFmtId="0" fontId="6" fillId="0" borderId="6" xfId="0" applyFont="1" applyBorder="1" applyAlignment="1">
      <alignment horizontal="center" vertical="top" wrapText="1"/>
    </xf>
    <xf numFmtId="164" fontId="10" fillId="0" borderId="6" xfId="0" applyNumberFormat="1" applyFont="1" applyBorder="1" applyAlignment="1" applyProtection="1">
      <alignment horizontal="right" vertical="top" wrapText="1"/>
      <protection locked="0"/>
    </xf>
    <xf numFmtId="164" fontId="10" fillId="0" borderId="6" xfId="0" applyNumberFormat="1" applyFont="1" applyBorder="1" applyAlignment="1" applyProtection="1">
      <alignment horizontal="right" vertical="top" wrapText="1"/>
    </xf>
    <xf numFmtId="164" fontId="10" fillId="0" borderId="6" xfId="0" applyNumberFormat="1" applyFont="1" applyBorder="1" applyAlignment="1" applyProtection="1">
      <alignment horizontal="right" wrapText="1"/>
      <protection locked="0"/>
    </xf>
    <xf numFmtId="164" fontId="10" fillId="0" borderId="6" xfId="0" applyNumberFormat="1" applyFont="1" applyBorder="1" applyAlignment="1" applyProtection="1">
      <alignment horizontal="right" wrapText="1"/>
    </xf>
    <xf numFmtId="0" fontId="10" fillId="0" borderId="6" xfId="0" applyFont="1" applyBorder="1" applyAlignment="1">
      <alignment horizontal="justify" vertical="top" wrapText="1"/>
    </xf>
    <xf numFmtId="164" fontId="10" fillId="0" borderId="6" xfId="0" applyNumberFormat="1" applyFont="1" applyBorder="1" applyAlignment="1">
      <alignment horizontal="right" vertical="top" wrapText="1"/>
    </xf>
    <xf numFmtId="0" fontId="7" fillId="3" borderId="1" xfId="0" applyFont="1" applyFill="1" applyBorder="1" applyAlignment="1"/>
    <xf numFmtId="0" fontId="7" fillId="3" borderId="0" xfId="0" applyFont="1" applyFill="1" applyBorder="1" applyAlignment="1"/>
    <xf numFmtId="0" fontId="2" fillId="0" borderId="1" xfId="0" applyFont="1" applyBorder="1" applyAlignment="1">
      <alignment horizontal="left"/>
    </xf>
    <xf numFmtId="0" fontId="2" fillId="0" borderId="0" xfId="0" applyFont="1" applyBorder="1" applyAlignment="1"/>
    <xf numFmtId="0" fontId="20" fillId="0" borderId="7" xfId="0" applyFont="1" applyBorder="1" applyAlignment="1">
      <alignment horizontal="center" vertical="top"/>
    </xf>
    <xf numFmtId="0" fontId="20" fillId="3" borderId="0" xfId="0" applyFont="1" applyFill="1" applyBorder="1" applyAlignment="1">
      <alignment vertical="top"/>
    </xf>
    <xf numFmtId="2" fontId="3" fillId="0" borderId="7" xfId="0" applyNumberFormat="1" applyFont="1" applyFill="1" applyBorder="1" applyAlignment="1" applyProtection="1">
      <alignment horizontal="center" vertical="top"/>
      <protection locked="0"/>
    </xf>
    <xf numFmtId="0" fontId="2" fillId="0" borderId="0" xfId="0" applyFont="1" applyBorder="1"/>
    <xf numFmtId="0" fontId="7" fillId="0" borderId="1" xfId="0" applyFont="1" applyBorder="1" applyAlignment="1"/>
    <xf numFmtId="0" fontId="2" fillId="0" borderId="0" xfId="0" applyFont="1" applyAlignment="1">
      <alignment horizontal="left"/>
    </xf>
    <xf numFmtId="0" fontId="3" fillId="0" borderId="0" xfId="0" applyFont="1" applyAlignment="1">
      <alignment horizontal="left" vertical="top" wrapText="1"/>
    </xf>
    <xf numFmtId="0" fontId="5" fillId="0" borderId="0" xfId="0" applyFont="1" applyAlignment="1">
      <alignment horizontal="right"/>
    </xf>
    <xf numFmtId="0" fontId="5" fillId="0" borderId="1" xfId="0" applyFont="1" applyBorder="1" applyAlignment="1"/>
    <xf numFmtId="0" fontId="5" fillId="0" borderId="0" xfId="0" applyFont="1" applyBorder="1" applyAlignment="1"/>
    <xf numFmtId="0" fontId="5" fillId="0" borderId="0" xfId="0" applyFont="1" applyAlignment="1"/>
    <xf numFmtId="0" fontId="5" fillId="0" borderId="0" xfId="0" applyFont="1" applyAlignment="1">
      <alignment wrapText="1"/>
    </xf>
    <xf numFmtId="0" fontId="5" fillId="0" borderId="0" xfId="0" applyFont="1" applyBorder="1" applyAlignment="1">
      <alignment wrapText="1"/>
    </xf>
    <xf numFmtId="0" fontId="10" fillId="0" borderId="1" xfId="0" applyFont="1" applyBorder="1" applyAlignment="1">
      <alignment horizontal="center"/>
    </xf>
    <xf numFmtId="0" fontId="6" fillId="0" borderId="0" xfId="0" applyFont="1" applyAlignment="1">
      <alignment horizontal="left" wrapText="1"/>
    </xf>
    <xf numFmtId="0" fontId="21" fillId="0" borderId="1" xfId="0" applyFont="1" applyBorder="1" applyAlignment="1">
      <alignment horizontal="center" wrapText="1"/>
    </xf>
    <xf numFmtId="0" fontId="3" fillId="0" borderId="0" xfId="0" applyFont="1" applyAlignment="1"/>
    <xf numFmtId="0" fontId="17" fillId="0" borderId="2" xfId="0" applyFont="1" applyBorder="1" applyAlignment="1">
      <alignment horizontal="center" wrapText="1"/>
    </xf>
    <xf numFmtId="0" fontId="6" fillId="0" borderId="0" xfId="0" applyFont="1" applyAlignment="1">
      <alignment horizontal="left" vertical="top" wrapText="1"/>
    </xf>
    <xf numFmtId="0" fontId="21" fillId="0" borderId="3" xfId="0" applyFont="1" applyBorder="1" applyAlignment="1">
      <alignment horizontal="center" vertical="top" wrapText="1"/>
    </xf>
    <xf numFmtId="0" fontId="17" fillId="0" borderId="2" xfId="0" applyFont="1" applyBorder="1" applyAlignment="1">
      <alignment horizontal="center" vertical="center" wrapText="1"/>
    </xf>
    <xf numFmtId="0" fontId="6" fillId="0" borderId="0" xfId="0" applyFont="1" applyAlignment="1">
      <alignment horizontal="left" wrapText="1"/>
    </xf>
    <xf numFmtId="1" fontId="6" fillId="3" borderId="1" xfId="0" applyNumberFormat="1" applyFont="1" applyFill="1" applyBorder="1" applyAlignment="1" applyProtection="1">
      <alignment horizontal="center" vertical="top" wrapText="1"/>
    </xf>
    <xf numFmtId="0" fontId="22" fillId="0" borderId="3" xfId="0" applyFont="1" applyBorder="1" applyAlignment="1">
      <alignment horizontal="left" wrapText="1"/>
    </xf>
    <xf numFmtId="0" fontId="23" fillId="0" borderId="0" xfId="0" applyFont="1"/>
    <xf numFmtId="0" fontId="24" fillId="0" borderId="0" xfId="0" applyFont="1"/>
    <xf numFmtId="49" fontId="6" fillId="3" borderId="3" xfId="0" applyNumberFormat="1" applyFont="1" applyFill="1" applyBorder="1" applyAlignment="1" applyProtection="1">
      <alignment horizontal="center" wrapText="1"/>
    </xf>
    <xf numFmtId="0" fontId="25" fillId="0" borderId="1" xfId="0" applyFont="1" applyBorder="1" applyAlignment="1" applyProtection="1">
      <alignment horizontal="left" wrapText="1"/>
      <protection locked="0"/>
    </xf>
    <xf numFmtId="1" fontId="6" fillId="3" borderId="3" xfId="0" applyNumberFormat="1" applyFont="1" applyFill="1" applyBorder="1" applyAlignment="1" applyProtection="1">
      <alignment horizontal="center" wrapText="1"/>
    </xf>
    <xf numFmtId="0" fontId="22" fillId="0" borderId="1" xfId="0" applyFont="1" applyBorder="1" applyAlignment="1">
      <alignment horizontal="left" wrapText="1"/>
    </xf>
    <xf numFmtId="49" fontId="6" fillId="3" borderId="1" xfId="0" applyNumberFormat="1" applyFont="1" applyFill="1" applyBorder="1" applyAlignment="1" applyProtection="1">
      <alignment horizontal="center" wrapText="1"/>
    </xf>
    <xf numFmtId="0" fontId="25" fillId="0" borderId="3" xfId="0" applyFont="1" applyBorder="1" applyAlignment="1" applyProtection="1">
      <alignment horizontal="left" wrapText="1"/>
      <protection locked="0"/>
    </xf>
    <xf numFmtId="0" fontId="10" fillId="0" borderId="0" xfId="0" applyFont="1" applyAlignment="1" applyProtection="1">
      <alignment horizontal="justify" vertical="top" wrapText="1"/>
      <protection locked="0"/>
    </xf>
    <xf numFmtId="0" fontId="10" fillId="0" borderId="0" xfId="0" applyFont="1" applyAlignment="1">
      <alignment horizontal="justify" vertical="top" wrapText="1"/>
    </xf>
    <xf numFmtId="0" fontId="3" fillId="0" borderId="6" xfId="0" applyFont="1" applyBorder="1" applyAlignment="1">
      <alignment horizontal="center" vertical="center" wrapText="1"/>
    </xf>
    <xf numFmtId="0" fontId="26" fillId="0" borderId="6" xfId="0" applyFont="1" applyBorder="1" applyAlignment="1">
      <alignment horizontal="center" vertical="center" wrapText="1"/>
    </xf>
    <xf numFmtId="0" fontId="10" fillId="0" borderId="6" xfId="0" applyFont="1" applyBorder="1" applyAlignment="1">
      <alignment horizontal="center" vertical="center" wrapText="1"/>
    </xf>
    <xf numFmtId="0" fontId="26" fillId="0" borderId="6" xfId="0" applyFont="1" applyBorder="1" applyAlignment="1">
      <alignment horizontal="center" vertical="center" wrapText="1"/>
    </xf>
    <xf numFmtId="0" fontId="27" fillId="0" borderId="0" xfId="0" applyFont="1"/>
    <xf numFmtId="49" fontId="6" fillId="0" borderId="6" xfId="0" applyNumberFormat="1" applyFont="1" applyBorder="1" applyAlignment="1">
      <alignment horizontal="center" vertical="center" wrapText="1"/>
    </xf>
    <xf numFmtId="164" fontId="6" fillId="0" borderId="6" xfId="0" applyNumberFormat="1" applyFont="1" applyBorder="1" applyAlignment="1" applyProtection="1">
      <alignment horizontal="right" vertical="center" wrapText="1"/>
    </xf>
    <xf numFmtId="164" fontId="10" fillId="0" borderId="6" xfId="0" applyNumberFormat="1" applyFont="1" applyBorder="1" applyAlignment="1" applyProtection="1">
      <alignment horizontal="center" vertical="center" wrapText="1"/>
    </xf>
    <xf numFmtId="0" fontId="10" fillId="0" borderId="6" xfId="0" applyFont="1" applyBorder="1" applyAlignment="1">
      <alignment vertical="top" wrapText="1"/>
    </xf>
    <xf numFmtId="0" fontId="3" fillId="0" borderId="6" xfId="0" applyFont="1" applyBorder="1" applyAlignment="1">
      <alignment vertical="top" wrapText="1"/>
    </xf>
    <xf numFmtId="0" fontId="6" fillId="0" borderId="6" xfId="0" applyFont="1" applyBorder="1" applyAlignment="1">
      <alignment vertical="center" wrapText="1"/>
    </xf>
    <xf numFmtId="0" fontId="24" fillId="0" borderId="6" xfId="0" applyFont="1" applyBorder="1" applyAlignment="1">
      <alignment vertical="center" wrapText="1"/>
    </xf>
    <xf numFmtId="0" fontId="24" fillId="0" borderId="6" xfId="0" applyFont="1" applyBorder="1" applyAlignment="1">
      <alignment horizontal="center" vertical="center" wrapText="1"/>
    </xf>
    <xf numFmtId="0" fontId="10" fillId="0" borderId="6" xfId="0" applyFont="1" applyBorder="1" applyAlignment="1">
      <alignment vertical="center" wrapText="1"/>
    </xf>
    <xf numFmtId="0" fontId="24" fillId="0" borderId="6" xfId="0" applyFont="1" applyBorder="1" applyAlignment="1">
      <alignment horizontal="justify" vertical="center" wrapText="1"/>
    </xf>
    <xf numFmtId="0" fontId="6" fillId="0" borderId="6" xfId="0" applyFont="1" applyBorder="1" applyAlignment="1">
      <alignment horizontal="justify" vertical="center" wrapText="1"/>
    </xf>
    <xf numFmtId="0" fontId="10" fillId="0" borderId="6" xfId="0" applyFont="1" applyBorder="1" applyAlignment="1">
      <alignment horizontal="justify" vertical="center" wrapText="1"/>
    </xf>
    <xf numFmtId="0" fontId="28" fillId="0" borderId="6" xfId="0" applyFont="1" applyBorder="1" applyAlignment="1">
      <alignment vertical="center" wrapText="1"/>
    </xf>
    <xf numFmtId="0" fontId="29" fillId="0" borderId="6" xfId="0" applyFont="1" applyBorder="1" applyAlignment="1">
      <alignment vertical="center" wrapText="1"/>
    </xf>
    <xf numFmtId="0" fontId="21" fillId="0" borderId="6" xfId="0" applyFont="1" applyBorder="1" applyAlignment="1">
      <alignment horizontal="center" vertical="center" wrapText="1"/>
    </xf>
    <xf numFmtId="0" fontId="24" fillId="0" borderId="5" xfId="0" applyFont="1" applyBorder="1" applyAlignment="1">
      <alignment vertical="center" wrapText="1"/>
    </xf>
    <xf numFmtId="0" fontId="24" fillId="0" borderId="5" xfId="0" applyFont="1" applyBorder="1" applyAlignment="1">
      <alignment horizontal="center" vertical="center" wrapText="1"/>
    </xf>
    <xf numFmtId="164" fontId="6" fillId="0" borderId="5" xfId="0" applyNumberFormat="1" applyFont="1" applyBorder="1" applyAlignment="1" applyProtection="1">
      <alignment horizontal="right" vertical="center" wrapText="1"/>
    </xf>
    <xf numFmtId="164" fontId="10" fillId="0" borderId="5" xfId="0" applyNumberFormat="1" applyFont="1" applyBorder="1" applyAlignment="1" applyProtection="1">
      <alignment horizontal="center" vertical="center" wrapText="1"/>
    </xf>
    <xf numFmtId="0" fontId="24" fillId="0" borderId="2" xfId="0" applyFont="1" applyBorder="1" applyAlignment="1">
      <alignment vertical="center" wrapText="1"/>
    </xf>
    <xf numFmtId="0" fontId="24" fillId="0" borderId="2" xfId="0" applyFont="1" applyBorder="1" applyAlignment="1">
      <alignment horizontal="center" vertical="center" wrapText="1"/>
    </xf>
    <xf numFmtId="164" fontId="6" fillId="0" borderId="2" xfId="0" applyNumberFormat="1" applyFont="1" applyBorder="1" applyAlignment="1" applyProtection="1">
      <alignment horizontal="right" vertical="center" wrapText="1"/>
    </xf>
    <xf numFmtId="164" fontId="10" fillId="0" borderId="2" xfId="0" applyNumberFormat="1" applyFont="1" applyBorder="1" applyAlignment="1" applyProtection="1">
      <alignment horizontal="center" vertical="center" wrapText="1"/>
    </xf>
    <xf numFmtId="2" fontId="6" fillId="0" borderId="2" xfId="0" applyNumberFormat="1" applyFont="1" applyBorder="1" applyAlignment="1" applyProtection="1">
      <alignment horizontal="right" vertical="center" wrapText="1"/>
    </xf>
    <xf numFmtId="2" fontId="10" fillId="0" borderId="2" xfId="0" applyNumberFormat="1" applyFont="1" applyBorder="1" applyAlignment="1" applyProtection="1">
      <alignment horizontal="center" vertical="center" wrapText="1"/>
    </xf>
    <xf numFmtId="0" fontId="9" fillId="0" borderId="2" xfId="0" applyFont="1" applyBorder="1" applyAlignment="1">
      <alignment horizontal="center" vertical="center" wrapText="1"/>
    </xf>
    <xf numFmtId="0" fontId="6" fillId="0" borderId="2" xfId="0" applyFont="1" applyBorder="1" applyAlignment="1">
      <alignment horizontal="center" vertical="center" wrapText="1"/>
    </xf>
    <xf numFmtId="0" fontId="10" fillId="0" borderId="2" xfId="0" applyFont="1" applyBorder="1" applyAlignment="1">
      <alignment vertical="center" wrapText="1"/>
    </xf>
    <xf numFmtId="0" fontId="10" fillId="0" borderId="2" xfId="0" applyFont="1" applyBorder="1" applyAlignment="1">
      <alignment horizontal="center" vertical="center" wrapText="1"/>
    </xf>
    <xf numFmtId="0" fontId="11" fillId="0" borderId="2" xfId="0" applyFont="1" applyBorder="1" applyAlignment="1">
      <alignment vertical="center" wrapText="1"/>
    </xf>
    <xf numFmtId="0" fontId="3" fillId="0" borderId="2" xfId="0" applyFont="1" applyBorder="1" applyAlignment="1">
      <alignment vertical="center" wrapText="1"/>
    </xf>
    <xf numFmtId="2" fontId="10" fillId="0" borderId="4" xfId="0" applyNumberFormat="1" applyFont="1" applyBorder="1" applyAlignment="1" applyProtection="1">
      <alignment horizontal="center" vertical="center" wrapText="1"/>
    </xf>
    <xf numFmtId="2" fontId="10" fillId="0" borderId="8" xfId="0" applyNumberFormat="1" applyFont="1" applyBorder="1" applyAlignment="1" applyProtection="1">
      <alignment horizontal="center" vertical="center" wrapText="1"/>
    </xf>
    <xf numFmtId="0" fontId="24" fillId="0" borderId="0" xfId="0" applyFont="1" applyBorder="1" applyAlignment="1">
      <alignment vertical="center" wrapText="1"/>
    </xf>
    <xf numFmtId="0" fontId="24" fillId="0" borderId="0" xfId="0" applyFont="1" applyBorder="1" applyAlignment="1">
      <alignment horizontal="center" vertical="center" wrapText="1"/>
    </xf>
    <xf numFmtId="0" fontId="6" fillId="0" borderId="0" xfId="0" applyFont="1" applyBorder="1" applyAlignment="1">
      <alignment horizontal="center" vertical="center" wrapText="1"/>
    </xf>
    <xf numFmtId="0" fontId="0" fillId="0" borderId="0" xfId="0" applyBorder="1"/>
    <xf numFmtId="2" fontId="10" fillId="0" borderId="0" xfId="0" applyNumberFormat="1" applyFont="1" applyBorder="1" applyAlignment="1" applyProtection="1">
      <alignment horizontal="center" vertical="center" wrapText="1"/>
    </xf>
    <xf numFmtId="2" fontId="10" fillId="0" borderId="1" xfId="0" applyNumberFormat="1" applyFont="1" applyBorder="1" applyAlignment="1" applyProtection="1">
      <alignment horizontal="center" vertical="center" wrapText="1"/>
    </xf>
    <xf numFmtId="49" fontId="2" fillId="0" borderId="1" xfId="0" applyNumberFormat="1" applyFont="1" applyBorder="1" applyAlignment="1" applyProtection="1">
      <alignment horizontal="left" vertical="center" wrapText="1"/>
    </xf>
    <xf numFmtId="0" fontId="20" fillId="0" borderId="0" xfId="0" applyFont="1" applyBorder="1" applyAlignment="1">
      <alignment horizontal="center" vertical="top"/>
    </xf>
    <xf numFmtId="0" fontId="7" fillId="0" borderId="0" xfId="0" applyFont="1" applyBorder="1" applyAlignment="1">
      <alignment horizontal="center"/>
    </xf>
    <xf numFmtId="0" fontId="20" fillId="0" borderId="1" xfId="0" applyFont="1" applyBorder="1" applyAlignment="1">
      <alignment horizontal="center" vertical="top"/>
    </xf>
    <xf numFmtId="49" fontId="6" fillId="4" borderId="3" xfId="0" applyNumberFormat="1" applyFont="1" applyFill="1" applyBorder="1" applyAlignment="1" applyProtection="1">
      <alignment wrapText="1"/>
      <protection locked="0"/>
    </xf>
    <xf numFmtId="49" fontId="6" fillId="4" borderId="1" xfId="0" applyNumberFormat="1" applyFont="1" applyFill="1" applyBorder="1" applyAlignment="1" applyProtection="1">
      <alignment horizontal="center" wrapText="1"/>
      <protection locked="0"/>
    </xf>
    <xf numFmtId="164" fontId="6" fillId="0" borderId="6" xfId="0" applyNumberFormat="1" applyFont="1" applyBorder="1" applyAlignment="1" applyProtection="1">
      <alignment horizontal="right" vertical="center" wrapText="1"/>
      <protection locked="0"/>
    </xf>
    <xf numFmtId="164" fontId="24" fillId="0" borderId="6" xfId="0" applyNumberFormat="1" applyFont="1" applyBorder="1" applyAlignment="1" applyProtection="1">
      <alignment horizontal="right" vertical="center" wrapText="1"/>
    </xf>
    <xf numFmtId="164" fontId="10" fillId="0" borderId="6" xfId="0" applyNumberFormat="1" applyFont="1" applyBorder="1" applyAlignment="1" applyProtection="1">
      <alignment horizontal="right" vertical="center" wrapText="1"/>
      <protection locked="0"/>
    </xf>
    <xf numFmtId="164" fontId="10" fillId="0" borderId="6" xfId="0" applyNumberFormat="1" applyFont="1" applyBorder="1" applyAlignment="1" applyProtection="1">
      <alignment horizontal="right"/>
      <protection locked="0"/>
    </xf>
    <xf numFmtId="164" fontId="24" fillId="0" borderId="6" xfId="0" applyNumberFormat="1" applyFont="1" applyBorder="1" applyAlignment="1" applyProtection="1">
      <alignment horizontal="right" vertical="center" wrapText="1"/>
      <protection locked="0"/>
    </xf>
    <xf numFmtId="164" fontId="21" fillId="0" borderId="6" xfId="0" applyNumberFormat="1" applyFont="1" applyBorder="1" applyAlignment="1" applyProtection="1">
      <alignment horizontal="right" vertical="center" wrapText="1"/>
      <protection locked="0"/>
    </xf>
    <xf numFmtId="164" fontId="21" fillId="0" borderId="6" xfId="0" applyNumberFormat="1" applyFont="1" applyBorder="1" applyAlignment="1" applyProtection="1">
      <alignment horizontal="right"/>
      <protection locked="0"/>
    </xf>
    <xf numFmtId="164" fontId="21" fillId="0" borderId="6" xfId="0" applyNumberFormat="1" applyFont="1" applyBorder="1" applyAlignment="1" applyProtection="1">
      <alignment horizontal="right" vertical="top" wrapText="1"/>
      <protection locked="0"/>
    </xf>
    <xf numFmtId="2" fontId="24" fillId="0" borderId="5" xfId="0" applyNumberFormat="1" applyFont="1" applyBorder="1" applyAlignment="1" applyProtection="1">
      <alignment horizontal="right" vertical="center" wrapText="1"/>
      <protection locked="0"/>
    </xf>
    <xf numFmtId="2" fontId="10" fillId="0" borderId="5" xfId="0" applyNumberFormat="1" applyFont="1" applyBorder="1" applyAlignment="1">
      <alignment horizontal="center" vertical="center" wrapText="1"/>
    </xf>
    <xf numFmtId="2" fontId="24" fillId="0" borderId="2" xfId="0" applyNumberFormat="1" applyFont="1" applyBorder="1" applyAlignment="1" applyProtection="1">
      <alignment horizontal="right" vertical="center" wrapText="1"/>
      <protection locked="0"/>
    </xf>
    <xf numFmtId="2" fontId="10" fillId="0" borderId="2" xfId="0" applyNumberFormat="1" applyFont="1" applyBorder="1" applyAlignment="1">
      <alignment horizontal="center" vertical="center" wrapText="1"/>
    </xf>
    <xf numFmtId="2" fontId="10" fillId="0" borderId="4" xfId="0" applyNumberFormat="1" applyFont="1" applyBorder="1" applyAlignment="1">
      <alignment horizontal="center" vertical="center" wrapText="1"/>
    </xf>
    <xf numFmtId="2" fontId="10" fillId="0" borderId="8" xfId="0" applyNumberFormat="1" applyFont="1" applyBorder="1" applyAlignment="1">
      <alignment horizontal="center" vertical="center" wrapText="1"/>
    </xf>
    <xf numFmtId="2" fontId="10" fillId="0" borderId="0" xfId="0" applyNumberFormat="1" applyFont="1" applyBorder="1" applyAlignment="1">
      <alignment horizontal="center" vertical="center" wrapText="1"/>
    </xf>
    <xf numFmtId="49" fontId="2" fillId="0" borderId="1" xfId="0" applyNumberFormat="1" applyFont="1" applyBorder="1" applyAlignment="1">
      <alignment horizontal="left" vertical="center" wrapText="1"/>
    </xf>
    <xf numFmtId="2" fontId="3" fillId="0" borderId="0" xfId="0" applyNumberFormat="1" applyFont="1" applyFill="1" applyBorder="1" applyAlignment="1" applyProtection="1">
      <alignment horizontal="center" vertical="top"/>
      <protection locked="0"/>
    </xf>
    <xf numFmtId="0" fontId="7" fillId="0" borderId="1" xfId="0" applyFont="1" applyBorder="1" applyAlignment="1">
      <alignment horizontal="center"/>
    </xf>
    <xf numFmtId="49" fontId="6" fillId="4" borderId="3" xfId="0" applyNumberFormat="1" applyFont="1" applyFill="1" applyBorder="1" applyAlignment="1" applyProtection="1">
      <alignment vertical="top" wrapText="1"/>
      <protection locked="0"/>
    </xf>
    <xf numFmtId="49" fontId="2" fillId="0" borderId="1" xfId="0" applyNumberFormat="1" applyFont="1" applyBorder="1" applyAlignment="1">
      <alignment horizontal="left" wrapText="1"/>
    </xf>
    <xf numFmtId="0" fontId="2" fillId="0" borderId="1" xfId="0" applyFont="1" applyBorder="1" applyAlignment="1">
      <alignment horizontal="left" vertical="center" wrapText="1"/>
    </xf>
    <xf numFmtId="0" fontId="3" fillId="0" borderId="0" xfId="0" applyFont="1" applyAlignment="1">
      <alignment vertical="top" wrapText="1"/>
    </xf>
    <xf numFmtId="0" fontId="10" fillId="0" borderId="0" xfId="0" applyFont="1" applyAlignment="1">
      <alignment horizontal="center"/>
    </xf>
    <xf numFmtId="0" fontId="6" fillId="0" borderId="0" xfId="0" applyFont="1" applyAlignment="1">
      <alignment wrapText="1"/>
    </xf>
    <xf numFmtId="0" fontId="21" fillId="0" borderId="0" xfId="0" applyFont="1" applyBorder="1" applyAlignment="1">
      <alignment horizontal="center" wrapText="1"/>
    </xf>
    <xf numFmtId="0" fontId="10" fillId="0" borderId="0" xfId="0" applyFont="1" applyAlignment="1"/>
    <xf numFmtId="0" fontId="6" fillId="0" borderId="0" xfId="0" applyFont="1" applyAlignment="1">
      <alignment vertical="top" wrapText="1"/>
    </xf>
    <xf numFmtId="0" fontId="21" fillId="0" borderId="0" xfId="0" applyFont="1" applyBorder="1" applyAlignment="1">
      <alignment horizontal="center" vertical="top" wrapText="1"/>
    </xf>
    <xf numFmtId="1" fontId="6" fillId="3" borderId="1" xfId="0" applyNumberFormat="1" applyFont="1" applyFill="1" applyBorder="1" applyAlignment="1" applyProtection="1">
      <alignment horizontal="center" wrapText="1"/>
    </xf>
    <xf numFmtId="0" fontId="21" fillId="0" borderId="3" xfId="0" applyFont="1" applyBorder="1" applyAlignment="1">
      <alignment horizontal="left" wrapText="1"/>
    </xf>
    <xf numFmtId="0" fontId="21" fillId="0" borderId="0" xfId="0" applyFont="1" applyBorder="1" applyAlignment="1">
      <alignment horizontal="left" wrapText="1"/>
    </xf>
    <xf numFmtId="0" fontId="9" fillId="0" borderId="0" xfId="0" applyFont="1" applyBorder="1" applyAlignment="1">
      <alignment vertical="top" wrapText="1"/>
    </xf>
    <xf numFmtId="49" fontId="6" fillId="3" borderId="3" xfId="0" applyNumberFormat="1" applyFont="1" applyFill="1" applyBorder="1" applyAlignment="1" applyProtection="1">
      <alignment horizontal="right" wrapText="1"/>
    </xf>
    <xf numFmtId="0" fontId="25" fillId="0" borderId="1" xfId="0" applyFont="1" applyBorder="1" applyAlignment="1" applyProtection="1">
      <alignment horizontal="center" wrapText="1"/>
      <protection locked="0"/>
    </xf>
    <xf numFmtId="0" fontId="6" fillId="0" borderId="0" xfId="0" applyFont="1" applyBorder="1" applyAlignment="1">
      <alignment vertical="top" wrapText="1"/>
    </xf>
    <xf numFmtId="0" fontId="3" fillId="0" borderId="6" xfId="0" applyFont="1" applyBorder="1" applyAlignment="1">
      <alignment horizontal="center" vertical="center" wrapText="1"/>
    </xf>
    <xf numFmtId="0" fontId="3" fillId="0" borderId="6" xfId="0" applyFont="1" applyBorder="1" applyAlignment="1">
      <alignment horizontal="center" wrapText="1"/>
    </xf>
    <xf numFmtId="0" fontId="26" fillId="0" borderId="6" xfId="0" applyFont="1" applyBorder="1" applyAlignment="1">
      <alignment vertical="top" wrapText="1"/>
    </xf>
    <xf numFmtId="164" fontId="10" fillId="0" borderId="6" xfId="0" applyNumberFormat="1" applyFont="1" applyBorder="1" applyAlignment="1" applyProtection="1">
      <alignment horizontal="right" vertical="center" wrapText="1"/>
    </xf>
    <xf numFmtId="0" fontId="6" fillId="0" borderId="6" xfId="0" applyFont="1" applyBorder="1" applyAlignment="1">
      <alignment horizontal="center"/>
    </xf>
    <xf numFmtId="0" fontId="10" fillId="0" borderId="6" xfId="0" applyFont="1" applyBorder="1" applyAlignment="1" applyProtection="1">
      <alignment horizontal="center" vertical="top" wrapText="1"/>
    </xf>
    <xf numFmtId="0" fontId="6" fillId="0" borderId="6" xfId="0" applyFont="1" applyBorder="1" applyAlignment="1" applyProtection="1">
      <alignment horizontal="center" vertical="center" wrapText="1"/>
    </xf>
    <xf numFmtId="49" fontId="6" fillId="0" borderId="6" xfId="0" applyNumberFormat="1" applyFont="1" applyBorder="1" applyAlignment="1" applyProtection="1">
      <alignment horizontal="center" vertical="center" wrapText="1"/>
    </xf>
    <xf numFmtId="49" fontId="24" fillId="0" borderId="6" xfId="0" applyNumberFormat="1" applyFont="1" applyBorder="1" applyAlignment="1">
      <alignment horizontal="center" vertical="center" wrapText="1"/>
    </xf>
    <xf numFmtId="0" fontId="3" fillId="0" borderId="6" xfId="0" applyFont="1" applyBorder="1" applyAlignment="1">
      <alignment horizontal="justify" vertical="center" wrapText="1"/>
    </xf>
    <xf numFmtId="0" fontId="3" fillId="0" borderId="6" xfId="0" applyFont="1" applyBorder="1" applyAlignment="1">
      <alignment vertical="center" wrapText="1"/>
    </xf>
    <xf numFmtId="0" fontId="9" fillId="0" borderId="6" xfId="0" applyFont="1" applyBorder="1" applyAlignment="1">
      <alignment vertical="center" wrapText="1"/>
    </xf>
    <xf numFmtId="0" fontId="24" fillId="0" borderId="6" xfId="0" applyFont="1" applyBorder="1" applyAlignment="1">
      <alignment horizontal="center" wrapText="1"/>
    </xf>
    <xf numFmtId="164" fontId="6" fillId="0" borderId="6" xfId="0" applyNumberFormat="1" applyFont="1" applyBorder="1" applyAlignment="1">
      <alignment horizontal="center" vertical="top" wrapText="1"/>
    </xf>
    <xf numFmtId="2" fontId="6" fillId="0" borderId="6" xfId="0" applyNumberFormat="1" applyFont="1" applyBorder="1" applyAlignment="1">
      <alignment horizontal="center" vertical="top" wrapText="1"/>
    </xf>
    <xf numFmtId="164" fontId="10" fillId="0" borderId="6" xfId="0" applyNumberFormat="1" applyFont="1" applyBorder="1" applyAlignment="1">
      <alignment horizontal="center" vertical="top" wrapText="1"/>
    </xf>
    <xf numFmtId="0" fontId="6" fillId="0" borderId="5" xfId="0" applyFont="1" applyBorder="1" applyAlignment="1">
      <alignment horizontal="center" wrapText="1"/>
    </xf>
    <xf numFmtId="2" fontId="10" fillId="0" borderId="5" xfId="0" applyNumberFormat="1" applyFont="1" applyBorder="1" applyAlignment="1">
      <alignment horizontal="center" vertical="top" wrapText="1"/>
    </xf>
    <xf numFmtId="0" fontId="24" fillId="0" borderId="0" xfId="0" applyFont="1" applyBorder="1" applyAlignment="1">
      <alignment wrapText="1"/>
    </xf>
    <xf numFmtId="0" fontId="24" fillId="0" borderId="0" xfId="0" applyFont="1" applyBorder="1" applyAlignment="1">
      <alignment horizontal="center" wrapText="1"/>
    </xf>
    <xf numFmtId="0" fontId="6" fillId="0" borderId="0" xfId="0" applyFont="1" applyBorder="1" applyAlignment="1">
      <alignment horizontal="center" wrapText="1"/>
    </xf>
    <xf numFmtId="2" fontId="10" fillId="0" borderId="0" xfId="0" applyNumberFormat="1" applyFont="1" applyBorder="1" applyAlignment="1">
      <alignment horizontal="center" vertical="top" wrapText="1"/>
    </xf>
    <xf numFmtId="0" fontId="7" fillId="0" borderId="1" xfId="0" applyFont="1" applyBorder="1" applyAlignment="1">
      <alignment horizontal="center"/>
    </xf>
    <xf numFmtId="0" fontId="20" fillId="0" borderId="7" xfId="0" applyFont="1" applyBorder="1" applyAlignment="1">
      <alignment horizontal="center" vertical="top"/>
    </xf>
    <xf numFmtId="2" fontId="3" fillId="0" borderId="0" xfId="0" applyNumberFormat="1" applyFont="1" applyFill="1" applyBorder="1" applyAlignment="1" applyProtection="1">
      <alignment horizontal="center" vertical="top"/>
      <protection locked="0"/>
    </xf>
    <xf numFmtId="49" fontId="6" fillId="4" borderId="3" xfId="0" applyNumberFormat="1" applyFont="1" applyFill="1" applyBorder="1" applyAlignment="1" applyProtection="1">
      <alignment horizontal="right" wrapText="1"/>
      <protection locked="0"/>
    </xf>
    <xf numFmtId="0" fontId="21" fillId="0" borderId="1" xfId="0" applyFont="1" applyBorder="1" applyAlignment="1">
      <alignment horizontal="left" wrapText="1"/>
    </xf>
    <xf numFmtId="49" fontId="6" fillId="4" borderId="3" xfId="0" applyNumberFormat="1" applyFont="1" applyFill="1" applyBorder="1" applyAlignment="1" applyProtection="1">
      <alignment horizontal="center" wrapText="1"/>
      <protection locked="0"/>
    </xf>
    <xf numFmtId="2" fontId="24" fillId="0" borderId="6" xfId="0" applyNumberFormat="1" applyFont="1" applyBorder="1" applyAlignment="1" applyProtection="1">
      <alignment horizontal="right" vertical="top" wrapText="1"/>
      <protection locked="0"/>
    </xf>
    <xf numFmtId="2" fontId="10" fillId="0" borderId="6" xfId="0" applyNumberFormat="1" applyFont="1" applyBorder="1" applyAlignment="1">
      <alignment horizontal="center" vertical="top" wrapText="1"/>
    </xf>
    <xf numFmtId="164" fontId="6" fillId="0" borderId="6" xfId="0" applyNumberFormat="1" applyFont="1" applyBorder="1" applyAlignment="1">
      <alignment horizontal="right" wrapText="1"/>
    </xf>
    <xf numFmtId="164" fontId="24" fillId="0" borderId="6" xfId="0" applyNumberFormat="1" applyFont="1" applyBorder="1" applyAlignment="1">
      <alignment horizontal="right" wrapText="1"/>
    </xf>
    <xf numFmtId="164" fontId="10" fillId="0" borderId="6" xfId="0" applyNumberFormat="1" applyFont="1" applyBorder="1" applyAlignment="1">
      <alignment horizontal="right" wrapText="1"/>
    </xf>
    <xf numFmtId="2" fontId="24" fillId="0" borderId="0" xfId="0" applyNumberFormat="1" applyFont="1" applyBorder="1" applyAlignment="1">
      <alignment horizontal="center" vertical="top" wrapText="1"/>
    </xf>
    <xf numFmtId="0" fontId="6" fillId="0" borderId="0" xfId="0" applyFont="1" applyAlignment="1">
      <alignment horizontal="left" vertical="top" wrapText="1"/>
    </xf>
    <xf numFmtId="0" fontId="21" fillId="0" borderId="3" xfId="0" applyFont="1" applyBorder="1" applyAlignment="1">
      <alignment horizontal="left" vertical="top" wrapText="1"/>
    </xf>
    <xf numFmtId="0" fontId="21" fillId="0" borderId="0" xfId="0" applyFont="1" applyBorder="1" applyAlignment="1">
      <alignment horizontal="left" vertical="top" wrapText="1"/>
    </xf>
    <xf numFmtId="49" fontId="6" fillId="3" borderId="1" xfId="0" applyNumberFormat="1" applyFont="1" applyFill="1" applyBorder="1" applyAlignment="1" applyProtection="1">
      <alignment horizontal="right" wrapText="1"/>
    </xf>
    <xf numFmtId="0" fontId="10" fillId="0" borderId="6" xfId="0" applyFont="1" applyBorder="1" applyAlignment="1">
      <alignment horizontal="center" wrapText="1"/>
    </xf>
    <xf numFmtId="0" fontId="6" fillId="0" borderId="6" xfId="0" applyFont="1" applyBorder="1" applyAlignment="1">
      <alignment horizontal="center" wrapText="1"/>
    </xf>
    <xf numFmtId="49" fontId="10" fillId="0" borderId="6" xfId="0" applyNumberFormat="1" applyFont="1" applyBorder="1" applyAlignment="1">
      <alignment horizontal="center" vertical="center" wrapText="1"/>
    </xf>
    <xf numFmtId="0" fontId="31" fillId="0" borderId="6" xfId="0" applyFont="1" applyBorder="1" applyAlignment="1">
      <alignment vertical="center" wrapText="1"/>
    </xf>
    <xf numFmtId="164" fontId="10" fillId="3" borderId="6" xfId="0" applyNumberFormat="1" applyFont="1" applyFill="1" applyBorder="1" applyAlignment="1" applyProtection="1">
      <alignment horizontal="right" vertical="center"/>
      <protection locked="0"/>
    </xf>
    <xf numFmtId="164" fontId="10" fillId="0" borderId="6" xfId="0" applyNumberFormat="1" applyFont="1" applyBorder="1" applyAlignment="1" applyProtection="1">
      <alignment horizontal="right" vertical="center"/>
      <protection locked="0"/>
    </xf>
    <xf numFmtId="0" fontId="24" fillId="0" borderId="5" xfId="0" applyFont="1" applyBorder="1"/>
    <xf numFmtId="164" fontId="21" fillId="0" borderId="5" xfId="0" applyNumberFormat="1" applyFont="1" applyBorder="1" applyAlignment="1">
      <alignment horizontal="right" vertical="center" wrapText="1"/>
    </xf>
    <xf numFmtId="164" fontId="6" fillId="0" borderId="9" xfId="0" applyNumberFormat="1" applyFont="1" applyBorder="1" applyAlignment="1" applyProtection="1">
      <alignment horizontal="right" vertical="center" wrapText="1"/>
    </xf>
    <xf numFmtId="164" fontId="6" fillId="0" borderId="0" xfId="0" applyNumberFormat="1" applyFont="1" applyBorder="1" applyAlignment="1" applyProtection="1">
      <alignment horizontal="right" vertical="center" wrapText="1"/>
    </xf>
    <xf numFmtId="0" fontId="10" fillId="0" borderId="2" xfId="0" applyFont="1" applyBorder="1"/>
    <xf numFmtId="164" fontId="21" fillId="0" borderId="2" xfId="0" applyNumberFormat="1" applyFont="1" applyBorder="1" applyAlignment="1">
      <alignment horizontal="right" vertical="center" wrapText="1"/>
    </xf>
    <xf numFmtId="0" fontId="6" fillId="0" borderId="5" xfId="0" applyFont="1" applyBorder="1" applyAlignment="1">
      <alignment wrapText="1"/>
    </xf>
    <xf numFmtId="0" fontId="10" fillId="0" borderId="0" xfId="0" applyFont="1" applyBorder="1" applyAlignment="1">
      <alignment vertical="center" wrapText="1"/>
    </xf>
    <xf numFmtId="0" fontId="6" fillId="0" borderId="0" xfId="0" applyFont="1" applyBorder="1" applyAlignment="1">
      <alignment vertical="center"/>
    </xf>
    <xf numFmtId="0" fontId="10" fillId="0" borderId="0" xfId="0" applyFont="1" applyBorder="1" applyAlignment="1">
      <alignment horizontal="right" vertical="center"/>
    </xf>
    <xf numFmtId="2" fontId="10" fillId="0" borderId="0" xfId="0" applyNumberFormat="1" applyFont="1" applyBorder="1" applyAlignment="1">
      <alignment horizontal="right" vertical="center" wrapText="1"/>
    </xf>
    <xf numFmtId="0" fontId="6" fillId="0" borderId="0" xfId="0" applyFont="1" applyBorder="1" applyAlignment="1">
      <alignment vertical="center" wrapText="1"/>
    </xf>
    <xf numFmtId="0" fontId="10" fillId="3" borderId="0" xfId="0" applyFont="1" applyFill="1" applyBorder="1" applyAlignment="1">
      <alignment horizontal="right" vertical="center"/>
    </xf>
    <xf numFmtId="49" fontId="6" fillId="4" borderId="1" xfId="0" applyNumberFormat="1" applyFont="1" applyFill="1" applyBorder="1" applyAlignment="1" applyProtection="1">
      <alignment horizontal="right" wrapText="1"/>
      <protection locked="0"/>
    </xf>
    <xf numFmtId="0" fontId="26" fillId="0" borderId="6" xfId="0" applyFont="1" applyBorder="1" applyAlignment="1">
      <alignment horizontal="center" wrapText="1"/>
    </xf>
    <xf numFmtId="164" fontId="24" fillId="3" borderId="6" xfId="0" applyNumberFormat="1" applyFont="1" applyFill="1" applyBorder="1" applyAlignment="1" applyProtection="1">
      <alignment horizontal="right" vertical="center" wrapText="1"/>
    </xf>
    <xf numFmtId="164" fontId="24" fillId="3" borderId="6" xfId="0" applyNumberFormat="1" applyFont="1" applyFill="1" applyBorder="1" applyAlignment="1" applyProtection="1">
      <alignment horizontal="right" vertical="center" wrapText="1"/>
      <protection locked="0"/>
    </xf>
    <xf numFmtId="164" fontId="10" fillId="3" borderId="6" xfId="0" applyNumberFormat="1" applyFont="1" applyFill="1" applyBorder="1" applyAlignment="1" applyProtection="1">
      <alignment horizontal="right" vertical="center" wrapText="1"/>
      <protection locked="0"/>
    </xf>
    <xf numFmtId="164" fontId="10" fillId="3" borderId="6" xfId="0" applyNumberFormat="1" applyFont="1" applyFill="1" applyBorder="1" applyAlignment="1" applyProtection="1">
      <alignment horizontal="right" vertical="center" wrapText="1"/>
    </xf>
    <xf numFmtId="164" fontId="6" fillId="3" borderId="6" xfId="0" applyNumberFormat="1" applyFont="1" applyFill="1" applyBorder="1" applyAlignment="1" applyProtection="1">
      <alignment horizontal="right" vertical="center" wrapText="1"/>
    </xf>
    <xf numFmtId="164" fontId="24" fillId="3" borderId="6" xfId="0" applyNumberFormat="1" applyFont="1" applyFill="1" applyBorder="1" applyAlignment="1" applyProtection="1">
      <alignment horizontal="right" vertical="center"/>
      <protection locked="0"/>
    </xf>
    <xf numFmtId="164" fontId="24" fillId="3" borderId="6" xfId="0" applyNumberFormat="1" applyFont="1" applyFill="1" applyBorder="1" applyAlignment="1" applyProtection="1">
      <alignment horizontal="right" vertical="center"/>
    </xf>
    <xf numFmtId="164" fontId="6" fillId="3" borderId="6" xfId="0" applyNumberFormat="1" applyFont="1" applyFill="1" applyBorder="1" applyAlignment="1" applyProtection="1">
      <alignment horizontal="right" vertical="center"/>
    </xf>
    <xf numFmtId="164" fontId="6" fillId="3" borderId="6" xfId="0" applyNumberFormat="1" applyFont="1" applyFill="1" applyBorder="1" applyAlignment="1" applyProtection="1">
      <alignment horizontal="right" vertical="center"/>
      <protection locked="0"/>
    </xf>
    <xf numFmtId="164" fontId="24" fillId="0" borderId="6" xfId="0" applyNumberFormat="1" applyFont="1" applyBorder="1" applyAlignment="1" applyProtection="1">
      <alignment horizontal="right" vertical="center"/>
    </xf>
    <xf numFmtId="164" fontId="10" fillId="3" borderId="6" xfId="0" applyNumberFormat="1" applyFont="1" applyFill="1" applyBorder="1" applyAlignment="1" applyProtection="1">
      <alignment horizontal="right" vertical="center"/>
    </xf>
    <xf numFmtId="164" fontId="21" fillId="3" borderId="6" xfId="0" applyNumberFormat="1" applyFont="1" applyFill="1" applyBorder="1" applyAlignment="1" applyProtection="1">
      <alignment horizontal="right" vertical="center"/>
      <protection locked="0"/>
    </xf>
    <xf numFmtId="164" fontId="21" fillId="3" borderId="6" xfId="0" applyNumberFormat="1" applyFont="1" applyFill="1" applyBorder="1" applyAlignment="1" applyProtection="1">
      <alignment horizontal="right" vertical="center"/>
    </xf>
    <xf numFmtId="2" fontId="24" fillId="0" borderId="5" xfId="0" applyNumberFormat="1" applyFont="1" applyBorder="1" applyAlignment="1" applyProtection="1">
      <alignment horizontal="right" vertical="center"/>
    </xf>
    <xf numFmtId="2" fontId="24" fillId="3" borderId="5" xfId="0" applyNumberFormat="1" applyFont="1" applyFill="1" applyBorder="1" applyAlignment="1" applyProtection="1">
      <alignment horizontal="right" vertical="center"/>
    </xf>
    <xf numFmtId="2" fontId="10" fillId="0" borderId="2" xfId="0" applyNumberFormat="1" applyFont="1" applyBorder="1" applyAlignment="1" applyProtection="1">
      <alignment horizontal="right" vertical="center"/>
      <protection locked="0"/>
    </xf>
    <xf numFmtId="2" fontId="10" fillId="3" borderId="2" xfId="0" applyNumberFormat="1" applyFont="1" applyFill="1" applyBorder="1" applyAlignment="1" applyProtection="1">
      <alignment horizontal="right" vertical="center"/>
      <protection locked="0"/>
    </xf>
    <xf numFmtId="2" fontId="10" fillId="0" borderId="2" xfId="0" applyNumberFormat="1" applyFont="1" applyBorder="1" applyAlignment="1" applyProtection="1">
      <alignment horizontal="right" vertical="center" wrapText="1"/>
      <protection locked="0"/>
    </xf>
    <xf numFmtId="0" fontId="6" fillId="0" borderId="2" xfId="0" applyFont="1" applyBorder="1"/>
    <xf numFmtId="2" fontId="6" fillId="0" borderId="2" xfId="0" applyNumberFormat="1" applyFont="1" applyBorder="1" applyAlignment="1" applyProtection="1">
      <alignment horizontal="right" vertical="center"/>
    </xf>
    <xf numFmtId="2" fontId="6" fillId="3" borderId="2" xfId="0" applyNumberFormat="1" applyFont="1" applyFill="1" applyBorder="1" applyAlignment="1" applyProtection="1">
      <alignment horizontal="right" vertical="center"/>
    </xf>
    <xf numFmtId="2" fontId="6" fillId="0" borderId="2" xfId="0" applyNumberFormat="1" applyFont="1" applyBorder="1" applyAlignment="1" applyProtection="1">
      <alignment horizontal="right" vertical="center" wrapText="1"/>
      <protection locked="0"/>
    </xf>
    <xf numFmtId="2" fontId="24" fillId="0" borderId="2" xfId="0" applyNumberFormat="1" applyFont="1" applyBorder="1" applyAlignment="1" applyProtection="1">
      <alignment horizontal="right" vertical="center"/>
      <protection locked="0"/>
    </xf>
    <xf numFmtId="2" fontId="24" fillId="3" borderId="2" xfId="0" applyNumberFormat="1" applyFont="1" applyFill="1" applyBorder="1" applyAlignment="1" applyProtection="1">
      <alignment horizontal="right" vertical="center"/>
      <protection locked="0"/>
    </xf>
    <xf numFmtId="0" fontId="10" fillId="0" borderId="2" xfId="0" applyFont="1" applyBorder="1" applyAlignment="1">
      <alignment horizontal="right" vertical="center"/>
    </xf>
    <xf numFmtId="2" fontId="6" fillId="3" borderId="2" xfId="0" applyNumberFormat="1" applyFont="1" applyFill="1" applyBorder="1" applyAlignment="1" applyProtection="1">
      <alignment horizontal="right" vertical="center"/>
      <protection locked="0"/>
    </xf>
    <xf numFmtId="0" fontId="30" fillId="0" borderId="0" xfId="0" applyFont="1" applyBorder="1" applyAlignment="1">
      <alignment vertical="center" wrapText="1"/>
    </xf>
    <xf numFmtId="0" fontId="10" fillId="3" borderId="0" xfId="0" applyFont="1" applyFill="1" applyBorder="1" applyAlignment="1" applyProtection="1">
      <alignment horizontal="right" vertical="center"/>
      <protection locked="0"/>
    </xf>
    <xf numFmtId="0" fontId="2" fillId="0" borderId="0" xfId="0" applyFont="1" applyProtection="1">
      <protection hidden="1"/>
    </xf>
    <xf numFmtId="0" fontId="3" fillId="0" borderId="0" xfId="0" applyFont="1" applyAlignment="1" applyProtection="1">
      <alignment horizontal="left" vertical="top" wrapText="1"/>
      <protection hidden="1"/>
    </xf>
    <xf numFmtId="0" fontId="5" fillId="0" borderId="0" xfId="0" applyFont="1" applyAlignment="1" applyProtection="1">
      <alignment horizontal="center"/>
      <protection hidden="1"/>
    </xf>
    <xf numFmtId="0" fontId="10" fillId="0" borderId="0" xfId="0" applyFont="1" applyProtection="1">
      <protection hidden="1"/>
    </xf>
    <xf numFmtId="0" fontId="10" fillId="0" borderId="0" xfId="0" applyFont="1" applyAlignment="1" applyProtection="1">
      <alignment horizontal="center"/>
      <protection hidden="1"/>
    </xf>
    <xf numFmtId="0" fontId="6" fillId="0" borderId="0" xfId="0" applyFont="1" applyAlignment="1" applyProtection="1">
      <alignment wrapText="1"/>
      <protection hidden="1"/>
    </xf>
    <xf numFmtId="0" fontId="21" fillId="0" borderId="1" xfId="0" applyFont="1" applyBorder="1" applyAlignment="1" applyProtection="1">
      <alignment horizontal="center" wrapText="1"/>
      <protection hidden="1"/>
    </xf>
    <xf numFmtId="0" fontId="10" fillId="0" borderId="0" xfId="0" applyFont="1" applyAlignment="1" applyProtection="1">
      <protection hidden="1"/>
    </xf>
    <xf numFmtId="0" fontId="17" fillId="0" borderId="2" xfId="0" applyFont="1" applyBorder="1" applyAlignment="1" applyProtection="1">
      <alignment horizontal="center" wrapText="1"/>
      <protection hidden="1"/>
    </xf>
    <xf numFmtId="0" fontId="6" fillId="0" borderId="0" xfId="0" applyFont="1" applyAlignment="1" applyProtection="1">
      <alignment horizontal="left" vertical="top" wrapText="1"/>
      <protection hidden="1"/>
    </xf>
    <xf numFmtId="0" fontId="21" fillId="0" borderId="3" xfId="0" applyFont="1" applyBorder="1" applyAlignment="1" applyProtection="1">
      <alignment horizontal="center" vertical="top" wrapText="1"/>
      <protection hidden="1"/>
    </xf>
    <xf numFmtId="2" fontId="21" fillId="0" borderId="3" xfId="0" applyNumberFormat="1" applyFont="1" applyBorder="1" applyAlignment="1" applyProtection="1">
      <alignment horizontal="center" vertical="top" wrapText="1"/>
      <protection hidden="1"/>
    </xf>
    <xf numFmtId="0" fontId="6" fillId="0" borderId="0" xfId="0" applyFont="1" applyAlignment="1" applyProtection="1">
      <alignment horizontal="left" vertical="top" wrapText="1"/>
      <protection hidden="1"/>
    </xf>
    <xf numFmtId="1" fontId="6" fillId="3" borderId="1" xfId="0" applyNumberFormat="1" applyFont="1" applyFill="1" applyBorder="1" applyAlignment="1" applyProtection="1">
      <alignment horizontal="center" wrapText="1"/>
      <protection hidden="1"/>
    </xf>
    <xf numFmtId="0" fontId="32" fillId="0" borderId="1" xfId="0" applyFont="1" applyBorder="1" applyAlignment="1" applyProtection="1">
      <alignment horizontal="left" vertical="top" wrapText="1"/>
      <protection hidden="1"/>
    </xf>
    <xf numFmtId="0" fontId="32" fillId="0" borderId="3" xfId="0" applyFont="1" applyBorder="1" applyAlignment="1" applyProtection="1">
      <alignment horizontal="left" vertical="top" wrapText="1"/>
      <protection hidden="1"/>
    </xf>
    <xf numFmtId="0" fontId="6" fillId="0" borderId="0" xfId="0" applyFont="1" applyAlignment="1" applyProtection="1">
      <alignment horizontal="left" wrapText="1"/>
      <protection hidden="1"/>
    </xf>
    <xf numFmtId="49" fontId="6" fillId="3" borderId="3" xfId="0" applyNumberFormat="1" applyFont="1" applyFill="1" applyBorder="1" applyAlignment="1" applyProtection="1">
      <alignment horizontal="left" wrapText="1"/>
      <protection hidden="1"/>
    </xf>
    <xf numFmtId="0" fontId="4" fillId="0" borderId="1" xfId="0" applyFont="1" applyBorder="1" applyAlignment="1" applyProtection="1">
      <alignment horizontal="center" wrapText="1"/>
      <protection locked="0"/>
    </xf>
    <xf numFmtId="1" fontId="6" fillId="3" borderId="3" xfId="0" applyNumberFormat="1" applyFont="1" applyFill="1" applyBorder="1" applyAlignment="1" applyProtection="1">
      <alignment horizontal="center" wrapText="1"/>
      <protection hidden="1"/>
    </xf>
    <xf numFmtId="0" fontId="21" fillId="0" borderId="3" xfId="0" applyFont="1" applyBorder="1" applyAlignment="1" applyProtection="1">
      <alignment horizontal="left" wrapText="1"/>
      <protection hidden="1"/>
    </xf>
    <xf numFmtId="0" fontId="6" fillId="0" borderId="3" xfId="0" applyFont="1" applyBorder="1" applyAlignment="1" applyProtection="1">
      <alignment horizontal="left" wrapText="1"/>
      <protection hidden="1"/>
    </xf>
    <xf numFmtId="49" fontId="33" fillId="3" borderId="3" xfId="0" applyNumberFormat="1" applyFont="1" applyFill="1" applyBorder="1" applyAlignment="1" applyProtection="1">
      <alignment horizontal="center" wrapText="1"/>
      <protection hidden="1"/>
    </xf>
    <xf numFmtId="0" fontId="34" fillId="0" borderId="3" xfId="0" applyFont="1" applyBorder="1" applyAlignment="1">
      <alignment horizontal="center" wrapText="1"/>
    </xf>
    <xf numFmtId="0" fontId="10" fillId="0" borderId="0" xfId="0" applyFont="1" applyAlignment="1" applyProtection="1">
      <alignment horizontal="justify" vertical="top" wrapText="1"/>
      <protection locked="0" hidden="1"/>
    </xf>
    <xf numFmtId="0" fontId="10" fillId="0" borderId="0" xfId="0" applyFont="1" applyAlignment="1" applyProtection="1">
      <alignment horizontal="justify" vertical="top" wrapText="1"/>
      <protection hidden="1"/>
    </xf>
    <xf numFmtId="0" fontId="6" fillId="0" borderId="0" xfId="0" applyFont="1" applyBorder="1" applyAlignment="1" applyProtection="1">
      <alignment horizontal="left" vertical="top" wrapText="1"/>
      <protection hidden="1"/>
    </xf>
    <xf numFmtId="0" fontId="10" fillId="0" borderId="0" xfId="0" applyFont="1" applyAlignment="1" applyProtection="1">
      <alignment wrapText="1"/>
      <protection hidden="1"/>
    </xf>
    <xf numFmtId="0" fontId="10" fillId="0" borderId="6" xfId="0" applyFont="1" applyBorder="1" applyAlignment="1">
      <alignment horizontal="center"/>
    </xf>
    <xf numFmtId="49" fontId="9" fillId="0" borderId="6" xfId="0" applyNumberFormat="1" applyFont="1" applyBorder="1" applyAlignment="1">
      <alignment horizontal="center" vertical="center" wrapText="1"/>
    </xf>
    <xf numFmtId="164" fontId="6" fillId="0" borderId="6" xfId="0" applyNumberFormat="1" applyFont="1" applyBorder="1" applyAlignment="1" applyProtection="1">
      <alignment horizontal="right" wrapText="1"/>
    </xf>
    <xf numFmtId="164" fontId="10" fillId="0" borderId="6" xfId="0" applyNumberFormat="1" applyFont="1" applyBorder="1" applyAlignment="1">
      <alignment horizontal="center" wrapText="1"/>
    </xf>
    <xf numFmtId="164" fontId="10" fillId="0" borderId="6" xfId="0" applyNumberFormat="1" applyFont="1" applyBorder="1" applyAlignment="1" applyProtection="1">
      <alignment horizontal="center" wrapText="1"/>
    </xf>
    <xf numFmtId="0" fontId="10" fillId="0" borderId="0" xfId="0" applyFont="1" applyBorder="1" applyAlignment="1" applyProtection="1">
      <alignment wrapText="1"/>
      <protection hidden="1"/>
    </xf>
    <xf numFmtId="0" fontId="24" fillId="0" borderId="0" xfId="0" applyFont="1" applyProtection="1">
      <protection hidden="1"/>
    </xf>
    <xf numFmtId="0" fontId="36" fillId="0" borderId="0" xfId="0" applyFont="1" applyBorder="1" applyAlignment="1">
      <alignment wrapText="1"/>
    </xf>
    <xf numFmtId="0" fontId="3" fillId="0" borderId="0" xfId="0" applyFont="1" applyBorder="1" applyAlignment="1">
      <alignment wrapText="1"/>
    </xf>
    <xf numFmtId="0" fontId="7" fillId="0" borderId="0" xfId="0" applyFont="1" applyProtection="1">
      <protection hidden="1"/>
    </xf>
    <xf numFmtId="0" fontId="7" fillId="0" borderId="1" xfId="0" applyFont="1" applyBorder="1" applyAlignment="1" applyProtection="1">
      <alignment horizontal="center"/>
      <protection hidden="1"/>
    </xf>
    <xf numFmtId="0" fontId="2" fillId="0" borderId="1" xfId="0" applyFont="1" applyBorder="1" applyAlignment="1" applyProtection="1">
      <alignment horizontal="left"/>
      <protection hidden="1"/>
    </xf>
    <xf numFmtId="0" fontId="20" fillId="0" borderId="7" xfId="0" applyFont="1" applyBorder="1" applyAlignment="1" applyProtection="1">
      <alignment horizontal="center" vertical="top"/>
      <protection hidden="1"/>
    </xf>
    <xf numFmtId="2" fontId="3" fillId="0" borderId="0" xfId="0" applyNumberFormat="1" applyFont="1" applyFill="1" applyBorder="1" applyAlignment="1" applyProtection="1">
      <alignment horizontal="center" vertical="top"/>
      <protection locked="0" hidden="1"/>
    </xf>
    <xf numFmtId="0" fontId="2" fillId="0" borderId="0" xfId="0" applyFont="1" applyBorder="1" applyAlignment="1" applyProtection="1">
      <alignment horizontal="left"/>
      <protection hidden="1"/>
    </xf>
    <xf numFmtId="0" fontId="10" fillId="0" borderId="0" xfId="0" applyFont="1" applyAlignment="1">
      <alignment horizontal="center"/>
    </xf>
    <xf numFmtId="0" fontId="17" fillId="0" borderId="2" xfId="0" applyFont="1" applyBorder="1" applyAlignment="1">
      <alignment horizontal="center" wrapText="1"/>
    </xf>
    <xf numFmtId="2" fontId="21" fillId="0" borderId="3" xfId="0" applyNumberFormat="1" applyFont="1" applyBorder="1" applyAlignment="1">
      <alignment horizontal="center" vertical="top" wrapText="1"/>
    </xf>
    <xf numFmtId="0" fontId="10" fillId="0" borderId="0" xfId="0" applyFont="1" applyBorder="1"/>
    <xf numFmtId="0" fontId="32" fillId="0" borderId="1" xfId="0" applyFont="1" applyBorder="1" applyAlignment="1">
      <alignment horizontal="left" vertical="top" wrapText="1"/>
    </xf>
    <xf numFmtId="49" fontId="6" fillId="4" borderId="3" xfId="0" applyNumberFormat="1" applyFont="1" applyFill="1" applyBorder="1" applyAlignment="1" applyProtection="1">
      <alignment horizontal="left" wrapText="1"/>
      <protection locked="0"/>
    </xf>
    <xf numFmtId="0" fontId="6" fillId="0" borderId="1" xfId="0" applyFont="1" applyBorder="1" applyAlignment="1">
      <alignment horizontal="left" wrapText="1"/>
    </xf>
    <xf numFmtId="0" fontId="6" fillId="0" borderId="3" xfId="0" applyFont="1" applyBorder="1" applyAlignment="1">
      <alignment horizontal="left" wrapText="1"/>
    </xf>
    <xf numFmtId="0" fontId="6" fillId="0" borderId="0" xfId="0" applyFont="1" applyBorder="1" applyAlignment="1">
      <alignment horizontal="left" vertical="top" wrapText="1"/>
    </xf>
    <xf numFmtId="0" fontId="10" fillId="0" borderId="0" xfId="0" applyFont="1" applyAlignment="1">
      <alignment wrapText="1"/>
    </xf>
    <xf numFmtId="164" fontId="6" fillId="0" borderId="6" xfId="0" applyNumberFormat="1" applyFont="1" applyBorder="1" applyAlignment="1" applyProtection="1">
      <alignment horizontal="right" wrapText="1"/>
      <protection locked="0"/>
    </xf>
    <xf numFmtId="0" fontId="10" fillId="0" borderId="0" xfId="0" applyFont="1" applyBorder="1" applyAlignment="1">
      <alignment wrapText="1"/>
    </xf>
    <xf numFmtId="164" fontId="24" fillId="0" borderId="6" xfId="0" applyNumberFormat="1" applyFont="1" applyBorder="1" applyAlignment="1" applyProtection="1">
      <alignment horizontal="right" wrapText="1"/>
    </xf>
    <xf numFmtId="164" fontId="24" fillId="0" borderId="6" xfId="0" applyNumberFormat="1" applyFont="1" applyBorder="1" applyAlignment="1" applyProtection="1">
      <alignment horizontal="right" wrapText="1"/>
      <protection locked="0"/>
    </xf>
    <xf numFmtId="164" fontId="21" fillId="0" borderId="6" xfId="0" applyNumberFormat="1" applyFont="1" applyBorder="1" applyAlignment="1" applyProtection="1">
      <alignment horizontal="right" wrapText="1"/>
    </xf>
    <xf numFmtId="164" fontId="21" fillId="0" borderId="6" xfId="0" applyNumberFormat="1" applyFont="1" applyBorder="1" applyAlignment="1" applyProtection="1">
      <alignment horizontal="right" wrapText="1"/>
      <protection locked="0"/>
    </xf>
    <xf numFmtId="0" fontId="10" fillId="0" borderId="0" xfId="0" applyFont="1" applyProtection="1">
      <protection locked="0"/>
    </xf>
    <xf numFmtId="0" fontId="2" fillId="0" borderId="0" xfId="0" applyFont="1" applyBorder="1" applyAlignment="1">
      <alignment horizontal="left"/>
    </xf>
    <xf numFmtId="0" fontId="5" fillId="0" borderId="0" xfId="0" applyNumberFormat="1" applyFont="1" applyAlignment="1" applyProtection="1">
      <alignment horizontal="center"/>
      <protection locked="0"/>
    </xf>
    <xf numFmtId="49" fontId="17" fillId="0" borderId="2" xfId="0" applyNumberFormat="1" applyFont="1" applyBorder="1" applyAlignment="1">
      <alignment horizontal="center" wrapText="1"/>
    </xf>
    <xf numFmtId="0" fontId="21" fillId="0" borderId="3" xfId="0" applyFont="1" applyBorder="1" applyAlignment="1">
      <alignment horizontal="center" wrapText="1"/>
    </xf>
    <xf numFmtId="2" fontId="21" fillId="0" borderId="3" xfId="0" applyNumberFormat="1" applyFont="1" applyBorder="1" applyAlignment="1">
      <alignment horizontal="center" wrapText="1"/>
    </xf>
    <xf numFmtId="0" fontId="32" fillId="0" borderId="1" xfId="0" applyFont="1" applyBorder="1" applyAlignment="1">
      <alignment horizontal="left" wrapText="1"/>
    </xf>
    <xf numFmtId="0" fontId="10" fillId="0" borderId="0" xfId="0" applyFont="1" applyAlignment="1" applyProtection="1">
      <alignment horizontal="justify" wrapText="1"/>
      <protection locked="0"/>
    </xf>
    <xf numFmtId="0" fontId="5" fillId="0" borderId="6" xfId="0" applyFont="1" applyBorder="1" applyAlignment="1">
      <alignment horizontal="center" vertical="top" wrapText="1"/>
    </xf>
    <xf numFmtId="0" fontId="7" fillId="0" borderId="6" xfId="0" applyFont="1" applyBorder="1" applyAlignment="1">
      <alignment horizontal="center" vertical="top" wrapText="1"/>
    </xf>
    <xf numFmtId="0" fontId="5" fillId="0" borderId="6" xfId="0" applyFont="1" applyBorder="1" applyAlignment="1">
      <alignment horizontal="center" vertical="top" wrapText="1"/>
    </xf>
    <xf numFmtId="0" fontId="6" fillId="0" borderId="6" xfId="0" applyFont="1" applyBorder="1" applyAlignment="1">
      <alignment horizontal="center" vertical="top" wrapText="1"/>
    </xf>
    <xf numFmtId="0" fontId="11" fillId="0" borderId="6" xfId="0" applyFont="1" applyBorder="1" applyAlignment="1">
      <alignment horizontal="left" wrapText="1"/>
    </xf>
    <xf numFmtId="49" fontId="11" fillId="0" borderId="6" xfId="0" applyNumberFormat="1" applyFont="1" applyBorder="1" applyAlignment="1">
      <alignment horizontal="center" vertical="top" wrapText="1"/>
    </xf>
    <xf numFmtId="164" fontId="11" fillId="0" borderId="6" xfId="0" applyNumberFormat="1" applyFont="1" applyBorder="1" applyAlignment="1" applyProtection="1">
      <alignment horizontal="right" vertical="top" wrapText="1"/>
      <protection locked="0"/>
    </xf>
    <xf numFmtId="0" fontId="11" fillId="0" borderId="6" xfId="0" applyFont="1" applyBorder="1" applyAlignment="1">
      <alignment horizontal="left" vertical="top" wrapText="1"/>
    </xf>
    <xf numFmtId="49" fontId="11" fillId="0" borderId="6" xfId="0" applyNumberFormat="1" applyFont="1" applyBorder="1" applyAlignment="1">
      <alignment horizontal="center" wrapText="1"/>
    </xf>
    <xf numFmtId="164" fontId="11" fillId="0" borderId="6" xfId="0" applyNumberFormat="1" applyFont="1" applyBorder="1" applyAlignment="1" applyProtection="1">
      <alignment horizontal="right" wrapText="1"/>
      <protection locked="0"/>
    </xf>
    <xf numFmtId="164" fontId="11" fillId="0" borderId="6" xfId="0" applyNumberFormat="1" applyFont="1" applyFill="1" applyBorder="1" applyAlignment="1" applyProtection="1">
      <alignment horizontal="right" vertical="top" wrapText="1"/>
      <protection locked="0"/>
    </xf>
    <xf numFmtId="0" fontId="11" fillId="0" borderId="6" xfId="0" applyFont="1" applyBorder="1" applyAlignment="1">
      <alignment horizontal="center" vertical="top" wrapText="1"/>
    </xf>
    <xf numFmtId="0" fontId="11" fillId="0" borderId="6" xfId="0" applyFont="1" applyBorder="1" applyAlignment="1" applyProtection="1">
      <alignment horizontal="left" wrapText="1"/>
      <protection locked="0"/>
    </xf>
    <xf numFmtId="0" fontId="10" fillId="0" borderId="6" xfId="0" applyFont="1" applyBorder="1" applyAlignment="1" applyProtection="1">
      <alignment horizontal="left" wrapText="1"/>
      <protection locked="0"/>
    </xf>
    <xf numFmtId="0" fontId="11" fillId="0" borderId="6" xfId="0" applyFont="1" applyBorder="1" applyAlignment="1" applyProtection="1">
      <alignment horizontal="left" vertical="top" wrapText="1"/>
      <protection locked="0"/>
    </xf>
    <xf numFmtId="164" fontId="11" fillId="0" borderId="6" xfId="0" applyNumberFormat="1" applyFont="1" applyBorder="1" applyAlignment="1">
      <alignment horizontal="right" vertical="top" wrapText="1"/>
    </xf>
    <xf numFmtId="0" fontId="7" fillId="0" borderId="0" xfId="0" applyFont="1" applyProtection="1">
      <protection locked="0"/>
    </xf>
    <xf numFmtId="2" fontId="3" fillId="0" borderId="0" xfId="0" applyNumberFormat="1" applyFont="1" applyFill="1" applyBorder="1" applyAlignment="1" applyProtection="1">
      <alignment horizontal="left" vertical="top"/>
      <protection locked="0"/>
    </xf>
    <xf numFmtId="2" fontId="3" fillId="0" borderId="0" xfId="0" applyNumberFormat="1" applyFont="1" applyFill="1" applyBorder="1" applyAlignment="1" applyProtection="1">
      <alignment vertical="top"/>
      <protection locked="0"/>
    </xf>
    <xf numFmtId="0" fontId="5" fillId="0" borderId="0" xfId="0" applyFont="1" applyAlignment="1">
      <alignment horizontal="center" wrapText="1"/>
    </xf>
    <xf numFmtId="2" fontId="17" fillId="0" borderId="2" xfId="0" applyNumberFormat="1" applyFont="1" applyBorder="1" applyAlignment="1">
      <alignment horizontal="center" wrapText="1"/>
    </xf>
    <xf numFmtId="164" fontId="21" fillId="0" borderId="3" xfId="0" applyNumberFormat="1" applyFont="1" applyBorder="1" applyAlignment="1">
      <alignment horizontal="left" wrapText="1"/>
    </xf>
    <xf numFmtId="0" fontId="10" fillId="0" borderId="0" xfId="0" applyFont="1" applyAlignment="1" applyProtection="1">
      <protection locked="0"/>
    </xf>
    <xf numFmtId="0" fontId="5" fillId="0" borderId="10" xfId="0" applyFont="1" applyBorder="1" applyAlignment="1">
      <alignment horizontal="center" vertical="center" wrapText="1"/>
    </xf>
    <xf numFmtId="0" fontId="5" fillId="0" borderId="10" xfId="0" applyFont="1" applyBorder="1" applyAlignment="1">
      <alignment horizontal="center" vertical="center" wrapText="1"/>
    </xf>
    <xf numFmtId="0" fontId="37" fillId="0" borderId="10" xfId="0" applyFont="1" applyBorder="1" applyAlignment="1">
      <alignment vertical="center" wrapText="1"/>
    </xf>
    <xf numFmtId="0" fontId="37" fillId="0" borderId="10" xfId="0" applyFont="1" applyBorder="1" applyAlignment="1">
      <alignment vertical="center" wrapText="1"/>
    </xf>
    <xf numFmtId="0" fontId="37" fillId="0" borderId="10" xfId="0" applyFont="1" applyBorder="1" applyAlignment="1">
      <alignment horizontal="center" vertical="center" wrapText="1"/>
    </xf>
    <xf numFmtId="0" fontId="4" fillId="0" borderId="10" xfId="0" applyFont="1" applyBorder="1" applyAlignment="1">
      <alignment horizontal="center" vertical="center" wrapText="1"/>
    </xf>
    <xf numFmtId="0" fontId="11" fillId="0" borderId="0" xfId="0" applyFont="1" applyBorder="1" applyAlignment="1">
      <alignment wrapText="1"/>
    </xf>
    <xf numFmtId="49" fontId="11" fillId="0" borderId="0" xfId="0" applyNumberFormat="1" applyFont="1" applyBorder="1" applyAlignment="1">
      <alignment horizontal="center" vertical="top" wrapText="1"/>
    </xf>
    <xf numFmtId="164" fontId="11" fillId="0" borderId="0" xfId="0" applyNumberFormat="1" applyFont="1" applyBorder="1" applyAlignment="1" applyProtection="1">
      <alignment horizontal="right" vertical="top" wrapText="1"/>
      <protection locked="0"/>
    </xf>
    <xf numFmtId="0" fontId="10" fillId="0" borderId="0" xfId="0" applyFont="1" applyAlignment="1">
      <alignment horizontal="left" vertical="top" wrapText="1"/>
    </xf>
    <xf numFmtId="0" fontId="32" fillId="0" borderId="1" xfId="0" applyFont="1" applyBorder="1" applyAlignment="1">
      <alignment horizontal="center" vertical="top" wrapText="1"/>
    </xf>
    <xf numFmtId="0" fontId="11" fillId="0" borderId="6" xfId="0" applyFont="1" applyBorder="1" applyAlignment="1">
      <alignment horizontal="center" vertical="top" wrapText="1"/>
    </xf>
    <xf numFmtId="0" fontId="17" fillId="0" borderId="6" xfId="0" applyFont="1" applyBorder="1" applyAlignment="1">
      <alignment horizontal="center" vertical="top" wrapText="1"/>
    </xf>
    <xf numFmtId="0" fontId="2" fillId="0" borderId="6" xfId="0" applyFont="1" applyBorder="1" applyAlignment="1">
      <alignment horizontal="center" vertical="top" wrapText="1"/>
    </xf>
    <xf numFmtId="0" fontId="0" fillId="0" borderId="6" xfId="0" applyBorder="1" applyAlignment="1">
      <alignment horizontal="center"/>
    </xf>
    <xf numFmtId="0" fontId="0" fillId="0" borderId="6" xfId="0" applyBorder="1" applyAlignment="1">
      <alignment horizontal="center" vertical="center"/>
    </xf>
    <xf numFmtId="2" fontId="2" fillId="0" borderId="6" xfId="0" applyNumberFormat="1" applyFont="1" applyBorder="1" applyAlignment="1">
      <alignment horizontal="right" vertical="top" wrapText="1"/>
    </xf>
    <xf numFmtId="2" fontId="0" fillId="0" borderId="6" xfId="0" applyNumberFormat="1" applyFont="1" applyBorder="1" applyAlignment="1">
      <alignment horizontal="right"/>
    </xf>
    <xf numFmtId="0" fontId="2" fillId="0" borderId="6" xfId="0" applyFont="1" applyBorder="1" applyAlignment="1">
      <alignment horizontal="center" vertical="top" wrapText="1"/>
    </xf>
    <xf numFmtId="49" fontId="17" fillId="0" borderId="11" xfId="0" applyNumberFormat="1" applyFont="1" applyBorder="1" applyAlignment="1">
      <alignment horizontal="center" wrapText="1"/>
    </xf>
    <xf numFmtId="49" fontId="17" fillId="0" borderId="8" xfId="0" applyNumberFormat="1" applyFont="1" applyBorder="1" applyAlignment="1">
      <alignment horizontal="center" wrapText="1"/>
    </xf>
    <xf numFmtId="0" fontId="17" fillId="0" borderId="11" xfId="0" applyFont="1" applyBorder="1" applyAlignment="1">
      <alignment horizontal="center" wrapText="1"/>
    </xf>
    <xf numFmtId="0" fontId="17" fillId="0" borderId="8" xfId="0" applyFont="1" applyBorder="1" applyAlignment="1">
      <alignment horizontal="center" wrapText="1"/>
    </xf>
    <xf numFmtId="0" fontId="32" fillId="0" borderId="1" xfId="0" applyFont="1" applyBorder="1" applyAlignment="1">
      <alignment horizontal="center" wrapText="1"/>
    </xf>
    <xf numFmtId="0" fontId="10" fillId="0" borderId="0" xfId="0" applyFont="1" applyAlignment="1" applyProtection="1">
      <alignment horizontal="justify" vertical="center" wrapText="1"/>
      <protection locked="0"/>
    </xf>
    <xf numFmtId="0" fontId="7" fillId="0" borderId="6" xfId="0" applyFont="1" applyBorder="1" applyAlignment="1">
      <alignment horizontal="center" wrapText="1"/>
    </xf>
    <xf numFmtId="0" fontId="7" fillId="0" borderId="12" xfId="0" applyFont="1" applyBorder="1" applyAlignment="1">
      <alignment horizontal="center" wrapText="1"/>
    </xf>
    <xf numFmtId="0" fontId="7" fillId="0" borderId="13" xfId="0" applyFont="1" applyBorder="1" applyAlignment="1">
      <alignment horizontal="center" wrapText="1"/>
    </xf>
    <xf numFmtId="0" fontId="7" fillId="0" borderId="14" xfId="0" applyFont="1" applyBorder="1" applyAlignment="1">
      <alignment horizontal="center" wrapText="1"/>
    </xf>
    <xf numFmtId="0" fontId="7" fillId="0" borderId="6" xfId="0" applyFont="1" applyBorder="1" applyAlignment="1">
      <alignment horizontal="center" vertical="top" wrapText="1"/>
    </xf>
    <xf numFmtId="0" fontId="7" fillId="0" borderId="12" xfId="0" applyFont="1" applyBorder="1" applyAlignment="1">
      <alignment horizontal="center" vertical="top" wrapText="1"/>
    </xf>
    <xf numFmtId="0" fontId="7" fillId="0" borderId="13" xfId="0" applyFont="1" applyBorder="1" applyAlignment="1">
      <alignment horizontal="center" vertical="top" wrapText="1"/>
    </xf>
    <xf numFmtId="0" fontId="7" fillId="0" borderId="14" xfId="0" applyFont="1" applyBorder="1" applyAlignment="1">
      <alignment horizontal="center" vertical="top" wrapText="1"/>
    </xf>
    <xf numFmtId="0" fontId="11" fillId="0" borderId="6"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2" fontId="11" fillId="0" borderId="12" xfId="0" applyNumberFormat="1" applyFont="1" applyBorder="1" applyAlignment="1">
      <alignment horizontal="right" vertical="center" wrapText="1"/>
    </xf>
    <xf numFmtId="2" fontId="11" fillId="0" borderId="14" xfId="0" applyNumberFormat="1" applyFont="1" applyBorder="1" applyAlignment="1">
      <alignment horizontal="right" vertical="center" wrapText="1"/>
    </xf>
    <xf numFmtId="0" fontId="38" fillId="0" borderId="12"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14"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4" xfId="0" applyFont="1" applyBorder="1" applyAlignment="1">
      <alignment horizontal="center" vertical="center" wrapText="1"/>
    </xf>
    <xf numFmtId="0" fontId="10" fillId="0" borderId="0" xfId="0" applyFont="1" applyAlignment="1">
      <alignment horizontal="left"/>
    </xf>
    <xf numFmtId="0" fontId="17" fillId="0" borderId="6" xfId="0" applyFont="1" applyBorder="1" applyAlignment="1">
      <alignment horizontal="center" vertical="center" wrapText="1"/>
    </xf>
    <xf numFmtId="0" fontId="17" fillId="0" borderId="6" xfId="0" applyFont="1" applyBorder="1" applyAlignment="1">
      <alignment vertical="top" wrapText="1"/>
    </xf>
    <xf numFmtId="0" fontId="17" fillId="0" borderId="6" xfId="0" applyFont="1" applyBorder="1" applyAlignment="1">
      <alignment horizontal="center" vertical="top" wrapText="1"/>
    </xf>
    <xf numFmtId="2" fontId="10" fillId="0" borderId="6" xfId="0" applyNumberFormat="1" applyFont="1" applyBorder="1" applyAlignment="1">
      <alignment horizontal="right" vertical="top" wrapText="1"/>
    </xf>
    <xf numFmtId="2" fontId="10" fillId="0" borderId="6" xfId="0" applyNumberFormat="1" applyFont="1" applyBorder="1" applyAlignment="1">
      <alignment horizontal="right" vertical="top" wrapText="1"/>
    </xf>
    <xf numFmtId="2" fontId="2" fillId="0" borderId="0" xfId="0" applyNumberFormat="1" applyFont="1" applyAlignment="1">
      <alignment horizontal="right"/>
    </xf>
    <xf numFmtId="0" fontId="5" fillId="0" borderId="0" xfId="0" applyFont="1" applyAlignment="1">
      <alignment horizontal="center" vertical="center" wrapText="1"/>
    </xf>
    <xf numFmtId="0" fontId="5" fillId="0" borderId="0" xfId="0" applyFont="1" applyAlignment="1">
      <alignment horizontal="center" vertical="center"/>
    </xf>
    <xf numFmtId="0" fontId="5" fillId="0" borderId="0" xfId="0" applyFont="1" applyAlignment="1" applyProtection="1">
      <alignment horizontal="center"/>
      <protection locked="0"/>
    </xf>
    <xf numFmtId="0" fontId="24" fillId="0" borderId="0" xfId="0" applyFont="1" applyAlignment="1"/>
    <xf numFmtId="0" fontId="10" fillId="0" borderId="0" xfId="0" applyFont="1" applyAlignment="1">
      <alignment horizontal="justify" wrapText="1"/>
    </xf>
    <xf numFmtId="0" fontId="2" fillId="0" borderId="6" xfId="0" applyFont="1" applyBorder="1" applyAlignment="1">
      <alignment horizontal="center" vertical="center" wrapText="1"/>
    </xf>
    <xf numFmtId="0" fontId="2" fillId="0" borderId="6" xfId="0" applyFont="1" applyBorder="1" applyAlignment="1">
      <alignment horizontal="center" wrapText="1"/>
    </xf>
    <xf numFmtId="0" fontId="17" fillId="0" borderId="6" xfId="0" applyFont="1" applyBorder="1" applyAlignment="1">
      <alignment horizontal="center" wrapText="1"/>
    </xf>
    <xf numFmtId="0" fontId="17" fillId="0" borderId="6" xfId="0" applyFont="1" applyBorder="1" applyAlignment="1">
      <alignment horizontal="center" wrapText="1"/>
    </xf>
    <xf numFmtId="0" fontId="6" fillId="0" borderId="6" xfId="0" applyFont="1" applyBorder="1" applyAlignment="1">
      <alignment horizontal="center" vertical="center" wrapText="1"/>
    </xf>
    <xf numFmtId="0" fontId="6" fillId="0" borderId="6" xfId="0" applyFont="1" applyBorder="1" applyAlignment="1">
      <alignment horizontal="center" vertical="center"/>
    </xf>
    <xf numFmtId="0" fontId="11" fillId="0" borderId="6" xfId="0" applyFont="1" applyBorder="1" applyAlignment="1">
      <alignment horizontal="justify" wrapText="1"/>
    </xf>
    <xf numFmtId="2" fontId="11" fillId="0" borderId="6" xfId="0" applyNumberFormat="1" applyFont="1" applyBorder="1" applyAlignment="1" applyProtection="1">
      <alignment horizontal="right" wrapText="1"/>
      <protection locked="0"/>
    </xf>
    <xf numFmtId="2" fontId="2" fillId="0" borderId="6" xfId="0" applyNumberFormat="1" applyFont="1" applyBorder="1" applyAlignment="1">
      <alignment horizontal="right"/>
    </xf>
    <xf numFmtId="0" fontId="11" fillId="0" borderId="6" xfId="0" applyFont="1" applyBorder="1" applyAlignment="1">
      <alignment horizontal="justify" vertical="top" wrapText="1"/>
    </xf>
    <xf numFmtId="0" fontId="7" fillId="0" borderId="6" xfId="0" applyFont="1" applyBorder="1" applyAlignment="1">
      <alignment horizontal="justify" vertical="top" wrapText="1"/>
    </xf>
    <xf numFmtId="2" fontId="11" fillId="0" borderId="6" xfId="0" applyNumberFormat="1" applyFont="1" applyBorder="1" applyAlignment="1">
      <alignment horizontal="right" wrapText="1"/>
    </xf>
    <xf numFmtId="49" fontId="11" fillId="0" borderId="6" xfId="0" applyNumberFormat="1" applyFont="1" applyBorder="1" applyAlignment="1">
      <alignment horizontal="center" vertical="center" wrapText="1"/>
    </xf>
    <xf numFmtId="2" fontId="2" fillId="0" borderId="6" xfId="0" applyNumberFormat="1" applyFont="1" applyBorder="1" applyAlignment="1">
      <alignment horizontal="right"/>
    </xf>
    <xf numFmtId="49" fontId="11" fillId="0" borderId="6" xfId="0" applyNumberFormat="1" applyFont="1" applyBorder="1" applyAlignment="1">
      <alignment horizontal="center" vertical="center" wrapText="1"/>
    </xf>
    <xf numFmtId="0" fontId="6" fillId="0" borderId="0" xfId="0" applyFont="1" applyAlignment="1">
      <alignment wrapText="1"/>
    </xf>
    <xf numFmtId="0" fontId="5" fillId="0" borderId="6" xfId="0" applyFont="1" applyBorder="1" applyAlignment="1" applyProtection="1">
      <alignment horizontal="center" vertical="top" wrapText="1"/>
      <protection locked="0"/>
    </xf>
    <xf numFmtId="0" fontId="2" fillId="0" borderId="6" xfId="0" applyFont="1" applyBorder="1" applyAlignment="1" applyProtection="1">
      <alignment horizontal="center" vertical="top" wrapText="1"/>
      <protection locked="0"/>
    </xf>
    <xf numFmtId="0" fontId="2" fillId="0" borderId="6" xfId="0" applyFont="1" applyBorder="1" applyAlignment="1" applyProtection="1">
      <alignment horizontal="center" vertical="top" wrapText="1"/>
      <protection locked="0"/>
    </xf>
    <xf numFmtId="0" fontId="5" fillId="0" borderId="6" xfId="0" applyFont="1" applyBorder="1" applyAlignment="1" applyProtection="1">
      <alignment horizontal="center" vertical="top" wrapText="1"/>
      <protection locked="0"/>
    </xf>
    <xf numFmtId="0" fontId="5" fillId="0" borderId="6" xfId="0" applyFont="1" applyBorder="1" applyAlignment="1" applyProtection="1">
      <alignment horizontal="center"/>
      <protection locked="0"/>
    </xf>
    <xf numFmtId="0" fontId="2" fillId="0" borderId="6" xfId="0" applyFont="1" applyBorder="1" applyAlignment="1">
      <alignment wrapText="1"/>
    </xf>
    <xf numFmtId="164" fontId="2" fillId="0" borderId="6" xfId="0" applyNumberFormat="1" applyFont="1" applyBorder="1" applyAlignment="1" applyProtection="1">
      <alignment horizontal="right" wrapText="1"/>
      <protection locked="0"/>
    </xf>
    <xf numFmtId="164" fontId="2" fillId="0" borderId="6" xfId="0" applyNumberFormat="1" applyFont="1" applyBorder="1" applyAlignment="1" applyProtection="1">
      <alignment horizontal="right"/>
      <protection locked="0"/>
    </xf>
    <xf numFmtId="49" fontId="2" fillId="0" borderId="6" xfId="0" applyNumberFormat="1" applyFont="1" applyBorder="1" applyAlignment="1" applyProtection="1">
      <alignment horizontal="center" wrapText="1"/>
      <protection locked="0"/>
    </xf>
    <xf numFmtId="49" fontId="2" fillId="0" borderId="6" xfId="0" applyNumberFormat="1" applyFont="1" applyBorder="1" applyAlignment="1" applyProtection="1">
      <alignment horizontal="center" vertical="top" wrapText="1"/>
      <protection locked="0"/>
    </xf>
    <xf numFmtId="0" fontId="2" fillId="0" borderId="6" xfId="0" applyFont="1" applyBorder="1" applyAlignment="1">
      <alignment vertical="center" wrapText="1"/>
    </xf>
    <xf numFmtId="0" fontId="5" fillId="0" borderId="6" xfId="0" applyFont="1" applyBorder="1" applyAlignment="1">
      <alignment horizontal="justify" vertical="center" wrapText="1"/>
    </xf>
    <xf numFmtId="164" fontId="2" fillId="0" borderId="6" xfId="0" applyNumberFormat="1" applyFont="1" applyBorder="1" applyAlignment="1" applyProtection="1">
      <alignment horizontal="right" wrapText="1"/>
    </xf>
    <xf numFmtId="164" fontId="2" fillId="0" borderId="6" xfId="0" applyNumberFormat="1" applyFont="1" applyBorder="1" applyAlignment="1" applyProtection="1">
      <alignment horizontal="right"/>
    </xf>
    <xf numFmtId="0" fontId="2" fillId="0" borderId="5" xfId="0" applyFont="1" applyBorder="1" applyAlignment="1">
      <alignment horizontal="center" vertical="top" wrapText="1"/>
    </xf>
    <xf numFmtId="0" fontId="5" fillId="0" borderId="5" xfId="0" applyFont="1" applyBorder="1" applyAlignment="1">
      <alignment horizontal="justify" vertical="top" wrapText="1"/>
    </xf>
    <xf numFmtId="164" fontId="2" fillId="0" borderId="5" xfId="0" applyNumberFormat="1" applyFont="1" applyBorder="1" applyAlignment="1" applyProtection="1">
      <alignment horizontal="right" wrapText="1"/>
    </xf>
    <xf numFmtId="164" fontId="2" fillId="0" borderId="5" xfId="0" applyNumberFormat="1" applyFont="1" applyBorder="1" applyAlignment="1">
      <alignment horizontal="right"/>
    </xf>
    <xf numFmtId="2" fontId="6" fillId="3" borderId="1" xfId="0" applyNumberFormat="1" applyFont="1" applyFill="1" applyBorder="1" applyAlignment="1" applyProtection="1">
      <alignment horizontal="center" wrapText="1"/>
      <protection locked="0"/>
    </xf>
    <xf numFmtId="0" fontId="21" fillId="0" borderId="3" xfId="0" applyFont="1" applyBorder="1" applyAlignment="1" applyProtection="1">
      <alignment horizontal="center" wrapText="1"/>
    </xf>
    <xf numFmtId="2" fontId="6" fillId="3" borderId="3" xfId="0" applyNumberFormat="1" applyFont="1" applyFill="1" applyBorder="1" applyAlignment="1" applyProtection="1">
      <alignment horizontal="center" wrapText="1"/>
    </xf>
    <xf numFmtId="0" fontId="10" fillId="0" borderId="7" xfId="0" applyFont="1" applyBorder="1" applyAlignment="1"/>
    <xf numFmtId="0" fontId="0" fillId="0" borderId="7" xfId="0" applyBorder="1" applyAlignment="1"/>
    <xf numFmtId="0" fontId="9" fillId="0" borderId="6" xfId="0" applyFont="1" applyBorder="1" applyAlignment="1">
      <alignment horizontal="center" vertical="top" wrapText="1"/>
    </xf>
    <xf numFmtId="164" fontId="9" fillId="0" borderId="6" xfId="0" applyNumberFormat="1" applyFont="1" applyBorder="1" applyAlignment="1">
      <alignment horizontal="center" vertical="top" wrapText="1"/>
    </xf>
    <xf numFmtId="0" fontId="24" fillId="0" borderId="6" xfId="0" applyFont="1" applyBorder="1" applyAlignment="1">
      <alignment horizontal="left" vertical="center" wrapText="1"/>
    </xf>
    <xf numFmtId="164" fontId="10" fillId="0" borderId="6" xfId="0" applyNumberFormat="1" applyFont="1" applyBorder="1" applyAlignment="1">
      <alignment horizontal="center" vertical="center" wrapText="1"/>
    </xf>
    <xf numFmtId="0" fontId="21" fillId="0" borderId="6" xfId="0" applyFont="1" applyBorder="1" applyAlignment="1">
      <alignment vertical="center" wrapText="1"/>
    </xf>
    <xf numFmtId="0" fontId="9" fillId="0" borderId="0" xfId="0" applyFont="1" applyBorder="1" applyAlignment="1">
      <alignment vertical="center" wrapText="1"/>
    </xf>
    <xf numFmtId="0" fontId="9" fillId="0" borderId="0" xfId="0" applyFont="1" applyBorder="1" applyAlignment="1">
      <alignment horizontal="center" vertical="center" wrapText="1"/>
    </xf>
    <xf numFmtId="164" fontId="10" fillId="0" borderId="0" xfId="0" applyNumberFormat="1" applyFont="1" applyBorder="1" applyAlignment="1">
      <alignment horizontal="center" vertical="top" wrapText="1"/>
    </xf>
    <xf numFmtId="164" fontId="24" fillId="0" borderId="0" xfId="0" applyNumberFormat="1" applyFont="1" applyBorder="1" applyAlignment="1" applyProtection="1">
      <alignment horizontal="right" vertical="center" wrapText="1"/>
      <protection locked="0"/>
    </xf>
    <xf numFmtId="0" fontId="9" fillId="0" borderId="0" xfId="0" applyFont="1" applyBorder="1" applyAlignment="1">
      <alignment horizontal="center" vertical="top" wrapText="1"/>
    </xf>
    <xf numFmtId="4" fontId="21" fillId="0" borderId="0" xfId="0" applyNumberFormat="1" applyFont="1" applyBorder="1" applyAlignment="1">
      <alignment horizontal="right" wrapText="1"/>
    </xf>
    <xf numFmtId="4" fontId="24" fillId="0" borderId="0" xfId="0" applyNumberFormat="1" applyFont="1" applyBorder="1" applyAlignment="1" applyProtection="1">
      <alignment horizontal="right" wrapText="1"/>
      <protection locked="0"/>
    </xf>
    <xf numFmtId="0" fontId="6" fillId="0" borderId="7" xfId="0" applyFont="1" applyBorder="1" applyAlignment="1">
      <alignment horizontal="center"/>
    </xf>
    <xf numFmtId="0" fontId="1" fillId="0" borderId="7" xfId="0" applyFont="1" applyBorder="1" applyAlignment="1">
      <alignment horizontal="center"/>
    </xf>
    <xf numFmtId="164" fontId="6" fillId="0" borderId="6" xfId="0" applyNumberFormat="1" applyFont="1" applyBorder="1" applyAlignment="1">
      <alignment horizontal="right" vertical="center" wrapText="1"/>
    </xf>
    <xf numFmtId="0" fontId="5" fillId="0" borderId="0" xfId="0" applyFont="1" applyAlignment="1" applyProtection="1">
      <alignment horizontal="center"/>
    </xf>
    <xf numFmtId="0" fontId="2" fillId="0" borderId="0" xfId="0" applyFont="1" applyAlignment="1"/>
    <xf numFmtId="0" fontId="2" fillId="0" borderId="6" xfId="0" applyFont="1" applyBorder="1" applyAlignment="1">
      <alignment wrapText="1"/>
    </xf>
    <xf numFmtId="0" fontId="6" fillId="0" borderId="6" xfId="0" applyFont="1" applyBorder="1" applyAlignment="1">
      <alignment horizontal="center" wrapText="1"/>
    </xf>
    <xf numFmtId="0" fontId="17" fillId="0" borderId="6" xfId="0" applyFont="1" applyBorder="1" applyAlignment="1" applyProtection="1">
      <alignment horizontal="center" vertical="top" wrapText="1"/>
      <protection locked="0"/>
    </xf>
    <xf numFmtId="0" fontId="17" fillId="0" borderId="6"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protection locked="0"/>
    </xf>
    <xf numFmtId="2" fontId="2" fillId="0" borderId="6" xfId="0" applyNumberFormat="1" applyFont="1" applyBorder="1" applyAlignment="1" applyProtection="1">
      <alignment horizontal="right" vertical="center"/>
      <protection locked="0"/>
    </xf>
    <xf numFmtId="2" fontId="17" fillId="0" borderId="6" xfId="0" applyNumberFormat="1" applyFont="1" applyBorder="1" applyAlignment="1" applyProtection="1">
      <alignment horizontal="right" vertical="top" wrapText="1"/>
      <protection locked="0"/>
    </xf>
    <xf numFmtId="0" fontId="10" fillId="0" borderId="0" xfId="0" applyFont="1" applyBorder="1" applyAlignment="1"/>
    <xf numFmtId="2" fontId="21" fillId="0" borderId="1" xfId="0" applyNumberFormat="1" applyFont="1" applyBorder="1" applyAlignment="1">
      <alignment horizontal="center" wrapText="1"/>
    </xf>
    <xf numFmtId="164" fontId="11" fillId="0" borderId="6" xfId="0" applyNumberFormat="1" applyFont="1" applyBorder="1" applyAlignment="1">
      <alignment horizontal="center" wrapText="1"/>
    </xf>
    <xf numFmtId="164" fontId="11" fillId="0" borderId="6" xfId="0" applyNumberFormat="1" applyFont="1" applyBorder="1" applyAlignment="1">
      <alignment horizontal="center" vertical="center" wrapText="1"/>
    </xf>
    <xf numFmtId="164" fontId="17" fillId="0" borderId="6" xfId="0" applyNumberFormat="1" applyFont="1" applyBorder="1" applyAlignment="1">
      <alignment horizontal="center" vertical="center" wrapText="1"/>
    </xf>
    <xf numFmtId="165" fontId="6" fillId="0" borderId="6" xfId="0" applyNumberFormat="1" applyFont="1" applyBorder="1" applyAlignment="1">
      <alignment horizontal="center" vertical="top" wrapText="1"/>
    </xf>
    <xf numFmtId="165" fontId="6" fillId="0" borderId="6" xfId="0" applyNumberFormat="1" applyFont="1" applyBorder="1" applyAlignment="1">
      <alignment horizontal="center" vertical="top" wrapText="1"/>
    </xf>
    <xf numFmtId="164" fontId="38" fillId="0" borderId="6" xfId="0" applyNumberFormat="1" applyFont="1" applyBorder="1" applyAlignment="1" applyProtection="1">
      <alignment horizontal="center" vertical="top" wrapText="1"/>
      <protection locked="0"/>
    </xf>
    <xf numFmtId="164" fontId="37" fillId="0" borderId="6" xfId="0" applyNumberFormat="1" applyFont="1" applyBorder="1" applyAlignment="1" applyProtection="1">
      <alignment horizontal="right" wrapText="1"/>
      <protection locked="0"/>
    </xf>
    <xf numFmtId="164" fontId="37" fillId="0" borderId="6" xfId="0" applyNumberFormat="1" applyFont="1" applyBorder="1" applyAlignment="1" applyProtection="1">
      <alignment horizontal="right" wrapText="1"/>
      <protection locked="0"/>
    </xf>
    <xf numFmtId="164" fontId="2" fillId="0" borderId="6" xfId="0" applyNumberFormat="1" applyFont="1" applyBorder="1" applyAlignment="1">
      <alignment horizontal="center" wrapText="1"/>
    </xf>
    <xf numFmtId="164" fontId="33" fillId="0" borderId="6" xfId="0" applyNumberFormat="1" applyFont="1" applyBorder="1" applyAlignment="1">
      <alignment vertical="top" wrapText="1"/>
    </xf>
    <xf numFmtId="164" fontId="37" fillId="0" borderId="6" xfId="0" applyNumberFormat="1" applyFont="1" applyBorder="1" applyAlignment="1" applyProtection="1">
      <alignment horizontal="right" wrapText="1"/>
    </xf>
    <xf numFmtId="164" fontId="37" fillId="0" borderId="6" xfId="0" applyNumberFormat="1" applyFont="1" applyBorder="1" applyAlignment="1" applyProtection="1">
      <alignment horizontal="right" wrapText="1"/>
    </xf>
    <xf numFmtId="49" fontId="38" fillId="0" borderId="6" xfId="0" applyNumberFormat="1" applyFont="1" applyBorder="1" applyAlignment="1" applyProtection="1">
      <alignment horizontal="center" vertical="top" wrapText="1"/>
      <protection locked="0"/>
    </xf>
    <xf numFmtId="2" fontId="21" fillId="0" borderId="1" xfId="0" applyNumberFormat="1" applyFont="1" applyBorder="1" applyAlignment="1">
      <alignment horizontal="left" wrapText="1"/>
    </xf>
    <xf numFmtId="164" fontId="37" fillId="0" borderId="6" xfId="0" applyNumberFormat="1" applyFont="1" applyBorder="1" applyAlignment="1">
      <alignment horizontal="right" wrapText="1"/>
    </xf>
    <xf numFmtId="164" fontId="37" fillId="0" borderId="6" xfId="0" applyNumberFormat="1" applyFont="1" applyBorder="1" applyAlignment="1">
      <alignment horizontal="right" wrapText="1"/>
    </xf>
    <xf numFmtId="0" fontId="5" fillId="0" borderId="0" xfId="0" applyFont="1" applyAlignment="1" applyProtection="1">
      <alignment horizontal="right"/>
      <protection locked="0"/>
    </xf>
    <xf numFmtId="0" fontId="5" fillId="0" borderId="0" xfId="0" applyNumberFormat="1" applyFont="1" applyAlignment="1" applyProtection="1">
      <alignment horizontal="center"/>
      <protection locked="0"/>
    </xf>
    <xf numFmtId="2" fontId="5" fillId="0" borderId="0" xfId="0" applyNumberFormat="1" applyFont="1" applyProtection="1">
      <protection locked="0"/>
    </xf>
    <xf numFmtId="2" fontId="32" fillId="0" borderId="1" xfId="0" applyNumberFormat="1" applyFont="1" applyBorder="1" applyAlignment="1">
      <alignment horizontal="center" wrapText="1"/>
    </xf>
    <xf numFmtId="0" fontId="6" fillId="3" borderId="3" xfId="0" applyNumberFormat="1" applyFont="1" applyFill="1" applyBorder="1" applyAlignment="1" applyProtection="1">
      <alignment horizontal="center" wrapText="1"/>
    </xf>
    <xf numFmtId="0" fontId="10" fillId="0" borderId="0" xfId="0" applyFont="1" applyAlignment="1" applyProtection="1">
      <alignment horizontal="left" vertical="top" wrapText="1"/>
      <protection locked="0"/>
    </xf>
    <xf numFmtId="0" fontId="10" fillId="0" borderId="0" xfId="0" applyFont="1"/>
    <xf numFmtId="0" fontId="17" fillId="0" borderId="15"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19"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9" xfId="0" applyFont="1" applyBorder="1" applyAlignment="1">
      <alignment horizontal="center" vertical="center" wrapText="1"/>
    </xf>
    <xf numFmtId="0" fontId="11" fillId="0" borderId="18" xfId="0" applyFont="1" applyBorder="1" applyAlignment="1">
      <alignment horizontal="right" vertical="center" wrapText="1"/>
    </xf>
    <xf numFmtId="0" fontId="11" fillId="0" borderId="6" xfId="0" applyFont="1" applyBorder="1" applyAlignment="1">
      <alignment horizontal="right" vertical="center" wrapText="1"/>
    </xf>
    <xf numFmtId="0" fontId="11" fillId="0" borderId="19" xfId="0" applyFont="1" applyBorder="1" applyAlignment="1">
      <alignment horizontal="right" vertical="center" wrapText="1"/>
    </xf>
    <xf numFmtId="0" fontId="11" fillId="0" borderId="20" xfId="0" applyFont="1" applyBorder="1" applyAlignment="1">
      <alignment horizontal="right" vertical="center" wrapText="1"/>
    </xf>
    <xf numFmtId="0" fontId="11" fillId="0" borderId="21" xfId="0" applyFont="1" applyBorder="1" applyAlignment="1">
      <alignment horizontal="right" vertical="center" wrapText="1"/>
    </xf>
    <xf numFmtId="2" fontId="11" fillId="0" borderId="21" xfId="0" applyNumberFormat="1" applyFont="1" applyBorder="1" applyAlignment="1">
      <alignment horizontal="right" wrapText="1"/>
    </xf>
    <xf numFmtId="0" fontId="11" fillId="0" borderId="22" xfId="0" applyFont="1" applyBorder="1" applyAlignment="1">
      <alignment horizontal="right" vertical="center" wrapText="1"/>
    </xf>
    <xf numFmtId="0" fontId="7" fillId="0" borderId="0" xfId="0" applyFont="1" applyBorder="1" applyAlignment="1">
      <alignment horizontal="right" vertical="center" wrapText="1"/>
    </xf>
    <xf numFmtId="2" fontId="11" fillId="0" borderId="23" xfId="0" applyNumberFormat="1" applyFont="1" applyBorder="1" applyAlignment="1">
      <alignment horizontal="right" wrapText="1"/>
    </xf>
    <xf numFmtId="2" fontId="11" fillId="0" borderId="24" xfId="0" applyNumberFormat="1" applyFont="1" applyBorder="1" applyAlignment="1">
      <alignment horizontal="right" wrapText="1"/>
    </xf>
    <xf numFmtId="2" fontId="11" fillId="0" borderId="25" xfId="0" applyNumberFormat="1" applyFont="1" applyBorder="1" applyAlignment="1">
      <alignment horizontal="right" wrapText="1"/>
    </xf>
    <xf numFmtId="0" fontId="11" fillId="0" borderId="0" xfId="0" applyFont="1" applyBorder="1" applyAlignment="1">
      <alignment horizontal="justify" vertical="center" wrapText="1"/>
    </xf>
    <xf numFmtId="0" fontId="2" fillId="0" borderId="1" xfId="0" applyFont="1" applyBorder="1"/>
    <xf numFmtId="0" fontId="20" fillId="0" borderId="0" xfId="0" applyFont="1" applyBorder="1" applyAlignment="1">
      <alignment horizontal="center" vertical="top"/>
    </xf>
    <xf numFmtId="2" fontId="3" fillId="0" borderId="0" xfId="0" applyNumberFormat="1" applyFont="1" applyFill="1" applyBorder="1" applyAlignment="1" applyProtection="1">
      <alignment horizontal="left" vertical="top"/>
      <protection locked="0"/>
    </xf>
    <xf numFmtId="0" fontId="21" fillId="0" borderId="1" xfId="0" applyFont="1" applyBorder="1" applyAlignment="1">
      <alignment horizontal="left" wrapText="1"/>
    </xf>
    <xf numFmtId="0" fontId="10" fillId="0" borderId="0" xfId="0" applyFont="1" applyAlignment="1">
      <alignment horizontal="right"/>
    </xf>
    <xf numFmtId="49" fontId="10" fillId="0" borderId="2" xfId="0" applyNumberFormat="1" applyFont="1" applyBorder="1" applyAlignment="1">
      <alignment horizontal="center" wrapText="1"/>
    </xf>
    <xf numFmtId="0" fontId="21" fillId="0" borderId="3" xfId="0" applyFont="1" applyBorder="1" applyAlignment="1">
      <alignment horizontal="left" wrapText="1"/>
    </xf>
    <xf numFmtId="0" fontId="10" fillId="0" borderId="2" xfId="0" applyFont="1" applyBorder="1" applyAlignment="1">
      <alignment horizontal="center" wrapText="1"/>
    </xf>
    <xf numFmtId="0" fontId="7" fillId="0" borderId="0" xfId="0" applyFont="1" applyAlignment="1">
      <alignment horizontal="left" wrapText="1"/>
    </xf>
    <xf numFmtId="2" fontId="21" fillId="0" borderId="3" xfId="0" applyNumberFormat="1" applyFont="1" applyBorder="1" applyAlignment="1">
      <alignment horizontal="left" wrapText="1"/>
    </xf>
    <xf numFmtId="0" fontId="10" fillId="0" borderId="0" xfId="0" applyFont="1" applyBorder="1" applyAlignment="1">
      <alignment horizontal="center" wrapText="1"/>
    </xf>
    <xf numFmtId="49" fontId="7" fillId="0" borderId="1" xfId="0" applyNumberFormat="1" applyFont="1" applyBorder="1" applyAlignment="1">
      <alignment horizontal="center"/>
    </xf>
    <xf numFmtId="2" fontId="2" fillId="0" borderId="1" xfId="0" applyNumberFormat="1" applyFont="1" applyBorder="1" applyAlignment="1">
      <alignment horizontal="left"/>
    </xf>
    <xf numFmtId="0" fontId="6" fillId="3" borderId="1" xfId="0" applyNumberFormat="1" applyFont="1" applyFill="1" applyBorder="1" applyAlignment="1" applyProtection="1">
      <alignment horizontal="center" wrapText="1"/>
    </xf>
    <xf numFmtId="0" fontId="11" fillId="0" borderId="0" xfId="0" applyFont="1" applyAlignment="1">
      <alignment horizontal="left"/>
    </xf>
    <xf numFmtId="0" fontId="2" fillId="0" borderId="0" xfId="0" applyFont="1" applyAlignment="1">
      <alignment vertical="center" wrapText="1"/>
    </xf>
    <xf numFmtId="0" fontId="4" fillId="0" borderId="6" xfId="0" applyFont="1" applyBorder="1" applyAlignment="1">
      <alignment horizontal="center" vertical="center" wrapText="1"/>
    </xf>
    <xf numFmtId="0" fontId="2" fillId="0" borderId="6" xfId="0" applyFont="1" applyBorder="1" applyAlignment="1">
      <alignment vertical="center" wrapText="1"/>
    </xf>
    <xf numFmtId="2" fontId="2" fillId="0" borderId="0" xfId="0" applyNumberFormat="1" applyFont="1"/>
    <xf numFmtId="0" fontId="37" fillId="0" borderId="0" xfId="0" applyFont="1" applyProtection="1">
      <protection locked="0"/>
    </xf>
    <xf numFmtId="0" fontId="40" fillId="0" borderId="0" xfId="0" applyFont="1" applyProtection="1">
      <protection locked="0"/>
    </xf>
    <xf numFmtId="0" fontId="33" fillId="0" borderId="0" xfId="0" applyFont="1" applyProtection="1">
      <protection locked="0"/>
    </xf>
    <xf numFmtId="0" fontId="37" fillId="0" borderId="0" xfId="0" applyFont="1" applyAlignment="1" applyProtection="1">
      <alignment horizontal="center"/>
      <protection locked="0"/>
    </xf>
    <xf numFmtId="0" fontId="38" fillId="0" borderId="0" xfId="0" applyFont="1" applyBorder="1" applyAlignment="1" applyProtection="1">
      <alignment horizontal="center"/>
      <protection locked="0"/>
    </xf>
    <xf numFmtId="4" fontId="37" fillId="0" borderId="0" xfId="0" applyNumberFormat="1" applyFont="1" applyProtection="1">
      <protection locked="0"/>
    </xf>
    <xf numFmtId="0" fontId="4" fillId="0" borderId="0" xfId="0" applyFont="1" applyFill="1" applyBorder="1" applyAlignment="1" applyProtection="1">
      <alignment horizontal="center"/>
      <protection locked="0"/>
    </xf>
    <xf numFmtId="4" fontId="37" fillId="0" borderId="0" xfId="0" applyNumberFormat="1" applyFont="1" applyBorder="1" applyProtection="1">
      <protection locked="0"/>
    </xf>
    <xf numFmtId="0" fontId="37" fillId="0" borderId="0" xfId="0" applyFont="1" applyBorder="1" applyProtection="1">
      <protection locked="0"/>
    </xf>
    <xf numFmtId="0" fontId="37" fillId="0" borderId="2" xfId="0" applyFont="1" applyBorder="1" applyAlignment="1" applyProtection="1">
      <alignment horizontal="center" vertical="center" wrapText="1"/>
      <protection locked="0"/>
    </xf>
    <xf numFmtId="166" fontId="37" fillId="0" borderId="2" xfId="0" applyNumberFormat="1" applyFont="1" applyBorder="1" applyAlignment="1" applyProtection="1">
      <alignment horizontal="center" vertical="center"/>
    </xf>
    <xf numFmtId="167" fontId="18" fillId="0" borderId="0" xfId="0" applyNumberFormat="1" applyFont="1" applyFill="1" applyBorder="1" applyAlignment="1" applyProtection="1">
      <alignment horizontal="left" vertical="center"/>
      <protection locked="0"/>
    </xf>
    <xf numFmtId="0" fontId="41" fillId="0" borderId="0" xfId="0" applyFont="1" applyProtection="1">
      <protection locked="0"/>
    </xf>
    <xf numFmtId="0" fontId="42" fillId="0" borderId="0" xfId="0" applyFont="1" applyFill="1" applyBorder="1" applyProtection="1">
      <protection locked="0"/>
    </xf>
    <xf numFmtId="0" fontId="42" fillId="0" borderId="1" xfId="0" applyFont="1" applyBorder="1" applyProtection="1">
      <protection locked="0"/>
    </xf>
    <xf numFmtId="0" fontId="42" fillId="0" borderId="0" xfId="0" applyFont="1" applyProtection="1">
      <protection locked="0"/>
    </xf>
    <xf numFmtId="0" fontId="42" fillId="0" borderId="1" xfId="0" applyNumberFormat="1" applyFont="1" applyBorder="1" applyAlignment="1" applyProtection="1">
      <alignment horizontal="center"/>
      <protection locked="0"/>
    </xf>
    <xf numFmtId="0" fontId="43" fillId="0" borderId="0" xfId="0" applyFont="1" applyFill="1" applyBorder="1" applyProtection="1">
      <protection locked="0"/>
    </xf>
    <xf numFmtId="0" fontId="43" fillId="0" borderId="0" xfId="0" applyFont="1" applyAlignment="1" applyProtection="1">
      <alignment horizontal="center"/>
      <protection locked="0"/>
    </xf>
    <xf numFmtId="0" fontId="43" fillId="0" borderId="7" xfId="0" applyFont="1" applyBorder="1" applyAlignment="1" applyProtection="1">
      <alignment horizontal="center"/>
      <protection locked="0"/>
    </xf>
    <xf numFmtId="0" fontId="17" fillId="0" borderId="0" xfId="0" applyFont="1" applyBorder="1" applyAlignment="1">
      <alignment horizontal="center" vertical="center" wrapText="1"/>
    </xf>
    <xf numFmtId="0" fontId="17" fillId="0" borderId="2" xfId="0" applyFont="1" applyBorder="1" applyAlignment="1">
      <alignment horizontal="center" vertical="center" wrapText="1"/>
    </xf>
    <xf numFmtId="49" fontId="6" fillId="3" borderId="1" xfId="0" applyNumberFormat="1" applyFont="1" applyFill="1" applyBorder="1" applyAlignment="1" applyProtection="1">
      <alignment wrapText="1"/>
    </xf>
    <xf numFmtId="0" fontId="25" fillId="0" borderId="1" xfId="0" applyFont="1" applyBorder="1" applyAlignment="1" applyProtection="1">
      <alignment horizontal="center"/>
      <protection locked="0"/>
    </xf>
    <xf numFmtId="0" fontId="25" fillId="0" borderId="3" xfId="0" applyFont="1" applyBorder="1" applyAlignment="1" applyProtection="1">
      <alignment horizontal="center" wrapText="1"/>
      <protection locked="0"/>
    </xf>
    <xf numFmtId="0" fontId="24" fillId="0" borderId="5" xfId="0" applyFont="1" applyBorder="1" applyAlignment="1">
      <alignment horizontal="right" vertical="center" wrapText="1"/>
    </xf>
    <xf numFmtId="164" fontId="6" fillId="0" borderId="5" xfId="0" applyNumberFormat="1" applyFont="1" applyBorder="1" applyAlignment="1" applyProtection="1">
      <alignment horizontal="right" vertical="center" wrapText="1"/>
      <protection hidden="1"/>
    </xf>
    <xf numFmtId="0" fontId="10" fillId="0" borderId="2" xfId="0" applyFont="1" applyBorder="1" applyAlignment="1">
      <alignment horizontal="right" vertical="center" wrapText="1"/>
    </xf>
    <xf numFmtId="0" fontId="24" fillId="0" borderId="2" xfId="0" applyFont="1" applyBorder="1" applyAlignment="1">
      <alignment horizontal="right" vertical="center" wrapText="1"/>
    </xf>
    <xf numFmtId="0" fontId="6" fillId="0" borderId="2" xfId="0" applyFont="1" applyBorder="1" applyAlignment="1">
      <alignment horizontal="right" vertical="center" wrapText="1"/>
    </xf>
    <xf numFmtId="0" fontId="6" fillId="0" borderId="5" xfId="0" applyFont="1" applyBorder="1" applyAlignment="1">
      <alignment horizontal="right" vertical="center" wrapText="1"/>
    </xf>
    <xf numFmtId="164" fontId="10" fillId="0" borderId="2" xfId="0" applyNumberFormat="1" applyFont="1" applyBorder="1" applyAlignment="1" applyProtection="1">
      <alignment horizontal="right" vertical="center" wrapText="1"/>
      <protection hidden="1"/>
    </xf>
    <xf numFmtId="0" fontId="0" fillId="3" borderId="0" xfId="0" applyFill="1"/>
    <xf numFmtId="0" fontId="7" fillId="3" borderId="1" xfId="0" applyFont="1" applyFill="1" applyBorder="1" applyAlignment="1">
      <alignment horizontal="center"/>
    </xf>
    <xf numFmtId="0" fontId="0" fillId="0" borderId="0" xfId="0" applyAlignment="1"/>
    <xf numFmtId="49" fontId="6" fillId="4" borderId="1" xfId="0" applyNumberFormat="1" applyFont="1" applyFill="1" applyBorder="1" applyAlignment="1" applyProtection="1">
      <alignment wrapText="1"/>
      <protection locked="0"/>
    </xf>
    <xf numFmtId="0" fontId="22" fillId="0" borderId="1" xfId="0" applyFont="1" applyBorder="1" applyAlignment="1">
      <alignment horizontal="center"/>
    </xf>
    <xf numFmtId="164" fontId="21" fillId="0" borderId="6" xfId="0" applyNumberFormat="1" applyFont="1" applyBorder="1" applyAlignment="1" applyProtection="1">
      <alignment horizontal="right" vertical="center" wrapText="1"/>
    </xf>
    <xf numFmtId="2" fontId="21" fillId="3" borderId="26" xfId="0" applyNumberFormat="1" applyFont="1" applyFill="1" applyBorder="1" applyAlignment="1" applyProtection="1">
      <alignment horizontal="right" vertical="center"/>
    </xf>
    <xf numFmtId="2" fontId="21" fillId="3" borderId="5" xfId="0" applyNumberFormat="1" applyFont="1" applyFill="1" applyBorder="1" applyAlignment="1" applyProtection="1">
      <alignment horizontal="right" vertical="center"/>
    </xf>
    <xf numFmtId="2" fontId="6" fillId="0" borderId="5" xfId="0" applyNumberFormat="1" applyFont="1" applyBorder="1" applyAlignment="1">
      <alignment horizontal="right" vertical="center" wrapText="1"/>
    </xf>
    <xf numFmtId="2" fontId="10" fillId="3" borderId="8" xfId="0" applyNumberFormat="1" applyFont="1" applyFill="1" applyBorder="1" applyAlignment="1" applyProtection="1">
      <alignment horizontal="right" vertical="center"/>
      <protection locked="0"/>
    </xf>
    <xf numFmtId="2" fontId="10" fillId="3" borderId="2" xfId="0" applyNumberFormat="1" applyFont="1" applyFill="1" applyBorder="1" applyAlignment="1" applyProtection="1">
      <alignment horizontal="right" vertical="center"/>
    </xf>
    <xf numFmtId="2" fontId="10" fillId="0" borderId="2" xfId="0" applyNumberFormat="1" applyFont="1" applyBorder="1" applyAlignment="1">
      <alignment horizontal="right" vertical="center" wrapText="1"/>
    </xf>
    <xf numFmtId="2" fontId="10" fillId="3" borderId="8" xfId="0" applyNumberFormat="1" applyFont="1" applyFill="1" applyBorder="1" applyAlignment="1" applyProtection="1">
      <alignment horizontal="right" vertical="center"/>
    </xf>
    <xf numFmtId="2" fontId="21" fillId="3" borderId="8" xfId="0" applyNumberFormat="1" applyFont="1" applyFill="1" applyBorder="1" applyAlignment="1" applyProtection="1">
      <alignment horizontal="right" vertical="center"/>
    </xf>
    <xf numFmtId="2" fontId="21" fillId="3" borderId="8" xfId="0" applyNumberFormat="1" applyFont="1" applyFill="1" applyBorder="1" applyAlignment="1" applyProtection="1">
      <alignment horizontal="right" vertical="center"/>
      <protection locked="0"/>
    </xf>
    <xf numFmtId="2" fontId="6" fillId="0" borderId="2" xfId="0" applyNumberFormat="1" applyFont="1" applyBorder="1" applyAlignment="1">
      <alignment horizontal="right" vertical="center" wrapText="1"/>
    </xf>
    <xf numFmtId="2" fontId="6" fillId="3" borderId="8" xfId="0" applyNumberFormat="1" applyFont="1" applyFill="1" applyBorder="1" applyAlignment="1" applyProtection="1">
      <alignment horizontal="right" vertical="center"/>
    </xf>
    <xf numFmtId="2" fontId="21" fillId="3" borderId="2" xfId="0" applyNumberFormat="1" applyFont="1" applyFill="1" applyBorder="1" applyAlignment="1" applyProtection="1">
      <alignment horizontal="right" vertical="center"/>
      <protection locked="0"/>
    </xf>
    <xf numFmtId="2" fontId="21" fillId="3" borderId="2" xfId="0" applyNumberFormat="1" applyFont="1" applyFill="1" applyBorder="1" applyAlignment="1" applyProtection="1">
      <alignment horizontal="right" vertical="center"/>
    </xf>
    <xf numFmtId="2" fontId="21" fillId="0" borderId="2" xfId="0" applyNumberFormat="1" applyFont="1" applyBorder="1" applyAlignment="1">
      <alignment horizontal="right" vertical="center" wrapText="1"/>
    </xf>
    <xf numFmtId="2" fontId="10" fillId="0" borderId="2" xfId="0" applyNumberFormat="1" applyFont="1" applyBorder="1" applyAlignment="1" applyProtection="1">
      <alignment horizontal="right" vertical="center"/>
    </xf>
    <xf numFmtId="2" fontId="10" fillId="0" borderId="2" xfId="0" applyNumberFormat="1" applyFont="1" applyBorder="1" applyAlignment="1" applyProtection="1">
      <alignment horizontal="right" vertical="center" wrapText="1"/>
    </xf>
    <xf numFmtId="0" fontId="22" fillId="0" borderId="1" xfId="0" applyFont="1" applyBorder="1" applyAlignment="1">
      <alignment horizontal="center" wrapText="1"/>
    </xf>
    <xf numFmtId="0" fontId="22" fillId="0" borderId="1" xfId="0" applyFont="1" applyBorder="1" applyAlignment="1" applyProtection="1">
      <alignment horizontal="left" vertical="top" wrapText="1"/>
      <protection hidden="1"/>
    </xf>
    <xf numFmtId="49" fontId="6" fillId="3" borderId="3" xfId="0" applyNumberFormat="1" applyFont="1" applyFill="1" applyBorder="1" applyAlignment="1" applyProtection="1">
      <alignment wrapText="1"/>
      <protection hidden="1"/>
    </xf>
    <xf numFmtId="0" fontId="25" fillId="0" borderId="3" xfId="0" applyFont="1" applyBorder="1" applyAlignment="1" applyProtection="1">
      <alignment wrapText="1"/>
      <protection locked="0"/>
    </xf>
    <xf numFmtId="0" fontId="22" fillId="0" borderId="3" xfId="0" applyFont="1" applyBorder="1" applyAlignment="1" applyProtection="1">
      <alignment horizontal="left" wrapText="1"/>
      <protection hidden="1"/>
    </xf>
    <xf numFmtId="49" fontId="6" fillId="3" borderId="1" xfId="0" applyNumberFormat="1" applyFont="1" applyFill="1" applyBorder="1" applyAlignment="1" applyProtection="1">
      <alignment horizontal="right" wrapText="1"/>
      <protection hidden="1"/>
    </xf>
    <xf numFmtId="0" fontId="22" fillId="0" borderId="1" xfId="0" applyFont="1" applyBorder="1" applyAlignment="1">
      <alignment horizontal="left" vertical="top" wrapText="1"/>
    </xf>
  </cellXfs>
  <cellStyles count="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2.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Buharest/Downloads/&#1047;&#1074;&#1110;&#1090;%202016%20&#1082;&#1074;&#1072;&#1088;&#1090;&#1072;&#1083;&#1100;&#1085;&#1080;&#1081;/ZV_kv2016v1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ient01\client01_c\&#1052;&#1086;&#1080;%20&#1076;&#1086;&#1082;&#1091;&#1084;&#1077;&#1085;&#1090;&#1099;\1\ZV_kv2016v1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вязка1"/>
      <sheetName val="DBF"/>
      <sheetName val="ЗАПОЛНИТЬ"/>
      <sheetName val="Ф1(титул)"/>
      <sheetName val="Ф1"/>
      <sheetName val="Ф1(4стр)"/>
      <sheetName val="Ф.2.ЗВЕД"/>
      <sheetName val="Ф.2.1"/>
      <sheetName val="Ф.2.2"/>
      <sheetName val="Ф.2.3"/>
      <sheetName val="Ф.2.4"/>
      <sheetName val="Ф.2.5"/>
      <sheetName val="Ф.2.6"/>
      <sheetName val="Ф.2.7"/>
      <sheetName val="Ф.2.8"/>
      <sheetName val="Ф.2.9"/>
      <sheetName val="Ф.2.10"/>
      <sheetName val="Ф.2.11"/>
      <sheetName val="Ф.2.12"/>
      <sheetName val="Ф.2.13"/>
      <sheetName val="Ф.2.14"/>
      <sheetName val="Ф.2.15"/>
      <sheetName val="Ф.2.16"/>
      <sheetName val="Ф.2.17"/>
      <sheetName val="Ф.2.18"/>
      <sheetName val="Ф.2.19"/>
      <sheetName val="Ф.2.20"/>
      <sheetName val="Ф.2.21"/>
      <sheetName val="Ф.2.22"/>
      <sheetName val="Ф.2.23"/>
      <sheetName val="Ф.2.24"/>
      <sheetName val="Ф.2.25"/>
      <sheetName val="Ф.2.26"/>
      <sheetName val="Ф.2.27"/>
      <sheetName val="Ф.2.28"/>
      <sheetName val="Ф.2.29"/>
      <sheetName val="Ф.2.30"/>
      <sheetName val="Ф.2.31"/>
      <sheetName val="Ф.2.32"/>
      <sheetName val="Ф.2.33"/>
      <sheetName val="Ф.2.34"/>
      <sheetName val="Ф.2.35"/>
      <sheetName val="Ф.2.36"/>
      <sheetName val="Ф.2.37"/>
      <sheetName val="Ф.2.38"/>
      <sheetName val="Ф.2.39"/>
      <sheetName val="Ф.2.40"/>
      <sheetName val="Ф.2.41"/>
      <sheetName val="Ф.2.42"/>
      <sheetName val="Ф.2.43"/>
      <sheetName val="Ф.2.44"/>
      <sheetName val="Ф.2.45"/>
      <sheetName val="Ф.2.46"/>
      <sheetName val="Ф.2.47"/>
      <sheetName val="Ф.2.48"/>
      <sheetName val="Ф.2.49"/>
      <sheetName val="Ф.2.50"/>
      <sheetName val="Ф.4.1.ЗВЕД"/>
      <sheetName val="070101"/>
      <sheetName val="070201"/>
      <sheetName val="070401"/>
      <sheetName val="091108"/>
      <sheetName val="Ф.4.1.КФК5"/>
      <sheetName val="Ф.4.1.КФК6"/>
      <sheetName val="Ф.4.1.КФК7"/>
      <sheetName val="Ф.4.1.КФК8"/>
      <sheetName val="Ф.4.1.КФК9"/>
      <sheetName val="Ф.4.1.КФК10"/>
      <sheetName val="Ф.4.1.КФК11"/>
      <sheetName val="Ф.4.1.КФК12"/>
      <sheetName val="Ф.4.1.КФК13"/>
      <sheetName val="Ф.4.1.КФК14"/>
      <sheetName val="Ф.4.1.КФК15"/>
      <sheetName val="Ф.4.1.КФК16"/>
      <sheetName val="Ф.4.1.КФК17"/>
      <sheetName val="Ф.4.1.КФК18"/>
      <sheetName val="Ф.4.1.КФК19"/>
      <sheetName val="Ф.4.1.КФК20"/>
      <sheetName val="Ф.4.1.КФК21"/>
      <sheetName val="Ф.4.1.КФК22"/>
      <sheetName val="Ф.4.1.КФК23"/>
      <sheetName val="Ф.4.1.КФК24"/>
      <sheetName val="Ф.4.1.КФК25"/>
      <sheetName val="Ф.4.1.КФК26"/>
      <sheetName val="Ф.4.1.КФК27"/>
      <sheetName val="Ф.4.1.КФК28"/>
      <sheetName val="Ф.4.1.КФК29"/>
      <sheetName val="Ф.4.1.КФК30"/>
      <sheetName val="Ф.4.2.ЗВЕД"/>
      <sheetName val="070101-1"/>
      <sheetName val="070201-2"/>
      <sheetName val="070401-3"/>
      <sheetName val="091108-4"/>
      <sheetName val="Ф.4.2.КФК5"/>
      <sheetName val="Ф.4.2.КФК6"/>
      <sheetName val="Ф.4.2.КФК7"/>
      <sheetName val="Ф.4.2.КФК8"/>
      <sheetName val="Ф.4.2.КФК9"/>
      <sheetName val="Ф.4.2.КФК10"/>
      <sheetName val="Ф.4.2.КФК11"/>
      <sheetName val="Ф.4.2.КФК12"/>
      <sheetName val="Ф.4.2.КФК13"/>
      <sheetName val="Ф.4.2.КФК14"/>
      <sheetName val="Ф.4.2.КФК15"/>
      <sheetName val="Ф.4.2.КФК16"/>
      <sheetName val="Ф.4.2.КФК17"/>
      <sheetName val="Ф.4.2.КФК18"/>
      <sheetName val="Ф.4.2.КФК19"/>
      <sheetName val="Ф.4.2.КФК20"/>
      <sheetName val="Ф.4.2.КФК21"/>
      <sheetName val="Ф.4.2.КФК22"/>
      <sheetName val="Ф.4.2.КФК23"/>
      <sheetName val="Ф.4.2.КФК24"/>
      <sheetName val="Ф.4.2.КФК25"/>
      <sheetName val="Ф.4.2.КФК26"/>
      <sheetName val="Ф.4.2.КФК27"/>
      <sheetName val="Ф.4.2.КФК28"/>
      <sheetName val="Ф.4.2.КФК29"/>
      <sheetName val="Ф.4.2.КФК30"/>
      <sheetName val="Ф.4.3.ЗВЕД"/>
      <sheetName val="Ф.4.3.КФК1"/>
      <sheetName val="Ф.4.3.КФК2"/>
      <sheetName val="Ф.4.3.КФК3"/>
      <sheetName val="Ф.4.3.КФК4"/>
      <sheetName val="Ф.4.3.КФК5"/>
      <sheetName val="Ф.4.3.КФК6"/>
      <sheetName val="Ф.4.3.КФК7"/>
      <sheetName val="Ф.4.3.КФК8"/>
      <sheetName val="Ф.4.3.КФК9"/>
      <sheetName val="Ф.4.3.КФК10"/>
      <sheetName val="Ф.4.3.КФК11"/>
      <sheetName val="Ф.4.3.КФК12"/>
      <sheetName val="Ф.4.3.КФК13"/>
      <sheetName val="Ф.4.3.КФК14"/>
      <sheetName val="Ф.4.3.КФК15"/>
      <sheetName val="Ф.4.3.КФК16"/>
      <sheetName val="Ф.4.3.КФК17"/>
      <sheetName val="Ф.4.3.КФК18"/>
      <sheetName val="Ф.4.3.КФК19"/>
      <sheetName val="Ф.4.3.КФК20"/>
      <sheetName val="Ф.4.3.КФК21"/>
      <sheetName val="Ф.4.3.КФК22"/>
      <sheetName val="Ф.4.3.КФК23"/>
      <sheetName val="Ф.4.3.КФК24"/>
      <sheetName val="Ф.4.3.КФК25"/>
      <sheetName val="Ф.4.3.КФК26"/>
      <sheetName val="Ф.4.3.КФК27"/>
      <sheetName val="Ф.4.3.КФК28"/>
      <sheetName val="Ф.4.3.КФК29"/>
      <sheetName val="Ф.4.3.КФК30"/>
      <sheetName val="Ф.4.3.КФК31"/>
      <sheetName val="Ф.4.3.КФК32"/>
      <sheetName val="Ф.4.3.КФК33"/>
      <sheetName val="Ф.4.3.КФК34"/>
      <sheetName val="Ф.4.3.КФК35"/>
      <sheetName val="Ф.4.3.КФК36"/>
      <sheetName val="Ф.4.3.КФК37"/>
      <sheetName val="Ф.4.3.КФК38"/>
      <sheetName val="Ф.4.3.КФК39"/>
      <sheetName val="Ф.4.3.КФК40"/>
      <sheetName val="Ф.4.4.ЗВЕД"/>
      <sheetName val="Ф.4.4.КПК1"/>
      <sheetName val="Ф.4.4.КПК2"/>
      <sheetName val="Ф.4.3.1.ЗВЕД"/>
      <sheetName val="Ф.4.3.1.КВК1"/>
      <sheetName val="Ф.4.3.1.КВК2"/>
      <sheetName val="Ф.7.ЗВ"/>
      <sheetName val="Ф.7(ЗФ).ЗВЕД"/>
      <sheetName val="Ф.7(ЗФ).1"/>
      <sheetName val="Ф.7(ЗФ).2"/>
      <sheetName val="Ф.7(ЗФ).3"/>
      <sheetName val="Ф.7(ЗФ).4"/>
      <sheetName val="Ф.7(ЗФ).5"/>
      <sheetName val="Ф.7(ЗФ).6"/>
      <sheetName val="Ф.7(ЗФ).7"/>
      <sheetName val="Ф.7(ЗФ).8"/>
      <sheetName val="Ф.7(ЗФ).9"/>
      <sheetName val="Ф.7(ЗФ).10"/>
      <sheetName val="Ф.7(ЗФ).11"/>
      <sheetName val="Ф.7(ЗФ).12"/>
      <sheetName val="Ф.7(ЗФ).13"/>
      <sheetName val="Ф.7(ЗФ).14"/>
      <sheetName val="Ф.7(ЗФ).15"/>
      <sheetName val="Ф.7(ЗФ).16"/>
      <sheetName val="Ф.7(ЗФ).17"/>
      <sheetName val="Ф.7(ЗФ).18"/>
      <sheetName val="Ф.7(ЗФ).19"/>
      <sheetName val="Ф.7(ЗФ).20"/>
      <sheetName val="Ф.7(ЗФ).21"/>
      <sheetName val="Ф.7(ЗФ).22"/>
      <sheetName val="Ф.7(ЗФ).23"/>
      <sheetName val="Ф.7(ЗФ).24"/>
      <sheetName val="Ф.7(ЗФ).25"/>
      <sheetName val="Ф.7(ЗФ).26"/>
      <sheetName val="Ф.7(ЗФ).27"/>
      <sheetName val="Ф.7(ЗФ).28"/>
      <sheetName val="Ф.7(ЗФ).29"/>
      <sheetName val="Ф.7(ЗФ).30"/>
      <sheetName val="Ф.7(ЗФ).31"/>
      <sheetName val="Ф.7(ЗФ).32"/>
      <sheetName val="Ф.7(ЗФ).33"/>
      <sheetName val="Ф.7(ЗФ).34"/>
      <sheetName val="Ф.7(ЗФ).35"/>
      <sheetName val="Ф.7(ЗФ).36"/>
      <sheetName val="Ф.7(ЗФ).37"/>
      <sheetName val="Ф.7(ЗФ).38"/>
      <sheetName val="Ф.7(ЗФ).39"/>
      <sheetName val="Ф.7(ЗФ).40"/>
      <sheetName val="Ф.7(ЗФ).41"/>
      <sheetName val="Ф.7(ЗФ).42"/>
      <sheetName val="Ф.7(ЗФ).43"/>
      <sheetName val="Ф.7(ЗФ).44"/>
      <sheetName val="Ф.7(ЗФ).45"/>
      <sheetName val="Ф.7(ЗФ).46"/>
      <sheetName val="Ф.7(ЗФ).47"/>
      <sheetName val="Ф.7(ЗФ).48"/>
      <sheetName val="Ф.7(ЗФ).49"/>
      <sheetName val="Ф.7(ЗФ).50"/>
      <sheetName val="Ф.7(СФ).ЗВЕД"/>
      <sheetName val="Ф.7(СФ).1"/>
      <sheetName val="Ф.7(СФ).2"/>
      <sheetName val="Ф.7(СФ).3"/>
      <sheetName val="Ф.7(СФ).4"/>
      <sheetName val="Ф.7(СФ).5"/>
      <sheetName val="Ф.7(СФ).6"/>
      <sheetName val="Ф.7(СФ).7"/>
      <sheetName val="Ф.7(СФ).8"/>
      <sheetName val="Ф.7(СФ).9"/>
      <sheetName val="Ф.7(СФ).10"/>
      <sheetName val="Ф.7(СФ).11"/>
      <sheetName val="Ф.7(СФ).12"/>
      <sheetName val="Ф.7(СФ).13"/>
      <sheetName val="Ф.7(СФ).14"/>
      <sheetName val="Ф.7(СФ).15"/>
      <sheetName val="Ф.7(СФ).16"/>
      <sheetName val="Ф.7(СФ).17"/>
      <sheetName val="Ф.7(СФ).18"/>
      <sheetName val="Ф.7(СФ).19"/>
      <sheetName val="Ф.7(СФ).20"/>
      <sheetName val="Ф.7(СФ).21"/>
      <sheetName val="Ф.7(СФ).22"/>
      <sheetName val="Ф.7(СФ).23"/>
      <sheetName val="Ф.7(СФ).24"/>
      <sheetName val="Ф.7(СФ).25"/>
      <sheetName val="Ф.7(СФ).26"/>
      <sheetName val="Ф.7(СФ).27"/>
      <sheetName val="Ф.7(СФ).28"/>
      <sheetName val="Ф.7(СФ).29"/>
      <sheetName val="Ф.7(СФ).30"/>
      <sheetName val="Ф.7(СФ).31"/>
      <sheetName val="Ф.7(СФ).32"/>
      <sheetName val="Ф.7(СФ).33"/>
      <sheetName val="Ф.7(СФ).34"/>
      <sheetName val="Ф.7(СФ).35"/>
      <sheetName val="Ф.7.1(ЗФ).ЗВЕД"/>
      <sheetName val="Ф.7.1(ЗФ).1"/>
      <sheetName val="Ф.7.1(ЗФ).2"/>
      <sheetName val="Ф.7.1(СФ).ЗВЕД"/>
      <sheetName val="Ф.7.1(СФ).1"/>
      <sheetName val="Ф.7.1(СФ).2"/>
      <sheetName val="шапки"/>
      <sheetName val="д14"/>
      <sheetName val="д18"/>
      <sheetName val="д19"/>
      <sheetName val="д24"/>
      <sheetName val="д25"/>
      <sheetName val="д26"/>
      <sheetName val="д28"/>
      <sheetName val="д28.1"/>
      <sheetName val="д28.2"/>
      <sheetName val="д29"/>
      <sheetName val="д29.1"/>
      <sheetName val="д29.2"/>
      <sheetName val="Лист1"/>
      <sheetName val="д30"/>
      <sheetName val="070101-30"/>
      <sheetName val="070201-30"/>
      <sheetName val="070401-30"/>
      <sheetName val="091108-30"/>
      <sheetName val="д31зф"/>
      <sheetName val="д31сф"/>
      <sheetName val="д32"/>
      <sheetName val="д33зф"/>
      <sheetName val="д33сф"/>
      <sheetName val="д34зф"/>
      <sheetName val="д34сф"/>
      <sheetName val="ДовидникКПК"/>
      <sheetName val="ДовидникКФК"/>
      <sheetName val="ДовидникКВК(ГОС)"/>
      <sheetName val="КОПФГ"/>
      <sheetName val="д37"/>
      <sheetName val="7z"/>
      <sheetName val="7s"/>
      <sheetName val="7DZ"/>
      <sheetName val="7DS"/>
      <sheetName val="7MZ"/>
      <sheetName val="7MS"/>
    </sheetNames>
    <sheetDataSet>
      <sheetData sheetId="0">
        <row r="8">
          <cell r="G8">
            <v>0</v>
          </cell>
        </row>
      </sheetData>
      <sheetData sheetId="1" refreshError="1"/>
      <sheetData sheetId="2">
        <row r="3">
          <cell r="B3" t="str">
            <v>Відділ освіти Амур - Нижньодніпровської районної у місті ради</v>
          </cell>
        </row>
        <row r="5">
          <cell r="B5" t="str">
            <v>49023,м. Дніпропетровськ, пр.Мануйлівський,31</v>
          </cell>
        </row>
        <row r="7">
          <cell r="F7">
            <v>1</v>
          </cell>
        </row>
        <row r="9">
          <cell r="H9" t="str">
            <v>-</v>
          </cell>
        </row>
        <row r="10">
          <cell r="H10" t="str">
            <v>10</v>
          </cell>
          <cell r="I10" t="str">
            <v>Орган з питань освіти і науки</v>
          </cell>
        </row>
        <row r="13">
          <cell r="A13" t="str">
            <v>за ЄДРПОУ</v>
          </cell>
          <cell r="B13" t="str">
            <v>37969169</v>
          </cell>
        </row>
        <row r="14">
          <cell r="A14" t="str">
            <v>за КОАТУУ</v>
          </cell>
          <cell r="B14">
            <v>1210136300</v>
          </cell>
        </row>
        <row r="15">
          <cell r="A15" t="str">
            <v>за КОПФГ</v>
          </cell>
          <cell r="B15">
            <v>420</v>
          </cell>
          <cell r="D15" t="str">
            <v>Орган місцевого самоврядування</v>
          </cell>
        </row>
        <row r="17">
          <cell r="B17" t="str">
            <v>І квартал</v>
          </cell>
          <cell r="C17" t="str">
            <v>2016 р.</v>
          </cell>
        </row>
        <row r="18">
          <cell r="B18" t="str">
            <v>1 квітня</v>
          </cell>
          <cell r="C18" t="str">
            <v>2016 р.</v>
          </cell>
        </row>
        <row r="19">
          <cell r="C19" t="str">
            <v>"11" квітня 2016 року</v>
          </cell>
        </row>
        <row r="26">
          <cell r="F26" t="str">
            <v>Л.О.Темченко</v>
          </cell>
        </row>
        <row r="28">
          <cell r="F28" t="str">
            <v>А.М.Трусевич</v>
          </cell>
        </row>
        <row r="30">
          <cell r="F30" t="str">
            <v xml:space="preserve">Керівник </v>
          </cell>
        </row>
        <row r="31">
          <cell r="F31" t="str">
            <v>Головний бухгалтер</v>
          </cell>
        </row>
      </sheetData>
      <sheetData sheetId="3" refreshError="1"/>
      <sheetData sheetId="4" refreshError="1"/>
      <sheetData sheetId="5" refreshError="1"/>
      <sheetData sheetId="6">
        <row r="11">
          <cell r="A11" t="str">
            <v>Організаційно-правова форма господарювання</v>
          </cell>
        </row>
        <row r="12">
          <cell r="E12" t="str">
            <v>-</v>
          </cell>
        </row>
        <row r="23">
          <cell r="G23">
            <v>36559078.619999997</v>
          </cell>
          <cell r="I23">
            <v>36560773.289999999</v>
          </cell>
          <cell r="J23">
            <v>26451.039999999106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23">
          <cell r="E23">
            <v>1024066.64</v>
          </cell>
          <cell r="F23">
            <v>0</v>
          </cell>
          <cell r="I23">
            <v>1924874.44</v>
          </cell>
          <cell r="J23">
            <v>1953314.53</v>
          </cell>
          <cell r="Q23">
            <v>1123525.58</v>
          </cell>
          <cell r="R23">
            <v>0</v>
          </cell>
        </row>
        <row r="29">
          <cell r="O29">
            <v>2082732.46</v>
          </cell>
        </row>
      </sheetData>
      <sheetData sheetId="58">
        <row r="23">
          <cell r="D23">
            <v>10453815.470000001</v>
          </cell>
          <cell r="E23">
            <v>980437.47</v>
          </cell>
          <cell r="F23">
            <v>0</v>
          </cell>
          <cell r="G23">
            <v>0</v>
          </cell>
          <cell r="H23">
            <v>0</v>
          </cell>
          <cell r="I23">
            <v>1908044.02</v>
          </cell>
          <cell r="J23">
            <v>1936484.11</v>
          </cell>
          <cell r="Q23">
            <v>1069973.06</v>
          </cell>
          <cell r="R23">
            <v>0</v>
          </cell>
        </row>
        <row r="24">
          <cell r="D24">
            <v>9473228</v>
          </cell>
          <cell r="I24">
            <v>1907894.02</v>
          </cell>
          <cell r="J24">
            <v>1936334.11</v>
          </cell>
        </row>
        <row r="25">
          <cell r="D25">
            <v>0</v>
          </cell>
          <cell r="I25">
            <v>0</v>
          </cell>
          <cell r="J25">
            <v>0</v>
          </cell>
        </row>
        <row r="27">
          <cell r="D27">
            <v>150</v>
          </cell>
          <cell r="I27">
            <v>150</v>
          </cell>
          <cell r="J27">
            <v>150</v>
          </cell>
        </row>
        <row r="28">
          <cell r="D28">
            <v>980437.47</v>
          </cell>
        </row>
        <row r="29">
          <cell r="D29">
            <v>10453815.470000001</v>
          </cell>
          <cell r="K29">
            <v>1846948.52</v>
          </cell>
          <cell r="L29">
            <v>0</v>
          </cell>
          <cell r="M29">
            <v>0</v>
          </cell>
          <cell r="N29">
            <v>0</v>
          </cell>
          <cell r="O29">
            <v>2061212.21</v>
          </cell>
          <cell r="P29">
            <v>0</v>
          </cell>
        </row>
        <row r="31">
          <cell r="D31">
            <v>10453815.470000001</v>
          </cell>
          <cell r="K31">
            <v>1846948.52</v>
          </cell>
          <cell r="L31">
            <v>0</v>
          </cell>
          <cell r="M31">
            <v>0</v>
          </cell>
          <cell r="N31">
            <v>0</v>
          </cell>
          <cell r="O31">
            <v>2061212.21</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10453815.470000001</v>
          </cell>
          <cell r="K37">
            <v>1846948.52</v>
          </cell>
          <cell r="L37">
            <v>0</v>
          </cell>
          <cell r="M37">
            <v>0</v>
          </cell>
          <cell r="N37">
            <v>0</v>
          </cell>
          <cell r="O37">
            <v>2061212.21</v>
          </cell>
          <cell r="P37">
            <v>0</v>
          </cell>
        </row>
        <row r="38">
          <cell r="D38">
            <v>13928.63</v>
          </cell>
          <cell r="K38">
            <v>0</v>
          </cell>
          <cell r="L38">
            <v>0</v>
          </cell>
          <cell r="M38">
            <v>0</v>
          </cell>
          <cell r="N38">
            <v>0</v>
          </cell>
          <cell r="O38">
            <v>337.07</v>
          </cell>
          <cell r="P38">
            <v>0</v>
          </cell>
        </row>
        <row r="39">
          <cell r="D39">
            <v>0</v>
          </cell>
          <cell r="K39">
            <v>0</v>
          </cell>
          <cell r="L39">
            <v>0</v>
          </cell>
          <cell r="M39">
            <v>0</v>
          </cell>
          <cell r="N39">
            <v>0</v>
          </cell>
          <cell r="O39">
            <v>0</v>
          </cell>
          <cell r="P39">
            <v>0</v>
          </cell>
        </row>
        <row r="40">
          <cell r="D40">
            <v>10439886.84</v>
          </cell>
          <cell r="K40">
            <v>1846948.52</v>
          </cell>
          <cell r="L40">
            <v>0</v>
          </cell>
          <cell r="M40">
            <v>0</v>
          </cell>
          <cell r="N40">
            <v>0</v>
          </cell>
          <cell r="O40">
            <v>2060875.14</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59">
        <row r="23">
          <cell r="D23">
            <v>95830.74</v>
          </cell>
          <cell r="E23">
            <v>41100.94</v>
          </cell>
          <cell r="F23">
            <v>0</v>
          </cell>
          <cell r="G23">
            <v>0</v>
          </cell>
          <cell r="H23">
            <v>0</v>
          </cell>
          <cell r="I23">
            <v>16830.420000000002</v>
          </cell>
          <cell r="J23">
            <v>16830.420000000002</v>
          </cell>
          <cell r="Q23">
            <v>51024.29</v>
          </cell>
          <cell r="R23">
            <v>0</v>
          </cell>
        </row>
        <row r="24">
          <cell r="D24">
            <v>0</v>
          </cell>
          <cell r="I24">
            <v>0</v>
          </cell>
        </row>
        <row r="25">
          <cell r="D25">
            <v>0</v>
          </cell>
          <cell r="I25">
            <v>0</v>
          </cell>
          <cell r="J25">
            <v>0</v>
          </cell>
        </row>
        <row r="26">
          <cell r="D26">
            <v>53760</v>
          </cell>
          <cell r="I26">
            <v>15860.62</v>
          </cell>
          <cell r="J26">
            <v>15860.62</v>
          </cell>
        </row>
        <row r="27">
          <cell r="D27">
            <v>969.8</v>
          </cell>
          <cell r="I27">
            <v>969.8</v>
          </cell>
          <cell r="J27">
            <v>969.8</v>
          </cell>
        </row>
        <row r="28">
          <cell r="D28">
            <v>41100.94</v>
          </cell>
        </row>
        <row r="29">
          <cell r="D29">
            <v>95830.74</v>
          </cell>
          <cell r="K29">
            <v>6907.07</v>
          </cell>
          <cell r="L29">
            <v>0</v>
          </cell>
          <cell r="M29">
            <v>0</v>
          </cell>
          <cell r="N29">
            <v>0</v>
          </cell>
          <cell r="O29">
            <v>21520.25</v>
          </cell>
          <cell r="P29">
            <v>0</v>
          </cell>
        </row>
        <row r="31">
          <cell r="D31">
            <v>95830.74</v>
          </cell>
          <cell r="K31">
            <v>6907.07</v>
          </cell>
          <cell r="L31">
            <v>0</v>
          </cell>
          <cell r="M31">
            <v>0</v>
          </cell>
          <cell r="N31">
            <v>0</v>
          </cell>
          <cell r="O31">
            <v>21520.25</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87670.74</v>
          </cell>
          <cell r="K37">
            <v>0</v>
          </cell>
          <cell r="L37">
            <v>0</v>
          </cell>
          <cell r="M37">
            <v>0</v>
          </cell>
          <cell r="N37">
            <v>0</v>
          </cell>
          <cell r="O37">
            <v>14613.18</v>
          </cell>
          <cell r="P37">
            <v>0</v>
          </cell>
        </row>
        <row r="38">
          <cell r="D38">
            <v>83670.740000000005</v>
          </cell>
          <cell r="K38">
            <v>0</v>
          </cell>
          <cell r="L38">
            <v>0</v>
          </cell>
          <cell r="M38">
            <v>0</v>
          </cell>
          <cell r="N38">
            <v>0</v>
          </cell>
          <cell r="O38">
            <v>14613.18</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4000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8160</v>
          </cell>
          <cell r="K65">
            <v>6907.07</v>
          </cell>
          <cell r="L65">
            <v>0</v>
          </cell>
          <cell r="M65">
            <v>0</v>
          </cell>
          <cell r="N65">
            <v>0</v>
          </cell>
          <cell r="O65">
            <v>6907.07</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60">
        <row r="23">
          <cell r="D23">
            <v>0</v>
          </cell>
          <cell r="E23">
            <v>1978.06</v>
          </cell>
          <cell r="F23">
            <v>0</v>
          </cell>
          <cell r="G23">
            <v>0</v>
          </cell>
          <cell r="H23">
            <v>0</v>
          </cell>
          <cell r="I23">
            <v>0</v>
          </cell>
          <cell r="J23">
            <v>0</v>
          </cell>
          <cell r="Q23">
            <v>1978.06</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61">
        <row r="23">
          <cell r="D23">
            <v>0</v>
          </cell>
          <cell r="E23">
            <v>550.16999999999996</v>
          </cell>
          <cell r="F23">
            <v>0</v>
          </cell>
          <cell r="G23">
            <v>0</v>
          </cell>
          <cell r="H23">
            <v>0</v>
          </cell>
          <cell r="I23">
            <v>0</v>
          </cell>
          <cell r="J23">
            <v>0</v>
          </cell>
          <cell r="Q23">
            <v>550.16999999999996</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62">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63">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64">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65">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66">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67">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68">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69">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70">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71">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72">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73">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74">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75">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76">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77">
        <row r="11">
          <cell r="A11" t="str">
            <v>Організаційно-правова форма господарювання</v>
          </cell>
        </row>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row r="88">
          <cell r="D88" t="str">
            <v>-</v>
          </cell>
          <cell r="K88" t="str">
            <v>-</v>
          </cell>
          <cell r="N88" t="str">
            <v>-</v>
          </cell>
          <cell r="O88" t="str">
            <v>-</v>
          </cell>
          <cell r="P88" t="str">
            <v>-</v>
          </cell>
        </row>
      </sheetData>
      <sheetData sheetId="78">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sheetData>
      <sheetData sheetId="79">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sheetData>
      <sheetData sheetId="80">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sheetData>
      <sheetData sheetId="81">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sheetData>
      <sheetData sheetId="82">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sheetData>
      <sheetData sheetId="83">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sheetData>
      <sheetData sheetId="84">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sheetData>
      <sheetData sheetId="85">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sheetData>
      <sheetData sheetId="86">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sheetData>
      <sheetData sheetId="87">
        <row r="23">
          <cell r="D23">
            <v>0</v>
          </cell>
          <cell r="E23">
            <v>0</v>
          </cell>
          <cell r="F23">
            <v>0</v>
          </cell>
          <cell r="G23">
            <v>0</v>
          </cell>
          <cell r="H23">
            <v>0</v>
          </cell>
          <cell r="I23">
            <v>0</v>
          </cell>
          <cell r="J23">
            <v>0</v>
          </cell>
          <cell r="Q23">
            <v>0</v>
          </cell>
          <cell r="R23">
            <v>0</v>
          </cell>
        </row>
        <row r="24">
          <cell r="D24">
            <v>0</v>
          </cell>
          <cell r="I24">
            <v>0</v>
          </cell>
          <cell r="J24">
            <v>0</v>
          </cell>
        </row>
        <row r="25">
          <cell r="D25">
            <v>0</v>
          </cell>
          <cell r="I25">
            <v>0</v>
          </cell>
          <cell r="J25">
            <v>0</v>
          </cell>
        </row>
        <row r="26">
          <cell r="D26">
            <v>0</v>
          </cell>
          <cell r="I26">
            <v>0</v>
          </cell>
          <cell r="J26">
            <v>0</v>
          </cell>
        </row>
        <row r="27">
          <cell r="D27">
            <v>0</v>
          </cell>
          <cell r="I27">
            <v>0</v>
          </cell>
          <cell r="J27">
            <v>0</v>
          </cell>
        </row>
        <row r="28">
          <cell r="D28">
            <v>0</v>
          </cell>
        </row>
        <row r="29">
          <cell r="D29">
            <v>0</v>
          </cell>
          <cell r="K29">
            <v>0</v>
          </cell>
          <cell r="L29">
            <v>0</v>
          </cell>
          <cell r="M29">
            <v>0</v>
          </cell>
          <cell r="N29">
            <v>0</v>
          </cell>
          <cell r="O29">
            <v>0</v>
          </cell>
          <cell r="P29">
            <v>0</v>
          </cell>
        </row>
        <row r="31">
          <cell r="D31">
            <v>0</v>
          </cell>
          <cell r="K31">
            <v>0</v>
          </cell>
          <cell r="L31">
            <v>0</v>
          </cell>
          <cell r="M31">
            <v>0</v>
          </cell>
          <cell r="N31">
            <v>0</v>
          </cell>
          <cell r="O31">
            <v>0</v>
          </cell>
          <cell r="P31">
            <v>0</v>
          </cell>
        </row>
        <row r="32">
          <cell r="D32">
            <v>0</v>
          </cell>
          <cell r="K32">
            <v>0</v>
          </cell>
          <cell r="L32">
            <v>0</v>
          </cell>
          <cell r="M32">
            <v>0</v>
          </cell>
          <cell r="N32">
            <v>0</v>
          </cell>
          <cell r="O32">
            <v>0</v>
          </cell>
          <cell r="P32">
            <v>0</v>
          </cell>
        </row>
        <row r="33">
          <cell r="D33">
            <v>0</v>
          </cell>
          <cell r="K33">
            <v>0</v>
          </cell>
          <cell r="L33">
            <v>0</v>
          </cell>
          <cell r="M33">
            <v>0</v>
          </cell>
          <cell r="N33">
            <v>0</v>
          </cell>
          <cell r="O33">
            <v>0</v>
          </cell>
          <cell r="P33">
            <v>0</v>
          </cell>
        </row>
        <row r="34">
          <cell r="D34">
            <v>0</v>
          </cell>
          <cell r="K34">
            <v>0</v>
          </cell>
          <cell r="L34">
            <v>0</v>
          </cell>
          <cell r="M34">
            <v>0</v>
          </cell>
          <cell r="N34">
            <v>0</v>
          </cell>
          <cell r="O34">
            <v>0</v>
          </cell>
          <cell r="P34">
            <v>0</v>
          </cell>
        </row>
        <row r="35">
          <cell r="D35">
            <v>0</v>
          </cell>
          <cell r="K35">
            <v>0</v>
          </cell>
          <cell r="L35">
            <v>0</v>
          </cell>
          <cell r="M35">
            <v>0</v>
          </cell>
          <cell r="N35">
            <v>0</v>
          </cell>
          <cell r="O35">
            <v>0</v>
          </cell>
          <cell r="P35">
            <v>0</v>
          </cell>
        </row>
        <row r="36">
          <cell r="D36">
            <v>0</v>
          </cell>
          <cell r="K36">
            <v>0</v>
          </cell>
          <cell r="L36">
            <v>0</v>
          </cell>
          <cell r="M36">
            <v>0</v>
          </cell>
          <cell r="N36">
            <v>0</v>
          </cell>
          <cell r="O36">
            <v>0</v>
          </cell>
          <cell r="P36">
            <v>0</v>
          </cell>
        </row>
        <row r="37">
          <cell r="D37">
            <v>0</v>
          </cell>
          <cell r="K37">
            <v>0</v>
          </cell>
          <cell r="L37">
            <v>0</v>
          </cell>
          <cell r="M37">
            <v>0</v>
          </cell>
          <cell r="N37">
            <v>0</v>
          </cell>
          <cell r="O37">
            <v>0</v>
          </cell>
          <cell r="P37">
            <v>0</v>
          </cell>
        </row>
        <row r="38">
          <cell r="D38">
            <v>0</v>
          </cell>
          <cell r="K38">
            <v>0</v>
          </cell>
          <cell r="L38">
            <v>0</v>
          </cell>
          <cell r="M38">
            <v>0</v>
          </cell>
          <cell r="N38">
            <v>0</v>
          </cell>
          <cell r="O38">
            <v>0</v>
          </cell>
          <cell r="P38">
            <v>0</v>
          </cell>
        </row>
        <row r="39">
          <cell r="D39">
            <v>0</v>
          </cell>
          <cell r="K39">
            <v>0</v>
          </cell>
          <cell r="L39">
            <v>0</v>
          </cell>
          <cell r="M39">
            <v>0</v>
          </cell>
          <cell r="N39">
            <v>0</v>
          </cell>
          <cell r="O39">
            <v>0</v>
          </cell>
          <cell r="P39">
            <v>0</v>
          </cell>
        </row>
        <row r="40">
          <cell r="D40">
            <v>0</v>
          </cell>
          <cell r="K40">
            <v>0</v>
          </cell>
          <cell r="L40">
            <v>0</v>
          </cell>
          <cell r="M40">
            <v>0</v>
          </cell>
          <cell r="N40">
            <v>0</v>
          </cell>
          <cell r="O40">
            <v>0</v>
          </cell>
          <cell r="P40">
            <v>0</v>
          </cell>
        </row>
        <row r="41">
          <cell r="D41">
            <v>0</v>
          </cell>
          <cell r="K41">
            <v>0</v>
          </cell>
          <cell r="L41">
            <v>0</v>
          </cell>
          <cell r="M41">
            <v>0</v>
          </cell>
          <cell r="N41">
            <v>0</v>
          </cell>
          <cell r="O41">
            <v>0</v>
          </cell>
          <cell r="P41">
            <v>0</v>
          </cell>
        </row>
        <row r="42">
          <cell r="D42">
            <v>0</v>
          </cell>
          <cell r="K42">
            <v>0</v>
          </cell>
          <cell r="L42">
            <v>0</v>
          </cell>
          <cell r="M42">
            <v>0</v>
          </cell>
          <cell r="N42">
            <v>0</v>
          </cell>
          <cell r="O42">
            <v>0</v>
          </cell>
          <cell r="P42">
            <v>0</v>
          </cell>
        </row>
        <row r="43">
          <cell r="D43">
            <v>0</v>
          </cell>
          <cell r="K43">
            <v>0</v>
          </cell>
          <cell r="L43">
            <v>0</v>
          </cell>
          <cell r="M43">
            <v>0</v>
          </cell>
          <cell r="N43">
            <v>0</v>
          </cell>
          <cell r="O43">
            <v>0</v>
          </cell>
          <cell r="P43">
            <v>0</v>
          </cell>
        </row>
        <row r="44">
          <cell r="D44">
            <v>0</v>
          </cell>
          <cell r="K44">
            <v>0</v>
          </cell>
          <cell r="L44">
            <v>0</v>
          </cell>
          <cell r="M44">
            <v>0</v>
          </cell>
          <cell r="N44">
            <v>0</v>
          </cell>
          <cell r="O44">
            <v>0</v>
          </cell>
          <cell r="P44">
            <v>0</v>
          </cell>
        </row>
        <row r="45">
          <cell r="D45">
            <v>0</v>
          </cell>
          <cell r="K45">
            <v>0</v>
          </cell>
          <cell r="L45">
            <v>0</v>
          </cell>
          <cell r="M45">
            <v>0</v>
          </cell>
          <cell r="N45">
            <v>0</v>
          </cell>
          <cell r="O45">
            <v>0</v>
          </cell>
          <cell r="P45">
            <v>0</v>
          </cell>
        </row>
        <row r="46">
          <cell r="D46">
            <v>0</v>
          </cell>
          <cell r="K46">
            <v>0</v>
          </cell>
          <cell r="L46">
            <v>0</v>
          </cell>
          <cell r="M46">
            <v>0</v>
          </cell>
          <cell r="N46">
            <v>0</v>
          </cell>
          <cell r="O46">
            <v>0</v>
          </cell>
          <cell r="P46">
            <v>0</v>
          </cell>
        </row>
        <row r="47">
          <cell r="D47">
            <v>0</v>
          </cell>
          <cell r="K47">
            <v>0</v>
          </cell>
          <cell r="L47">
            <v>0</v>
          </cell>
          <cell r="M47">
            <v>0</v>
          </cell>
          <cell r="N47">
            <v>0</v>
          </cell>
          <cell r="O47">
            <v>0</v>
          </cell>
          <cell r="P47">
            <v>0</v>
          </cell>
        </row>
        <row r="48">
          <cell r="D48">
            <v>0</v>
          </cell>
          <cell r="K48">
            <v>0</v>
          </cell>
          <cell r="L48">
            <v>0</v>
          </cell>
          <cell r="M48">
            <v>0</v>
          </cell>
          <cell r="N48">
            <v>0</v>
          </cell>
          <cell r="O48">
            <v>0</v>
          </cell>
          <cell r="P48">
            <v>0</v>
          </cell>
        </row>
        <row r="49">
          <cell r="D49">
            <v>0</v>
          </cell>
          <cell r="K49">
            <v>0</v>
          </cell>
          <cell r="L49">
            <v>0</v>
          </cell>
          <cell r="M49">
            <v>0</v>
          </cell>
          <cell r="N49">
            <v>0</v>
          </cell>
          <cell r="O49">
            <v>0</v>
          </cell>
          <cell r="P49">
            <v>0</v>
          </cell>
        </row>
        <row r="50">
          <cell r="D50">
            <v>0</v>
          </cell>
          <cell r="K50">
            <v>0</v>
          </cell>
          <cell r="L50">
            <v>0</v>
          </cell>
          <cell r="M50">
            <v>0</v>
          </cell>
          <cell r="N50">
            <v>0</v>
          </cell>
          <cell r="O50">
            <v>0</v>
          </cell>
          <cell r="P50">
            <v>0</v>
          </cell>
        </row>
        <row r="51">
          <cell r="D51">
            <v>0</v>
          </cell>
          <cell r="K51">
            <v>0</v>
          </cell>
          <cell r="L51">
            <v>0</v>
          </cell>
          <cell r="M51">
            <v>0</v>
          </cell>
          <cell r="N51">
            <v>0</v>
          </cell>
          <cell r="O51">
            <v>0</v>
          </cell>
          <cell r="P51">
            <v>0</v>
          </cell>
        </row>
        <row r="52">
          <cell r="D52">
            <v>0</v>
          </cell>
          <cell r="K52">
            <v>0</v>
          </cell>
          <cell r="L52">
            <v>0</v>
          </cell>
          <cell r="M52">
            <v>0</v>
          </cell>
          <cell r="N52">
            <v>0</v>
          </cell>
          <cell r="O52">
            <v>0</v>
          </cell>
          <cell r="P52">
            <v>0</v>
          </cell>
        </row>
        <row r="53">
          <cell r="D53">
            <v>0</v>
          </cell>
          <cell r="K53">
            <v>0</v>
          </cell>
          <cell r="L53">
            <v>0</v>
          </cell>
          <cell r="M53">
            <v>0</v>
          </cell>
          <cell r="N53">
            <v>0</v>
          </cell>
          <cell r="O53">
            <v>0</v>
          </cell>
          <cell r="P53">
            <v>0</v>
          </cell>
        </row>
        <row r="54">
          <cell r="D54">
            <v>0</v>
          </cell>
          <cell r="K54">
            <v>0</v>
          </cell>
          <cell r="L54">
            <v>0</v>
          </cell>
          <cell r="M54">
            <v>0</v>
          </cell>
          <cell r="N54">
            <v>0</v>
          </cell>
          <cell r="O54">
            <v>0</v>
          </cell>
          <cell r="P54">
            <v>0</v>
          </cell>
        </row>
        <row r="55">
          <cell r="D55">
            <v>0</v>
          </cell>
          <cell r="K55">
            <v>0</v>
          </cell>
          <cell r="L55">
            <v>0</v>
          </cell>
          <cell r="M55">
            <v>0</v>
          </cell>
          <cell r="N55">
            <v>0</v>
          </cell>
          <cell r="O55">
            <v>0</v>
          </cell>
          <cell r="P55">
            <v>0</v>
          </cell>
        </row>
        <row r="56">
          <cell r="D56">
            <v>0</v>
          </cell>
          <cell r="K56">
            <v>0</v>
          </cell>
          <cell r="L56">
            <v>0</v>
          </cell>
          <cell r="M56">
            <v>0</v>
          </cell>
          <cell r="N56">
            <v>0</v>
          </cell>
          <cell r="O56">
            <v>0</v>
          </cell>
          <cell r="P56">
            <v>0</v>
          </cell>
        </row>
        <row r="57">
          <cell r="D57">
            <v>0</v>
          </cell>
          <cell r="K57">
            <v>0</v>
          </cell>
          <cell r="L57">
            <v>0</v>
          </cell>
          <cell r="M57">
            <v>0</v>
          </cell>
          <cell r="N57">
            <v>0</v>
          </cell>
          <cell r="O57">
            <v>0</v>
          </cell>
          <cell r="P57">
            <v>0</v>
          </cell>
        </row>
        <row r="58">
          <cell r="D58">
            <v>0</v>
          </cell>
          <cell r="K58">
            <v>0</v>
          </cell>
          <cell r="L58">
            <v>0</v>
          </cell>
          <cell r="M58">
            <v>0</v>
          </cell>
          <cell r="N58">
            <v>0</v>
          </cell>
          <cell r="O58">
            <v>0</v>
          </cell>
          <cell r="P58">
            <v>0</v>
          </cell>
        </row>
        <row r="59">
          <cell r="D59">
            <v>0</v>
          </cell>
          <cell r="K59">
            <v>0</v>
          </cell>
          <cell r="L59">
            <v>0</v>
          </cell>
          <cell r="M59">
            <v>0</v>
          </cell>
          <cell r="N59">
            <v>0</v>
          </cell>
          <cell r="O59">
            <v>0</v>
          </cell>
          <cell r="P59">
            <v>0</v>
          </cell>
        </row>
        <row r="60">
          <cell r="D60">
            <v>0</v>
          </cell>
          <cell r="K60">
            <v>0</v>
          </cell>
          <cell r="L60">
            <v>0</v>
          </cell>
          <cell r="M60">
            <v>0</v>
          </cell>
          <cell r="N60">
            <v>0</v>
          </cell>
          <cell r="O60">
            <v>0</v>
          </cell>
          <cell r="P60">
            <v>0</v>
          </cell>
        </row>
        <row r="61">
          <cell r="D61">
            <v>0</v>
          </cell>
          <cell r="K61">
            <v>0</v>
          </cell>
          <cell r="L61">
            <v>0</v>
          </cell>
          <cell r="M61">
            <v>0</v>
          </cell>
          <cell r="N61">
            <v>0</v>
          </cell>
          <cell r="O61">
            <v>0</v>
          </cell>
          <cell r="P61">
            <v>0</v>
          </cell>
        </row>
        <row r="62">
          <cell r="D62">
            <v>0</v>
          </cell>
          <cell r="K62">
            <v>0</v>
          </cell>
          <cell r="L62">
            <v>0</v>
          </cell>
          <cell r="M62">
            <v>0</v>
          </cell>
          <cell r="N62">
            <v>0</v>
          </cell>
          <cell r="O62">
            <v>0</v>
          </cell>
          <cell r="P62">
            <v>0</v>
          </cell>
        </row>
        <row r="63">
          <cell r="D63">
            <v>0</v>
          </cell>
          <cell r="K63">
            <v>0</v>
          </cell>
          <cell r="L63">
            <v>0</v>
          </cell>
          <cell r="M63">
            <v>0</v>
          </cell>
          <cell r="N63">
            <v>0</v>
          </cell>
          <cell r="O63">
            <v>0</v>
          </cell>
          <cell r="P63">
            <v>0</v>
          </cell>
        </row>
        <row r="64">
          <cell r="D64">
            <v>0</v>
          </cell>
          <cell r="K64">
            <v>0</v>
          </cell>
          <cell r="L64">
            <v>0</v>
          </cell>
          <cell r="M64">
            <v>0</v>
          </cell>
          <cell r="N64">
            <v>0</v>
          </cell>
          <cell r="O64">
            <v>0</v>
          </cell>
          <cell r="P64">
            <v>0</v>
          </cell>
        </row>
        <row r="65">
          <cell r="D65">
            <v>0</v>
          </cell>
          <cell r="K65">
            <v>0</v>
          </cell>
          <cell r="L65">
            <v>0</v>
          </cell>
          <cell r="M65">
            <v>0</v>
          </cell>
          <cell r="N65">
            <v>0</v>
          </cell>
          <cell r="O65">
            <v>0</v>
          </cell>
          <cell r="P65">
            <v>0</v>
          </cell>
        </row>
        <row r="66">
          <cell r="D66">
            <v>0</v>
          </cell>
          <cell r="K66">
            <v>0</v>
          </cell>
          <cell r="L66">
            <v>0</v>
          </cell>
          <cell r="M66">
            <v>0</v>
          </cell>
          <cell r="N66">
            <v>0</v>
          </cell>
          <cell r="O66">
            <v>0</v>
          </cell>
          <cell r="P66">
            <v>0</v>
          </cell>
        </row>
        <row r="67">
          <cell r="D67">
            <v>0</v>
          </cell>
          <cell r="K67">
            <v>0</v>
          </cell>
          <cell r="L67">
            <v>0</v>
          </cell>
          <cell r="M67">
            <v>0</v>
          </cell>
          <cell r="N67">
            <v>0</v>
          </cell>
          <cell r="O67">
            <v>0</v>
          </cell>
          <cell r="P67">
            <v>0</v>
          </cell>
        </row>
        <row r="68">
          <cell r="D68">
            <v>0</v>
          </cell>
          <cell r="K68">
            <v>0</v>
          </cell>
          <cell r="L68">
            <v>0</v>
          </cell>
          <cell r="M68">
            <v>0</v>
          </cell>
          <cell r="N68">
            <v>0</v>
          </cell>
          <cell r="O68">
            <v>0</v>
          </cell>
          <cell r="P68">
            <v>0</v>
          </cell>
        </row>
        <row r="69">
          <cell r="D69">
            <v>0</v>
          </cell>
          <cell r="K69">
            <v>0</v>
          </cell>
          <cell r="L69">
            <v>0</v>
          </cell>
          <cell r="M69">
            <v>0</v>
          </cell>
          <cell r="N69">
            <v>0</v>
          </cell>
          <cell r="O69">
            <v>0</v>
          </cell>
          <cell r="P69">
            <v>0</v>
          </cell>
        </row>
        <row r="70">
          <cell r="D70">
            <v>0</v>
          </cell>
          <cell r="K70">
            <v>0</v>
          </cell>
          <cell r="L70">
            <v>0</v>
          </cell>
          <cell r="M70">
            <v>0</v>
          </cell>
          <cell r="N70">
            <v>0</v>
          </cell>
          <cell r="O70">
            <v>0</v>
          </cell>
          <cell r="P70">
            <v>0</v>
          </cell>
        </row>
        <row r="71">
          <cell r="D71">
            <v>0</v>
          </cell>
          <cell r="K71">
            <v>0</v>
          </cell>
          <cell r="L71">
            <v>0</v>
          </cell>
          <cell r="M71">
            <v>0</v>
          </cell>
          <cell r="N71">
            <v>0</v>
          </cell>
          <cell r="O71">
            <v>0</v>
          </cell>
          <cell r="P71">
            <v>0</v>
          </cell>
        </row>
        <row r="72">
          <cell r="D72">
            <v>0</v>
          </cell>
          <cell r="K72">
            <v>0</v>
          </cell>
          <cell r="L72">
            <v>0</v>
          </cell>
          <cell r="M72">
            <v>0</v>
          </cell>
          <cell r="N72">
            <v>0</v>
          </cell>
          <cell r="O72">
            <v>0</v>
          </cell>
          <cell r="P72">
            <v>0</v>
          </cell>
        </row>
        <row r="73">
          <cell r="D73">
            <v>0</v>
          </cell>
          <cell r="K73">
            <v>0</v>
          </cell>
          <cell r="L73">
            <v>0</v>
          </cell>
          <cell r="M73">
            <v>0</v>
          </cell>
          <cell r="N73">
            <v>0</v>
          </cell>
          <cell r="O73">
            <v>0</v>
          </cell>
          <cell r="P73">
            <v>0</v>
          </cell>
        </row>
        <row r="74">
          <cell r="D74">
            <v>0</v>
          </cell>
          <cell r="K74">
            <v>0</v>
          </cell>
          <cell r="L74">
            <v>0</v>
          </cell>
          <cell r="M74">
            <v>0</v>
          </cell>
          <cell r="N74">
            <v>0</v>
          </cell>
          <cell r="O74">
            <v>0</v>
          </cell>
          <cell r="P74">
            <v>0</v>
          </cell>
        </row>
        <row r="75">
          <cell r="D75">
            <v>0</v>
          </cell>
          <cell r="K75">
            <v>0</v>
          </cell>
          <cell r="L75">
            <v>0</v>
          </cell>
          <cell r="M75">
            <v>0</v>
          </cell>
          <cell r="N75">
            <v>0</v>
          </cell>
          <cell r="O75">
            <v>0</v>
          </cell>
          <cell r="P75">
            <v>0</v>
          </cell>
        </row>
        <row r="76">
          <cell r="D76">
            <v>0</v>
          </cell>
          <cell r="K76">
            <v>0</v>
          </cell>
          <cell r="L76">
            <v>0</v>
          </cell>
          <cell r="M76">
            <v>0</v>
          </cell>
          <cell r="N76">
            <v>0</v>
          </cell>
          <cell r="O76">
            <v>0</v>
          </cell>
          <cell r="P76">
            <v>0</v>
          </cell>
        </row>
        <row r="77">
          <cell r="D77">
            <v>0</v>
          </cell>
          <cell r="K77">
            <v>0</v>
          </cell>
          <cell r="L77">
            <v>0</v>
          </cell>
          <cell r="M77">
            <v>0</v>
          </cell>
          <cell r="N77">
            <v>0</v>
          </cell>
          <cell r="O77">
            <v>0</v>
          </cell>
          <cell r="P77">
            <v>0</v>
          </cell>
        </row>
        <row r="78">
          <cell r="D78">
            <v>0</v>
          </cell>
          <cell r="K78">
            <v>0</v>
          </cell>
          <cell r="L78">
            <v>0</v>
          </cell>
          <cell r="M78">
            <v>0</v>
          </cell>
          <cell r="N78">
            <v>0</v>
          </cell>
          <cell r="O78">
            <v>0</v>
          </cell>
          <cell r="P78">
            <v>0</v>
          </cell>
        </row>
        <row r="79">
          <cell r="D79">
            <v>0</v>
          </cell>
          <cell r="K79">
            <v>0</v>
          </cell>
          <cell r="L79">
            <v>0</v>
          </cell>
          <cell r="M79">
            <v>0</v>
          </cell>
          <cell r="N79">
            <v>0</v>
          </cell>
          <cell r="O79">
            <v>0</v>
          </cell>
          <cell r="P79">
            <v>0</v>
          </cell>
        </row>
        <row r="80">
          <cell r="D80">
            <v>0</v>
          </cell>
          <cell r="K80">
            <v>0</v>
          </cell>
          <cell r="L80">
            <v>0</v>
          </cell>
          <cell r="M80">
            <v>0</v>
          </cell>
          <cell r="N80">
            <v>0</v>
          </cell>
          <cell r="O80">
            <v>0</v>
          </cell>
          <cell r="P80">
            <v>0</v>
          </cell>
        </row>
        <row r="81">
          <cell r="D81">
            <v>0</v>
          </cell>
          <cell r="K81">
            <v>0</v>
          </cell>
          <cell r="L81">
            <v>0</v>
          </cell>
          <cell r="M81">
            <v>0</v>
          </cell>
          <cell r="N81">
            <v>0</v>
          </cell>
          <cell r="O81">
            <v>0</v>
          </cell>
          <cell r="P81">
            <v>0</v>
          </cell>
        </row>
        <row r="82">
          <cell r="D82">
            <v>0</v>
          </cell>
          <cell r="K82">
            <v>0</v>
          </cell>
          <cell r="L82">
            <v>0</v>
          </cell>
          <cell r="M82">
            <v>0</v>
          </cell>
          <cell r="N82">
            <v>0</v>
          </cell>
          <cell r="O82">
            <v>0</v>
          </cell>
          <cell r="P82">
            <v>0</v>
          </cell>
        </row>
        <row r="83">
          <cell r="D83">
            <v>0</v>
          </cell>
          <cell r="K83">
            <v>0</v>
          </cell>
          <cell r="L83">
            <v>0</v>
          </cell>
          <cell r="M83">
            <v>0</v>
          </cell>
          <cell r="N83">
            <v>0</v>
          </cell>
          <cell r="O83">
            <v>0</v>
          </cell>
          <cell r="P83">
            <v>0</v>
          </cell>
        </row>
        <row r="84">
          <cell r="D84">
            <v>0</v>
          </cell>
          <cell r="K84">
            <v>0</v>
          </cell>
          <cell r="L84">
            <v>0</v>
          </cell>
          <cell r="M84">
            <v>0</v>
          </cell>
          <cell r="N84">
            <v>0</v>
          </cell>
          <cell r="O84">
            <v>0</v>
          </cell>
          <cell r="P84">
            <v>0</v>
          </cell>
        </row>
        <row r="85">
          <cell r="D85">
            <v>0</v>
          </cell>
          <cell r="K85">
            <v>0</v>
          </cell>
          <cell r="L85">
            <v>0</v>
          </cell>
          <cell r="M85">
            <v>0</v>
          </cell>
          <cell r="N85">
            <v>0</v>
          </cell>
          <cell r="O85">
            <v>0</v>
          </cell>
          <cell r="P85">
            <v>0</v>
          </cell>
        </row>
      </sheetData>
      <sheetData sheetId="88">
        <row r="22">
          <cell r="E22">
            <v>28726.120000000003</v>
          </cell>
          <cell r="F22">
            <v>0</v>
          </cell>
          <cell r="M22">
            <v>47312.570000000043</v>
          </cell>
          <cell r="N22">
            <v>0</v>
          </cell>
        </row>
        <row r="23">
          <cell r="I23">
            <v>1294902.46</v>
          </cell>
        </row>
        <row r="24">
          <cell r="I24">
            <v>41405.550000000003</v>
          </cell>
        </row>
        <row r="25">
          <cell r="H25">
            <v>0</v>
          </cell>
        </row>
        <row r="28">
          <cell r="L28">
            <v>1349008.19</v>
          </cell>
        </row>
      </sheetData>
      <sheetData sheetId="89">
        <row r="22">
          <cell r="D22">
            <v>683778.17999999993</v>
          </cell>
          <cell r="E22">
            <v>15577.08</v>
          </cell>
          <cell r="F22">
            <v>0</v>
          </cell>
          <cell r="G22">
            <v>0</v>
          </cell>
          <cell r="H22">
            <v>0</v>
          </cell>
          <cell r="I22">
            <v>669201.1</v>
          </cell>
          <cell r="M22">
            <v>16577.079999999958</v>
          </cell>
          <cell r="N22">
            <v>0</v>
          </cell>
        </row>
        <row r="23">
          <cell r="D23">
            <v>668201.1</v>
          </cell>
          <cell r="I23">
            <v>668201.1</v>
          </cell>
        </row>
        <row r="24">
          <cell r="D24">
            <v>0</v>
          </cell>
          <cell r="I24">
            <v>1000</v>
          </cell>
        </row>
        <row r="25">
          <cell r="D25">
            <v>0</v>
          </cell>
          <cell r="I25">
            <v>0</v>
          </cell>
        </row>
        <row r="26">
          <cell r="D26">
            <v>0</v>
          </cell>
          <cell r="I26">
            <v>0</v>
          </cell>
        </row>
        <row r="27">
          <cell r="D27">
            <v>15577.08</v>
          </cell>
        </row>
        <row r="28">
          <cell r="D28">
            <v>683778.17999999993</v>
          </cell>
          <cell r="J28">
            <v>668201.1</v>
          </cell>
          <cell r="K28">
            <v>0</v>
          </cell>
          <cell r="L28">
            <v>691089.70000000007</v>
          </cell>
        </row>
        <row r="30">
          <cell r="D30">
            <v>663025.17999999993</v>
          </cell>
          <cell r="J30">
            <v>647448.1</v>
          </cell>
          <cell r="K30">
            <v>0</v>
          </cell>
          <cell r="L30">
            <v>670336.70000000007</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663025.17999999993</v>
          </cell>
          <cell r="J36">
            <v>647448.1</v>
          </cell>
          <cell r="K36">
            <v>0</v>
          </cell>
          <cell r="L36">
            <v>670336.70000000007</v>
          </cell>
        </row>
        <row r="37">
          <cell r="D37">
            <v>549587.94999999995</v>
          </cell>
          <cell r="J37">
            <v>534010.87</v>
          </cell>
          <cell r="K37">
            <v>0</v>
          </cell>
          <cell r="L37">
            <v>559538.92000000004</v>
          </cell>
        </row>
        <row r="38">
          <cell r="D38">
            <v>1542.86</v>
          </cell>
          <cell r="J38">
            <v>1542.86</v>
          </cell>
          <cell r="K38">
            <v>0</v>
          </cell>
          <cell r="L38">
            <v>761.27</v>
          </cell>
        </row>
        <row r="39">
          <cell r="D39">
            <v>111894.37</v>
          </cell>
          <cell r="J39">
            <v>111894.37</v>
          </cell>
          <cell r="K39">
            <v>0</v>
          </cell>
          <cell r="L39">
            <v>110036.51</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20753</v>
          </cell>
          <cell r="J65">
            <v>20753</v>
          </cell>
          <cell r="K65">
            <v>0</v>
          </cell>
          <cell r="L65">
            <v>20753</v>
          </cell>
        </row>
        <row r="66">
          <cell r="D66">
            <v>20753</v>
          </cell>
          <cell r="J66">
            <v>20753</v>
          </cell>
          <cell r="K66">
            <v>0</v>
          </cell>
          <cell r="L66">
            <v>20753</v>
          </cell>
        </row>
        <row r="67">
          <cell r="D67">
            <v>20753</v>
          </cell>
          <cell r="J67">
            <v>20753</v>
          </cell>
          <cell r="K67">
            <v>0</v>
          </cell>
          <cell r="L67">
            <v>20753</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90">
        <row r="22">
          <cell r="D22">
            <v>660299.5</v>
          </cell>
          <cell r="E22">
            <v>12944.64</v>
          </cell>
          <cell r="F22">
            <v>0</v>
          </cell>
          <cell r="G22">
            <v>0</v>
          </cell>
          <cell r="H22">
            <v>0</v>
          </cell>
          <cell r="I22">
            <v>665022.41</v>
          </cell>
          <cell r="M22">
            <v>30531.090000000084</v>
          </cell>
          <cell r="N22">
            <v>0</v>
          </cell>
        </row>
        <row r="23">
          <cell r="D23">
            <v>624616.86</v>
          </cell>
          <cell r="I23">
            <v>624616.86</v>
          </cell>
        </row>
        <row r="24">
          <cell r="D24">
            <v>22738</v>
          </cell>
          <cell r="I24">
            <v>40405.550000000003</v>
          </cell>
        </row>
        <row r="25">
          <cell r="D25">
            <v>0</v>
          </cell>
          <cell r="I25">
            <v>0</v>
          </cell>
        </row>
        <row r="26">
          <cell r="D26">
            <v>0</v>
          </cell>
          <cell r="I26">
            <v>0</v>
          </cell>
        </row>
        <row r="27">
          <cell r="D27">
            <v>12944.64</v>
          </cell>
        </row>
        <row r="28">
          <cell r="D28">
            <v>660299.5</v>
          </cell>
          <cell r="J28">
            <v>647435.96</v>
          </cell>
          <cell r="K28">
            <v>0</v>
          </cell>
          <cell r="L28">
            <v>656074.78999999992</v>
          </cell>
        </row>
        <row r="30">
          <cell r="D30">
            <v>510414.73</v>
          </cell>
          <cell r="J30">
            <v>497551.18999999994</v>
          </cell>
          <cell r="K30">
            <v>0</v>
          </cell>
          <cell r="L30">
            <v>506190.01999999996</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510414.73</v>
          </cell>
          <cell r="J36">
            <v>497551.18999999994</v>
          </cell>
          <cell r="K36">
            <v>0</v>
          </cell>
          <cell r="L36">
            <v>506190.01999999996</v>
          </cell>
        </row>
        <row r="37">
          <cell r="D37">
            <v>509873.83</v>
          </cell>
          <cell r="J37">
            <v>497012.29</v>
          </cell>
          <cell r="K37">
            <v>0</v>
          </cell>
          <cell r="L37">
            <v>505697.76</v>
          </cell>
        </row>
        <row r="38">
          <cell r="D38">
            <v>385.8</v>
          </cell>
          <cell r="J38">
            <v>385.8</v>
          </cell>
          <cell r="K38">
            <v>0</v>
          </cell>
          <cell r="L38">
            <v>339.16</v>
          </cell>
        </row>
        <row r="39">
          <cell r="D39">
            <v>0</v>
          </cell>
          <cell r="J39">
            <v>0</v>
          </cell>
          <cell r="K39">
            <v>0</v>
          </cell>
          <cell r="L39">
            <v>0</v>
          </cell>
        </row>
        <row r="40">
          <cell r="D40">
            <v>155.1</v>
          </cell>
          <cell r="J40">
            <v>153.1</v>
          </cell>
          <cell r="K40">
            <v>0</v>
          </cell>
          <cell r="L40">
            <v>153.1</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149884.76999999999</v>
          </cell>
          <cell r="J65">
            <v>149884.76999999999</v>
          </cell>
          <cell r="K65">
            <v>0</v>
          </cell>
          <cell r="L65">
            <v>149884.76999999999</v>
          </cell>
        </row>
        <row r="66">
          <cell r="D66">
            <v>149884.76999999999</v>
          </cell>
          <cell r="J66">
            <v>149884.76999999999</v>
          </cell>
          <cell r="K66">
            <v>0</v>
          </cell>
          <cell r="L66">
            <v>149884.76999999999</v>
          </cell>
        </row>
        <row r="67">
          <cell r="D67">
            <v>149884.76999999999</v>
          </cell>
          <cell r="J67">
            <v>149884.76999999999</v>
          </cell>
          <cell r="K67">
            <v>0</v>
          </cell>
          <cell r="L67">
            <v>149884.76999999999</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91">
        <row r="22">
          <cell r="D22">
            <v>2084.5</v>
          </cell>
          <cell r="E22">
            <v>0</v>
          </cell>
          <cell r="F22">
            <v>0</v>
          </cell>
          <cell r="G22">
            <v>0</v>
          </cell>
          <cell r="H22">
            <v>0</v>
          </cell>
          <cell r="I22">
            <v>2084.5</v>
          </cell>
          <cell r="M22">
            <v>0</v>
          </cell>
          <cell r="N22">
            <v>0</v>
          </cell>
        </row>
        <row r="23">
          <cell r="D23">
            <v>2084.5</v>
          </cell>
          <cell r="I23">
            <v>2084.5</v>
          </cell>
        </row>
        <row r="24">
          <cell r="D24">
            <v>0</v>
          </cell>
          <cell r="I24">
            <v>0</v>
          </cell>
        </row>
        <row r="25">
          <cell r="D25">
            <v>0</v>
          </cell>
          <cell r="I25">
            <v>0</v>
          </cell>
        </row>
        <row r="26">
          <cell r="D26">
            <v>0</v>
          </cell>
          <cell r="I26">
            <v>0</v>
          </cell>
        </row>
        <row r="27">
          <cell r="D27">
            <v>0</v>
          </cell>
        </row>
        <row r="28">
          <cell r="D28">
            <v>2084.5</v>
          </cell>
          <cell r="J28">
            <v>2084.5</v>
          </cell>
          <cell r="K28">
            <v>0</v>
          </cell>
          <cell r="L28">
            <v>1843.7</v>
          </cell>
        </row>
        <row r="30">
          <cell r="D30">
            <v>2084.5</v>
          </cell>
          <cell r="J30">
            <v>2084.5</v>
          </cell>
          <cell r="K30">
            <v>0</v>
          </cell>
          <cell r="L30">
            <v>1843.7</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2084.5</v>
          </cell>
          <cell r="J36">
            <v>2084.5</v>
          </cell>
          <cell r="K36">
            <v>0</v>
          </cell>
          <cell r="L36">
            <v>1843.7</v>
          </cell>
        </row>
        <row r="37">
          <cell r="D37">
            <v>2084.5</v>
          </cell>
          <cell r="J37">
            <v>2084.5</v>
          </cell>
          <cell r="K37">
            <v>0</v>
          </cell>
          <cell r="L37">
            <v>1843.7</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92">
        <row r="22">
          <cell r="D22">
            <v>0</v>
          </cell>
          <cell r="E22">
            <v>204.4</v>
          </cell>
          <cell r="F22">
            <v>0</v>
          </cell>
          <cell r="G22">
            <v>0</v>
          </cell>
          <cell r="H22">
            <v>0</v>
          </cell>
          <cell r="I22">
            <v>0</v>
          </cell>
          <cell r="M22">
            <v>204.4</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93">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94">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95">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96">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97">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98">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99">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00">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01">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02">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03">
        <row r="11">
          <cell r="A11" t="str">
            <v>Організаційно-правова форма господарювання</v>
          </cell>
        </row>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04">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05">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06">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07">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08">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09">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10">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11">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12">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13">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14">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15">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16">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17">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18">
        <row r="22">
          <cell r="D22">
            <v>0</v>
          </cell>
          <cell r="E22">
            <v>0</v>
          </cell>
          <cell r="F22">
            <v>0</v>
          </cell>
          <cell r="G22">
            <v>0</v>
          </cell>
          <cell r="H22">
            <v>0</v>
          </cell>
          <cell r="I22">
            <v>0</v>
          </cell>
          <cell r="M22">
            <v>0</v>
          </cell>
          <cell r="N22">
            <v>0</v>
          </cell>
        </row>
        <row r="23">
          <cell r="D23">
            <v>0</v>
          </cell>
          <cell r="I23">
            <v>0</v>
          </cell>
        </row>
        <row r="24">
          <cell r="D24">
            <v>0</v>
          </cell>
          <cell r="I24">
            <v>0</v>
          </cell>
        </row>
        <row r="25">
          <cell r="D25">
            <v>0</v>
          </cell>
          <cell r="I25">
            <v>0</v>
          </cell>
        </row>
        <row r="26">
          <cell r="D26">
            <v>0</v>
          </cell>
          <cell r="I26">
            <v>0</v>
          </cell>
        </row>
        <row r="27">
          <cell r="D27">
            <v>0</v>
          </cell>
        </row>
        <row r="28">
          <cell r="D28">
            <v>0</v>
          </cell>
          <cell r="J28">
            <v>0</v>
          </cell>
          <cell r="K28">
            <v>0</v>
          </cell>
          <cell r="L28">
            <v>0</v>
          </cell>
        </row>
        <row r="30">
          <cell r="D30">
            <v>0</v>
          </cell>
          <cell r="J30">
            <v>0</v>
          </cell>
          <cell r="K30">
            <v>0</v>
          </cell>
          <cell r="L30">
            <v>0</v>
          </cell>
        </row>
        <row r="31">
          <cell r="D31">
            <v>0</v>
          </cell>
          <cell r="J31">
            <v>0</v>
          </cell>
          <cell r="K31">
            <v>0</v>
          </cell>
          <cell r="L31">
            <v>0</v>
          </cell>
        </row>
        <row r="32">
          <cell r="D32">
            <v>0</v>
          </cell>
          <cell r="J32">
            <v>0</v>
          </cell>
          <cell r="K32">
            <v>0</v>
          </cell>
          <cell r="L32">
            <v>0</v>
          </cell>
        </row>
        <row r="33">
          <cell r="D33">
            <v>0</v>
          </cell>
          <cell r="J33">
            <v>0</v>
          </cell>
          <cell r="K33">
            <v>0</v>
          </cell>
          <cell r="L33">
            <v>0</v>
          </cell>
        </row>
        <row r="34">
          <cell r="D34">
            <v>0</v>
          </cell>
          <cell r="J34">
            <v>0</v>
          </cell>
          <cell r="K34">
            <v>0</v>
          </cell>
          <cell r="L34">
            <v>0</v>
          </cell>
        </row>
        <row r="35">
          <cell r="D35">
            <v>0</v>
          </cell>
          <cell r="J35">
            <v>0</v>
          </cell>
          <cell r="K35">
            <v>0</v>
          </cell>
          <cell r="L35">
            <v>0</v>
          </cell>
        </row>
        <row r="36">
          <cell r="D36">
            <v>0</v>
          </cell>
          <cell r="J36">
            <v>0</v>
          </cell>
          <cell r="K36">
            <v>0</v>
          </cell>
          <cell r="L36">
            <v>0</v>
          </cell>
        </row>
        <row r="37">
          <cell r="D37">
            <v>0</v>
          </cell>
          <cell r="J37">
            <v>0</v>
          </cell>
          <cell r="K37">
            <v>0</v>
          </cell>
          <cell r="L37">
            <v>0</v>
          </cell>
        </row>
        <row r="38">
          <cell r="D38">
            <v>0</v>
          </cell>
          <cell r="J38">
            <v>0</v>
          </cell>
          <cell r="K38">
            <v>0</v>
          </cell>
          <cell r="L38">
            <v>0</v>
          </cell>
        </row>
        <row r="39">
          <cell r="D39">
            <v>0</v>
          </cell>
          <cell r="J39">
            <v>0</v>
          </cell>
          <cell r="K39">
            <v>0</v>
          </cell>
          <cell r="L39">
            <v>0</v>
          </cell>
        </row>
        <row r="40">
          <cell r="D40">
            <v>0</v>
          </cell>
          <cell r="J40">
            <v>0</v>
          </cell>
          <cell r="K40">
            <v>0</v>
          </cell>
          <cell r="L40">
            <v>0</v>
          </cell>
        </row>
        <row r="41">
          <cell r="D41">
            <v>0</v>
          </cell>
          <cell r="J41">
            <v>0</v>
          </cell>
          <cell r="K41">
            <v>0</v>
          </cell>
          <cell r="L41">
            <v>0</v>
          </cell>
        </row>
        <row r="42">
          <cell r="D42">
            <v>0</v>
          </cell>
          <cell r="J42">
            <v>0</v>
          </cell>
          <cell r="K42">
            <v>0</v>
          </cell>
          <cell r="L42">
            <v>0</v>
          </cell>
        </row>
        <row r="43">
          <cell r="D43">
            <v>0</v>
          </cell>
          <cell r="J43">
            <v>0</v>
          </cell>
          <cell r="K43">
            <v>0</v>
          </cell>
          <cell r="L43">
            <v>0</v>
          </cell>
        </row>
        <row r="44">
          <cell r="D44">
            <v>0</v>
          </cell>
          <cell r="J44">
            <v>0</v>
          </cell>
          <cell r="K44">
            <v>0</v>
          </cell>
          <cell r="L44">
            <v>0</v>
          </cell>
        </row>
        <row r="45">
          <cell r="D45">
            <v>0</v>
          </cell>
          <cell r="J45">
            <v>0</v>
          </cell>
          <cell r="K45">
            <v>0</v>
          </cell>
          <cell r="L45">
            <v>0</v>
          </cell>
        </row>
        <row r="46">
          <cell r="D46">
            <v>0</v>
          </cell>
          <cell r="J46">
            <v>0</v>
          </cell>
          <cell r="K46">
            <v>0</v>
          </cell>
          <cell r="L46">
            <v>0</v>
          </cell>
        </row>
        <row r="47">
          <cell r="D47">
            <v>0</v>
          </cell>
          <cell r="J47">
            <v>0</v>
          </cell>
          <cell r="K47">
            <v>0</v>
          </cell>
          <cell r="L47">
            <v>0</v>
          </cell>
        </row>
        <row r="48">
          <cell r="D48">
            <v>0</v>
          </cell>
          <cell r="J48">
            <v>0</v>
          </cell>
          <cell r="K48">
            <v>0</v>
          </cell>
          <cell r="L48">
            <v>0</v>
          </cell>
        </row>
        <row r="49">
          <cell r="D49">
            <v>0</v>
          </cell>
          <cell r="J49">
            <v>0</v>
          </cell>
          <cell r="K49">
            <v>0</v>
          </cell>
          <cell r="L49">
            <v>0</v>
          </cell>
        </row>
        <row r="50">
          <cell r="D50">
            <v>0</v>
          </cell>
          <cell r="J50">
            <v>0</v>
          </cell>
          <cell r="K50">
            <v>0</v>
          </cell>
          <cell r="L50">
            <v>0</v>
          </cell>
        </row>
        <row r="51">
          <cell r="D51">
            <v>0</v>
          </cell>
          <cell r="J51">
            <v>0</v>
          </cell>
          <cell r="K51">
            <v>0</v>
          </cell>
          <cell r="L51">
            <v>0</v>
          </cell>
        </row>
        <row r="52">
          <cell r="D52">
            <v>0</v>
          </cell>
          <cell r="J52">
            <v>0</v>
          </cell>
          <cell r="K52">
            <v>0</v>
          </cell>
          <cell r="L52">
            <v>0</v>
          </cell>
        </row>
        <row r="53">
          <cell r="D53">
            <v>0</v>
          </cell>
          <cell r="J53">
            <v>0</v>
          </cell>
          <cell r="K53">
            <v>0</v>
          </cell>
          <cell r="L53">
            <v>0</v>
          </cell>
        </row>
        <row r="54">
          <cell r="D54">
            <v>0</v>
          </cell>
          <cell r="J54">
            <v>0</v>
          </cell>
          <cell r="K54">
            <v>0</v>
          </cell>
          <cell r="L54">
            <v>0</v>
          </cell>
        </row>
        <row r="55">
          <cell r="D55">
            <v>0</v>
          </cell>
          <cell r="J55">
            <v>0</v>
          </cell>
          <cell r="K55">
            <v>0</v>
          </cell>
          <cell r="L55">
            <v>0</v>
          </cell>
        </row>
        <row r="56">
          <cell r="D56">
            <v>0</v>
          </cell>
          <cell r="J56">
            <v>0</v>
          </cell>
          <cell r="K56">
            <v>0</v>
          </cell>
          <cell r="L56">
            <v>0</v>
          </cell>
        </row>
        <row r="57">
          <cell r="D57">
            <v>0</v>
          </cell>
          <cell r="J57">
            <v>0</v>
          </cell>
          <cell r="K57">
            <v>0</v>
          </cell>
          <cell r="L57">
            <v>0</v>
          </cell>
        </row>
        <row r="58">
          <cell r="D58">
            <v>0</v>
          </cell>
          <cell r="J58">
            <v>0</v>
          </cell>
          <cell r="K58">
            <v>0</v>
          </cell>
          <cell r="L58">
            <v>0</v>
          </cell>
        </row>
        <row r="59">
          <cell r="D59">
            <v>0</v>
          </cell>
          <cell r="J59">
            <v>0</v>
          </cell>
          <cell r="K59">
            <v>0</v>
          </cell>
          <cell r="L59">
            <v>0</v>
          </cell>
        </row>
        <row r="60">
          <cell r="D60">
            <v>0</v>
          </cell>
          <cell r="J60">
            <v>0</v>
          </cell>
          <cell r="K60">
            <v>0</v>
          </cell>
          <cell r="L60">
            <v>0</v>
          </cell>
        </row>
        <row r="61">
          <cell r="D61">
            <v>0</v>
          </cell>
          <cell r="J61">
            <v>0</v>
          </cell>
          <cell r="K61">
            <v>0</v>
          </cell>
          <cell r="L61">
            <v>0</v>
          </cell>
        </row>
        <row r="62">
          <cell r="D62">
            <v>0</v>
          </cell>
          <cell r="J62">
            <v>0</v>
          </cell>
          <cell r="K62">
            <v>0</v>
          </cell>
          <cell r="L62">
            <v>0</v>
          </cell>
        </row>
        <row r="63">
          <cell r="D63">
            <v>0</v>
          </cell>
          <cell r="J63">
            <v>0</v>
          </cell>
          <cell r="K63">
            <v>0</v>
          </cell>
          <cell r="L63">
            <v>0</v>
          </cell>
        </row>
        <row r="64">
          <cell r="D64">
            <v>0</v>
          </cell>
          <cell r="J64">
            <v>0</v>
          </cell>
          <cell r="K64">
            <v>0</v>
          </cell>
          <cell r="L64">
            <v>0</v>
          </cell>
        </row>
        <row r="65">
          <cell r="D65">
            <v>0</v>
          </cell>
          <cell r="J65">
            <v>0</v>
          </cell>
          <cell r="K65">
            <v>0</v>
          </cell>
          <cell r="L65">
            <v>0</v>
          </cell>
        </row>
        <row r="66">
          <cell r="D66">
            <v>0</v>
          </cell>
          <cell r="J66">
            <v>0</v>
          </cell>
          <cell r="K66">
            <v>0</v>
          </cell>
          <cell r="L66">
            <v>0</v>
          </cell>
        </row>
        <row r="67">
          <cell r="D67">
            <v>0</v>
          </cell>
          <cell r="J67">
            <v>0</v>
          </cell>
          <cell r="K67">
            <v>0</v>
          </cell>
          <cell r="L67">
            <v>0</v>
          </cell>
        </row>
        <row r="68">
          <cell r="D68">
            <v>0</v>
          </cell>
          <cell r="J68">
            <v>0</v>
          </cell>
          <cell r="K68">
            <v>0</v>
          </cell>
          <cell r="L68">
            <v>0</v>
          </cell>
        </row>
        <row r="69">
          <cell r="D69">
            <v>0</v>
          </cell>
          <cell r="J69">
            <v>0</v>
          </cell>
          <cell r="K69">
            <v>0</v>
          </cell>
          <cell r="L69">
            <v>0</v>
          </cell>
        </row>
        <row r="70">
          <cell r="D70">
            <v>0</v>
          </cell>
          <cell r="J70">
            <v>0</v>
          </cell>
          <cell r="K70">
            <v>0</v>
          </cell>
          <cell r="L70">
            <v>0</v>
          </cell>
        </row>
        <row r="71">
          <cell r="D71">
            <v>0</v>
          </cell>
          <cell r="J71">
            <v>0</v>
          </cell>
          <cell r="K71">
            <v>0</v>
          </cell>
          <cell r="L71">
            <v>0</v>
          </cell>
        </row>
        <row r="72">
          <cell r="D72">
            <v>0</v>
          </cell>
          <cell r="J72">
            <v>0</v>
          </cell>
          <cell r="K72">
            <v>0</v>
          </cell>
          <cell r="L72">
            <v>0</v>
          </cell>
        </row>
        <row r="73">
          <cell r="D73">
            <v>0</v>
          </cell>
          <cell r="J73">
            <v>0</v>
          </cell>
          <cell r="K73">
            <v>0</v>
          </cell>
          <cell r="L73">
            <v>0</v>
          </cell>
        </row>
        <row r="74">
          <cell r="D74">
            <v>0</v>
          </cell>
          <cell r="J74">
            <v>0</v>
          </cell>
          <cell r="K74">
            <v>0</v>
          </cell>
          <cell r="L74">
            <v>0</v>
          </cell>
        </row>
        <row r="75">
          <cell r="D75">
            <v>0</v>
          </cell>
          <cell r="J75">
            <v>0</v>
          </cell>
          <cell r="K75">
            <v>0</v>
          </cell>
          <cell r="L75">
            <v>0</v>
          </cell>
        </row>
        <row r="76">
          <cell r="D76">
            <v>0</v>
          </cell>
          <cell r="J76">
            <v>0</v>
          </cell>
          <cell r="K76">
            <v>0</v>
          </cell>
          <cell r="L76">
            <v>0</v>
          </cell>
        </row>
        <row r="77">
          <cell r="D77">
            <v>0</v>
          </cell>
          <cell r="J77">
            <v>0</v>
          </cell>
          <cell r="K77">
            <v>0</v>
          </cell>
          <cell r="L77">
            <v>0</v>
          </cell>
        </row>
        <row r="78">
          <cell r="D78">
            <v>0</v>
          </cell>
          <cell r="J78">
            <v>0</v>
          </cell>
          <cell r="K78">
            <v>0</v>
          </cell>
          <cell r="L78">
            <v>0</v>
          </cell>
        </row>
        <row r="79">
          <cell r="D79">
            <v>0</v>
          </cell>
          <cell r="J79">
            <v>0</v>
          </cell>
          <cell r="K79">
            <v>0</v>
          </cell>
          <cell r="L79">
            <v>0</v>
          </cell>
        </row>
        <row r="80">
          <cell r="D80">
            <v>0</v>
          </cell>
          <cell r="J80">
            <v>0</v>
          </cell>
          <cell r="K80">
            <v>0</v>
          </cell>
          <cell r="L80">
            <v>0</v>
          </cell>
        </row>
        <row r="81">
          <cell r="D81">
            <v>0</v>
          </cell>
          <cell r="J81">
            <v>0</v>
          </cell>
          <cell r="K81">
            <v>0</v>
          </cell>
          <cell r="L81">
            <v>0</v>
          </cell>
        </row>
        <row r="82">
          <cell r="D82">
            <v>0</v>
          </cell>
          <cell r="J82">
            <v>0</v>
          </cell>
          <cell r="K82">
            <v>0</v>
          </cell>
          <cell r="L82">
            <v>0</v>
          </cell>
        </row>
        <row r="83">
          <cell r="D83">
            <v>0</v>
          </cell>
          <cell r="J83">
            <v>0</v>
          </cell>
          <cell r="K83">
            <v>0</v>
          </cell>
          <cell r="L83">
            <v>0</v>
          </cell>
        </row>
        <row r="84">
          <cell r="D84">
            <v>0</v>
          </cell>
          <cell r="J84">
            <v>0</v>
          </cell>
          <cell r="K84">
            <v>0</v>
          </cell>
          <cell r="L84">
            <v>0</v>
          </cell>
        </row>
        <row r="88">
          <cell r="D88">
            <v>0</v>
          </cell>
          <cell r="J88">
            <v>0</v>
          </cell>
          <cell r="K88">
            <v>0</v>
          </cell>
          <cell r="L88">
            <v>0</v>
          </cell>
        </row>
        <row r="89">
          <cell r="D89">
            <v>0</v>
          </cell>
          <cell r="J89">
            <v>0</v>
          </cell>
          <cell r="K89">
            <v>0</v>
          </cell>
          <cell r="L89">
            <v>0</v>
          </cell>
        </row>
        <row r="90">
          <cell r="D90">
            <v>0</v>
          </cell>
          <cell r="J90">
            <v>0</v>
          </cell>
          <cell r="K90">
            <v>0</v>
          </cell>
          <cell r="L90">
            <v>0</v>
          </cell>
        </row>
        <row r="91">
          <cell r="D91">
            <v>0</v>
          </cell>
          <cell r="J91">
            <v>0</v>
          </cell>
          <cell r="K91">
            <v>0</v>
          </cell>
          <cell r="L91">
            <v>0</v>
          </cell>
        </row>
        <row r="92">
          <cell r="D92">
            <v>0</v>
          </cell>
          <cell r="J92">
            <v>0</v>
          </cell>
          <cell r="K92">
            <v>0</v>
          </cell>
          <cell r="L92">
            <v>0</v>
          </cell>
        </row>
        <row r="93">
          <cell r="J93">
            <v>0</v>
          </cell>
          <cell r="K93">
            <v>0</v>
          </cell>
          <cell r="L93">
            <v>0</v>
          </cell>
        </row>
        <row r="94">
          <cell r="J94">
            <v>0</v>
          </cell>
          <cell r="K94">
            <v>0</v>
          </cell>
          <cell r="L94">
            <v>0</v>
          </cell>
        </row>
        <row r="95">
          <cell r="J95">
            <v>0</v>
          </cell>
          <cell r="K95">
            <v>0</v>
          </cell>
          <cell r="L95">
            <v>0</v>
          </cell>
        </row>
        <row r="96">
          <cell r="J96">
            <v>0</v>
          </cell>
          <cell r="K96">
            <v>0</v>
          </cell>
          <cell r="L96">
            <v>0</v>
          </cell>
        </row>
        <row r="97">
          <cell r="D97">
            <v>0</v>
          </cell>
          <cell r="J97">
            <v>0</v>
          </cell>
          <cell r="K97">
            <v>0</v>
          </cell>
          <cell r="L97">
            <v>0</v>
          </cell>
        </row>
        <row r="98">
          <cell r="D98">
            <v>0</v>
          </cell>
          <cell r="J98">
            <v>0</v>
          </cell>
          <cell r="K98">
            <v>0</v>
          </cell>
          <cell r="L98">
            <v>0</v>
          </cell>
        </row>
      </sheetData>
      <sheetData sheetId="119">
        <row r="22">
          <cell r="F22">
            <v>0</v>
          </cell>
          <cell r="G22">
            <v>0</v>
          </cell>
          <cell r="I22">
            <v>0</v>
          </cell>
          <cell r="L22">
            <v>70.28</v>
          </cell>
          <cell r="N22">
            <v>0</v>
          </cell>
        </row>
      </sheetData>
      <sheetData sheetId="120">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21">
        <row r="22">
          <cell r="D22">
            <v>0</v>
          </cell>
          <cell r="E22">
            <v>0</v>
          </cell>
          <cell r="F22">
            <v>0</v>
          </cell>
          <cell r="G22">
            <v>0</v>
          </cell>
          <cell r="H22">
            <v>0</v>
          </cell>
          <cell r="I22">
            <v>0</v>
          </cell>
          <cell r="J22">
            <v>0</v>
          </cell>
          <cell r="K22">
            <v>0</v>
          </cell>
          <cell r="L22">
            <v>70.28</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70.28</v>
          </cell>
          <cell r="M59">
            <v>0</v>
          </cell>
          <cell r="N59">
            <v>0</v>
          </cell>
        </row>
        <row r="60">
          <cell r="D60">
            <v>0</v>
          </cell>
          <cell r="E60">
            <v>0</v>
          </cell>
          <cell r="F60">
            <v>0</v>
          </cell>
          <cell r="G60">
            <v>0</v>
          </cell>
          <cell r="H60">
            <v>0</v>
          </cell>
          <cell r="I60">
            <v>0</v>
          </cell>
          <cell r="J60">
            <v>0</v>
          </cell>
          <cell r="K60">
            <v>0</v>
          </cell>
          <cell r="L60">
            <v>70.28</v>
          </cell>
          <cell r="M60">
            <v>0</v>
          </cell>
          <cell r="N60">
            <v>0</v>
          </cell>
        </row>
        <row r="61">
          <cell r="D61">
            <v>0</v>
          </cell>
          <cell r="E61">
            <v>0</v>
          </cell>
          <cell r="F61">
            <v>0</v>
          </cell>
          <cell r="G61">
            <v>0</v>
          </cell>
          <cell r="H61">
            <v>0</v>
          </cell>
          <cell r="I61">
            <v>0</v>
          </cell>
          <cell r="J61">
            <v>0</v>
          </cell>
          <cell r="K61">
            <v>0</v>
          </cell>
          <cell r="L61">
            <v>70.28</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22">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23">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24">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25">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26">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27">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28">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29">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30">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31">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32">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33">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34">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35">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36">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37">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38">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39">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40">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41">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42">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43">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44">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45">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46">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47">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48">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49">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50">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51">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52">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53">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54">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55">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56">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57">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58">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59">
        <row r="22">
          <cell r="D22">
            <v>0</v>
          </cell>
          <cell r="E22">
            <v>0</v>
          </cell>
          <cell r="F22">
            <v>0</v>
          </cell>
          <cell r="G22">
            <v>0</v>
          </cell>
          <cell r="H22">
            <v>0</v>
          </cell>
          <cell r="I22">
            <v>0</v>
          </cell>
          <cell r="J22">
            <v>0</v>
          </cell>
          <cell r="K22">
            <v>0</v>
          </cell>
          <cell r="L22">
            <v>0</v>
          </cell>
          <cell r="N22">
            <v>0</v>
          </cell>
        </row>
        <row r="24">
          <cell r="D24">
            <v>0</v>
          </cell>
          <cell r="E24">
            <v>0</v>
          </cell>
          <cell r="F24">
            <v>0</v>
          </cell>
          <cell r="G24">
            <v>0</v>
          </cell>
          <cell r="H24">
            <v>0</v>
          </cell>
          <cell r="I24">
            <v>0</v>
          </cell>
          <cell r="J24">
            <v>0</v>
          </cell>
          <cell r="K24">
            <v>0</v>
          </cell>
          <cell r="L24">
            <v>0</v>
          </cell>
          <cell r="N24">
            <v>0</v>
          </cell>
        </row>
        <row r="25">
          <cell r="D25">
            <v>0</v>
          </cell>
          <cell r="E25">
            <v>0</v>
          </cell>
          <cell r="F25">
            <v>0</v>
          </cell>
          <cell r="G25">
            <v>0</v>
          </cell>
          <cell r="H25">
            <v>0</v>
          </cell>
          <cell r="I25">
            <v>0</v>
          </cell>
          <cell r="J25">
            <v>0</v>
          </cell>
          <cell r="K25">
            <v>0</v>
          </cell>
          <cell r="L25">
            <v>0</v>
          </cell>
          <cell r="M25">
            <v>0</v>
          </cell>
          <cell r="N25">
            <v>0</v>
          </cell>
        </row>
        <row r="26">
          <cell r="D26">
            <v>0</v>
          </cell>
          <cell r="E26">
            <v>0</v>
          </cell>
          <cell r="F26">
            <v>0</v>
          </cell>
          <cell r="G26">
            <v>0</v>
          </cell>
          <cell r="H26">
            <v>0</v>
          </cell>
          <cell r="I26">
            <v>0</v>
          </cell>
          <cell r="J26">
            <v>0</v>
          </cell>
          <cell r="K26">
            <v>0</v>
          </cell>
          <cell r="L26">
            <v>0</v>
          </cell>
          <cell r="M26">
            <v>0</v>
          </cell>
          <cell r="N26">
            <v>0</v>
          </cell>
        </row>
        <row r="27">
          <cell r="D27">
            <v>0</v>
          </cell>
          <cell r="E27">
            <v>0</v>
          </cell>
          <cell r="F27">
            <v>0</v>
          </cell>
          <cell r="G27">
            <v>0</v>
          </cell>
          <cell r="H27">
            <v>0</v>
          </cell>
          <cell r="I27">
            <v>0</v>
          </cell>
          <cell r="J27">
            <v>0</v>
          </cell>
          <cell r="K27">
            <v>0</v>
          </cell>
          <cell r="L27">
            <v>0</v>
          </cell>
          <cell r="N27">
            <v>0</v>
          </cell>
        </row>
        <row r="28">
          <cell r="D28">
            <v>0</v>
          </cell>
          <cell r="E28">
            <v>0</v>
          </cell>
          <cell r="F28">
            <v>0</v>
          </cell>
          <cell r="G28">
            <v>0</v>
          </cell>
          <cell r="H28">
            <v>0</v>
          </cell>
          <cell r="I28">
            <v>0</v>
          </cell>
          <cell r="J28">
            <v>0</v>
          </cell>
          <cell r="K28">
            <v>0</v>
          </cell>
          <cell r="L28">
            <v>0</v>
          </cell>
          <cell r="M28">
            <v>0</v>
          </cell>
          <cell r="N28">
            <v>0</v>
          </cell>
        </row>
        <row r="29">
          <cell r="D29">
            <v>0</v>
          </cell>
          <cell r="E29">
            <v>0</v>
          </cell>
          <cell r="F29">
            <v>0</v>
          </cell>
          <cell r="G29">
            <v>0</v>
          </cell>
          <cell r="H29">
            <v>0</v>
          </cell>
          <cell r="I29">
            <v>0</v>
          </cell>
          <cell r="J29">
            <v>0</v>
          </cell>
          <cell r="K29">
            <v>0</v>
          </cell>
          <cell r="L29">
            <v>0</v>
          </cell>
          <cell r="M29">
            <v>0</v>
          </cell>
          <cell r="N29">
            <v>0</v>
          </cell>
        </row>
        <row r="30">
          <cell r="D30">
            <v>0</v>
          </cell>
          <cell r="E30">
            <v>0</v>
          </cell>
          <cell r="F30">
            <v>0</v>
          </cell>
          <cell r="G30">
            <v>0</v>
          </cell>
          <cell r="H30">
            <v>0</v>
          </cell>
          <cell r="I30">
            <v>0</v>
          </cell>
          <cell r="J30">
            <v>0</v>
          </cell>
          <cell r="K30">
            <v>0</v>
          </cell>
          <cell r="L30">
            <v>0</v>
          </cell>
          <cell r="M30">
            <v>0</v>
          </cell>
          <cell r="N30">
            <v>0</v>
          </cell>
        </row>
        <row r="31">
          <cell r="D31">
            <v>0</v>
          </cell>
          <cell r="E31">
            <v>0</v>
          </cell>
          <cell r="F31">
            <v>0</v>
          </cell>
          <cell r="G31">
            <v>0</v>
          </cell>
          <cell r="H31">
            <v>0</v>
          </cell>
          <cell r="I31">
            <v>0</v>
          </cell>
          <cell r="J31">
            <v>0</v>
          </cell>
          <cell r="K31">
            <v>0</v>
          </cell>
          <cell r="L31">
            <v>0</v>
          </cell>
          <cell r="M31">
            <v>0</v>
          </cell>
          <cell r="N31">
            <v>0</v>
          </cell>
        </row>
        <row r="32">
          <cell r="D32">
            <v>0</v>
          </cell>
          <cell r="E32">
            <v>0</v>
          </cell>
          <cell r="F32">
            <v>0</v>
          </cell>
          <cell r="G32">
            <v>0</v>
          </cell>
          <cell r="H32">
            <v>0</v>
          </cell>
          <cell r="I32">
            <v>0</v>
          </cell>
          <cell r="J32">
            <v>0</v>
          </cell>
          <cell r="K32">
            <v>0</v>
          </cell>
          <cell r="L32">
            <v>0</v>
          </cell>
          <cell r="M32">
            <v>0</v>
          </cell>
          <cell r="N32">
            <v>0</v>
          </cell>
        </row>
        <row r="33">
          <cell r="D33">
            <v>0</v>
          </cell>
          <cell r="E33">
            <v>0</v>
          </cell>
          <cell r="F33">
            <v>0</v>
          </cell>
          <cell r="G33">
            <v>0</v>
          </cell>
          <cell r="H33">
            <v>0</v>
          </cell>
          <cell r="I33">
            <v>0</v>
          </cell>
          <cell r="J33">
            <v>0</v>
          </cell>
          <cell r="K33">
            <v>0</v>
          </cell>
          <cell r="L33">
            <v>0</v>
          </cell>
          <cell r="M33">
            <v>0</v>
          </cell>
          <cell r="N33">
            <v>0</v>
          </cell>
        </row>
        <row r="34">
          <cell r="D34">
            <v>0</v>
          </cell>
          <cell r="E34">
            <v>0</v>
          </cell>
          <cell r="F34">
            <v>0</v>
          </cell>
          <cell r="G34">
            <v>0</v>
          </cell>
          <cell r="H34">
            <v>0</v>
          </cell>
          <cell r="I34">
            <v>0</v>
          </cell>
          <cell r="J34">
            <v>0</v>
          </cell>
          <cell r="K34">
            <v>0</v>
          </cell>
          <cell r="L34">
            <v>0</v>
          </cell>
          <cell r="M34">
            <v>0</v>
          </cell>
          <cell r="N34">
            <v>0</v>
          </cell>
        </row>
        <row r="35">
          <cell r="D35">
            <v>0</v>
          </cell>
          <cell r="E35">
            <v>0</v>
          </cell>
          <cell r="F35">
            <v>0</v>
          </cell>
          <cell r="G35">
            <v>0</v>
          </cell>
          <cell r="H35">
            <v>0</v>
          </cell>
          <cell r="I35">
            <v>0</v>
          </cell>
          <cell r="J35">
            <v>0</v>
          </cell>
          <cell r="K35">
            <v>0</v>
          </cell>
          <cell r="L35">
            <v>0</v>
          </cell>
          <cell r="M35">
            <v>0</v>
          </cell>
          <cell r="N35">
            <v>0</v>
          </cell>
        </row>
        <row r="36">
          <cell r="D36">
            <v>0</v>
          </cell>
          <cell r="E36">
            <v>0</v>
          </cell>
          <cell r="F36">
            <v>0</v>
          </cell>
          <cell r="G36">
            <v>0</v>
          </cell>
          <cell r="H36">
            <v>0</v>
          </cell>
          <cell r="I36">
            <v>0</v>
          </cell>
          <cell r="J36">
            <v>0</v>
          </cell>
          <cell r="K36">
            <v>0</v>
          </cell>
          <cell r="L36">
            <v>0</v>
          </cell>
          <cell r="M36">
            <v>0</v>
          </cell>
          <cell r="N36">
            <v>0</v>
          </cell>
        </row>
        <row r="37">
          <cell r="D37">
            <v>0</v>
          </cell>
          <cell r="E37">
            <v>0</v>
          </cell>
          <cell r="F37">
            <v>0</v>
          </cell>
          <cell r="G37">
            <v>0</v>
          </cell>
          <cell r="H37">
            <v>0</v>
          </cell>
          <cell r="I37">
            <v>0</v>
          </cell>
          <cell r="J37">
            <v>0</v>
          </cell>
          <cell r="K37">
            <v>0</v>
          </cell>
          <cell r="L37">
            <v>0</v>
          </cell>
          <cell r="M37">
            <v>0</v>
          </cell>
          <cell r="N37">
            <v>0</v>
          </cell>
        </row>
        <row r="38">
          <cell r="D38">
            <v>0</v>
          </cell>
          <cell r="E38">
            <v>0</v>
          </cell>
          <cell r="F38">
            <v>0</v>
          </cell>
          <cell r="G38">
            <v>0</v>
          </cell>
          <cell r="H38">
            <v>0</v>
          </cell>
          <cell r="I38">
            <v>0</v>
          </cell>
          <cell r="J38">
            <v>0</v>
          </cell>
          <cell r="K38">
            <v>0</v>
          </cell>
          <cell r="L38">
            <v>0</v>
          </cell>
          <cell r="M38">
            <v>0</v>
          </cell>
          <cell r="N38">
            <v>0</v>
          </cell>
        </row>
        <row r="39">
          <cell r="D39">
            <v>0</v>
          </cell>
          <cell r="E39">
            <v>0</v>
          </cell>
          <cell r="F39">
            <v>0</v>
          </cell>
          <cell r="G39">
            <v>0</v>
          </cell>
          <cell r="H39">
            <v>0</v>
          </cell>
          <cell r="I39">
            <v>0</v>
          </cell>
          <cell r="J39">
            <v>0</v>
          </cell>
          <cell r="K39">
            <v>0</v>
          </cell>
          <cell r="L39">
            <v>0</v>
          </cell>
          <cell r="M39">
            <v>0</v>
          </cell>
          <cell r="N39">
            <v>0</v>
          </cell>
        </row>
        <row r="40">
          <cell r="D40">
            <v>0</v>
          </cell>
          <cell r="E40">
            <v>0</v>
          </cell>
          <cell r="F40">
            <v>0</v>
          </cell>
          <cell r="G40">
            <v>0</v>
          </cell>
          <cell r="H40">
            <v>0</v>
          </cell>
          <cell r="I40">
            <v>0</v>
          </cell>
          <cell r="J40">
            <v>0</v>
          </cell>
          <cell r="K40">
            <v>0</v>
          </cell>
          <cell r="L40">
            <v>0</v>
          </cell>
          <cell r="M40">
            <v>0</v>
          </cell>
          <cell r="N40">
            <v>0</v>
          </cell>
        </row>
        <row r="41">
          <cell r="D41">
            <v>0</v>
          </cell>
          <cell r="E41">
            <v>0</v>
          </cell>
          <cell r="F41">
            <v>0</v>
          </cell>
          <cell r="G41">
            <v>0</v>
          </cell>
          <cell r="H41">
            <v>0</v>
          </cell>
          <cell r="I41">
            <v>0</v>
          </cell>
          <cell r="J41">
            <v>0</v>
          </cell>
          <cell r="K41">
            <v>0</v>
          </cell>
          <cell r="L41">
            <v>0</v>
          </cell>
          <cell r="M41">
            <v>0</v>
          </cell>
          <cell r="N41">
            <v>0</v>
          </cell>
        </row>
        <row r="42">
          <cell r="D42">
            <v>0</v>
          </cell>
          <cell r="E42">
            <v>0</v>
          </cell>
          <cell r="F42">
            <v>0</v>
          </cell>
          <cell r="G42">
            <v>0</v>
          </cell>
          <cell r="H42">
            <v>0</v>
          </cell>
          <cell r="I42">
            <v>0</v>
          </cell>
          <cell r="J42">
            <v>0</v>
          </cell>
          <cell r="K42">
            <v>0</v>
          </cell>
          <cell r="L42">
            <v>0</v>
          </cell>
          <cell r="M42">
            <v>0</v>
          </cell>
          <cell r="N42">
            <v>0</v>
          </cell>
        </row>
        <row r="43">
          <cell r="D43">
            <v>0</v>
          </cell>
          <cell r="E43">
            <v>0</v>
          </cell>
          <cell r="F43">
            <v>0</v>
          </cell>
          <cell r="G43">
            <v>0</v>
          </cell>
          <cell r="H43">
            <v>0</v>
          </cell>
          <cell r="I43">
            <v>0</v>
          </cell>
          <cell r="J43">
            <v>0</v>
          </cell>
          <cell r="K43">
            <v>0</v>
          </cell>
          <cell r="L43">
            <v>0</v>
          </cell>
          <cell r="M43">
            <v>0</v>
          </cell>
          <cell r="N43">
            <v>0</v>
          </cell>
        </row>
        <row r="44">
          <cell r="D44">
            <v>0</v>
          </cell>
          <cell r="E44">
            <v>0</v>
          </cell>
          <cell r="F44">
            <v>0</v>
          </cell>
          <cell r="G44">
            <v>0</v>
          </cell>
          <cell r="H44">
            <v>0</v>
          </cell>
          <cell r="I44">
            <v>0</v>
          </cell>
          <cell r="J44">
            <v>0</v>
          </cell>
          <cell r="K44">
            <v>0</v>
          </cell>
          <cell r="L44">
            <v>0</v>
          </cell>
          <cell r="M44">
            <v>0</v>
          </cell>
          <cell r="N44">
            <v>0</v>
          </cell>
        </row>
        <row r="45">
          <cell r="D45">
            <v>0</v>
          </cell>
          <cell r="E45">
            <v>0</v>
          </cell>
          <cell r="F45">
            <v>0</v>
          </cell>
          <cell r="G45">
            <v>0</v>
          </cell>
          <cell r="H45">
            <v>0</v>
          </cell>
          <cell r="I45">
            <v>0</v>
          </cell>
          <cell r="J45">
            <v>0</v>
          </cell>
          <cell r="K45">
            <v>0</v>
          </cell>
          <cell r="L45">
            <v>0</v>
          </cell>
          <cell r="M45">
            <v>0</v>
          </cell>
          <cell r="N45">
            <v>0</v>
          </cell>
        </row>
        <row r="46">
          <cell r="D46">
            <v>0</v>
          </cell>
          <cell r="E46">
            <v>0</v>
          </cell>
          <cell r="F46">
            <v>0</v>
          </cell>
          <cell r="G46">
            <v>0</v>
          </cell>
          <cell r="H46">
            <v>0</v>
          </cell>
          <cell r="I46">
            <v>0</v>
          </cell>
          <cell r="J46">
            <v>0</v>
          </cell>
          <cell r="K46">
            <v>0</v>
          </cell>
          <cell r="L46">
            <v>0</v>
          </cell>
          <cell r="M46">
            <v>0</v>
          </cell>
          <cell r="N46">
            <v>0</v>
          </cell>
        </row>
        <row r="47">
          <cell r="D47">
            <v>0</v>
          </cell>
          <cell r="E47">
            <v>0</v>
          </cell>
          <cell r="F47">
            <v>0</v>
          </cell>
          <cell r="G47">
            <v>0</v>
          </cell>
          <cell r="H47">
            <v>0</v>
          </cell>
          <cell r="I47">
            <v>0</v>
          </cell>
          <cell r="J47">
            <v>0</v>
          </cell>
          <cell r="K47">
            <v>0</v>
          </cell>
          <cell r="L47">
            <v>0</v>
          </cell>
          <cell r="M47">
            <v>0</v>
          </cell>
          <cell r="N47">
            <v>0</v>
          </cell>
        </row>
        <row r="48">
          <cell r="D48">
            <v>0</v>
          </cell>
          <cell r="E48">
            <v>0</v>
          </cell>
          <cell r="F48">
            <v>0</v>
          </cell>
          <cell r="G48">
            <v>0</v>
          </cell>
          <cell r="H48">
            <v>0</v>
          </cell>
          <cell r="I48">
            <v>0</v>
          </cell>
          <cell r="J48">
            <v>0</v>
          </cell>
          <cell r="K48">
            <v>0</v>
          </cell>
          <cell r="L48">
            <v>0</v>
          </cell>
          <cell r="M48">
            <v>0</v>
          </cell>
          <cell r="N48">
            <v>0</v>
          </cell>
        </row>
        <row r="49">
          <cell r="D49">
            <v>0</v>
          </cell>
          <cell r="E49">
            <v>0</v>
          </cell>
          <cell r="F49">
            <v>0</v>
          </cell>
          <cell r="G49">
            <v>0</v>
          </cell>
          <cell r="H49">
            <v>0</v>
          </cell>
          <cell r="I49">
            <v>0</v>
          </cell>
          <cell r="J49">
            <v>0</v>
          </cell>
          <cell r="K49">
            <v>0</v>
          </cell>
          <cell r="L49">
            <v>0</v>
          </cell>
          <cell r="M49">
            <v>0</v>
          </cell>
          <cell r="N49">
            <v>0</v>
          </cell>
        </row>
        <row r="50">
          <cell r="D50">
            <v>0</v>
          </cell>
          <cell r="E50">
            <v>0</v>
          </cell>
          <cell r="F50">
            <v>0</v>
          </cell>
          <cell r="G50">
            <v>0</v>
          </cell>
          <cell r="H50">
            <v>0</v>
          </cell>
          <cell r="I50">
            <v>0</v>
          </cell>
          <cell r="J50">
            <v>0</v>
          </cell>
          <cell r="K50">
            <v>0</v>
          </cell>
          <cell r="L50">
            <v>0</v>
          </cell>
          <cell r="M50">
            <v>0</v>
          </cell>
          <cell r="N50">
            <v>0</v>
          </cell>
        </row>
        <row r="51">
          <cell r="D51">
            <v>0</v>
          </cell>
          <cell r="E51">
            <v>0</v>
          </cell>
          <cell r="F51">
            <v>0</v>
          </cell>
          <cell r="G51">
            <v>0</v>
          </cell>
          <cell r="H51">
            <v>0</v>
          </cell>
          <cell r="I51">
            <v>0</v>
          </cell>
          <cell r="J51">
            <v>0</v>
          </cell>
          <cell r="K51">
            <v>0</v>
          </cell>
          <cell r="L51">
            <v>0</v>
          </cell>
          <cell r="M51">
            <v>0</v>
          </cell>
          <cell r="N51">
            <v>0</v>
          </cell>
        </row>
        <row r="52">
          <cell r="D52">
            <v>0</v>
          </cell>
          <cell r="E52">
            <v>0</v>
          </cell>
          <cell r="F52">
            <v>0</v>
          </cell>
          <cell r="G52">
            <v>0</v>
          </cell>
          <cell r="H52">
            <v>0</v>
          </cell>
          <cell r="I52">
            <v>0</v>
          </cell>
          <cell r="J52">
            <v>0</v>
          </cell>
          <cell r="K52">
            <v>0</v>
          </cell>
          <cell r="L52">
            <v>0</v>
          </cell>
          <cell r="M52">
            <v>0</v>
          </cell>
          <cell r="N52">
            <v>0</v>
          </cell>
        </row>
        <row r="53">
          <cell r="D53">
            <v>0</v>
          </cell>
          <cell r="E53">
            <v>0</v>
          </cell>
          <cell r="F53">
            <v>0</v>
          </cell>
          <cell r="G53">
            <v>0</v>
          </cell>
          <cell r="H53">
            <v>0</v>
          </cell>
          <cell r="I53">
            <v>0</v>
          </cell>
          <cell r="J53">
            <v>0</v>
          </cell>
          <cell r="K53">
            <v>0</v>
          </cell>
          <cell r="L53">
            <v>0</v>
          </cell>
          <cell r="M53">
            <v>0</v>
          </cell>
          <cell r="N53">
            <v>0</v>
          </cell>
        </row>
        <row r="54">
          <cell r="D54">
            <v>0</v>
          </cell>
          <cell r="E54">
            <v>0</v>
          </cell>
          <cell r="F54">
            <v>0</v>
          </cell>
          <cell r="G54">
            <v>0</v>
          </cell>
          <cell r="H54">
            <v>0</v>
          </cell>
          <cell r="J54">
            <v>0</v>
          </cell>
          <cell r="K54">
            <v>0</v>
          </cell>
          <cell r="L54">
            <v>0</v>
          </cell>
          <cell r="N54">
            <v>0</v>
          </cell>
        </row>
        <row r="55">
          <cell r="D55">
            <v>0</v>
          </cell>
          <cell r="E55">
            <v>0</v>
          </cell>
          <cell r="F55">
            <v>0</v>
          </cell>
          <cell r="G55">
            <v>0</v>
          </cell>
          <cell r="H55">
            <v>0</v>
          </cell>
          <cell r="I55">
            <v>0</v>
          </cell>
          <cell r="J55">
            <v>0</v>
          </cell>
          <cell r="K55">
            <v>0</v>
          </cell>
          <cell r="L55">
            <v>0</v>
          </cell>
          <cell r="M55">
            <v>0</v>
          </cell>
          <cell r="N55">
            <v>0</v>
          </cell>
        </row>
        <row r="56">
          <cell r="D56">
            <v>0</v>
          </cell>
          <cell r="E56">
            <v>0</v>
          </cell>
          <cell r="F56">
            <v>0</v>
          </cell>
          <cell r="G56">
            <v>0</v>
          </cell>
          <cell r="H56">
            <v>0</v>
          </cell>
          <cell r="I56">
            <v>0</v>
          </cell>
          <cell r="J56">
            <v>0</v>
          </cell>
          <cell r="K56">
            <v>0</v>
          </cell>
          <cell r="L56">
            <v>0</v>
          </cell>
          <cell r="M56">
            <v>0</v>
          </cell>
          <cell r="N56">
            <v>0</v>
          </cell>
        </row>
        <row r="57">
          <cell r="D57">
            <v>0</v>
          </cell>
          <cell r="E57">
            <v>0</v>
          </cell>
          <cell r="F57">
            <v>0</v>
          </cell>
          <cell r="G57">
            <v>0</v>
          </cell>
          <cell r="H57">
            <v>0</v>
          </cell>
          <cell r="J57">
            <v>0</v>
          </cell>
          <cell r="K57">
            <v>0</v>
          </cell>
          <cell r="L57">
            <v>0</v>
          </cell>
          <cell r="N57">
            <v>0</v>
          </cell>
        </row>
        <row r="58">
          <cell r="D58">
            <v>0</v>
          </cell>
          <cell r="E58">
            <v>0</v>
          </cell>
          <cell r="F58">
            <v>0</v>
          </cell>
          <cell r="G58">
            <v>0</v>
          </cell>
          <cell r="H58">
            <v>0</v>
          </cell>
          <cell r="I58">
            <v>0</v>
          </cell>
          <cell r="J58">
            <v>0</v>
          </cell>
          <cell r="K58">
            <v>0</v>
          </cell>
          <cell r="L58">
            <v>0</v>
          </cell>
          <cell r="M58">
            <v>0</v>
          </cell>
          <cell r="N58">
            <v>0</v>
          </cell>
        </row>
        <row r="59">
          <cell r="D59">
            <v>0</v>
          </cell>
          <cell r="E59">
            <v>0</v>
          </cell>
          <cell r="F59">
            <v>0</v>
          </cell>
          <cell r="G59">
            <v>0</v>
          </cell>
          <cell r="H59">
            <v>0</v>
          </cell>
          <cell r="I59">
            <v>0</v>
          </cell>
          <cell r="J59">
            <v>0</v>
          </cell>
          <cell r="K59">
            <v>0</v>
          </cell>
          <cell r="L59">
            <v>0</v>
          </cell>
          <cell r="M59">
            <v>0</v>
          </cell>
          <cell r="N59">
            <v>0</v>
          </cell>
        </row>
        <row r="60">
          <cell r="D60">
            <v>0</v>
          </cell>
          <cell r="E60">
            <v>0</v>
          </cell>
          <cell r="F60">
            <v>0</v>
          </cell>
          <cell r="G60">
            <v>0</v>
          </cell>
          <cell r="H60">
            <v>0</v>
          </cell>
          <cell r="I60">
            <v>0</v>
          </cell>
          <cell r="J60">
            <v>0</v>
          </cell>
          <cell r="K60">
            <v>0</v>
          </cell>
          <cell r="L60">
            <v>0</v>
          </cell>
          <cell r="M60">
            <v>0</v>
          </cell>
          <cell r="N60">
            <v>0</v>
          </cell>
        </row>
        <row r="61">
          <cell r="D61">
            <v>0</v>
          </cell>
          <cell r="E61">
            <v>0</v>
          </cell>
          <cell r="F61">
            <v>0</v>
          </cell>
          <cell r="G61">
            <v>0</v>
          </cell>
          <cell r="H61">
            <v>0</v>
          </cell>
          <cell r="I61">
            <v>0</v>
          </cell>
          <cell r="J61">
            <v>0</v>
          </cell>
          <cell r="K61">
            <v>0</v>
          </cell>
          <cell r="L61">
            <v>0</v>
          </cell>
          <cell r="M61">
            <v>0</v>
          </cell>
          <cell r="N61">
            <v>0</v>
          </cell>
        </row>
        <row r="62">
          <cell r="D62">
            <v>0</v>
          </cell>
          <cell r="E62">
            <v>0</v>
          </cell>
          <cell r="F62">
            <v>0</v>
          </cell>
          <cell r="G62">
            <v>0</v>
          </cell>
          <cell r="H62">
            <v>0</v>
          </cell>
          <cell r="I62">
            <v>0</v>
          </cell>
          <cell r="J62">
            <v>0</v>
          </cell>
          <cell r="K62">
            <v>0</v>
          </cell>
          <cell r="L62">
            <v>0</v>
          </cell>
          <cell r="M62">
            <v>0</v>
          </cell>
          <cell r="N62">
            <v>0</v>
          </cell>
        </row>
        <row r="63">
          <cell r="D63">
            <v>0</v>
          </cell>
          <cell r="E63">
            <v>0</v>
          </cell>
          <cell r="F63">
            <v>0</v>
          </cell>
          <cell r="G63">
            <v>0</v>
          </cell>
          <cell r="H63">
            <v>0</v>
          </cell>
          <cell r="I63">
            <v>0</v>
          </cell>
          <cell r="J63">
            <v>0</v>
          </cell>
          <cell r="K63">
            <v>0</v>
          </cell>
          <cell r="L63">
            <v>0</v>
          </cell>
          <cell r="M63">
            <v>0</v>
          </cell>
          <cell r="N63">
            <v>0</v>
          </cell>
        </row>
        <row r="64">
          <cell r="D64">
            <v>0</v>
          </cell>
          <cell r="E64">
            <v>0</v>
          </cell>
          <cell r="F64">
            <v>0</v>
          </cell>
          <cell r="G64">
            <v>0</v>
          </cell>
          <cell r="H64">
            <v>0</v>
          </cell>
          <cell r="I64">
            <v>0</v>
          </cell>
          <cell r="J64">
            <v>0</v>
          </cell>
          <cell r="K64">
            <v>0</v>
          </cell>
          <cell r="L64">
            <v>0</v>
          </cell>
          <cell r="M64">
            <v>0</v>
          </cell>
          <cell r="N64">
            <v>0</v>
          </cell>
        </row>
        <row r="65">
          <cell r="D65">
            <v>0</v>
          </cell>
          <cell r="E65">
            <v>0</v>
          </cell>
          <cell r="F65">
            <v>0</v>
          </cell>
          <cell r="G65">
            <v>0</v>
          </cell>
          <cell r="H65">
            <v>0</v>
          </cell>
          <cell r="I65">
            <v>0</v>
          </cell>
          <cell r="J65">
            <v>0</v>
          </cell>
          <cell r="K65">
            <v>0</v>
          </cell>
          <cell r="L65">
            <v>0</v>
          </cell>
          <cell r="M65">
            <v>0</v>
          </cell>
          <cell r="N65">
            <v>0</v>
          </cell>
        </row>
        <row r="66">
          <cell r="D66">
            <v>0</v>
          </cell>
          <cell r="E66">
            <v>0</v>
          </cell>
          <cell r="F66">
            <v>0</v>
          </cell>
          <cell r="G66">
            <v>0</v>
          </cell>
          <cell r="H66">
            <v>0</v>
          </cell>
          <cell r="I66">
            <v>0</v>
          </cell>
          <cell r="J66">
            <v>0</v>
          </cell>
          <cell r="K66">
            <v>0</v>
          </cell>
          <cell r="L66">
            <v>0</v>
          </cell>
          <cell r="M66">
            <v>0</v>
          </cell>
          <cell r="N66">
            <v>0</v>
          </cell>
        </row>
        <row r="67">
          <cell r="D67">
            <v>0</v>
          </cell>
          <cell r="E67">
            <v>0</v>
          </cell>
          <cell r="F67">
            <v>0</v>
          </cell>
          <cell r="G67">
            <v>0</v>
          </cell>
          <cell r="H67">
            <v>0</v>
          </cell>
          <cell r="I67">
            <v>0</v>
          </cell>
          <cell r="J67">
            <v>0</v>
          </cell>
          <cell r="K67">
            <v>0</v>
          </cell>
          <cell r="L67">
            <v>0</v>
          </cell>
          <cell r="M67">
            <v>0</v>
          </cell>
          <cell r="N67">
            <v>0</v>
          </cell>
        </row>
        <row r="68">
          <cell r="D68">
            <v>0</v>
          </cell>
          <cell r="E68">
            <v>0</v>
          </cell>
          <cell r="F68">
            <v>0</v>
          </cell>
          <cell r="G68">
            <v>0</v>
          </cell>
          <cell r="H68">
            <v>0</v>
          </cell>
          <cell r="I68">
            <v>0</v>
          </cell>
          <cell r="J68">
            <v>0</v>
          </cell>
          <cell r="K68">
            <v>0</v>
          </cell>
          <cell r="L68">
            <v>0</v>
          </cell>
          <cell r="M68">
            <v>0</v>
          </cell>
          <cell r="N68">
            <v>0</v>
          </cell>
        </row>
        <row r="69">
          <cell r="D69">
            <v>0</v>
          </cell>
          <cell r="E69">
            <v>0</v>
          </cell>
          <cell r="F69">
            <v>0</v>
          </cell>
          <cell r="G69">
            <v>0</v>
          </cell>
          <cell r="H69">
            <v>0</v>
          </cell>
          <cell r="I69">
            <v>0</v>
          </cell>
          <cell r="J69">
            <v>0</v>
          </cell>
          <cell r="K69">
            <v>0</v>
          </cell>
          <cell r="L69">
            <v>0</v>
          </cell>
          <cell r="M69">
            <v>0</v>
          </cell>
          <cell r="N69">
            <v>0</v>
          </cell>
        </row>
        <row r="70">
          <cell r="D70">
            <v>0</v>
          </cell>
          <cell r="E70">
            <v>0</v>
          </cell>
          <cell r="F70">
            <v>0</v>
          </cell>
          <cell r="G70">
            <v>0</v>
          </cell>
          <cell r="H70">
            <v>0</v>
          </cell>
          <cell r="I70">
            <v>0</v>
          </cell>
          <cell r="J70">
            <v>0</v>
          </cell>
          <cell r="K70">
            <v>0</v>
          </cell>
          <cell r="L70">
            <v>0</v>
          </cell>
          <cell r="M70">
            <v>0</v>
          </cell>
          <cell r="N70">
            <v>0</v>
          </cell>
        </row>
        <row r="71">
          <cell r="D71">
            <v>0</v>
          </cell>
          <cell r="E71">
            <v>0</v>
          </cell>
          <cell r="F71">
            <v>0</v>
          </cell>
          <cell r="G71">
            <v>0</v>
          </cell>
          <cell r="H71">
            <v>0</v>
          </cell>
          <cell r="I71">
            <v>0</v>
          </cell>
          <cell r="J71">
            <v>0</v>
          </cell>
          <cell r="K71">
            <v>0</v>
          </cell>
          <cell r="L71">
            <v>0</v>
          </cell>
          <cell r="M71">
            <v>0</v>
          </cell>
          <cell r="N71">
            <v>0</v>
          </cell>
        </row>
        <row r="72">
          <cell r="D72">
            <v>0</v>
          </cell>
          <cell r="E72">
            <v>0</v>
          </cell>
          <cell r="F72">
            <v>0</v>
          </cell>
          <cell r="G72">
            <v>0</v>
          </cell>
          <cell r="H72">
            <v>0</v>
          </cell>
          <cell r="I72">
            <v>0</v>
          </cell>
          <cell r="J72">
            <v>0</v>
          </cell>
          <cell r="K72">
            <v>0</v>
          </cell>
          <cell r="L72">
            <v>0</v>
          </cell>
          <cell r="M72">
            <v>0</v>
          </cell>
          <cell r="N72">
            <v>0</v>
          </cell>
        </row>
        <row r="73">
          <cell r="D73">
            <v>0</v>
          </cell>
          <cell r="E73">
            <v>0</v>
          </cell>
          <cell r="F73">
            <v>0</v>
          </cell>
          <cell r="G73">
            <v>0</v>
          </cell>
          <cell r="H73">
            <v>0</v>
          </cell>
          <cell r="I73">
            <v>0</v>
          </cell>
          <cell r="J73">
            <v>0</v>
          </cell>
          <cell r="K73">
            <v>0</v>
          </cell>
          <cell r="L73">
            <v>0</v>
          </cell>
          <cell r="M73">
            <v>0</v>
          </cell>
          <cell r="N73">
            <v>0</v>
          </cell>
        </row>
        <row r="74">
          <cell r="D74">
            <v>0</v>
          </cell>
          <cell r="E74">
            <v>0</v>
          </cell>
          <cell r="F74">
            <v>0</v>
          </cell>
          <cell r="G74">
            <v>0</v>
          </cell>
          <cell r="H74">
            <v>0</v>
          </cell>
          <cell r="I74">
            <v>0</v>
          </cell>
          <cell r="J74">
            <v>0</v>
          </cell>
          <cell r="K74">
            <v>0</v>
          </cell>
          <cell r="L74">
            <v>0</v>
          </cell>
          <cell r="M74">
            <v>0</v>
          </cell>
          <cell r="N74">
            <v>0</v>
          </cell>
        </row>
        <row r="75">
          <cell r="D75">
            <v>0</v>
          </cell>
          <cell r="E75">
            <v>0</v>
          </cell>
          <cell r="F75">
            <v>0</v>
          </cell>
          <cell r="G75">
            <v>0</v>
          </cell>
          <cell r="H75">
            <v>0</v>
          </cell>
          <cell r="I75">
            <v>0</v>
          </cell>
          <cell r="J75">
            <v>0</v>
          </cell>
          <cell r="K75">
            <v>0</v>
          </cell>
          <cell r="L75">
            <v>0</v>
          </cell>
          <cell r="M75">
            <v>0</v>
          </cell>
          <cell r="N75">
            <v>0</v>
          </cell>
        </row>
        <row r="76">
          <cell r="D76">
            <v>0</v>
          </cell>
          <cell r="E76">
            <v>0</v>
          </cell>
          <cell r="F76">
            <v>0</v>
          </cell>
          <cell r="G76">
            <v>0</v>
          </cell>
          <cell r="H76">
            <v>0</v>
          </cell>
          <cell r="I76">
            <v>0</v>
          </cell>
          <cell r="J76">
            <v>0</v>
          </cell>
          <cell r="K76">
            <v>0</v>
          </cell>
          <cell r="L76">
            <v>0</v>
          </cell>
          <cell r="M76">
            <v>0</v>
          </cell>
          <cell r="N76">
            <v>0</v>
          </cell>
        </row>
        <row r="77">
          <cell r="D77">
            <v>0</v>
          </cell>
          <cell r="E77">
            <v>0</v>
          </cell>
          <cell r="F77">
            <v>0</v>
          </cell>
          <cell r="G77">
            <v>0</v>
          </cell>
          <cell r="H77">
            <v>0</v>
          </cell>
          <cell r="I77">
            <v>0</v>
          </cell>
          <cell r="J77">
            <v>0</v>
          </cell>
          <cell r="K77">
            <v>0</v>
          </cell>
          <cell r="L77">
            <v>0</v>
          </cell>
          <cell r="M77">
            <v>0</v>
          </cell>
          <cell r="N77">
            <v>0</v>
          </cell>
        </row>
        <row r="78">
          <cell r="D78">
            <v>0</v>
          </cell>
          <cell r="E78">
            <v>0</v>
          </cell>
          <cell r="F78">
            <v>0</v>
          </cell>
          <cell r="G78">
            <v>0</v>
          </cell>
          <cell r="H78">
            <v>0</v>
          </cell>
          <cell r="I78">
            <v>0</v>
          </cell>
          <cell r="J78">
            <v>0</v>
          </cell>
          <cell r="K78">
            <v>0</v>
          </cell>
          <cell r="L78">
            <v>0</v>
          </cell>
          <cell r="M78">
            <v>0</v>
          </cell>
          <cell r="N78">
            <v>0</v>
          </cell>
        </row>
        <row r="79">
          <cell r="D79">
            <v>0</v>
          </cell>
          <cell r="E79">
            <v>0</v>
          </cell>
          <cell r="F79">
            <v>0</v>
          </cell>
          <cell r="G79">
            <v>0</v>
          </cell>
          <cell r="H79">
            <v>0</v>
          </cell>
          <cell r="I79">
            <v>0</v>
          </cell>
          <cell r="J79">
            <v>0</v>
          </cell>
          <cell r="K79">
            <v>0</v>
          </cell>
          <cell r="L79">
            <v>0</v>
          </cell>
          <cell r="M79">
            <v>0</v>
          </cell>
          <cell r="N79">
            <v>0</v>
          </cell>
        </row>
        <row r="80">
          <cell r="D80">
            <v>0</v>
          </cell>
          <cell r="E80">
            <v>0</v>
          </cell>
          <cell r="F80">
            <v>0</v>
          </cell>
          <cell r="G80">
            <v>0</v>
          </cell>
          <cell r="H80">
            <v>0</v>
          </cell>
          <cell r="I80">
            <v>0</v>
          </cell>
          <cell r="J80">
            <v>0</v>
          </cell>
          <cell r="K80">
            <v>0</v>
          </cell>
          <cell r="L80">
            <v>0</v>
          </cell>
          <cell r="M80">
            <v>0</v>
          </cell>
          <cell r="N80">
            <v>0</v>
          </cell>
        </row>
        <row r="81">
          <cell r="D81">
            <v>0</v>
          </cell>
          <cell r="E81">
            <v>0</v>
          </cell>
          <cell r="F81">
            <v>0</v>
          </cell>
          <cell r="G81">
            <v>0</v>
          </cell>
          <cell r="H81">
            <v>0</v>
          </cell>
          <cell r="I81">
            <v>0</v>
          </cell>
          <cell r="J81">
            <v>0</v>
          </cell>
          <cell r="K81">
            <v>0</v>
          </cell>
          <cell r="L81">
            <v>0</v>
          </cell>
          <cell r="M81">
            <v>0</v>
          </cell>
          <cell r="N81">
            <v>0</v>
          </cell>
        </row>
        <row r="82">
          <cell r="D82">
            <v>0</v>
          </cell>
          <cell r="E82">
            <v>0</v>
          </cell>
          <cell r="F82">
            <v>0</v>
          </cell>
          <cell r="G82">
            <v>0</v>
          </cell>
          <cell r="H82">
            <v>0</v>
          </cell>
          <cell r="I82">
            <v>0</v>
          </cell>
          <cell r="J82">
            <v>0</v>
          </cell>
          <cell r="K82">
            <v>0</v>
          </cell>
          <cell r="L82">
            <v>0</v>
          </cell>
          <cell r="M82">
            <v>0</v>
          </cell>
          <cell r="N82">
            <v>0</v>
          </cell>
        </row>
        <row r="83">
          <cell r="D83">
            <v>0</v>
          </cell>
          <cell r="E83">
            <v>0</v>
          </cell>
          <cell r="F83">
            <v>0</v>
          </cell>
          <cell r="G83">
            <v>0</v>
          </cell>
          <cell r="H83">
            <v>0</v>
          </cell>
          <cell r="I83">
            <v>0</v>
          </cell>
          <cell r="J83">
            <v>0</v>
          </cell>
          <cell r="K83">
            <v>0</v>
          </cell>
          <cell r="L83">
            <v>0</v>
          </cell>
          <cell r="M83">
            <v>0</v>
          </cell>
          <cell r="N83">
            <v>0</v>
          </cell>
        </row>
        <row r="84">
          <cell r="D84">
            <v>0</v>
          </cell>
          <cell r="E84">
            <v>0</v>
          </cell>
          <cell r="F84">
            <v>0</v>
          </cell>
          <cell r="G84">
            <v>0</v>
          </cell>
          <cell r="H84">
            <v>0</v>
          </cell>
          <cell r="I84">
            <v>0</v>
          </cell>
          <cell r="J84">
            <v>0</v>
          </cell>
          <cell r="K84">
            <v>0</v>
          </cell>
          <cell r="L84">
            <v>0</v>
          </cell>
          <cell r="M84">
            <v>0</v>
          </cell>
          <cell r="N84">
            <v>0</v>
          </cell>
        </row>
        <row r="85">
          <cell r="D85">
            <v>0</v>
          </cell>
          <cell r="E85">
            <v>0</v>
          </cell>
          <cell r="F85">
            <v>0</v>
          </cell>
          <cell r="G85">
            <v>0</v>
          </cell>
          <cell r="H85">
            <v>0</v>
          </cell>
          <cell r="I85">
            <v>0</v>
          </cell>
          <cell r="J85">
            <v>0</v>
          </cell>
          <cell r="K85">
            <v>0</v>
          </cell>
          <cell r="L85">
            <v>0</v>
          </cell>
          <cell r="M85">
            <v>0</v>
          </cell>
          <cell r="N85">
            <v>0</v>
          </cell>
        </row>
        <row r="86">
          <cell r="E86">
            <v>0</v>
          </cell>
        </row>
      </sheetData>
      <sheetData sheetId="160">
        <row r="20">
          <cell r="E20">
            <v>0</v>
          </cell>
          <cell r="G20">
            <v>0</v>
          </cell>
          <cell r="J20">
            <v>0</v>
          </cell>
        </row>
        <row r="23">
          <cell r="I23">
            <v>0</v>
          </cell>
        </row>
      </sheetData>
      <sheetData sheetId="161" refreshError="1"/>
      <sheetData sheetId="162" refreshError="1"/>
      <sheetData sheetId="163" refreshError="1"/>
      <sheetData sheetId="164" refreshError="1"/>
      <sheetData sheetId="165">
        <row r="11">
          <cell r="A11" t="str">
            <v>Організаційно-правова форма господарювання</v>
          </cell>
        </row>
      </sheetData>
      <sheetData sheetId="166" refreshError="1"/>
      <sheetData sheetId="167">
        <row r="26">
          <cell r="D26">
            <v>0</v>
          </cell>
          <cell r="E26">
            <v>0</v>
          </cell>
          <cell r="H26">
            <v>0</v>
          </cell>
          <cell r="I26">
            <v>0</v>
          </cell>
        </row>
        <row r="27">
          <cell r="D27">
            <v>5202.84</v>
          </cell>
          <cell r="E27">
            <v>3902.13</v>
          </cell>
          <cell r="F27">
            <v>0</v>
          </cell>
          <cell r="G27">
            <v>0</v>
          </cell>
          <cell r="H27">
            <v>0</v>
          </cell>
          <cell r="I27">
            <v>431.91</v>
          </cell>
          <cell r="J27">
            <v>0</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ow r="6">
          <cell r="A6" t="str">
            <v>на 1 квітня 2016 р.</v>
          </cell>
        </row>
        <row r="26">
          <cell r="D26">
            <v>11393.12</v>
          </cell>
          <cell r="E26">
            <v>18294.189999999999</v>
          </cell>
          <cell r="H26">
            <v>290488.78999999998</v>
          </cell>
          <cell r="I26">
            <v>325829.95</v>
          </cell>
        </row>
        <row r="27">
          <cell r="D27">
            <v>0</v>
          </cell>
          <cell r="E27">
            <v>0</v>
          </cell>
          <cell r="F27">
            <v>0</v>
          </cell>
          <cell r="G27">
            <v>0</v>
          </cell>
          <cell r="H27">
            <v>0</v>
          </cell>
          <cell r="I27">
            <v>0</v>
          </cell>
        </row>
      </sheetData>
      <sheetData sheetId="219">
        <row r="26">
          <cell r="D26">
            <v>11393.12</v>
          </cell>
          <cell r="E26">
            <v>18294.189999999999</v>
          </cell>
          <cell r="F26">
            <v>0</v>
          </cell>
          <cell r="G26">
            <v>0</v>
          </cell>
          <cell r="H26">
            <v>290488.78999999998</v>
          </cell>
          <cell r="I26">
            <v>325829.95</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0">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1">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2">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3">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4">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5">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6">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7">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8">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9">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30">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31">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32">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33">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34">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35">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36">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37">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38">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39">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40">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41">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42">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43">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44">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45">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46">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47">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48">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49">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50">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51">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52">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53">
        <row r="26">
          <cell r="D26">
            <v>0</v>
          </cell>
          <cell r="E26">
            <v>0</v>
          </cell>
          <cell r="F26">
            <v>0</v>
          </cell>
          <cell r="G26">
            <v>0</v>
          </cell>
          <cell r="H26">
            <v>0</v>
          </cell>
          <cell r="I26">
            <v>0</v>
          </cell>
          <cell r="J26">
            <v>0</v>
          </cell>
          <cell r="L26">
            <v>0</v>
          </cell>
        </row>
        <row r="27">
          <cell r="D27">
            <v>0</v>
          </cell>
          <cell r="E27">
            <v>0</v>
          </cell>
          <cell r="F27">
            <v>0</v>
          </cell>
          <cell r="G27">
            <v>0</v>
          </cell>
          <cell r="H27">
            <v>0</v>
          </cell>
          <cell r="I27">
            <v>0</v>
          </cell>
          <cell r="J27">
            <v>0</v>
          </cell>
          <cell r="K27">
            <v>0</v>
          </cell>
          <cell r="L27">
            <v>0</v>
          </cell>
          <cell r="M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54">
        <row r="25">
          <cell r="D25">
            <v>0</v>
          </cell>
          <cell r="E25">
            <v>0</v>
          </cell>
          <cell r="G25">
            <v>0</v>
          </cell>
          <cell r="I25">
            <v>0</v>
          </cell>
        </row>
      </sheetData>
      <sheetData sheetId="255" refreshError="1"/>
      <sheetData sheetId="256" refreshError="1"/>
      <sheetData sheetId="257">
        <row r="25">
          <cell r="D25">
            <v>0</v>
          </cell>
          <cell r="E25">
            <v>0</v>
          </cell>
          <cell r="G25">
            <v>0</v>
          </cell>
          <cell r="I25">
            <v>0</v>
          </cell>
        </row>
      </sheetData>
      <sheetData sheetId="258" refreshError="1"/>
      <sheetData sheetId="259" refreshError="1"/>
      <sheetData sheetId="260">
        <row r="3">
          <cell r="A3" t="str">
            <v>про надходження і використання коштів, отриманих як плата за послуги (форма</v>
          </cell>
          <cell r="C3" t="str">
            <v xml:space="preserve">№ 4-1д, </v>
          </cell>
          <cell r="D3" t="str">
            <v>№ 4-1м),</v>
          </cell>
        </row>
        <row r="4">
          <cell r="A4" t="str">
            <v xml:space="preserve">(форма </v>
          </cell>
          <cell r="C4" t="str">
            <v xml:space="preserve">№ 4-2д, </v>
          </cell>
          <cell r="D4" t="str">
            <v>№ 4-2м),</v>
          </cell>
        </row>
        <row r="5">
          <cell r="A5" t="str">
            <v>про надходження і використання інших надходжень спеціального фонду (форма</v>
          </cell>
          <cell r="C5" t="str">
            <v xml:space="preserve">№ 4-3д, </v>
          </cell>
          <cell r="D5" t="str">
            <v>№ 4-3м)</v>
          </cell>
        </row>
        <row r="6">
          <cell r="A6" t="str">
            <v>про заборгованість за бюджетними коштами (форма</v>
          </cell>
          <cell r="C6" t="str">
            <v xml:space="preserve">   № 7д, </v>
          </cell>
          <cell r="D6" t="str">
            <v xml:space="preserve">   №7м)</v>
          </cell>
        </row>
      </sheetData>
      <sheetData sheetId="261" refreshError="1"/>
      <sheetData sheetId="262">
        <row r="21">
          <cell r="D21">
            <v>0</v>
          </cell>
          <cell r="E21">
            <v>2007.16</v>
          </cell>
          <cell r="G21">
            <v>2192.16</v>
          </cell>
        </row>
        <row r="28">
          <cell r="D28">
            <v>0</v>
          </cell>
          <cell r="F28">
            <v>0</v>
          </cell>
        </row>
        <row r="45">
          <cell r="D45">
            <v>0</v>
          </cell>
          <cell r="E45">
            <v>7247.59</v>
          </cell>
          <cell r="F45">
            <v>85708.58</v>
          </cell>
          <cell r="G45">
            <v>92947.549999999988</v>
          </cell>
        </row>
      </sheetData>
      <sheetData sheetId="263" refreshError="1"/>
      <sheetData sheetId="264">
        <row r="33">
          <cell r="I33" t="str">
            <v>-</v>
          </cell>
        </row>
      </sheetData>
      <sheetData sheetId="265" refreshError="1"/>
      <sheetData sheetId="266" refreshError="1"/>
      <sheetData sheetId="267" refreshError="1"/>
      <sheetData sheetId="268" refreshError="1"/>
      <sheetData sheetId="269" refreshError="1"/>
      <sheetData sheetId="270">
        <row r="24">
          <cell r="M24">
            <v>0</v>
          </cell>
          <cell r="O24">
            <v>0</v>
          </cell>
        </row>
      </sheetData>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ow r="9">
          <cell r="F9" t="str">
            <v>-</v>
          </cell>
        </row>
      </sheetData>
      <sheetData sheetId="284">
        <row r="10">
          <cell r="T10" t="str">
            <v>-</v>
          </cell>
        </row>
        <row r="11">
          <cell r="T11" t="str">
            <v>Орган з питань освіти і науки</v>
          </cell>
        </row>
        <row r="30">
          <cell r="F30" t="str">
            <v>-</v>
          </cell>
        </row>
      </sheetData>
      <sheetData sheetId="285">
        <row r="30">
          <cell r="F30" t="str">
            <v>-</v>
          </cell>
        </row>
      </sheetData>
      <sheetData sheetId="286">
        <row r="1">
          <cell r="B1" t="str">
            <v>110000</v>
          </cell>
          <cell r="C1" t="str">
            <v>Апарат Верховної Ради України</v>
          </cell>
        </row>
        <row r="2">
          <cell r="B2" t="str">
            <v>111000</v>
          </cell>
          <cell r="C2" t="str">
            <v>Апарат Верховної Ради України</v>
          </cell>
        </row>
        <row r="3">
          <cell r="B3" t="str">
            <v>111010</v>
          </cell>
          <cell r="C3" t="str">
            <v>Здійснення законотворчої діяльності Верховної Ради України</v>
          </cell>
        </row>
        <row r="4">
          <cell r="B4" t="str">
            <v>111020</v>
          </cell>
          <cell r="C4" t="str">
            <v>Обслуговування та організаційне, інформаційно-аналітичне, матеріально-технічне забезпечення діяльності Верховної Ради України</v>
          </cell>
        </row>
        <row r="5">
          <cell r="B5" t="str">
            <v>111030</v>
          </cell>
          <cell r="C5" t="str">
            <v>Організація та здійснення офіційних прийомів Верховною Радою України</v>
          </cell>
        </row>
        <row r="6">
          <cell r="B6" t="str">
            <v>111040</v>
          </cell>
          <cell r="C6" t="str">
            <v>Візити народних депутатів України за кордон</v>
          </cell>
        </row>
        <row r="7">
          <cell r="B7" t="str">
            <v>111050</v>
          </cell>
          <cell r="C7" t="str">
            <v>Обслуговування діяльності Верховної Ради України</v>
          </cell>
        </row>
        <row r="8">
          <cell r="B8" t="str">
            <v>111060</v>
          </cell>
          <cell r="C8" t="str">
            <v>Створення автоматизованої інформаційно-аналітичної системи органів законодавчої влади</v>
          </cell>
        </row>
        <row r="9">
          <cell r="B9" t="str">
            <v>111070</v>
          </cell>
          <cell r="C9" t="str">
            <v>Фінансова підтримка санаторно-курортного комплексу Управління справами Верховної Ради України</v>
          </cell>
        </row>
        <row r="10">
          <cell r="B10" t="str">
            <v>111080</v>
          </cell>
          <cell r="C10" t="str">
            <v>Висвітлення діяльності народних депутатів України через засоби телебачення і радіомовлення</v>
          </cell>
        </row>
        <row r="11">
          <cell r="B11" t="str">
            <v>111090</v>
          </cell>
          <cell r="C11" t="str">
            <v>Висвітлення діяльності  Верховної  Ради  України через  засоби  телебачення  і радіомовлення та фінансова підтримка видання газети "Голос України" і журналу "Віче"</v>
          </cell>
        </row>
        <row r="12">
          <cell r="B12" t="str">
            <v>111100</v>
          </cell>
          <cell r="C12" t="str">
            <v>Капітальний ремонт житлового фонду Верховної Ради України</v>
          </cell>
        </row>
        <row r="13">
          <cell r="B13" t="str">
            <v>300000</v>
          </cell>
          <cell r="C13" t="str">
            <v>Державне управління справами</v>
          </cell>
        </row>
        <row r="14">
          <cell r="B14" t="str">
            <v>301000</v>
          </cell>
          <cell r="C14" t="str">
            <v>Апарат Державного управління справами</v>
          </cell>
        </row>
        <row r="15">
          <cell r="B15" t="str">
            <v>301010</v>
          </cell>
          <cell r="C15" t="str">
            <v>Обслуговування та організаційне, інформаційно-аналітичне, матеріально-технічне забезпечення діяльності Президента України та Адміністрації Президента України</v>
          </cell>
        </row>
        <row r="16">
          <cell r="B16" t="str">
            <v>301020</v>
          </cell>
          <cell r="C16" t="str">
            <v>Організаційне, інформаційно-аналітичне та матеріально-технічне забезпечення діяльності  Президента України</v>
          </cell>
        </row>
        <row r="17">
          <cell r="B17" t="str">
            <v>301030</v>
          </cell>
          <cell r="C17" t="str">
            <v>Обслуговування діяльності Президента України, Адміністрації Президента України та інших державних органів</v>
          </cell>
        </row>
        <row r="18">
          <cell r="B18" t="str">
            <v>301040</v>
          </cell>
          <cell r="C18" t="str">
            <v>Візити Президента України за кордон</v>
          </cell>
        </row>
        <row r="19">
          <cell r="B19" t="str">
            <v>301050</v>
          </cell>
          <cell r="C19" t="str">
            <v>Виготовлення державних нагород та пам'ятних знаків</v>
          </cell>
        </row>
        <row r="20">
          <cell r="B20" t="str">
            <v>301060</v>
          </cell>
          <cell r="C20" t="str">
            <v>Фінансова підтримка санаторно-курортних закладів</v>
          </cell>
        </row>
        <row r="21">
          <cell r="B21" t="str">
            <v>301080</v>
          </cell>
          <cell r="C21" t="str">
            <v>Фундаментальні і прикладні розробки та дослідження у сфері державного управління, стратегічних проблем внутрішньої і зовнішньої політики та з питань посередництва і примирення при вирішенні колективних трудових спорів (конфліктів)</v>
          </cell>
        </row>
        <row r="22">
          <cell r="B22" t="str">
            <v>301090</v>
          </cell>
          <cell r="C22" t="str">
            <v>Прикладні розробки у сфері державного управління</v>
          </cell>
        </row>
        <row r="23">
          <cell r="B23" t="str">
            <v>301110</v>
          </cell>
          <cell r="C23" t="str">
            <v>Оздоровлення і відпочинок дітей в дитячих закладах оздоровлення</v>
          </cell>
        </row>
        <row r="24">
          <cell r="B24" t="str">
            <v>301130</v>
          </cell>
          <cell r="C24" t="str">
            <v>Підготовка кадрів, підвищення кваліфікації керівних працівників, спеціалістів державного управління, підготовка науково-педагогічних і наукових кадрів з питань стратегічних проблем внутрішньої і зовнішньої політики</v>
          </cell>
        </row>
        <row r="25">
          <cell r="B25" t="str">
            <v>301140</v>
          </cell>
          <cell r="C25" t="str">
            <v>Збереження природно-заповідного фонду в національних природних парках та заповідниках</v>
          </cell>
        </row>
        <row r="26">
          <cell r="B26" t="str">
            <v>301150</v>
          </cell>
          <cell r="C26" t="str">
            <v>Прикладні дослідження і розробки у сфері профілактичної та клінічної медицини</v>
          </cell>
        </row>
        <row r="27">
          <cell r="B27" t="str">
            <v>301160</v>
          </cell>
          <cell r="C27" t="str">
            <v>Створення автоматизованої системи інформаційно-аналітичного забезпечення Адміністрації Президента України</v>
          </cell>
        </row>
        <row r="28">
          <cell r="B28" t="str">
            <v>301170</v>
          </cell>
          <cell r="C28" t="str">
            <v>Надання  медичних  послуг  медичними  закладами</v>
          </cell>
        </row>
        <row r="29">
          <cell r="B29" t="str">
            <v>301190</v>
          </cell>
          <cell r="C29" t="str">
            <v>Поліклінічно-амбулаторне обслуговування, діагностика та лікування народних депутатів України та керівного складу органів державної влади</v>
          </cell>
        </row>
        <row r="30">
          <cell r="B30" t="str">
            <v>301200</v>
          </cell>
          <cell r="C30" t="str">
            <v>Державний санітарно-епідеміологічний нагляд в  лікувально-оздоровчих закладах Державного управління справами та на об'єктах органів державної влади</v>
          </cell>
        </row>
        <row r="31">
          <cell r="B31" t="str">
            <v>301230</v>
          </cell>
          <cell r="C31" t="str">
            <v>Підвищення кваліфікації лікарів та середнього медичного персоналу в системі лікувально-оздоровчих закладів Державного управління справами</v>
          </cell>
        </row>
        <row r="32">
          <cell r="B32" t="str">
            <v>301240</v>
          </cell>
          <cell r="C32"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33">
          <cell r="B33" t="str">
            <v>301260</v>
          </cell>
          <cell r="C33" t="str">
            <v>Ведення лісового та мисливського господарства та забезпечення утримання резиденції</v>
          </cell>
        </row>
        <row r="34">
          <cell r="B34" t="str">
            <v>301270</v>
          </cell>
          <cell r="C34" t="str">
            <v>Фінансова підтримка інформаційного бюлетеня "Офіційний вісник Президента України"</v>
          </cell>
        </row>
        <row r="35">
          <cell r="B35" t="str">
            <v>301280</v>
          </cell>
          <cell r="C35" t="str">
            <v>Виконання загальнодержавних організаційних, інформаційно-аналітичних та науково-методологічних заходів з питань євроатлантичної інтеграції</v>
          </cell>
        </row>
        <row r="36">
          <cell r="B36" t="str">
            <v>301290</v>
          </cell>
          <cell r="C36" t="str">
            <v>Ліквідація аварійного стану, реконструкція, реставрація, капітальний ремонт будівель, споруд і систем інженерного забезпечення з оновленням обладнання державного підприємства "Санаторій "Гурзуфський"</v>
          </cell>
        </row>
        <row r="37">
          <cell r="B37" t="str">
            <v>301330</v>
          </cell>
          <cell r="C37" t="str">
            <v>Підготовка науково-педагогічних і наукових кадрів з питань стратегічних проблем внутрішньої і зовнішньої політики</v>
          </cell>
        </row>
        <row r="38">
          <cell r="B38" t="str">
            <v>301340</v>
          </cell>
          <cell r="C38" t="str">
            <v>Заходи щодо зміцнення матеріально-технічної бази Національного палацу мистецтв "Україна"</v>
          </cell>
        </row>
        <row r="39">
          <cell r="B39" t="str">
            <v>301360</v>
          </cell>
          <cell r="C39" t="str">
            <v>Фінансова підтримка Національного камерного ансамблю "Київські солісти", Національного культурно-мистецького та музейного комплексу "Мистецький арсенал", інформаційного бюлетеня "Офіційний вісник Президента України"</v>
          </cell>
        </row>
        <row r="40">
          <cell r="B40" t="str">
            <v>301370</v>
          </cell>
          <cell r="C40" t="str">
            <v>Надання науково-методичної та консультативної підтримки розвитку місцевого самоврядування</v>
          </cell>
        </row>
        <row r="41">
          <cell r="B41" t="str">
            <v>301380</v>
          </cell>
          <cell r="C41" t="str">
            <v>Забезпечення перевезень вищих посадових осіб держави авіаційним транспортом</v>
          </cell>
        </row>
        <row r="42">
          <cell r="B42" t="str">
            <v>301390</v>
          </cell>
          <cell r="C42" t="str">
            <v>Відновлення у державній власності будівель і споруд пансіонату "Гліцинія"</v>
          </cell>
        </row>
        <row r="43">
          <cell r="B43" t="str">
            <v>301410</v>
          </cell>
          <cell r="C43" t="str">
            <v>Фінансова підтримка Національного комплексу "Експоцентр України"</v>
          </cell>
        </row>
        <row r="44">
          <cell r="B44" t="str">
            <v>301420</v>
          </cell>
          <cell r="C44" t="str">
            <v>Заходи з обміну та вивчення досвіду у провідних клініках світу</v>
          </cell>
        </row>
        <row r="45">
          <cell r="B45" t="str">
            <v>301430</v>
          </cell>
          <cell r="C45" t="str">
            <v>Створення Національного культурно-мистецького та музейного комплексу "Мистецький арсенал"</v>
          </cell>
        </row>
        <row r="46">
          <cell r="B46" t="str">
            <v>301440</v>
          </cell>
          <cell r="C46" t="str">
            <v>Проведення міжнародного форуму "Європа і Україна"</v>
          </cell>
        </row>
        <row r="47">
          <cell r="B47" t="str">
            <v>301450</v>
          </cell>
          <cell r="C47" t="str">
            <v>Конкурсний відбір та присудження Національної премії України імені Тараса Шевченка</v>
          </cell>
        </row>
        <row r="48">
          <cell r="B48" t="str">
            <v>301460</v>
          </cell>
          <cell r="C48" t="str">
            <v>Виплата Державних премій України</v>
          </cell>
        </row>
        <row r="49">
          <cell r="B49" t="str">
            <v>301800</v>
          </cell>
          <cell r="C49" t="str">
            <v>Капітальний ремонт житлового фонду</v>
          </cell>
        </row>
        <row r="50">
          <cell r="B50" t="str">
            <v>301810</v>
          </cell>
          <cell r="C50" t="str">
            <v>Будівництво, капітальний ремонт, реконструкція, реставрація та придбання обладнання</v>
          </cell>
        </row>
        <row r="51">
          <cell r="B51" t="str">
            <v>301820</v>
          </cell>
          <cell r="C51" t="str">
            <v>Реконструкція корпусу N 1 Державного підприємства "Санаторій "Кришталевий палац"</v>
          </cell>
        </row>
        <row r="52">
          <cell r="B52" t="str">
            <v>301830</v>
          </cell>
          <cell r="C52" t="str">
            <v>Реконструкція та реставрація об'єктів Державного підприємства "Санаторій "Гурзуфський" та парку-пам'ятника загальнодержавного значення</v>
          </cell>
        </row>
        <row r="53">
          <cell r="B53" t="str">
            <v>301850</v>
          </cell>
          <cell r="C53" t="str">
            <v>Реконструкція будинку для розміщення Представництва Президента України в Автономній Республіці  Крим, Ради представників кримськотатарського народу у м.Сімферополі</v>
          </cell>
        </row>
        <row r="54">
          <cell r="B54" t="str">
            <v>301860</v>
          </cell>
          <cell r="C54" t="str">
            <v>Реставрація та пристосування Маріїнського палацу в м. Києві</v>
          </cell>
        </row>
        <row r="55">
          <cell r="B55" t="str">
            <v>301870</v>
          </cell>
          <cell r="C55" t="str">
            <v>Аварійно-відновлювальні роботи з ліквідації аварійного стану житлового будинку по вул. Срібнокільській, 20 у м. Києві</v>
          </cell>
        </row>
        <row r="56">
          <cell r="B56" t="str">
            <v>301880</v>
          </cell>
          <cell r="C56" t="str">
            <v>Капітальний ремонт будівель Державного підприємства "Санаторій "Південний"</v>
          </cell>
        </row>
        <row r="57">
          <cell r="B57" t="str">
            <v>301890</v>
          </cell>
          <cell r="C57" t="str">
            <v>Будівництво Реабілітаційного центру на базі Державного підприємства "Санаторій "Конча-Заспа"</v>
          </cell>
        </row>
        <row r="58">
          <cell r="B58" t="str">
            <v>303000</v>
          </cell>
          <cell r="C58" t="str">
            <v>Представництво Президента України в Автономній Республіці Крим</v>
          </cell>
        </row>
        <row r="59">
          <cell r="B59" t="str">
            <v>303010</v>
          </cell>
          <cell r="C59" t="str">
            <v>Здійснення повноважень постійним представником Президента України в Автономній Республіці Крим</v>
          </cell>
        </row>
        <row r="60">
          <cell r="B60" t="str">
            <v>304000</v>
          </cell>
          <cell r="C60" t="str">
            <v>Національна служба посередництва і примирення України</v>
          </cell>
        </row>
        <row r="61">
          <cell r="B61" t="str">
            <v>304010</v>
          </cell>
          <cell r="C61" t="str">
            <v>Сприяння врегулюванню колективних трудових спорів (конфліктів)</v>
          </cell>
        </row>
        <row r="62">
          <cell r="B62" t="str">
            <v>304020</v>
          </cell>
          <cell r="C62" t="str">
            <v>Прикладні розробки з питань посередництва і примирення при вирішенні колективних трудових спорів (конфліктів)</v>
          </cell>
        </row>
        <row r="63">
          <cell r="B63" t="str">
            <v>410000</v>
          </cell>
          <cell r="C63" t="str">
            <v>Господарсько-фінансовий департамент Секретаріату Кабінету Міністрів України</v>
          </cell>
        </row>
        <row r="64">
          <cell r="B64" t="str">
            <v>411000</v>
          </cell>
          <cell r="C64" t="str">
            <v>Секретаріат Кабінету Міністрів України</v>
          </cell>
        </row>
        <row r="65">
          <cell r="B65" t="str">
            <v>411010</v>
          </cell>
          <cell r="C65" t="str">
            <v>Обслуговування та організаційне, інформаційно-аналітичне та матеріально-технічне забезпечення діяльності Кабінету Міністрів України</v>
          </cell>
        </row>
        <row r="66">
          <cell r="B66" t="str">
            <v>411020</v>
          </cell>
          <cell r="C66" t="str">
            <v>Організація та здійснення офіційних прийомів керівництвом Кабінету Міністрів України</v>
          </cell>
        </row>
        <row r="67">
          <cell r="B67" t="str">
            <v>411030</v>
          </cell>
          <cell r="C67" t="str">
            <v>Обслуговування діяльності Кабінету Міністрів України</v>
          </cell>
        </row>
        <row r="68">
          <cell r="B68" t="str">
            <v>411040</v>
          </cell>
          <cell r="C68" t="str">
            <v>Створення спеціальної інформаційно-телекомунікаційної системи органів виконавчої влади, розвиток та інтеграція інформаційних ресурсів і технологій органів державної влади</v>
          </cell>
        </row>
        <row r="69">
          <cell r="B69" t="str">
            <v>411050</v>
          </cell>
          <cell r="C69" t="str">
            <v>Візити урядових делегацій та відрядження працівників органів державної влади за кордон  за рішенням Кабінету Міністрів України</v>
          </cell>
        </row>
        <row r="70">
          <cell r="B70" t="str">
            <v>411060</v>
          </cell>
          <cell r="C70" t="str">
            <v>Перепідготовка та підвищення кваліфікації працівників Секретаріату Кабінету Міністрів України</v>
          </cell>
        </row>
        <row r="71">
          <cell r="B71" t="str">
            <v>411070</v>
          </cell>
          <cell r="C71" t="str">
            <v>Фінансова підтримка газети "Урядовий кур'єр"</v>
          </cell>
        </row>
        <row r="72">
          <cell r="B72" t="str">
            <v>411110</v>
          </cell>
          <cell r="C72" t="str">
            <v>Організаційне забезпечення підготовки та проведення в Україні фінальної частини чемпіонату Європи 2012 року з футболу</v>
          </cell>
        </row>
        <row r="73">
          <cell r="B73" t="str">
            <v>411120</v>
          </cell>
          <cell r="C73" t="str">
            <v>Забезпечення функціонування та розвитку системи спеціальної інформації</v>
          </cell>
        </row>
        <row r="74">
          <cell r="B74" t="str">
            <v>411130</v>
          </cell>
          <cell r="C74" t="str">
            <v>Інформаційно-аналітичне та організаційне забезпечення оперативного реагування органів виконавчої влади</v>
          </cell>
        </row>
        <row r="75">
          <cell r="B75" t="str">
            <v>411150</v>
          </cell>
          <cell r="C75" t="str">
            <v>Забезпечення розслідування авіаційних подій та інцидентів з цивільними повітряними суднами Національним бюро</v>
          </cell>
        </row>
        <row r="76">
          <cell r="B76" t="str">
            <v>412000</v>
          </cell>
          <cell r="C76" t="str">
            <v>Державна служба з питань Автономної Республіки Крим та міста Севастополя</v>
          </cell>
        </row>
        <row r="77">
          <cell r="B77" t="str">
            <v>412010</v>
          </cell>
          <cell r="C77" t="str">
            <v>Керівництво та управління з питань Автономної Республіки Крим та міста Севастополя</v>
          </cell>
        </row>
        <row r="78">
          <cell r="B78" t="str">
            <v>420000</v>
          </cell>
          <cell r="C78" t="str">
            <v>Господарсько-фінансовий департамент Секретаріату Кабінету Міністрів України (загальнодержавні витрати)</v>
          </cell>
        </row>
        <row r="79">
          <cell r="B79" t="str">
            <v>421000</v>
          </cell>
          <cell r="C79" t="str">
            <v>Секретаріат Кабінету Міністрів України (загальнодержавні витрати)</v>
          </cell>
        </row>
        <row r="80">
          <cell r="B80" t="str">
            <v>421010</v>
          </cell>
          <cell r="C80" t="str">
            <v>Заходи щодо оптимізації системи центральних органів виконавчої влади та скорочення кількості контролюючих органів</v>
          </cell>
        </row>
        <row r="81">
          <cell r="B81" t="str">
            <v>421020</v>
          </cell>
          <cell r="C81" t="str">
            <v>Здійснення державного контролю за додержанням законодавства про захист прав споживачів</v>
          </cell>
        </row>
        <row r="82">
          <cell r="B82" t="str">
            <v>421040</v>
          </cell>
          <cell r="C82" t="str">
            <v>Протиепізоотичні заходи та участь у Міжнародному епізоотичному бюро</v>
          </cell>
        </row>
        <row r="83">
          <cell r="B83" t="str">
            <v>421050</v>
          </cell>
          <cell r="C83" t="str">
            <v>Організація і регулювання діяльності установ ветеринарної та фітосанітарної служби</v>
          </cell>
        </row>
        <row r="84">
          <cell r="B84" t="str">
            <v>500000</v>
          </cell>
          <cell r="C84" t="str">
            <v>Державна судова адміністрація України</v>
          </cell>
        </row>
        <row r="85">
          <cell r="B85" t="str">
            <v>501000</v>
          </cell>
          <cell r="C85" t="str">
            <v>Апарат Державної судової адміністрації України</v>
          </cell>
        </row>
        <row r="86">
          <cell r="B86" t="str">
            <v>501010</v>
          </cell>
          <cell r="C86" t="str">
            <v>Організаційне забезпечення діяльності судів та установ судової системи</v>
          </cell>
        </row>
        <row r="87">
          <cell r="B87" t="str">
            <v>501020</v>
          </cell>
          <cell r="C87" t="str">
            <v>Здійснення правосуддя місцевими господарськими судами</v>
          </cell>
        </row>
        <row r="88">
          <cell r="B88" t="str">
            <v>501030</v>
          </cell>
          <cell r="C88" t="str">
            <v>Здійснення правосуддя апеляційними загальними судами</v>
          </cell>
        </row>
        <row r="89">
          <cell r="B89" t="str">
            <v>501040</v>
          </cell>
          <cell r="C89" t="str">
            <v>Здійснення правосуддя місцевими загальними судами</v>
          </cell>
        </row>
        <row r="90">
          <cell r="B90" t="str">
            <v>501050</v>
          </cell>
          <cell r="C90" t="str">
            <v>Здійснення правосуддя військовими судами</v>
          </cell>
        </row>
        <row r="91">
          <cell r="B91" t="str">
            <v>501080</v>
          </cell>
          <cell r="C91" t="str">
            <v>Здійснення правосуддя апеляційними господарськими судами</v>
          </cell>
        </row>
        <row r="92">
          <cell r="B92" t="str">
            <v>501100</v>
          </cell>
          <cell r="C92" t="str">
            <v>Забезпечення діяльності Вищої кваліфікаційної комісії суддів України</v>
          </cell>
        </row>
        <row r="93">
          <cell r="B93" t="str">
            <v>501110</v>
          </cell>
          <cell r="C93" t="str">
            <v>Організація спеціальної підготовки кандидатів на посаду судді, підготовка суддів та працівників апарату судів Національною школою суддів України</v>
          </cell>
        </row>
        <row r="94">
          <cell r="B94" t="str">
            <v>501150</v>
          </cell>
          <cell r="C94" t="str">
            <v>Виконання рішень судів на користь суддів</v>
          </cell>
        </row>
        <row r="95">
          <cell r="B95" t="str">
            <v>501160</v>
          </cell>
          <cell r="C95" t="str">
            <v>Здійснення правосуддя апеляційними адміністративними судами</v>
          </cell>
        </row>
        <row r="96">
          <cell r="B96" t="str">
            <v>501170</v>
          </cell>
          <cell r="C96" t="str">
            <v>Здійснення правосуддя місцевими адміністративними судами</v>
          </cell>
        </row>
        <row r="97">
          <cell r="B97" t="str">
            <v>501180</v>
          </cell>
          <cell r="C97" t="str">
            <v>Придбання (будівництво) житла для суддів Апеляційного суду України, апеляційних і місцевих судів</v>
          </cell>
        </row>
        <row r="98">
          <cell r="B98" t="str">
            <v>501190</v>
          </cell>
          <cell r="C98" t="str">
            <v>Створення автоматизованої системи документообігу у судах та забезпечення її функціонування</v>
          </cell>
        </row>
        <row r="99">
          <cell r="B99" t="str">
            <v>501200</v>
          </cell>
          <cell r="C99" t="str">
            <v>Проведення санації будівель бюджетних установ Державної судової адміністрації, у тому числі розроблення проектно-кошторисної документації</v>
          </cell>
        </row>
        <row r="100">
          <cell r="B100" t="str">
            <v>501210</v>
          </cell>
          <cell r="C100" t="str">
            <v>Забезпечення ведення Єдиного державного реєстру судових рішень, створення та забезпечення функціонування єдиної бази даних електронних адрес, номерів факсів (телефаксів) суб'єктів владних повноважень</v>
          </cell>
        </row>
        <row r="101">
          <cell r="B101" t="str">
            <v>501600</v>
          </cell>
          <cell r="C101" t="str">
            <v>Підтримка судової реформи</v>
          </cell>
        </row>
        <row r="102">
          <cell r="B102" t="str">
            <v>501820</v>
          </cell>
          <cell r="C102" t="str">
            <v>Забезпечення судів належними приміщеннями та суддів службовим житлом</v>
          </cell>
        </row>
        <row r="103">
          <cell r="B103" t="str">
            <v>501840</v>
          </cell>
          <cell r="C103" t="str">
            <v>Реконструкція  з добудовою приміщення Шацького районного суду Волинської області</v>
          </cell>
        </row>
        <row r="104">
          <cell r="B104" t="str">
            <v>600000</v>
          </cell>
          <cell r="C104" t="str">
            <v>Верховний Суд України</v>
          </cell>
        </row>
        <row r="105">
          <cell r="B105" t="str">
            <v>601000</v>
          </cell>
          <cell r="C105" t="str">
            <v>Апарат Верховного Суду України</v>
          </cell>
        </row>
        <row r="106">
          <cell r="B106" t="str">
            <v>601010</v>
          </cell>
          <cell r="C106" t="str">
            <v>Здійснення правосуддя Верховним Судом України</v>
          </cell>
        </row>
        <row r="107">
          <cell r="B107" t="str">
            <v>601020</v>
          </cell>
          <cell r="C107" t="str">
            <v>Підвищення кваліфікації суддів та працівників апарату Верховного Суду України</v>
          </cell>
        </row>
        <row r="108">
          <cell r="B108" t="str">
            <v>650000</v>
          </cell>
          <cell r="C108" t="str">
            <v>Вищий спеціалізований суд України з розгляду цивільних і кримінальних справ</v>
          </cell>
        </row>
        <row r="109">
          <cell r="B109" t="str">
            <v>651000</v>
          </cell>
          <cell r="C109" t="str">
            <v>Апарат Вищого спеціалізованого суду України з розгляду цивільних і кримінальних справ</v>
          </cell>
        </row>
        <row r="110">
          <cell r="B110" t="str">
            <v>651010</v>
          </cell>
          <cell r="C110" t="str">
            <v>Здійснення правосуддя Вищим спеціалізованим судом України з розгляду цивільних і кримінальних справ</v>
          </cell>
        </row>
        <row r="111">
          <cell r="B111" t="str">
            <v>700000</v>
          </cell>
          <cell r="C111" t="str">
            <v>Вищий господарський суд України</v>
          </cell>
        </row>
        <row r="112">
          <cell r="B112" t="str">
            <v>701000</v>
          </cell>
          <cell r="C112" t="str">
            <v>Вищий господарський суд України</v>
          </cell>
        </row>
        <row r="113">
          <cell r="B113" t="str">
            <v>701010</v>
          </cell>
          <cell r="C113" t="str">
            <v>Здійснення правосуддя Вищим господарським судом України</v>
          </cell>
        </row>
        <row r="114">
          <cell r="B114" t="str">
            <v>750000</v>
          </cell>
          <cell r="C114" t="str">
            <v>Вищий адміністративний суд України</v>
          </cell>
        </row>
        <row r="115">
          <cell r="B115" t="str">
            <v>751000</v>
          </cell>
          <cell r="C115" t="str">
            <v>Апарат Вищого адміністративного суду України</v>
          </cell>
        </row>
        <row r="116">
          <cell r="B116" t="str">
            <v>751010</v>
          </cell>
          <cell r="C116" t="str">
            <v>Здійснення правосуддя Вищим адміністративним судом України</v>
          </cell>
        </row>
        <row r="117">
          <cell r="B117" t="str">
            <v>800000</v>
          </cell>
          <cell r="C117" t="str">
            <v>Конституційний Суд України</v>
          </cell>
        </row>
        <row r="118">
          <cell r="B118" t="str">
            <v>801000</v>
          </cell>
          <cell r="C118" t="str">
            <v>Конституційний Суд України</v>
          </cell>
        </row>
        <row r="119">
          <cell r="B119" t="str">
            <v>801010</v>
          </cell>
          <cell r="C119" t="str">
            <v>Забезпечення конституційної юрисдикції в Україні</v>
          </cell>
        </row>
        <row r="120">
          <cell r="B120" t="str">
            <v>900000</v>
          </cell>
          <cell r="C120" t="str">
            <v>Генеральна прокуратура України</v>
          </cell>
        </row>
        <row r="121">
          <cell r="B121" t="str">
            <v>901000</v>
          </cell>
          <cell r="C121" t="str">
            <v>Генеральна прокуратура України</v>
          </cell>
        </row>
        <row r="122">
          <cell r="B122" t="str">
            <v>901010</v>
          </cell>
          <cell r="C122" t="str">
            <v>Здійснення прокурорсько-слідчої діяльності, підготовка та підвищення кваліфікації кадрів прокуратури</v>
          </cell>
        </row>
        <row r="123">
          <cell r="B123" t="str">
            <v>901020</v>
          </cell>
          <cell r="C123" t="str">
            <v>Підготовка кадрів та підвищення кваліфікації прокурорсько-слідчих кадрів Національною академією прокуратури України</v>
          </cell>
        </row>
        <row r="124">
          <cell r="B124" t="str">
            <v>1000000</v>
          </cell>
          <cell r="C124" t="str">
            <v>Міністерство внутрішніх справ України</v>
          </cell>
        </row>
        <row r="125">
          <cell r="B125" t="str">
            <v>1001000</v>
          </cell>
          <cell r="C125" t="str">
            <v>Апарат Міністерства внутрішніх справ України</v>
          </cell>
        </row>
        <row r="126">
          <cell r="B126" t="str">
            <v>1001010</v>
          </cell>
          <cell r="C126" t="str">
            <v>Керівництво та управління діяльністю органів внутрішніх справ</v>
          </cell>
        </row>
        <row r="127">
          <cell r="B127" t="str">
            <v>1001020</v>
          </cell>
          <cell r="C127" t="str">
            <v>Створення та функціонування Державної інформаційної системи реєстраційного обліку фізичних осіб та їх документування</v>
          </cell>
        </row>
        <row r="128">
          <cell r="B128" t="str">
            <v>1001030</v>
          </cell>
          <cell r="C128" t="str">
            <v>Створення та впровадження Національної автоматизованої інформаційної системи Департаменту державної автомобільної інспекції України</v>
          </cell>
        </row>
        <row r="129">
          <cell r="B129" t="str">
            <v>1001040</v>
          </cell>
          <cell r="C129" t="str">
            <v>Участь органів внутрішніх справ у боротьбі з нелегальною міграцією, створення та утримання пунктів розміщення незаконних мігрантів</v>
          </cell>
        </row>
        <row r="130">
          <cell r="B130" t="str">
            <v>1001050</v>
          </cell>
          <cell r="C130" t="str">
            <v>Забезпечення захисту прав і свобод громадян, суспільства і держави від протиправних посягань, охорона громадського порядку та протидія незаконній міграції</v>
          </cell>
        </row>
        <row r="131">
          <cell r="B131" t="str">
            <v>1001060</v>
          </cell>
          <cell r="C131" t="str">
            <v>Створення та впровадження єдиної системи цифрового зв'язку органів та підрозділів внутрішніх справ</v>
          </cell>
        </row>
        <row r="132">
          <cell r="B132" t="str">
            <v>1001070</v>
          </cell>
          <cell r="C132" t="str">
            <v>Участь органів внутрішніх справ у міжнародних миротворчих операціях</v>
          </cell>
        </row>
        <row r="133">
          <cell r="B133" t="str">
            <v>1001080</v>
          </cell>
          <cell r="C133" t="str">
            <v>Підготовка кадрів для органів внутрішніх справ вищими закладами освіти ІІІ і ІV рівнів акредитації</v>
          </cell>
        </row>
        <row r="134">
          <cell r="B134" t="str">
            <v>1001090</v>
          </cell>
          <cell r="C134" t="str">
            <v>Заходи, пов'язані  із забезпеченням правопорядку під час проведення Євро-2012</v>
          </cell>
        </row>
        <row r="135">
          <cell r="B135" t="str">
            <v>1001100</v>
          </cell>
          <cell r="C135" t="str">
            <v>Медичне забезпечення працівників, осіб рядового і начальницького складу органів внутрішніх справ</v>
          </cell>
        </row>
        <row r="136">
          <cell r="B136" t="str">
            <v>1001110</v>
          </cell>
          <cell r="C136" t="str">
            <v>Закупівля і модернізація озброєння, військової та спеціальної техніки за державним оборонним замовленням Міністерства внутрішніх справ</v>
          </cell>
        </row>
        <row r="137">
          <cell r="B137" t="str">
            <v>1001130</v>
          </cell>
          <cell r="C137" t="str">
            <v>Дошкільна освіта та заходи з позашкільної роботи з дітьми працівників,  осіб рядового та начальницького складу органів внутрішніх справ</v>
          </cell>
        </row>
        <row r="138">
          <cell r="B138" t="str">
            <v>1001160</v>
          </cell>
          <cell r="C138" t="str">
            <v>Забезпечення заходів спеціальними підрозділами  по боротьбі  з організованою злочинністю Міністерства внутрішніх справ України</v>
          </cell>
        </row>
        <row r="139">
          <cell r="B139" t="str">
            <v>1001170</v>
          </cell>
          <cell r="C139" t="str">
            <v>Наукове та інформаційно-аналітичне забезпечення заходів по боротьбі з організованою злочинністю і корупцією</v>
          </cell>
        </row>
        <row r="140">
          <cell r="B140" t="str">
            <v>1001180</v>
          </cell>
          <cell r="C140" t="str">
            <v>Забезпечення особистої безпеки суддів і членів їх сімей, охорони приміщень суду, громадського порядку під час здійснення правосуддя</v>
          </cell>
        </row>
        <row r="141">
          <cell r="B141" t="str">
            <v>1001190</v>
          </cell>
          <cell r="C141" t="str">
            <v>Будівництво (придбання) житла для осіб рядового і начальницького складу органів внутрішніх справ</v>
          </cell>
        </row>
        <row r="142">
          <cell r="B142" t="str">
            <v>1001200</v>
          </cell>
          <cell r="C142" t="str">
            <v>Державна підтримка фізкультурно-спортивного товариства "Динамо" України на організацію та проведення роботи з розвитку фізичної культури і спорту серед працівників і військовослужбовців правоохоронних органів</v>
          </cell>
        </row>
        <row r="143">
          <cell r="B143" t="str">
            <v>1002000</v>
          </cell>
          <cell r="C143" t="str">
            <v>Адміністрація Державної прикордонної служби України</v>
          </cell>
        </row>
        <row r="144">
          <cell r="B144" t="str">
            <v>1002010</v>
          </cell>
          <cell r="C144" t="str">
            <v>Керівництво та управління у сфері охорони державного кордону України</v>
          </cell>
        </row>
        <row r="145">
          <cell r="B145" t="str">
            <v>1002030</v>
          </cell>
          <cell r="C145" t="str">
            <v>Матеріально-технічне забезпечення Державної прикордонної служби України та утримання її особового складу</v>
          </cell>
        </row>
        <row r="146">
          <cell r="B146" t="str">
            <v>1002060</v>
          </cell>
          <cell r="C146" t="str">
            <v>Підготовка кадрів та підвищення кваліфікації Національною академією Державної прикордонної служби України</v>
          </cell>
        </row>
        <row r="147">
          <cell r="B147" t="str">
            <v>1002070</v>
          </cell>
          <cell r="C147" t="str">
            <v>Будівництво (придбання) житла для військовослужбовців Державної прикордонної служби України</v>
          </cell>
        </row>
        <row r="148">
          <cell r="B148" t="str">
            <v>1002080</v>
          </cell>
          <cell r="C148" t="str">
            <v>Розвиток Державної прикордонної служби України</v>
          </cell>
        </row>
        <row r="149">
          <cell r="B149" t="str">
            <v>1002100</v>
          </cell>
          <cell r="C149" t="str">
            <v>Облаштування та реконструкція державного кордону</v>
          </cell>
        </row>
        <row r="150">
          <cell r="B150" t="str">
            <v>1002110</v>
          </cell>
          <cell r="C150" t="str">
            <v>Розвідувальна діяльність у сфері захисту державного кордону</v>
          </cell>
        </row>
        <row r="151">
          <cell r="B151" t="str">
            <v>1002120</v>
          </cell>
          <cell r="C151" t="str">
            <v>Заходи з інженерно-технічного облаштування кордону</v>
          </cell>
        </row>
        <row r="152">
          <cell r="B152" t="str">
            <v>1002800</v>
          </cell>
          <cell r="C152" t="str">
            <v>Будівництво, реконструкція та капітальний ремонт об'єктів Державної прикордонної служби України</v>
          </cell>
        </row>
        <row r="153">
          <cell r="B153" t="str">
            <v>1003000</v>
          </cell>
          <cell r="C153" t="str">
            <v>Національна гвардія України</v>
          </cell>
        </row>
        <row r="154">
          <cell r="B154" t="str">
            <v>1003010</v>
          </cell>
          <cell r="C154" t="str">
            <v>Керівництво та управління Національною гвардією України</v>
          </cell>
        </row>
        <row r="155">
          <cell r="B155" t="str">
            <v>1003020</v>
          </cell>
          <cell r="C155" t="str">
            <v>Забезпечення виконання завдань та функцій Національної гвардії України</v>
          </cell>
        </row>
        <row r="156">
          <cell r="B156" t="str">
            <v>1003030</v>
          </cell>
          <cell r="C156" t="str">
            <v>Охорона особливо важливих державних об'єктів, дипломатичних та консульських представництв іноземних держав на території України, супроводження перевезення ядерних матеріалів по території України</v>
          </cell>
        </row>
        <row r="157">
          <cell r="B157" t="str">
            <v>1003040</v>
          </cell>
          <cell r="C157" t="str">
            <v>Фінансове забезпечення зобов'язань по сплаті земельного податку військовими частинами, закладами, установами та організаціями внутрішніх військ Міністерства внутрішніх справ, які утримуються за рахунок бюджету</v>
          </cell>
        </row>
        <row r="158">
          <cell r="B158" t="str">
            <v>1003050</v>
          </cell>
          <cell r="C158" t="str">
            <v>Заходи, пов'язані із переходом на військову службу за контрактом</v>
          </cell>
        </row>
        <row r="159">
          <cell r="B159" t="str">
            <v>1003070</v>
          </cell>
          <cell r="C159" t="str">
            <v>Підготовка кадрів для Національної гвардії України вищими навчальними закладами ІІІ і ІV рівнів акредитації</v>
          </cell>
        </row>
        <row r="160">
          <cell r="B160" t="str">
            <v>1003080</v>
          </cell>
          <cell r="C160" t="str">
            <v>Стаціонарне лікування військовослужбовців Національної гвардії України у власних медичних закладах</v>
          </cell>
        </row>
        <row r="161">
          <cell r="B161" t="str">
            <v>1003090</v>
          </cell>
          <cell r="C161" t="str">
            <v>Будівництво (придбання) житла для військовослужбовців Національної гвардії України</v>
          </cell>
        </row>
        <row r="162">
          <cell r="B162" t="str">
            <v>1004000</v>
          </cell>
          <cell r="C162" t="str">
            <v>Державна міграційна служба України</v>
          </cell>
        </row>
        <row r="163">
          <cell r="B163" t="str">
            <v>1004010</v>
          </cell>
          <cell r="C163" t="str">
            <v>Керівництво та управління у сфері міграції, громадянства, імміграції та реєстрації фізичних осіб</v>
          </cell>
        </row>
        <row r="164">
          <cell r="B164" t="str">
            <v>1004020</v>
          </cell>
          <cell r="C164" t="str">
            <v>Забезпечення виконання завдань та функцій у сфері громадянства, імміграції та реєстрації фізичних осіб</v>
          </cell>
        </row>
        <row r="165">
          <cell r="B165" t="str">
            <v>1004040</v>
          </cell>
          <cell r="C165" t="str">
            <v>Створення та впровадження єдиної національної бази даних управління міграційними потоками</v>
          </cell>
        </row>
        <row r="166">
          <cell r="B166" t="str">
            <v>1004050</v>
          </cell>
          <cell r="C166" t="str">
            <v>Утримання установ тимчасового розміщення біженців та інших категорій мігрантів, виконання міжнародних угод про реадмісію</v>
          </cell>
        </row>
        <row r="167">
          <cell r="B167" t="str">
            <v>1004060</v>
          </cell>
          <cell r="C167" t="str">
            <v>Надання допомоги біженцям</v>
          </cell>
        </row>
        <row r="168">
          <cell r="B168" t="str">
            <v>1004070</v>
          </cell>
          <cell r="C168" t="str">
            <v>Внески до Міжнародної організації з міграції</v>
          </cell>
        </row>
        <row r="169">
          <cell r="B169" t="str">
            <v>1004080</v>
          </cell>
          <cell r="C169" t="str">
            <v>Створення та утримання пунктів розміщення незаконних мігрантів та інформаційної системи обліку та аналізу міграційних потоків</v>
          </cell>
        </row>
        <row r="170">
          <cell r="B170" t="str">
            <v>1004090</v>
          </cell>
          <cell r="C170" t="str">
            <v>Створення та функціонування Єдиного державного демографічного реєстру</v>
          </cell>
        </row>
        <row r="171">
          <cell r="B171" t="str">
            <v>1006000</v>
          </cell>
          <cell r="C171" t="str">
            <v>Державна служба України з надзвичайних ситуацій</v>
          </cell>
        </row>
        <row r="172">
          <cell r="B172" t="str">
            <v>1006010</v>
          </cell>
          <cell r="C172" t="str">
            <v>Керівництво та управління у сфері надзвичайних ситуацій</v>
          </cell>
        </row>
        <row r="173">
          <cell r="B173" t="str">
            <v>1006050</v>
          </cell>
          <cell r="C173" t="str">
            <v>Авіаційні роботи з пошуку і рятування</v>
          </cell>
        </row>
        <row r="174">
          <cell r="B174" t="str">
            <v>1006060</v>
          </cell>
          <cell r="C174" t="str">
            <v>Гідрометеорологічна діяльність</v>
          </cell>
        </row>
        <row r="175">
          <cell r="B175" t="str">
            <v>1006070</v>
          </cell>
          <cell r="C175" t="str">
            <v>Прикладні наукові та науково-технічні розробки, виконання робіт за державними цільовими програмами і державним замовленням у сфері гідрометеорології, підготовка наукових кадрів</v>
          </cell>
        </row>
        <row r="176">
          <cell r="B176" t="str">
            <v>1006080</v>
          </cell>
          <cell r="C176" t="str">
            <v>Прикладні наукові та науково-технічні розробки, виконання робіт за державними цільовими програмами і державним замовленням у сфері цивільного захисту та пожежної безпеки, підготовка наукових кадрів</v>
          </cell>
        </row>
        <row r="177">
          <cell r="B177" t="str">
            <v>1006090</v>
          </cell>
          <cell r="C177" t="str">
            <v>Придбання пожежної та іншої спеціальної техніки вітчизняного виробництва</v>
          </cell>
        </row>
        <row r="178">
          <cell r="B178" t="str">
            <v>1006280</v>
          </cell>
          <cell r="C178" t="str">
            <v>Забезпечення діяльності сил цивільного захисту</v>
          </cell>
        </row>
        <row r="179">
          <cell r="B179" t="str">
            <v>1006360</v>
          </cell>
          <cell r="C179" t="str">
            <v>Підготовка кадрів у сфері цивільного захисту</v>
          </cell>
        </row>
        <row r="180">
          <cell r="B180" t="str">
            <v>1010000</v>
          </cell>
          <cell r="C180" t="str">
            <v>Міністерство внутрішніх справ України (загальнодержавні витрати)</v>
          </cell>
        </row>
        <row r="181">
          <cell r="B181" t="str">
            <v>1011000</v>
          </cell>
          <cell r="C181" t="str">
            <v>Міністерство внутрішніх справ України (загальнодержавні витрати)</v>
          </cell>
        </row>
        <row r="182">
          <cell r="B182" t="str">
            <v>1100000</v>
          </cell>
          <cell r="C182" t="str">
            <v>Міністерство енергетики та вугільної промисловості України</v>
          </cell>
        </row>
        <row r="183">
          <cell r="B183" t="str">
            <v>1101000</v>
          </cell>
          <cell r="C183" t="str">
            <v>Апарат Міністерства енергетики та вугільної промисловості України</v>
          </cell>
        </row>
        <row r="184">
          <cell r="B184" t="str">
            <v>1101010</v>
          </cell>
          <cell r="C184" t="str">
            <v>Загальне керівництво та управління у сфері паливно-енергетичного комплексу та вугільної промисловості</v>
          </cell>
        </row>
        <row r="185">
          <cell r="B185" t="str">
            <v>1101030</v>
          </cell>
          <cell r="C185" t="str">
            <v>Прикладні наукові та науково-технічні розробки, виконання робіт за державними цільовими програмами і державним замовленням, підготовка наукових кадрів та фінансова підтримка розвитку наукової інфраструктури у сфері паливно-енергетичного комплексу й вугіл</v>
          </cell>
        </row>
        <row r="186">
          <cell r="B186" t="str">
            <v>1101070</v>
          </cell>
          <cell r="C186" t="str">
            <v xml:space="preserve">Реструктуризація вугільної та торфодобувної промисловості _x000D_
</v>
          </cell>
        </row>
        <row r="187">
          <cell r="B187" t="str">
            <v>1101080</v>
          </cell>
          <cell r="C187" t="str">
            <v>Поповнення статутного капіталу державного концерну іЯдерне паливоі з метою придбання Концерном акцій додаткової емісії ПрАТ іЗавод з виробництва  ядерного паливаі</v>
          </cell>
        </row>
        <row r="188">
          <cell r="B188" t="str">
            <v>1101090</v>
          </cell>
          <cell r="C188" t="str">
            <v>Підготовка фахівців для підприємств ядерно-промислового комплексу Севастопольським національним університетом ядерної енергії та промисловості</v>
          </cell>
        </row>
        <row r="189">
          <cell r="B189" t="str">
            <v>1101100</v>
          </cell>
          <cell r="C189" t="str">
            <v>Гірничорятувальні заходи на вугледобувних підприємствах</v>
          </cell>
        </row>
        <row r="190">
          <cell r="B190" t="str">
            <v>1101110</v>
          </cell>
          <cell r="C190" t="str">
            <v>Державна підтримка вугледобувних підприємств на часткове покриття витрат із собівартості готової товарної вугільної продукції та закупівля вугілля для державних потреб</v>
          </cell>
        </row>
        <row r="191">
          <cell r="B191" t="str">
            <v>1101120</v>
          </cell>
          <cell r="C191" t="str">
            <v>Створення резерву ядерного палива та ядерних матеріалів</v>
          </cell>
        </row>
        <row r="192">
          <cell r="B192" t="str">
            <v>1101130</v>
          </cell>
          <cell r="C192" t="str">
            <v>Фінансова підтримка розвитку наукової інфраструктури у сфері енергетики</v>
          </cell>
        </row>
        <row r="193">
          <cell r="B193" t="str">
            <v>1101140</v>
          </cell>
          <cell r="C193" t="str">
            <v>Фізичний захист ядерних установок та ядерних матеріалів</v>
          </cell>
        </row>
        <row r="194">
          <cell r="B194" t="str">
            <v>1101160</v>
          </cell>
          <cell r="C194" t="str">
            <v>Заходи з охорони праці та підвищення техніки безпеки на вугледобувних підприємствах, а саме оснащення новітніми приладами контролю за параметрами шахтної атмосфери та засобами контролю параметрів дегазації</v>
          </cell>
        </row>
        <row r="195">
          <cell r="B195" t="str">
            <v>1101180</v>
          </cell>
          <cell r="C195" t="str">
            <v>Реалізація заходів, передбачених Державною цільовою економічною програмою енергоефективності на 2010 - 2015 роки</v>
          </cell>
        </row>
        <row r="196">
          <cell r="B196" t="str">
            <v>1101190</v>
          </cell>
          <cell r="C196" t="str">
            <v>Заходи з реалізації Державної цільової  екологічної програми  приведення в безпечний стан уранових об'єктів виробничого об'єднання "Придніпровський хімічний завод"</v>
          </cell>
        </row>
        <row r="197">
          <cell r="B197" t="str">
            <v>1101200</v>
          </cell>
          <cell r="C197" t="str">
            <v>Державна підтримка будівництва вугле- та торфодобувних підприємств, технічне переоснащення зазначених підприємств</v>
          </cell>
        </row>
        <row r="198">
          <cell r="B198" t="str">
            <v>1101210</v>
          </cell>
          <cell r="C198" t="str">
            <v>Технічне переоснащення державних вугле- та торфодобувних підприємств, в тому числі через здешевлення кредитів, отриманих у 2010 - 2011 роках, а також фінансування програми реновації гірничошахтного обладнання</v>
          </cell>
        </row>
        <row r="199">
          <cell r="B199" t="str">
            <v>1101310</v>
          </cell>
          <cell r="C199" t="str">
            <v>Облаштування Одеського і Безіменного газових родовищ та Субботінського нафтового родовища для введення їх в експлуатацію</v>
          </cell>
        </row>
        <row r="200">
          <cell r="B200" t="str">
            <v>1101340</v>
          </cell>
          <cell r="C200" t="str">
            <v>Заходи по передачі об'єктів соціальної інфраструктури, які перебувають на балансі вугледобувних підприємств, у комунальну власність</v>
          </cell>
        </row>
        <row r="201">
          <cell r="B201" t="str">
            <v>1101390</v>
          </cell>
          <cell r="C201" t="str">
            <v>Будівництво енергоблоків атомних, гідроакумулюючих, інших електростанцій, теплоелектроцентралей, будівництво та реконструкція ліній електропередачі та підстанцій</v>
          </cell>
        </row>
        <row r="202">
          <cell r="B202" t="str">
            <v>1101400</v>
          </cell>
          <cell r="C202"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203">
          <cell r="B203" t="str">
            <v>1101420</v>
          </cell>
          <cell r="C203" t="str">
            <v>Часткова компенсація Національній акціонерній компанії "Нафтогаз України" різниці між цінами закупівлі імпортованого природного газу та його реалізації суб'єктам господарювання на виробництво теплової енергії, яка споживається населенням, у тому числі не</v>
          </cell>
        </row>
        <row r="204">
          <cell r="B204" t="str">
            <v>1101430</v>
          </cell>
          <cell r="C204" t="str">
            <v>Виконання першочергових екологічних заходів у м. Дніпродзержинськ</v>
          </cell>
        </row>
        <row r="205">
          <cell r="B205" t="str">
            <v>1101440</v>
          </cell>
          <cell r="C205" t="str">
            <v>Внесок України до Енергетичного Співтовариства</v>
          </cell>
        </row>
        <row r="206">
          <cell r="B206" t="str">
            <v>1101450</v>
          </cell>
          <cell r="C206" t="str">
            <v>Будівництво, реконструкція та технічне переоснащення об'єктів паливно-енергетичного комплексу (за рахунок коштів, залучених під державні гарантії на поворотній основі)</v>
          </cell>
        </row>
        <row r="207">
          <cell r="B207" t="str">
            <v>1101460</v>
          </cell>
          <cell r="C207" t="str">
            <v>Повернення коштів, наданих публічному акціонерному товариству іУкргідроенергоі на поворотній основі для реалізації проектів соціально-економічного розвитку</v>
          </cell>
        </row>
        <row r="208">
          <cell r="B208" t="str">
            <v>1101470</v>
          </cell>
          <cell r="C208" t="str">
            <v>Виконання боргових зобов'язань за кредитами, залученими під державні гарантії, з метою реалізації проектів соціально-економічного розвитку</v>
          </cell>
        </row>
        <row r="209">
          <cell r="B209" t="str">
            <v>1101500</v>
          </cell>
          <cell r="C209" t="str">
            <v>Збільшення статутного капіталу державного підприємства іНаціональна атомна енергогенеруюча компанія іЕнергоатомі</v>
          </cell>
        </row>
        <row r="210">
          <cell r="B210" t="str">
            <v>1101520</v>
          </cell>
          <cell r="C210" t="str">
            <v xml:space="preserve">Поповнення обігових коштів або збільшення статутних фондів вугледобувних підприємств для погашення простроченої заборгованості із заробітної плати працівникам, що утворилася на 1 січня 2015 року_x000D_
</v>
          </cell>
        </row>
        <row r="211">
          <cell r="B211" t="str">
            <v>1101530</v>
          </cell>
          <cell r="C211" t="str">
            <v xml:space="preserve">Державна підтримка будівництва шахти N 10 "Нововолинська"_x000D_
</v>
          </cell>
        </row>
        <row r="212">
          <cell r="B212" t="str">
            <v>1101600</v>
          </cell>
          <cell r="C212" t="str">
            <v>Реконструкція гідроелектростанцій ПАТ "Укргідроенерго"</v>
          </cell>
        </row>
        <row r="213">
          <cell r="B213" t="str">
            <v>1101620</v>
          </cell>
          <cell r="C213" t="str">
            <v>Реконструкція, капітальний ремонт та технічне переоснащення магістрального газопроводу Уренгой-Помари-Ужгород</v>
          </cell>
        </row>
        <row r="214">
          <cell r="B214" t="str">
            <v>1101630</v>
          </cell>
          <cell r="C214" t="str">
            <v>Впровадження Програми реформування та розвитку енергетичного сектора</v>
          </cell>
        </row>
        <row r="215">
          <cell r="B215" t="str">
            <v>1101640</v>
          </cell>
          <cell r="C215" t="str">
            <v>Підвищення надійності постачання електроенергії в Україні</v>
          </cell>
        </row>
        <row r="216">
          <cell r="B216" t="str">
            <v>1101650</v>
          </cell>
          <cell r="C216" t="str">
            <v>Будівництво ПЛ 750 кВ Рівненська АЕС - Київська</v>
          </cell>
        </row>
        <row r="217">
          <cell r="B217" t="str">
            <v>1101660</v>
          </cell>
          <cell r="C217" t="str">
            <v>Підтримка впровадження Енергетичної стратегії України на період до 2030 року</v>
          </cell>
        </row>
        <row r="218">
          <cell r="B218" t="str">
            <v>1101670</v>
          </cell>
          <cell r="C218" t="str">
            <v>Будівництво повітряної лінії 750 кВ Запорізька - Каховська</v>
          </cell>
        </row>
        <row r="219">
          <cell r="B219" t="str">
            <v>1101680</v>
          </cell>
          <cell r="C219" t="str">
            <v>Підвищення ефективності передачі електроенергії (Модернізація підстанцій)</v>
          </cell>
        </row>
        <row r="220">
          <cell r="B220" t="str">
            <v>1101690</v>
          </cell>
          <cell r="C220" t="str">
            <v>Модернізація та реконструкція магістрального газопроводу Уренгой-Помари-Ужгород</v>
          </cell>
        </row>
        <row r="221">
          <cell r="B221" t="str">
            <v>1101800</v>
          </cell>
          <cell r="C221" t="str">
            <v>Будівництво першої черги Дністровської гідроакумулюючої електростанції</v>
          </cell>
        </row>
        <row r="222">
          <cell r="B222" t="str">
            <v>1102000</v>
          </cell>
          <cell r="C222" t="str">
            <v>Державна служба гірничого нагляду та промислової безпеки України</v>
          </cell>
        </row>
        <row r="223">
          <cell r="B223" t="str">
            <v>1102030</v>
          </cell>
          <cell r="C223" t="str">
            <v>Прикладні дослідження та розробки, підготовка наукових кадрів у сфері промислової безпеки та охорони праці</v>
          </cell>
        </row>
        <row r="224">
          <cell r="B224" t="str">
            <v>1102040</v>
          </cell>
          <cell r="C224" t="str">
            <v>Фінансування проектів, пов'язаних з підвищенням техніки безпеки шахт шляхом впровадження уніфікованих телекомунікаційних систем диспетчерського контролю та автоматизованого керування гірничими машинами і технологічними комплексами (УТАС) та проектів моде</v>
          </cell>
        </row>
        <row r="225">
          <cell r="B225" t="str">
            <v>1102060</v>
          </cell>
          <cell r="C225" t="str">
            <v>Утримання Центру комплексної безпеки підприємств вугільної промисловості</v>
          </cell>
        </row>
        <row r="226">
          <cell r="B226" t="str">
            <v>1110000</v>
          </cell>
          <cell r="C226" t="str">
            <v>Міністерство енергетики та вугільної промисловості України (загальнодержавні витрати)</v>
          </cell>
        </row>
        <row r="227">
          <cell r="B227" t="str">
            <v>1111000</v>
          </cell>
          <cell r="C227" t="str">
            <v>Міністерство енергетики та вугільної промисловості України (загальнодержавні витрати)</v>
          </cell>
        </row>
        <row r="228">
          <cell r="B228" t="str">
            <v>1111020</v>
          </cell>
          <cell r="C228" t="str">
            <v>Субвенція з державного бюджету місцевим бюджетам на проекти ліквідації підприємств вугільної та торфодобувної промисловості і утримання водовідливних комплексів у безпечному режимі на умовах співфінансування (50 відсотків)</v>
          </cell>
        </row>
        <row r="229">
          <cell r="B229" t="str">
            <v>1200000</v>
          </cell>
          <cell r="C229" t="str">
            <v>Міністерство економічного розвитку і торгівлі України</v>
          </cell>
        </row>
        <row r="230">
          <cell r="B230" t="str">
            <v>1201000</v>
          </cell>
          <cell r="C230" t="str">
            <v>Апарат Міністерства економічного розвитку і торгівлі України</v>
          </cell>
        </row>
        <row r="231">
          <cell r="B231" t="str">
            <v>1201010</v>
          </cell>
          <cell r="C231" t="str">
            <v>Керівництво та управління у сфері економічного розвитку і торгівлі</v>
          </cell>
        </row>
        <row r="232">
          <cell r="B232" t="str">
            <v>1201020</v>
          </cell>
          <cell r="C232" t="str">
            <v>Внески України до бюджету СОТ та Єдиного бюджету органів СНД</v>
          </cell>
        </row>
        <row r="233">
          <cell r="B233" t="str">
            <v>1201030</v>
          </cell>
          <cell r="C233" t="str">
            <v>Забезпечення двостороннього співробітництва України з іноземними державами та міжнародними організаціями, інформаційне та організаційне забезпечення участі України у міжнародних форумах, конференціях, виставках</v>
          </cell>
        </row>
        <row r="234">
          <cell r="B234" t="str">
            <v>1201040</v>
          </cell>
          <cell r="C234" t="str">
            <v>Інформаційне та організаційне забезпечення участі України у міжнародних форумах, конференціях, виставках</v>
          </cell>
        </row>
        <row r="235">
          <cell r="B235" t="str">
            <v>1201070</v>
          </cell>
          <cell r="C235" t="str">
            <v>Дослідження, прикладні наукові і науково-технічні розробки, виконання робіт за державними цільовими програмами і державним замовленням, підготовка наукових кадрів та фінансова підтримка розвитку наукової інфраструктури  у сфері економічного розвитку</v>
          </cell>
        </row>
        <row r="236">
          <cell r="B236" t="str">
            <v>1201080</v>
          </cell>
          <cell r="C236" t="str">
            <v>Проведення науково-практичних конференцій і семінарів з економічних проблем</v>
          </cell>
        </row>
        <row r="237">
          <cell r="B237" t="str">
            <v>1201090</v>
          </cell>
          <cell r="C237" t="str">
            <v>Підвищення кваліфікації державних службовців у сфері економіки та перепідготовка управлінських кадрів для сфери підприємництва</v>
          </cell>
        </row>
        <row r="238">
          <cell r="B238" t="str">
            <v>1201100</v>
          </cell>
          <cell r="C238"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239">
          <cell r="B239" t="str">
            <v>1201110</v>
          </cell>
          <cell r="C239" t="str">
            <v>Перепідготовка управлінських кадрів для сфери підприємництва</v>
          </cell>
        </row>
        <row r="240">
          <cell r="B240" t="str">
            <v>1201120</v>
          </cell>
          <cell r="C240" t="str">
            <v>Фінансова підтримка видань з економічних питань і забезпечення функціонування веб-порталу з питань державних закупівель</v>
          </cell>
        </row>
        <row r="241">
          <cell r="B241" t="str">
            <v>1201140</v>
          </cell>
          <cell r="C241" t="str">
            <v>Капітальний ремонт відомчого житлового фонду</v>
          </cell>
        </row>
        <row r="242">
          <cell r="B242" t="str">
            <v>1201150</v>
          </cell>
          <cell r="C242" t="str">
            <v>Забезпечення діяльності Організаційної групи ЄЕП</v>
          </cell>
        </row>
        <row r="243">
          <cell r="B243" t="str">
            <v>1201170</v>
          </cell>
          <cell r="C243" t="str">
            <v>Забезпечення видання інформаційного бюлетеня "Вісник державних закупівель" та створення і забезпечення функціонування веб-порталу з питань державних закупівель</v>
          </cell>
        </row>
        <row r="244">
          <cell r="B244" t="str">
            <v>1201200</v>
          </cell>
          <cell r="C244" t="str">
            <v>Реалізація проектів, спрямованих на скорочення викидів або збільшення поглинання парникових газів</v>
          </cell>
        </row>
        <row r="245">
          <cell r="B245" t="str">
            <v>1201210</v>
          </cell>
          <cell r="C245" t="str">
            <v>Заходи із створення організаційно-правових умов для залучення інвестицій, необхідних для підготовки та проведення Євро -2012</v>
          </cell>
        </row>
        <row r="246">
          <cell r="B246" t="str">
            <v>1201220</v>
          </cell>
          <cell r="C246" t="str">
            <v>Збереження та функціонування національної еталонної бази, забезпечення функціонування державних служб,  прикладні наукові і науково-технічні розробки, виконання робіт за державними цільовими програмами і державним замовленням у сфері стандартизації, метр</v>
          </cell>
        </row>
        <row r="247">
          <cell r="B247" t="str">
            <v>1201320</v>
          </cell>
          <cell r="C247" t="str">
            <v>Прикладні розробки у сфері державного контролю за цінами</v>
          </cell>
        </row>
        <row r="248">
          <cell r="B248" t="str">
            <v>1201340</v>
          </cell>
          <cell r="C248" t="str">
            <v>Заходи по реалізації Національної програми сприяння розвитку малого підприємництва в Україні</v>
          </cell>
        </row>
        <row r="249">
          <cell r="B249" t="str">
            <v>1201350</v>
          </cell>
          <cell r="C249" t="str">
            <v>Часткове відшкодування відсоткових ставок за кредитами, що надаються суб'єктам малого та середнього бізнесу на реалізацію інвестиційних проектів</v>
          </cell>
        </row>
        <row r="250">
          <cell r="B250" t="str">
            <v>1201360</v>
          </cell>
          <cell r="C250" t="str">
            <v>Мікрокредитування суб'єктів малого підприємництва</v>
          </cell>
        </row>
        <row r="251">
          <cell r="B251" t="str">
            <v>1201370</v>
          </cell>
          <cell r="C251" t="str">
            <v>Підготовка та проведення Міжнародного чемпіонату із стратегічного менеджменту в Україні</v>
          </cell>
        </row>
        <row r="252">
          <cell r="B252" t="str">
            <v>1201380</v>
          </cell>
          <cell r="C252" t="str">
            <v>Державний метрологічний нагляд</v>
          </cell>
        </row>
        <row r="253">
          <cell r="B253" t="str">
            <v>1201390</v>
          </cell>
          <cell r="C253" t="str">
            <v>Заходи щодо запобігання катастрофи техногенного характеру на державному підприємстві "Горлівський хімічний завод"</v>
          </cell>
        </row>
        <row r="254">
          <cell r="B254" t="str">
            <v>1201400</v>
          </cell>
          <cell r="C254" t="str">
            <v>Прикладні наукові і науково-технічні розробки, виконання робіт за державними цільовими програмами і державним замовленням, наукові розробки у сфері стандартизації та сертифікації промислової продукції, фінансова підтримка розвитку наукової інфраструктури</v>
          </cell>
        </row>
        <row r="255">
          <cell r="B255" t="str">
            <v>1201420</v>
          </cell>
          <cell r="C255" t="str">
            <v>Забезпечення міжнародного співробітництва та участь у міжнародних виставках</v>
          </cell>
        </row>
        <row r="256">
          <cell r="B256" t="str">
            <v>1201430</v>
          </cell>
          <cell r="C256" t="str">
            <v>Формування статутного капіталу Державного концерну "Укроборонпром"</v>
          </cell>
        </row>
        <row r="257">
          <cell r="B257" t="str">
            <v>1201440</v>
          </cell>
          <cell r="C257" t="str">
            <v>Виконання програми "Сприяння взаємній торгівлі шляхом усунення технічних бар'єрів у торгівлі між Україною та Європейським Союзом"</v>
          </cell>
        </row>
        <row r="258">
          <cell r="B258" t="str">
            <v>1201450</v>
          </cell>
          <cell r="C258" t="str">
            <v>Функціонування Центральної державної науково-технічної бібліотеки та Державного металургійного музею України</v>
          </cell>
        </row>
        <row r="259">
          <cell r="B259" t="str">
            <v>1201460</v>
          </cell>
          <cell r="C259" t="str">
            <v>Консервація виробничих потужностей промислових підприємств</v>
          </cell>
        </row>
        <row r="260">
          <cell r="B260" t="str">
            <v>1201470</v>
          </cell>
          <cell r="C260" t="str">
            <v>Реструктуризація та ліквідація об'єктів підприємств гірничої хімії і здійснення невідкладних природоохоронних заходів в зоні їх діяльності, а також реструктуризація підприємств з підземного видобутку залізної руди</v>
          </cell>
        </row>
        <row r="261">
          <cell r="B261" t="str">
            <v>1201480</v>
          </cell>
          <cell r="C261" t="str">
            <v>Забезпечення життєдіяльності Криворізького гірничо-збагачувального комбінату окислених руд</v>
          </cell>
        </row>
        <row r="262">
          <cell r="B262" t="str">
            <v>1201490</v>
          </cell>
          <cell r="C262" t="str">
            <v>Повернення кредитів, наданих у 2007 році з Державного бюджету України на реалізацію інноваційних та інвестиційних проектів у галузях економіки, у першу чергу з впровадження передових енергозберігаючих технологій і технологій з виробництва альтернативних</v>
          </cell>
        </row>
        <row r="263">
          <cell r="B263" t="str">
            <v>1201500</v>
          </cell>
          <cell r="C263" t="str">
            <v>Повернення мікрокредитів, наданих з державного бюджету субієктам малого підприємництва</v>
          </cell>
        </row>
        <row r="264">
          <cell r="B264" t="str">
            <v>1201610</v>
          </cell>
          <cell r="C264" t="str">
            <v>Заходи щодо зміцнення інформаційної бази для прийняття рішень і прогнозування</v>
          </cell>
        </row>
        <row r="265">
          <cell r="B265" t="str">
            <v>1201640</v>
          </cell>
          <cell r="C265" t="str">
            <v>Розвиток приватного сектора</v>
          </cell>
        </row>
        <row r="266">
          <cell r="B266" t="str">
            <v>1201800</v>
          </cell>
          <cell r="C266" t="str">
            <v>Реконструкція та ремонт приміщень ННЦ "Інститут метрології" для зберігання джерел іонізуючого випромінювання та функціонування еталонної бази України</v>
          </cell>
        </row>
        <row r="267">
          <cell r="B267" t="str">
            <v>1202000</v>
          </cell>
          <cell r="C267" t="str">
            <v>Державна інспекція України з питань захисту прав споживачів</v>
          </cell>
        </row>
        <row r="268">
          <cell r="B268" t="str">
            <v>1202010</v>
          </cell>
          <cell r="C268" t="str">
            <v>Керівництво та управління у сфері захисту прав споживачів</v>
          </cell>
        </row>
        <row r="269">
          <cell r="B269" t="str">
            <v>1202050</v>
          </cell>
          <cell r="C269" t="str">
            <v>Збереження та функціонування національної еталонної бази</v>
          </cell>
        </row>
        <row r="270">
          <cell r="B270" t="str">
            <v>1202070</v>
          </cell>
          <cell r="C270" t="str">
            <v>Гармонізація національних стандартів з міжнародними та європейськими</v>
          </cell>
        </row>
        <row r="271">
          <cell r="B271" t="str">
            <v>1202080</v>
          </cell>
          <cell r="C271" t="str">
            <v>Виробництво та розповсюдження соціальної реклами щодо шкоди тютюнопаління та зловживання алкоголем</v>
          </cell>
        </row>
        <row r="272">
          <cell r="B272" t="str">
            <v>1202090</v>
          </cell>
          <cell r="C272" t="str">
            <v>Придбання та функціонування пересувних лабораторій з контролю якості та безпеки нафтопродуктів</v>
          </cell>
        </row>
        <row r="273">
          <cell r="B273" t="str">
            <v>1202100</v>
          </cell>
          <cell r="C273" t="str">
            <v>Створення та вдосконалення електронних інформаційних систем та ресурсів Держспоживстандарту України</v>
          </cell>
        </row>
        <row r="274">
          <cell r="B274" t="str">
            <v>1202110</v>
          </cell>
          <cell r="C274" t="str">
            <v>Створення національної системи геомоніторингу та дистанційного зондування землі</v>
          </cell>
        </row>
        <row r="275">
          <cell r="B275" t="str">
            <v>1202130</v>
          </cell>
          <cell r="C275" t="str">
            <v>Забезпечення функціонування державних служб</v>
          </cell>
        </row>
        <row r="276">
          <cell r="B276" t="str">
            <v>1202140</v>
          </cell>
          <cell r="C276" t="str">
            <v>Проведення незалежної експертизи (випробувань) якості товарів, сировини, матеріалів, напівфабрикатів та комплектуючих виробів</v>
          </cell>
        </row>
        <row r="277">
          <cell r="B277" t="str">
            <v>1202810</v>
          </cell>
          <cell r="C277" t="str">
            <v>Реконструкція споруд та лабораторних приміщень Національного наукового центру "Інститут метрології"</v>
          </cell>
        </row>
        <row r="278">
          <cell r="B278" t="str">
            <v>1203000</v>
          </cell>
          <cell r="C278" t="str">
            <v>Державне агентство резерву України</v>
          </cell>
        </row>
        <row r="279">
          <cell r="B279" t="str">
            <v>1203010</v>
          </cell>
          <cell r="C279" t="str">
            <v>Керівництво та управління у сфері державного резерву</v>
          </cell>
        </row>
        <row r="280">
          <cell r="B280" t="str">
            <v>1203020</v>
          </cell>
          <cell r="C280" t="str">
            <v>Обслуговування державного матеріального резерву</v>
          </cell>
        </row>
        <row r="281">
          <cell r="B281" t="str">
            <v>1203030</v>
          </cell>
          <cell r="C281" t="str">
            <v>Відшкодування підприємствам, установам та організаціям витрат, пов'язаних з обслуговуванням матеріальних цінностей державного резерву</v>
          </cell>
        </row>
        <row r="282">
          <cell r="B282" t="str">
            <v>1203040</v>
          </cell>
          <cell r="C282" t="str">
            <v>Накопичення (приріст) матеріальних цінностей державного матеріального резерву</v>
          </cell>
        </row>
        <row r="283">
          <cell r="B283" t="str">
            <v>1203050</v>
          </cell>
          <cell r="C283" t="str">
            <v>Повернення коштів, наданих з державного бюджету на закупівлю сільськогосподарської продукції</v>
          </cell>
        </row>
        <row r="284">
          <cell r="B284" t="str">
            <v>1203060</v>
          </cell>
          <cell r="C284" t="str">
            <v>Заходи щодо  формування державного замовлення на ринку продовольчих товарів</v>
          </cell>
        </row>
        <row r="285">
          <cell r="B285" t="str">
            <v>1203070</v>
          </cell>
          <cell r="C285" t="str">
            <v>Створення державних запасів світлих нафтопродуктів та цукру</v>
          </cell>
        </row>
        <row r="286">
          <cell r="B286" t="str">
            <v>1203090</v>
          </cell>
          <cell r="C286" t="str">
            <v>Проведення державним підприємством "Ресурспостач" розрахунків за надання послуг у галузі права щодо повернення бюджетних коштів</v>
          </cell>
        </row>
        <row r="287">
          <cell r="B287" t="str">
            <v>1204000</v>
          </cell>
          <cell r="C287" t="str">
            <v>Державне агентство з інвестицій та управління національними проектами України</v>
          </cell>
        </row>
        <row r="288">
          <cell r="B288" t="str">
            <v>1204010</v>
          </cell>
          <cell r="C288" t="str">
            <v>Керівництво та управління у сфері інвестиційної діяльності та управління національними проектами</v>
          </cell>
        </row>
        <row r="289">
          <cell r="B289" t="str">
            <v>1204040</v>
          </cell>
          <cell r="C289" t="str">
            <v>Утримання регіональних центрів інноваційного розвитку</v>
          </cell>
        </row>
        <row r="290">
          <cell r="B290" t="str">
            <v>1205000</v>
          </cell>
          <cell r="C290" t="str">
            <v>Державна служба інтелектуальної власності України</v>
          </cell>
        </row>
        <row r="291">
          <cell r="B291" t="str">
            <v>1205010</v>
          </cell>
          <cell r="C291" t="str">
            <v>Керівництво у сфері інтелектуальної власності</v>
          </cell>
        </row>
        <row r="292">
          <cell r="B292" t="str">
            <v>1205020</v>
          </cell>
          <cell r="C292" t="str">
            <v>Державна програма розвитку Національної депозитарної системи України</v>
          </cell>
        </row>
        <row r="293">
          <cell r="B293" t="str">
            <v>1205030</v>
          </cell>
          <cell r="C293" t="str">
            <v>Заходи з легалізації комп'ютерних програм, що використовуються в органах виконавчої влади</v>
          </cell>
        </row>
        <row r="294">
          <cell r="B294" t="str">
            <v>1205050</v>
          </cell>
          <cell r="C294" t="str">
            <v>Надання кредитів на реалізацію інноваційних та інвестиційних проектів в галузях економіки, у першу чергу з впровадження передових енергозберігаючих технологій і технологій з виробництва альтернативних джерел палива</v>
          </cell>
        </row>
        <row r="295">
          <cell r="B295" t="str">
            <v>1205060</v>
          </cell>
          <cell r="C295" t="str">
            <v>Фінансова підтримка інноваційних та інвестиційних проектів, у першу чергу з впровадження передових технологій, які реалізуються в галузях економіки, через механізм здешевлення кредитів</v>
          </cell>
        </row>
        <row r="296">
          <cell r="B296" t="str">
            <v>1205070</v>
          </cell>
          <cell r="C296" t="str">
            <v>Повернення кредитів, наданих на фінансову підтримку інноваційної та інвестиційної діяльності суб'єктів підприємництва</v>
          </cell>
        </row>
        <row r="297">
          <cell r="B297" t="str">
            <v>1205080</v>
          </cell>
          <cell r="C297" t="str">
            <v>Збільшення статутного капіталу Державної іпотечної установи</v>
          </cell>
        </row>
        <row r="298">
          <cell r="B298" t="str">
            <v>1206000</v>
          </cell>
          <cell r="C298" t="str">
            <v>Державне агентство України з туризму та курортів</v>
          </cell>
        </row>
        <row r="299">
          <cell r="B299" t="str">
            <v>1206010</v>
          </cell>
          <cell r="C299" t="str">
            <v>Керівництво та управління у сфері туризму та курортів</v>
          </cell>
        </row>
        <row r="300">
          <cell r="B300" t="str">
            <v>1206020</v>
          </cell>
          <cell r="C300" t="str">
            <v>Наукові та науково-технічні розробки за державними цільовими програмами і державним замовленням у сфері енергоефективності та енергозбереження</v>
          </cell>
        </row>
        <row r="301">
          <cell r="B301" t="str">
            <v>1206030</v>
          </cell>
          <cell r="C301" t="str">
            <v>Розробки найважливіших новітніх технологій у сфері ефективного використання енергетичних ресурсів та енергозбереження</v>
          </cell>
        </row>
        <row r="302">
          <cell r="B302" t="str">
            <v>1206050</v>
          </cell>
          <cell r="C302" t="str">
            <v>Заходи з реалізації Комплексної програми будівництва вітрових електростанцій</v>
          </cell>
        </row>
        <row r="303">
          <cell r="B303" t="str">
            <v>1206060</v>
          </cell>
          <cell r="C303" t="str">
            <v>Реалізація Державної цільової економічної програми енергоефективності на 2010 - 2015 роки</v>
          </cell>
        </row>
        <row r="304">
          <cell r="B304" t="str">
            <v>1207000</v>
          </cell>
          <cell r="C304" t="str">
            <v>Державна служба статистики України</v>
          </cell>
        </row>
        <row r="305">
          <cell r="B305" t="str">
            <v>1207010</v>
          </cell>
          <cell r="C305" t="str">
            <v>Керівництво та управління у сфері статистики</v>
          </cell>
        </row>
        <row r="306">
          <cell r="B306" t="str">
            <v>1207020</v>
          </cell>
          <cell r="C306" t="str">
            <v>Статистичні спостереження та переписи</v>
          </cell>
        </row>
        <row r="307">
          <cell r="B307" t="str">
            <v>1207030</v>
          </cell>
          <cell r="C307" t="str">
            <v>Обстеження умов життя домогосподарств</v>
          </cell>
        </row>
        <row r="308">
          <cell r="B308" t="str">
            <v>1207040</v>
          </cell>
          <cell r="C308" t="str">
            <v>Прикладні розробки, підготовка наукових кадрів у сфері державної статистики</v>
          </cell>
        </row>
        <row r="309">
          <cell r="B309" t="str">
            <v>1207060</v>
          </cell>
          <cell r="C309" t="str">
            <v>Підвищення кваліфікації працівників органів державної статистики</v>
          </cell>
        </row>
        <row r="310">
          <cell r="B310" t="str">
            <v>1207070</v>
          </cell>
          <cell r="C310" t="str">
            <v>Створення та розвиток інтегрованої інформаційно-аналітичної системи державної статистики</v>
          </cell>
        </row>
        <row r="311">
          <cell r="B311" t="str">
            <v>1207080</v>
          </cell>
          <cell r="C311" t="str">
            <v>Фінансова підтримка підготовки наукових кадрів у сфері державної статистики</v>
          </cell>
        </row>
        <row r="312">
          <cell r="B312" t="str">
            <v>1207600</v>
          </cell>
          <cell r="C312" t="str">
            <v>Реформування державної статистики</v>
          </cell>
        </row>
        <row r="313">
          <cell r="B313" t="str">
            <v>1208000</v>
          </cell>
          <cell r="C313" t="str">
            <v>Державна служба експортного контролю України</v>
          </cell>
        </row>
        <row r="314">
          <cell r="B314" t="str">
            <v>1208010</v>
          </cell>
          <cell r="C314" t="str">
            <v>Керівництво та управління у сфері експортного контролю</v>
          </cell>
        </row>
        <row r="315">
          <cell r="B315" t="str">
            <v>1208020</v>
          </cell>
          <cell r="C315" t="str">
            <v>Прикладні розробки у сфері розвитку експортного контролю</v>
          </cell>
        </row>
        <row r="316">
          <cell r="B316" t="str">
            <v>1209000</v>
          </cell>
          <cell r="C316" t="str">
            <v>Державна інспекція України з контролю за цінами</v>
          </cell>
        </row>
        <row r="317">
          <cell r="B317" t="str">
            <v>1209010</v>
          </cell>
          <cell r="C317" t="str">
            <v>Керівництво та управління у сфері контролю за цінами</v>
          </cell>
        </row>
        <row r="318">
          <cell r="B318" t="str">
            <v>1210000</v>
          </cell>
          <cell r="C318" t="str">
            <v>Міністерство економічного розвитку і торгівлі України (загальнодержавні витрати)</v>
          </cell>
        </row>
        <row r="319">
          <cell r="B319" t="str">
            <v>1211000</v>
          </cell>
          <cell r="C319" t="str">
            <v>Міністерство економічного розвитку і торгівлі України (загальнодержавні витрати)</v>
          </cell>
        </row>
        <row r="320">
          <cell r="B320" t="str">
            <v>1211020</v>
          </cell>
          <cell r="C320" t="str">
            <v>Субвенція з державного бюджету обласному бюджету Дніпропетровської області на створення регіонального центру надання адміністративних послуг</v>
          </cell>
        </row>
        <row r="321">
          <cell r="B321" t="str">
            <v>1211050</v>
          </cell>
          <cell r="C321" t="str">
            <v>Мобілізаційна підготовка галузей національної економіки України</v>
          </cell>
        </row>
        <row r="322">
          <cell r="B322" t="str">
            <v>1211080</v>
          </cell>
          <cell r="C322" t="str">
            <v>Субвенція з державного бюджету обласному бюджету Одеської області на берегоукріплювальні роботи і на розвиток інфраструктури селища Біле на о. Зміїний</v>
          </cell>
        </row>
        <row r="323">
          <cell r="B323" t="str">
            <v>1211100</v>
          </cell>
          <cell r="C323" t="str">
            <v>Субвенція з державного бюджету місцевим бюджетам на проведення заходів, пов'язаних з підготовкою і проведенням в Україні фінальної частини чемпіонату Європи 2012 року з футболу</v>
          </cell>
        </row>
        <row r="324">
          <cell r="B324" t="str">
            <v>1300000</v>
          </cell>
          <cell r="C324" t="str">
            <v>Міністерство вугільної промисловості України</v>
          </cell>
        </row>
        <row r="325">
          <cell r="B325" t="str">
            <v>1301000</v>
          </cell>
          <cell r="C325" t="str">
            <v>Апарат Міністерства вугільної промисловості України</v>
          </cell>
        </row>
        <row r="326">
          <cell r="B326" t="str">
            <v>1301010</v>
          </cell>
          <cell r="C326" t="str">
            <v>Загальне керівництво та управління у вугільній промисловості</v>
          </cell>
        </row>
        <row r="327">
          <cell r="B327" t="str">
            <v>1301030</v>
          </cell>
          <cell r="C327" t="str">
            <v>Прикладні наукові та науково-технічні розробки, виконання робіт за державними цільовими програмами і державним замовленням у вугледобувній промисловості</v>
          </cell>
        </row>
        <row r="328">
          <cell r="B328" t="str">
            <v>1301100</v>
          </cell>
          <cell r="C328" t="str">
            <v>Державна підтримка підприємств з видобутку кам'яного вугілля, лігніту (бурого вугілля) і торфу на будівництво, технічне переоснащення та капітальний ремонт гірничошахтного обладнання, а також на здешевлення кредитів для будівництва та технічного переосна</v>
          </cell>
        </row>
        <row r="329">
          <cell r="B329" t="str">
            <v>1301120</v>
          </cell>
          <cell r="C329" t="str">
            <v>Охорона праці та підвищення техніки безпеки на вугледобувних та шахтобудівельних підприємствах (включаючи підприємства з видобутку бурого вугілля), у тому числі дегазація вугільних пластів</v>
          </cell>
        </row>
        <row r="330">
          <cell r="B330" t="str">
            <v>1301130</v>
          </cell>
          <cell r="C330" t="str">
            <v>Заходи по передачі об'єктів соціальної інфраструктури, які перебувають на балансі вугледобувних підприємств</v>
          </cell>
        </row>
        <row r="331">
          <cell r="B331" t="str">
            <v>1301170</v>
          </cell>
          <cell r="C331" t="str">
            <v>Погашення простроченої заборгованості за спожиту в минулих періодах електричну енергію державних вугледобувних підприємств, в тому числі підприємств, які готуються до ліквідації, та вугледобувних господарських товариств, 100 відсотків акцій яких належать</v>
          </cell>
        </row>
        <row r="332">
          <cell r="B332" t="str">
            <v>1301200</v>
          </cell>
          <cell r="C332" t="str">
            <v>Видатки із Стабілізаційного фонду на підтримку вугільної галузі</v>
          </cell>
        </row>
        <row r="333">
          <cell r="B333" t="str">
            <v>1310000</v>
          </cell>
          <cell r="C333" t="str">
            <v>Міністерство вугільної промисловості України (загальнодержавні витрати)</v>
          </cell>
        </row>
        <row r="334">
          <cell r="B334" t="str">
            <v>1311000</v>
          </cell>
          <cell r="C334" t="str">
            <v>Міністерство вугільної промисловості України (загальнодержавні витрати)</v>
          </cell>
        </row>
        <row r="335">
          <cell r="B335" t="str">
            <v>1400000</v>
          </cell>
          <cell r="C335" t="str">
            <v>Міністерство закордонних справ України</v>
          </cell>
        </row>
        <row r="336">
          <cell r="B336" t="str">
            <v>1401000</v>
          </cell>
          <cell r="C336" t="str">
            <v>Апарат Міністерства закордонних справ України</v>
          </cell>
        </row>
        <row r="337">
          <cell r="B337" t="str">
            <v>1401010</v>
          </cell>
          <cell r="C337" t="str">
            <v>Керівництво та управління у сфері державної політики щодо зовнішніх відносин</v>
          </cell>
        </row>
        <row r="338">
          <cell r="B338" t="str">
            <v>1401020</v>
          </cell>
          <cell r="C338" t="str">
            <v>Внески України до бюджетів ООН, органів і спеціалізованих установ системи ООН, інших міжнародних організацій та конвенційних органів</v>
          </cell>
        </row>
        <row r="339">
          <cell r="B339" t="str">
            <v>1401030</v>
          </cell>
          <cell r="C339" t="str">
            <v>Функціонування закордонних дипломатичних установ України та розширення мережі власності України для потреб цих установ</v>
          </cell>
        </row>
        <row r="340">
          <cell r="B340" t="str">
            <v>1401040</v>
          </cell>
          <cell r="C340" t="str">
            <v>Розширення мережі власності України за кордоном для потреб дипломатичних установ України</v>
          </cell>
        </row>
        <row r="341">
          <cell r="B341" t="str">
            <v>1401050</v>
          </cell>
          <cell r="C341" t="str">
            <v>Реалізація Міністерством закордонних справ України повноважень з проведення зовнішньої політики України, організація і контроль за діяльністю закордонних дипломатичних установ України</v>
          </cell>
        </row>
        <row r="342">
          <cell r="B342" t="str">
            <v>1401060</v>
          </cell>
          <cell r="C342" t="str">
            <v>Забезпечення головування України у міжнародних інституціях</v>
          </cell>
        </row>
        <row r="343">
          <cell r="B343" t="str">
            <v>1401070</v>
          </cell>
          <cell r="C343" t="str">
            <v>Внески до установ і організацій СНД</v>
          </cell>
        </row>
        <row r="344">
          <cell r="B344" t="str">
            <v>1401080</v>
          </cell>
          <cell r="C344" t="str">
            <v>Забезпечення перебування в Україні іноземних делегацій, пов'язаних з офіційними візитами</v>
          </cell>
        </row>
        <row r="345">
          <cell r="B345" t="str">
            <v>1401090</v>
          </cell>
          <cell r="C345" t="str">
            <v>Виконання зобов'язань Уряду України щодо функціонування бюро інформації Ради Європи та фінансового забезпечення членства України в ГУАМ</v>
          </cell>
        </row>
        <row r="346">
          <cell r="B346" t="str">
            <v>1401100</v>
          </cell>
          <cell r="C346" t="str">
            <v>Підготовка та підвищення кваліфікації кадрів для сфери міжнародних відносин, підвищення кваліфікації працівників дипломатичної служби, які віднесені до п'ятої-сьомої категорій державних службовців, проведення прикладних досліджень у галузі міжнародних ві</v>
          </cell>
        </row>
        <row r="347">
          <cell r="B347" t="str">
            <v>1401110</v>
          </cell>
          <cell r="C347" t="str">
            <v>Фінансова підтримка забезпечення міжнародного позитивного іміджу України, заходи щодо підтримки зв'язків з українцями, які проживають за межами України</v>
          </cell>
        </row>
        <row r="348">
          <cell r="B348" t="str">
            <v>1401120</v>
          </cell>
          <cell r="C348" t="str">
            <v>Підвищення кваліфікації працівників дипломатичної служби, які віднесені до посад  п'ятої-сьомої категорій державних службовців</v>
          </cell>
        </row>
        <row r="349">
          <cell r="B349" t="str">
            <v>1401130</v>
          </cell>
          <cell r="C349" t="str">
            <v>Документування громадян та створення і забезпечення функціонування інформаційно-телекомунікаційних систем консульської служби</v>
          </cell>
        </row>
        <row r="350">
          <cell r="B350" t="str">
            <v>1401140</v>
          </cell>
          <cell r="C350" t="str">
            <v>Забезпечення представництва України під час розгляду справ у Міжнародному Cуді ООН</v>
          </cell>
        </row>
        <row r="351">
          <cell r="B351" t="str">
            <v>1401150</v>
          </cell>
          <cell r="C351" t="str">
            <v>Заходи щодо підтримки зв'язків з українцями, які проживають за межами України</v>
          </cell>
        </row>
        <row r="352">
          <cell r="B352" t="str">
            <v>1401160</v>
          </cell>
          <cell r="C352"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353">
          <cell r="B353" t="str">
            <v>1401170</v>
          </cell>
          <cell r="C353" t="str">
            <v>Реалізація Українським агентством міжнародного розвитку повноважень щодо надання міжнародної технічної допомоги</v>
          </cell>
        </row>
        <row r="354">
          <cell r="B354" t="str">
            <v>1401180</v>
          </cell>
          <cell r="C354" t="str">
            <v>Здійснення заходів з підтримання зв'язків із закордонними українцями за рахунок коштів Стабілізаційного фонду</v>
          </cell>
        </row>
        <row r="355">
          <cell r="B355" t="str">
            <v>1700000</v>
          </cell>
          <cell r="C355" t="str">
            <v>Державний комітет телебачення і радіомовлення України</v>
          </cell>
        </row>
        <row r="356">
          <cell r="B356" t="str">
            <v>1701000</v>
          </cell>
          <cell r="C356" t="str">
            <v>Апарат Державного комітету телебачення і радіомовлення України</v>
          </cell>
        </row>
        <row r="357">
          <cell r="B357" t="str">
            <v>1701010</v>
          </cell>
          <cell r="C357" t="str">
            <v>Керівництво та управління у сфері телебачення і радіомовлення</v>
          </cell>
        </row>
        <row r="358">
          <cell r="B358" t="str">
            <v>1701020</v>
          </cell>
          <cell r="C358" t="str">
            <v>Прикладні розробки у сфері засобів масової інформації, книговидавничої справи та інформаційно-бібліографічної діяльності, фінансова підтримка розвитку наукової інфраструктури</v>
          </cell>
        </row>
        <row r="359">
          <cell r="B359" t="str">
            <v>1701030</v>
          </cell>
          <cell r="C359" t="str">
            <v>Забезпечення населення засобами приймання сигналів цифрового телерадіомовлення</v>
          </cell>
        </row>
        <row r="360">
          <cell r="B360" t="str">
            <v>1701040</v>
          </cell>
          <cell r="C360" t="str">
            <v>Підвищення кваліфікації працівників засобів масової інформації в Укртелерадіопресінституті</v>
          </cell>
        </row>
        <row r="361">
          <cell r="B361" t="str">
            <v>1701050</v>
          </cell>
          <cell r="C361" t="str">
            <v>Фінансова підтримка творчих спілок у сфері засобів масової інформації, преси</v>
          </cell>
        </row>
        <row r="362">
          <cell r="B362" t="str">
            <v>1701070</v>
          </cell>
          <cell r="C362" t="str">
            <v>Інформаційно-культурне забезпечення населення Криму у відродженні та розвитку культур народів Криму</v>
          </cell>
        </row>
        <row r="363">
          <cell r="B363" t="str">
            <v>1701080</v>
          </cell>
          <cell r="C363" t="str">
            <v>Виробництво та трансляція телерадіопрограм для державних потреб, збирання, обробка та розповсюдження офіційної інформаційної продукції, створення та функціонування україномовної версії міжнародного каналу "EuroNews"</v>
          </cell>
        </row>
        <row r="364">
          <cell r="B364" t="str">
            <v>1701100</v>
          </cell>
          <cell r="C364" t="str">
            <v>Фінансова підтримка преси</v>
          </cell>
        </row>
        <row r="365">
          <cell r="B365" t="str">
            <v>1701110</v>
          </cell>
          <cell r="C365" t="str">
            <v>Випуск книжкової продукції за програмою "Українська книга"</v>
          </cell>
        </row>
        <row r="366">
          <cell r="B366" t="str">
            <v>1701120</v>
          </cell>
          <cell r="C366" t="str">
            <v>Збирання, обробка та розповсюдження офіційної інформаційної продукції</v>
          </cell>
        </row>
        <row r="367">
          <cell r="B367" t="str">
            <v>1701130</v>
          </cell>
          <cell r="C367" t="str">
            <v>Державні стипендії видатним діячам інформаційної галузі, дітям журналістів, які загинули або стали інвалідами у зв'язку з виконанням службових обов'язків  та премії в інформаційній галузі</v>
          </cell>
        </row>
        <row r="368">
          <cell r="B368" t="str">
            <v>1701150</v>
          </cell>
          <cell r="C368" t="str">
            <v>Трансляція телерадіопрограм, вироблених для державних потреб</v>
          </cell>
        </row>
        <row r="369">
          <cell r="B369" t="str">
            <v>1701160</v>
          </cell>
          <cell r="C369" t="str">
            <v>Здійснення контролю у сфері захисту суспільної моралі</v>
          </cell>
        </row>
        <row r="370">
          <cell r="B370" t="str">
            <v>1701170</v>
          </cell>
          <cell r="C370" t="str">
            <v>Інформаційне та організаційне забезпечення участі України у міжнародних форумах, конференціях, виставках та інших заходах</v>
          </cell>
        </row>
        <row r="371">
          <cell r="B371" t="str">
            <v>1701210</v>
          </cell>
          <cell r="C371" t="str">
            <v>Технічне переоснащення обласних державних телерадіокомпаній</v>
          </cell>
        </row>
        <row r="372">
          <cell r="B372" t="str">
            <v>1701220</v>
          </cell>
          <cell r="C372" t="str">
            <v>Державна адресна підтримка періодичних видань літературно-художнього напряму</v>
          </cell>
        </row>
        <row r="373">
          <cell r="B373" t="str">
            <v>1701230</v>
          </cell>
          <cell r="C373" t="str">
            <v>Фінансова підтримка державних музичних колективів</v>
          </cell>
        </row>
        <row r="374">
          <cell r="B374" t="str">
            <v>1701240</v>
          </cell>
          <cell r="C374" t="str">
            <v>Виконання заходів з питань європейської інтеграції в інформаційній сфері</v>
          </cell>
        </row>
        <row r="375">
          <cell r="B375" t="str">
            <v>1701250</v>
          </cell>
          <cell r="C375" t="str">
            <v>Забезпечення висвітлення Літніх Олімпійських та Паралімпійських Ігор 2008 року у м. Пекін (Китай)</v>
          </cell>
        </row>
        <row r="376">
          <cell r="B376" t="str">
            <v>1701260</v>
          </cell>
          <cell r="C376" t="str">
            <v>Здійснення заходів з підготовки і проведення Євро-2012 в інформаційній сфері</v>
          </cell>
        </row>
        <row r="377">
          <cell r="B377" t="str">
            <v>1701270</v>
          </cell>
          <cell r="C377" t="str">
            <v>Оплата послуг, наданих Концерном радіомовлення, радіозв'язку та телебачення і відкритим акціонерним товариством "Укртелеком", з трансляції телепрограм Національної телекомпанії в обсязі 1167,96 години на умовах державного замовлення</v>
          </cell>
        </row>
        <row r="378">
          <cell r="B378" t="str">
            <v>1701280</v>
          </cell>
          <cell r="C378" t="str">
            <v>Погашення заборгованості Національної телекомпанії  перед каналом "EuroNews"</v>
          </cell>
        </row>
        <row r="379">
          <cell r="B379" t="str">
            <v>1701290</v>
          </cell>
          <cell r="C379" t="str">
            <v>Створення та функціонування україномовної версії міжнародного каналу "EuroNews"</v>
          </cell>
        </row>
        <row r="380">
          <cell r="B380" t="str">
            <v>1701810</v>
          </cell>
          <cell r="C380" t="str">
            <v>Створення міжнародних телерадіоцентрів</v>
          </cell>
        </row>
        <row r="381">
          <cell r="B381" t="str">
            <v>1800000</v>
          </cell>
          <cell r="C381" t="str">
            <v>Міністерство культури України</v>
          </cell>
        </row>
        <row r="382">
          <cell r="B382" t="str">
            <v>1801000</v>
          </cell>
          <cell r="C382" t="str">
            <v>Апарат Міністерства культури України</v>
          </cell>
        </row>
        <row r="383">
          <cell r="B383" t="str">
            <v>1801010</v>
          </cell>
          <cell r="C383" t="str">
            <v>Загальне керівництво та управління у сфері культури</v>
          </cell>
        </row>
        <row r="384">
          <cell r="B384" t="str">
            <v>1801020</v>
          </cell>
          <cell r="C384" t="str">
            <v>Прикладні розробки у сфері розвитку культури</v>
          </cell>
        </row>
        <row r="385">
          <cell r="B385" t="str">
            <v>1801030</v>
          </cell>
          <cell r="C385" t="str">
            <v>Надання загальної та спеціальної освіти мистецькими (художніми, музичними, хореографічними) загальноосвітніми школами (школами-інтернатами) та позашкільними навчальними закладами</v>
          </cell>
        </row>
        <row r="386">
          <cell r="B386" t="str">
            <v>1801040</v>
          </cell>
          <cell r="C386" t="str">
            <v>Надання загальної та спеціальної музичної освіти у загальноосвітніх спеціалізованих школах-інтернатах</v>
          </cell>
        </row>
        <row r="387">
          <cell r="B387" t="str">
            <v>1801050</v>
          </cell>
          <cell r="C387" t="str">
            <v>Підготовка кадрів для сфери культури і мистецтва вищими навчальними закладами І і ІІ рівнів акредитації</v>
          </cell>
        </row>
        <row r="388">
          <cell r="B388" t="str">
            <v>1801060</v>
          </cell>
          <cell r="C388" t="str">
            <v>Підготовка кадрів для сфери культури і мистецтва вищими навчальними закладами ІІІ і ІV рівнів акредитації та методичне забезпечення діяльності навчальних закладів</v>
          </cell>
        </row>
        <row r="389">
          <cell r="B389" t="str">
            <v>1801070</v>
          </cell>
          <cell r="C389" t="str">
            <v>Підвищення кваліфікації, перепідготовка кадрів та підготовка науково-педагогічних кадрів у сфері культури і мистецтва, підготовка кадрів акторської майстерності для національних мистецьких та творчих колективів</v>
          </cell>
        </row>
        <row r="390">
          <cell r="B390" t="str">
            <v>1801080</v>
          </cell>
          <cell r="C390" t="str">
            <v>Методичне забезпечення діяльності навчальних закладів у галузі культури і мистецтва</v>
          </cell>
        </row>
        <row r="391">
          <cell r="B391" t="str">
            <v>1801090</v>
          </cell>
          <cell r="C391" t="str">
            <v>Підготовка кадрів акторської майстерності для національних мистецьких та творчих колективів</v>
          </cell>
        </row>
        <row r="392">
          <cell r="B392" t="str">
            <v>1801100</v>
          </cell>
          <cell r="C392" t="str">
            <v>Фінансова підтримка національних творчих спілок у сфері культури і мистецтва та заходи Всеукраїнського товариства "Просвіта"</v>
          </cell>
        </row>
        <row r="393">
          <cell r="B393" t="str">
            <v>1801110</v>
          </cell>
          <cell r="C393" t="str">
            <v>Фінансова підтримка національних театрів</v>
          </cell>
        </row>
        <row r="394">
          <cell r="B394" t="str">
            <v>1801120</v>
          </cell>
          <cell r="C394" t="str">
            <v>Фінансова підтримка національних художніх колективів, концертних організацій та їх дирекції, національних і державних циркових організацій</v>
          </cell>
        </row>
        <row r="395">
          <cell r="B395" t="str">
            <v>1801130</v>
          </cell>
          <cell r="C395" t="str">
            <v>Гранти Президента України молодим діячам мистецтва для створення і реалізації творчих проектів, премії і стипендії за видатні досягнення у галузі культури, літератури, мистецтва</v>
          </cell>
        </row>
        <row r="396">
          <cell r="B396" t="str">
            <v>1801140</v>
          </cell>
          <cell r="C396" t="str">
            <v>Премії і стипендії за видатні досягнення у галузі культури, літератури і мистецтва</v>
          </cell>
        </row>
        <row r="397">
          <cell r="B397" t="str">
            <v>1801150</v>
          </cell>
          <cell r="C397" t="str">
            <v>Поповнення експозицій музеїв та репертуарів театрів і концертних та циркових організацій</v>
          </cell>
        </row>
        <row r="398">
          <cell r="B398" t="str">
            <v>1801160</v>
          </cell>
          <cell r="C398" t="str">
            <v>Фінансова підтримка гастрольної діяльності вітчизняних виконавців</v>
          </cell>
        </row>
        <row r="399">
          <cell r="B399" t="str">
            <v>1801170</v>
          </cell>
          <cell r="C399" t="str">
            <v>Здійснення концертно-мистецьких та культурологічних загальнодержавних заходів, заходів з вшанування пам'яті, заходів з виявлення та підтримки творчо обдарованих дітей та молоді, заходів, пов'язаних із забезпеченням свободи совісті та релігії, державна пі</v>
          </cell>
        </row>
        <row r="400">
          <cell r="B400" t="str">
            <v>1801180</v>
          </cell>
          <cell r="C400" t="str">
            <v>Заходи щодо зміцнення матеріально-технічної бази закладів культури системи Міністерства культури і туризму України</v>
          </cell>
        </row>
        <row r="401">
          <cell r="B401" t="str">
            <v>1801190</v>
          </cell>
          <cell r="C401" t="str">
            <v>Забезпечення діяльності національних музеїв, національних і державних бібліотек</v>
          </cell>
        </row>
        <row r="402">
          <cell r="B402" t="str">
            <v>1801200</v>
          </cell>
          <cell r="C402" t="str">
            <v>Музейна справа та виставкова діяльність</v>
          </cell>
        </row>
        <row r="403">
          <cell r="B403" t="str">
            <v>1801210</v>
          </cell>
          <cell r="C403" t="str">
            <v>Відтворення інтер'єру Успенського собору Києво-Печерської Лаври, проведення протизсувних заходів, протиаварійних робіт, ремонт та реставрація пам'яток Національного Києво-Печерського історико-культурного заповідника по вул. Івана Мазепи, 21</v>
          </cell>
        </row>
        <row r="404">
          <cell r="B404" t="str">
            <v>1801220</v>
          </cell>
          <cell r="C404" t="str">
            <v>Підготовка кадрів Дитячою хореографічною школою при Національному заслуженому академічному ансамблі танцю України ім. Вірського</v>
          </cell>
        </row>
        <row r="405">
          <cell r="B405" t="str">
            <v>1801240</v>
          </cell>
          <cell r="C405" t="str">
            <v>Здійснення культурно-інформаційної та культурно-просвітницької діяльності</v>
          </cell>
        </row>
        <row r="406">
          <cell r="B406" t="str">
            <v>1801250</v>
          </cell>
          <cell r="C406" t="str">
            <v>Реставрація, реконструкція, капітальний ремонт будівель і споруд Меморіального комплексу "Національний музей історії Великої вітчизняної війни 1941-1945 років" та придбання необхідного обладнання"</v>
          </cell>
        </row>
        <row r="407">
          <cell r="B407" t="str">
            <v>1801260</v>
          </cell>
          <cell r="C407" t="str">
            <v>Заходи з відтворення культури національних меншин, заходи Української Всесвітньої Координаційної Ради, заходи з реалізації Європейської хартії регіональних мов або мов меншин, заходи щодо встановлення культурних зв'язків з українською діаспорою, заходи щ</v>
          </cell>
        </row>
        <row r="408">
          <cell r="B408" t="str">
            <v>1801270</v>
          </cell>
          <cell r="C408" t="str">
            <v>Заходи щодо встановлення культурних зв'язків з українською діаспорою</v>
          </cell>
        </row>
        <row r="409">
          <cell r="B409" t="str">
            <v>1801280</v>
          </cell>
          <cell r="C409" t="str">
            <v>Капітальний ремонт та реконструкція виробничих майстерень Одеського національного академічного театру опери та балету, розташованих за адресою: м. Одеса, вул. Садіковська, 18, та виготовлення проектно-кошторисної документації для забезпечення житлом прац</v>
          </cell>
        </row>
        <row r="410">
          <cell r="B410" t="str">
            <v>1801290</v>
          </cell>
          <cell r="C410" t="str">
            <v>Заходи Всеукраїнського товариства "Просвіта"</v>
          </cell>
        </row>
        <row r="411">
          <cell r="B411" t="str">
            <v>1801300</v>
          </cell>
          <cell r="C411" t="str">
            <v>Фінансова підтримка друкованих періодичних видань культурологічного напрямку, газет мовами національних меншин, фінансова підтримка гастрольної діяльності вітчизняних виконавців</v>
          </cell>
        </row>
        <row r="412">
          <cell r="B412" t="str">
            <v>1801310</v>
          </cell>
          <cell r="C412" t="str">
            <v>Забезпечення розвитку та застосування української мови</v>
          </cell>
        </row>
        <row r="413">
          <cell r="B413" t="str">
            <v>1801320</v>
          </cell>
          <cell r="C413" t="str">
            <v>Заходи з виявлення та підтримки творчо обдарованих дітей та молоді</v>
          </cell>
        </row>
        <row r="414">
          <cell r="B414" t="str">
            <v>1801330</v>
          </cell>
          <cell r="C414" t="str">
            <v>Підготовка кадрів для сфери культури і мистецтва Київським національним університетом культури і мистецтв</v>
          </cell>
        </row>
        <row r="415">
          <cell r="B415" t="str">
            <v>1801340</v>
          </cell>
          <cell r="C415" t="str">
            <v>Надання фінансової підтримки державному підприємству "Кримський дім"</v>
          </cell>
        </row>
        <row r="416">
          <cell r="B416" t="str">
            <v>1801350</v>
          </cell>
          <cell r="C416"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417">
          <cell r="B417" t="str">
            <v>1801360</v>
          </cell>
          <cell r="C417" t="str">
            <v>Реставрація та  ремонт будівель, фасадів та приміщень вищих навчальних закладів сфери культури і мистецтва в містах проведення Євро-2012</v>
          </cell>
        </row>
        <row r="418">
          <cell r="B418" t="str">
            <v>1801370</v>
          </cell>
          <cell r="C418" t="str">
            <v>Будівельно-ремонтні та реставраційні роботи об'єктів культури і мистецтва у приймаючих містах та населених пунктах, де перебуватимуть гості та учасники Євро-2012</v>
          </cell>
        </row>
        <row r="419">
          <cell r="B419" t="str">
            <v>1801380</v>
          </cell>
          <cell r="C419" t="str">
            <v>Проведення санації будівель бюджетних установ Міністерства культури і туризму України, у тому числі розроблення проектно-кошторисної документації</v>
          </cell>
        </row>
        <row r="420">
          <cell r="B420" t="str">
            <v>1801410</v>
          </cell>
          <cell r="C420" t="str">
            <v>Державні науково-технічні програми та наукові частини державних цільових програм у сфері розвитку туризму</v>
          </cell>
        </row>
        <row r="421">
          <cell r="B421" t="str">
            <v>1801420</v>
          </cell>
          <cell r="C421" t="str">
            <v>Фінансова підтримка створення умов для забезпечення безпеки туристів та розбудови туристичної інфраструктури міжнародних транспортних коридорів та магістралей в Україні</v>
          </cell>
        </row>
        <row r="422">
          <cell r="B422" t="str">
            <v>1801430</v>
          </cell>
          <cell r="C422" t="str">
            <v>Забезпечення діяльності Українського інституту національної пам'яті</v>
          </cell>
        </row>
        <row r="423">
          <cell r="B423" t="str">
            <v>1801440</v>
          </cell>
          <cell r="C423" t="str">
            <v>Проектування та створення музейної експозиції в будинку-музеї Т.Г.Шевченка в Шевченківському національному заповіднику в м. Каневі Черкаської області</v>
          </cell>
        </row>
        <row r="424">
          <cell r="B424" t="str">
            <v>1801450</v>
          </cell>
          <cell r="C424" t="str">
            <v>Заходи з вшанування пам'яті</v>
          </cell>
        </row>
        <row r="425">
          <cell r="B425" t="str">
            <v>1801460</v>
          </cell>
          <cell r="C425" t="str">
            <v>Функціонування національних історико-меморіальних заповідників</v>
          </cell>
        </row>
        <row r="426">
          <cell r="B426" t="str">
            <v>1801470</v>
          </cell>
          <cell r="C426" t="str">
            <v>Функціонування національних меморіальних музеїв</v>
          </cell>
        </row>
        <row r="427">
          <cell r="B427" t="str">
            <v>1801480</v>
          </cell>
          <cell r="C427" t="str">
            <v>Надання фінансової підтримки державному підприємству "Кримський дім"</v>
          </cell>
        </row>
        <row r="428">
          <cell r="B428" t="str">
            <v>1801490</v>
          </cell>
          <cell r="C428" t="str">
            <v>Збереження історико-культурної та архітектурної спадщини в національних і державних заповідниках, здійснення заходів з охорони культурної спадщини, паспортизація, інвентаризація та реставрація пам'яток архітектури, культури та світової спадщини ЮНЕСКО</v>
          </cell>
        </row>
        <row r="429">
          <cell r="B429" t="str">
            <v>1801500</v>
          </cell>
          <cell r="C429" t="str">
            <v>Розробка впровадження комплексної інформаційної системи Міністерства культури України</v>
          </cell>
        </row>
        <row r="430">
          <cell r="B430" t="str">
            <v>1801520</v>
          </cell>
          <cell r="C430" t="str">
            <v>Заходи Української Всесвітньої Координаційної Ради</v>
          </cell>
        </row>
        <row r="431">
          <cell r="B431" t="str">
            <v>1801550</v>
          </cell>
          <cell r="C431" t="str">
            <v>Заходи з реалізації Європейської хартії регіональних мов або мов меншин</v>
          </cell>
        </row>
        <row r="432">
          <cell r="B432" t="str">
            <v>1801580</v>
          </cell>
          <cell r="C432" t="str">
            <v>Заходи, пов'язані із забезпеченням свободи совісті та релігії</v>
          </cell>
        </row>
        <row r="433">
          <cell r="B433" t="str">
            <v>1801590</v>
          </cell>
          <cell r="C433" t="str">
            <v>Заходи щодо зміцнення зв'язків закордонних українців з Україною та забезпечення міжнародної діяльності у сфері міжнаціональних відносин</v>
          </cell>
        </row>
        <row r="434">
          <cell r="B434" t="str">
            <v>1801810</v>
          </cell>
          <cell r="C434" t="str">
            <v>Спорудження Меморіалу жертв тоталітаризму на території Національного історико-меморіального заповідника іБиківнянські могилиі</v>
          </cell>
        </row>
        <row r="435">
          <cell r="B435" t="str">
            <v>1802000</v>
          </cell>
          <cell r="C435" t="str">
            <v>Державна служба з питань національної культурної спадщини</v>
          </cell>
        </row>
        <row r="436">
          <cell r="B436" t="str">
            <v>1802040</v>
          </cell>
          <cell r="C436" t="str">
            <v>Заходи з охорони культурної спадщини, паспортизація, інвентаризація та реставрація пам'яток культурної спадщини</v>
          </cell>
        </row>
        <row r="437">
          <cell r="B437" t="str">
            <v>1803000</v>
          </cell>
          <cell r="C437" t="str">
            <v>Комітет з Національної премії України імені Тараса Шевченка</v>
          </cell>
        </row>
        <row r="438">
          <cell r="B438" t="str">
            <v>1804000</v>
          </cell>
          <cell r="C438" t="str">
            <v>Державна служба туризму і курортів</v>
          </cell>
        </row>
        <row r="439">
          <cell r="B439" t="str">
            <v>1804050</v>
          </cell>
          <cell r="C439" t="str">
            <v>Заходи у сфері туризму, пов'язані з підготовкою до Євро - 2012</v>
          </cell>
        </row>
        <row r="440">
          <cell r="B440" t="str">
            <v>1805000</v>
          </cell>
          <cell r="C440" t="str">
            <v>Державна служба контролю за переміщенням культурних цінностей через державний кордон України</v>
          </cell>
        </row>
        <row r="441">
          <cell r="B441" t="str">
            <v>1805020</v>
          </cell>
          <cell r="C441" t="str">
            <v>Заходи щодо запобігання незаконному переміщенню культурних цінностей через державний кордон України та сприяння їх поверненню державам, яким вони належали</v>
          </cell>
        </row>
        <row r="442">
          <cell r="B442" t="str">
            <v>1806000</v>
          </cell>
          <cell r="C442" t="str">
            <v>Державне агентство України з питань кіно</v>
          </cell>
        </row>
        <row r="443">
          <cell r="B443" t="str">
            <v>1806010</v>
          </cell>
          <cell r="C443" t="str">
            <v>Керівництво та управління у сфері кінематографії</v>
          </cell>
        </row>
        <row r="444">
          <cell r="B444" t="str">
            <v>1806020</v>
          </cell>
          <cell r="C444" t="str">
            <v>Створення та розповсюдження національних фільмів</v>
          </cell>
        </row>
        <row r="445">
          <cell r="B445" t="str">
            <v>1806030</v>
          </cell>
          <cell r="C445" t="str">
            <v>Створення та розповсюдження національних фільмів, фінансова підтримка державного підприємства "Національний центр Олександра Довженка"</v>
          </cell>
        </row>
        <row r="446">
          <cell r="B446" t="str">
            <v>1806040</v>
          </cell>
          <cell r="C446" t="str">
            <v>Здійснення концертно-мистецьких та культурологічних заходів у сфері кінематографії</v>
          </cell>
        </row>
        <row r="447">
          <cell r="B447" t="str">
            <v>1806050</v>
          </cell>
          <cell r="C447" t="str">
            <v>Здійснення концертно-мистецьких, культурологічних заходів у сфері кінематографії, фінансова підтримка Національної спілки кінематографістів України</v>
          </cell>
        </row>
        <row r="448">
          <cell r="B448" t="str">
            <v>1806060</v>
          </cell>
          <cell r="C448" t="str">
            <v>Гранти Президента України молодим діячам мистецтва для створення і реалізації творчих проектів в сфері кінематографії та премії за видатні досягнення у галузі кінематографії</v>
          </cell>
        </row>
        <row r="449">
          <cell r="B449" t="str">
            <v>1806070</v>
          </cell>
          <cell r="C449" t="str">
            <v>Премії за видатні досягнення у галузі кінематографії</v>
          </cell>
        </row>
        <row r="450">
          <cell r="B450" t="str">
            <v>1806800</v>
          </cell>
          <cell r="C450" t="str">
            <v>Реконструкція та технічне переоснащення Будинку кіно Національної спілки кінематографістів України</v>
          </cell>
        </row>
        <row r="451">
          <cell r="B451" t="str">
            <v>1807000</v>
          </cell>
          <cell r="C451" t="str">
            <v>Державний комітет України у справах національностей та релігій</v>
          </cell>
        </row>
        <row r="452">
          <cell r="B452" t="str">
            <v>1807010</v>
          </cell>
          <cell r="C452" t="str">
            <v>Керівництво та управління у сфері національностей та релігій</v>
          </cell>
        </row>
        <row r="453">
          <cell r="B453" t="str">
            <v>1808000</v>
          </cell>
          <cell r="C453" t="str">
            <v>Національна академія мистецтв України</v>
          </cell>
        </row>
        <row r="454">
          <cell r="B454" t="str">
            <v>1809000</v>
          </cell>
          <cell r="C454" t="str">
            <v xml:space="preserve">Український інститут національної пам'яті_x000D_
</v>
          </cell>
        </row>
        <row r="455">
          <cell r="B455" t="str">
            <v>1809010</v>
          </cell>
          <cell r="C455" t="str">
            <v xml:space="preserve">Керівництво та управління у сфері відновлення та збереження національної пам'яті_x000D_
</v>
          </cell>
        </row>
        <row r="456">
          <cell r="B456" t="str">
            <v>1809020</v>
          </cell>
          <cell r="C456" t="str">
            <v xml:space="preserve">Заходи з реалізації державної політики у сфері відновлення та збереження національної пам'яті_x000D_
</v>
          </cell>
        </row>
        <row r="457">
          <cell r="B457" t="str">
            <v>1810000</v>
          </cell>
          <cell r="C457" t="str">
            <v>Міністерство культури України (загальнодержавні витрати)</v>
          </cell>
        </row>
        <row r="458">
          <cell r="B458" t="str">
            <v>1811000</v>
          </cell>
          <cell r="C458" t="str">
            <v>Міністерство культури України (загальнодержавні витрати)</v>
          </cell>
        </row>
        <row r="459">
          <cell r="B459" t="str">
            <v>1811020</v>
          </cell>
          <cell r="C459" t="str">
            <v>Субвенція з державного бюджету міському бюджету міста Києва на проведення консервації та сучасної музеєфікації, завершення археологічних досліджень Старокиївської гори із залишками фундаменту Десятинної церкви території пам'ятки археології національного</v>
          </cell>
        </row>
        <row r="460">
          <cell r="B460" t="str">
            <v>1811070</v>
          </cell>
          <cell r="C460" t="str">
            <v>Субвенція з державного бюджету місцевим бюджетам на створення рекреаційних зон, меморіальних та музейних комплексів, а також розвиток історико-культурних паміяток та заповідників</v>
          </cell>
        </row>
        <row r="461">
          <cell r="B461" t="str">
            <v>1811080</v>
          </cell>
          <cell r="C461" t="str">
            <v>Субвенція з державного бюджету обласному бюджету Полтавської області на проведення заходів з підготовки та відзначення 200- річчя від дня народження М.В.Гоголя</v>
          </cell>
        </row>
        <row r="462">
          <cell r="B462" t="str">
            <v>1811090</v>
          </cell>
          <cell r="C462" t="str">
            <v>Субвенція з державного бюджету обласному бюджету Полтавської області на проведення комплексу робіт із створення пам'ятників Івану Мазепі та Карлу XІІ, ремонту та реставрації історико-культурного заповідника "Поле Полтавської битви"</v>
          </cell>
        </row>
        <row r="463">
          <cell r="B463" t="str">
            <v>1811100</v>
          </cell>
          <cell r="C463" t="str">
            <v>Субвенція з державного бюджету обласному бюджету Сумської області на створення меморіального комплексу, присвяченого перемозі війська під проводом гетьмана України І. Виговського у Конотопській битві</v>
          </cell>
        </row>
        <row r="464">
          <cell r="B464" t="str">
            <v>1811110</v>
          </cell>
          <cell r="C464" t="str">
            <v>Субвенція з державного бюджету обласному бюджету Кіровоградської області на завершення реконструкції будівлі Кіровоградського академічного обласного українського музично-драматичного театру імені М.Л. Кропивницького</v>
          </cell>
        </row>
        <row r="465">
          <cell r="B465" t="str">
            <v>1811120</v>
          </cell>
          <cell r="C465" t="str">
            <v>Субвенція з державного бюджету обласному бюджету Черкаської області на реконструкцію та реставрацію, здійснення ремонтних робіт обієктів Шевченківського національного заповідника (м. Канів)</v>
          </cell>
        </row>
        <row r="466">
          <cell r="B466" t="str">
            <v>1811130</v>
          </cell>
          <cell r="C466" t="str">
            <v>Субвенція з державного бюджету обласному бюджету Чернігівської області на фінансування реставраційно-відновлювальних робіт по комплексу пам'яток архітектури НІКЗ "Гетьманська столиця" у м. Батурині</v>
          </cell>
        </row>
        <row r="467">
          <cell r="B467" t="str">
            <v>1811140</v>
          </cell>
          <cell r="C467" t="str">
            <v>Субвенція з державного бюджету місцевим бюджетам на проведення заходів з відзначення 200-річчя від дня народження Тараса Шевченка</v>
          </cell>
        </row>
        <row r="468">
          <cell r="B468" t="str">
            <v>1900000</v>
          </cell>
          <cell r="C468" t="str">
            <v>Державне агентство лісових ресурсів України</v>
          </cell>
        </row>
        <row r="469">
          <cell r="B469" t="str">
            <v>1901000</v>
          </cell>
          <cell r="C469" t="str">
            <v>Апарат Державного агентства лісових ресурсів України</v>
          </cell>
        </row>
        <row r="470">
          <cell r="B470" t="str">
            <v>1901050</v>
          </cell>
          <cell r="C470" t="str">
            <v>Підготовка кадрів для лісового господарства вищими навчальними закладами І і ІІ рівнів акредитації</v>
          </cell>
        </row>
        <row r="471">
          <cell r="B471" t="str">
            <v>1901070</v>
          </cell>
          <cell r="C471" t="str">
            <v>Розвиток комплексної системи електронного документообігу та створення інформаційно-аналітичної системи обліку лісових ресурсів</v>
          </cell>
        </row>
        <row r="472">
          <cell r="B472" t="str">
            <v>2100000</v>
          </cell>
          <cell r="C472" t="str">
            <v>Міністерство оборони України</v>
          </cell>
        </row>
        <row r="473">
          <cell r="B473" t="str">
            <v>2101000</v>
          </cell>
          <cell r="C473" t="str">
            <v>Апарат Міністерства оборони України</v>
          </cell>
        </row>
        <row r="474">
          <cell r="B474" t="str">
            <v>2101010</v>
          </cell>
          <cell r="C474" t="str">
            <v>Керівництво та військове управління Збройними Силами України</v>
          </cell>
        </row>
        <row r="475">
          <cell r="B475" t="str">
            <v>2101020</v>
          </cell>
          <cell r="C475" t="str">
            <v>Забезпечення діяльності Збройних Сил України та підготовка військ</v>
          </cell>
        </row>
        <row r="476">
          <cell r="B476" t="str">
            <v>2101070</v>
          </cell>
          <cell r="C476" t="str">
            <v>Забезпечення Збройних Сил України зв'язком, створення та розвиток командних пунктів та автоматизованих систем управління</v>
          </cell>
        </row>
        <row r="477">
          <cell r="B477" t="str">
            <v>2101080</v>
          </cell>
          <cell r="C477" t="str">
            <v>Медичне лікування, реабілітація та санаторне забезпечення особового складу Збройних Сил України, ветеранів військової служби та членів їх сімей, ветеранів війни</v>
          </cell>
        </row>
        <row r="478">
          <cell r="B478" t="str">
            <v>2101100</v>
          </cell>
          <cell r="C478" t="str">
            <v>Підготовка військових фахівців у вищих навчальних закладах І-ІV рівнів акредитації, підвищення кваліфікації та перепідготовка військових фахівців і державних службовців, початкова військова підготовка молоді</v>
          </cell>
        </row>
        <row r="479">
          <cell r="B479" t="str">
            <v>2101110</v>
          </cell>
          <cell r="C479" t="str">
            <v>Проведення мобілізаційної роботи і призову до Збройних Сил України та інших військових формувань</v>
          </cell>
        </row>
        <row r="480">
          <cell r="B480" t="str">
            <v>2101130</v>
          </cell>
          <cell r="C480"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481">
          <cell r="B481" t="str">
            <v>2101140</v>
          </cell>
          <cell r="C481" t="str">
            <v>Реформування та розвиток Збройних Сил України</v>
          </cell>
        </row>
        <row r="482">
          <cell r="B482" t="str">
            <v>2101150</v>
          </cell>
          <cell r="C482" t="str">
            <v>Розвиток озброєння та військової техніки Збройних Сил України</v>
          </cell>
        </row>
        <row r="483">
          <cell r="B483" t="str">
            <v>2101160</v>
          </cell>
          <cell r="C483" t="str">
            <v>Прикладні дослідження у сфері військової оборони держави</v>
          </cell>
        </row>
        <row r="484">
          <cell r="B484" t="str">
            <v>2101170</v>
          </cell>
          <cell r="C484" t="str">
            <v>Відновлення боєздатності, утримання, експлуатація, ремонт озброєння та військової техніки</v>
          </cell>
        </row>
        <row r="485">
          <cell r="B485" t="str">
            <v>2101180</v>
          </cell>
          <cell r="C485" t="str">
            <v>Будівництво і капітальний ремонт військових об'єктів</v>
          </cell>
        </row>
        <row r="486">
          <cell r="B486" t="str">
            <v>2101190</v>
          </cell>
          <cell r="C486" t="str">
            <v>Будівництво (придбання) житла для військовослужбовців Збройних Сил України</v>
          </cell>
        </row>
        <row r="487">
          <cell r="B487" t="str">
            <v>2101200</v>
          </cell>
          <cell r="C487" t="str">
            <v>Забезпечення живучості та вибухопожежобезпеки арсеналів, баз і складів озброєння ракет і боєприпасів Збройних Сил України</v>
          </cell>
        </row>
        <row r="488">
          <cell r="B488" t="str">
            <v>2101210</v>
          </cell>
          <cell r="C488" t="str">
            <v>Утилізація боєприпасів та рідинних компонентів ракетного палива, забезпечення живучості та вибухопожежобезпеки арсеналів, баз і складів Збройних Сил України</v>
          </cell>
        </row>
        <row r="489">
          <cell r="B489" t="str">
            <v>2101230</v>
          </cell>
          <cell r="C489" t="str">
            <v>Забезпечення участі у міжнародних миротворчих операціях</v>
          </cell>
        </row>
        <row r="490">
          <cell r="B490" t="str">
            <v>2101240</v>
          </cell>
          <cell r="C490" t="str">
            <v>Забезпечення виконання міжнародних угод у військовій сфері</v>
          </cell>
        </row>
        <row r="491">
          <cell r="B491" t="str">
            <v>2101260</v>
          </cell>
          <cell r="C491" t="str">
            <v>Створення, закупівля і модернізація озброєння та військової техніки за державним оборонним замовленням Міністерства оборони</v>
          </cell>
        </row>
        <row r="492">
          <cell r="B492" t="str">
            <v>2101270</v>
          </cell>
          <cell r="C492" t="str">
            <v>Підготовка курсантів льотних спеціалізацій для Збройних Сил України Харківським аероклубом Товариства сприяння обороні України</v>
          </cell>
        </row>
        <row r="493">
          <cell r="B493" t="str">
            <v>2101330</v>
          </cell>
          <cell r="C493" t="str">
            <v>Відшкодування Фонду соціального страхування на випадок безробіття додаткових витрат, пов'язаних з виплатою військовослужбовцям, звільненим у зв'язку з реформуванням Збройних Сил України, допомоги по безробіттю та матеріальної допомоги у період професійно</v>
          </cell>
        </row>
        <row r="494">
          <cell r="B494" t="str">
            <v>2101340</v>
          </cell>
          <cell r="C494" t="str">
            <v>Захист важливих державних об'єктів</v>
          </cell>
        </row>
        <row r="495">
          <cell r="B495" t="str">
            <v>2101350</v>
          </cell>
          <cell r="C495" t="str">
            <v>Соціальна та професійна адаптація військовослужбовців, що звільняються в запас або відставку</v>
          </cell>
        </row>
        <row r="496">
          <cell r="B496" t="str">
            <v>2101410</v>
          </cell>
          <cell r="C496" t="str">
            <v>Здійснення заходів, пов'язаних  з проведенням землевпорядних робіт, оформленням правовстановлюючих документів на нерухоме військове майно та земельні ділянки</v>
          </cell>
        </row>
        <row r="497">
          <cell r="B497" t="str">
            <v>2101420</v>
          </cell>
          <cell r="C497" t="str">
            <v>Заходи, пов'язані із переходом на військову службу за контрактом</v>
          </cell>
        </row>
        <row r="498">
          <cell r="B498" t="str">
            <v>2101430</v>
          </cell>
          <cell r="C498" t="str">
            <v>Забезпечення речовим майном військовослужбовців та задоволення інших невідкладних потреб Збройних Сил України</v>
          </cell>
        </row>
        <row r="499">
          <cell r="B499" t="str">
            <v>2101440</v>
          </cell>
          <cell r="C499" t="str">
            <v>Забезпечення житлом військовослужбовців Збройних Сил України</v>
          </cell>
        </row>
        <row r="500">
          <cell r="B500" t="str">
            <v>2101500</v>
          </cell>
          <cell r="C500" t="str">
            <v>Видатки із Стабілізаційного фонду за напрямом оборони та придбання пожежної техніки</v>
          </cell>
        </row>
        <row r="501">
          <cell r="B501" t="str">
            <v>2101700</v>
          </cell>
          <cell r="C501" t="str">
            <v>Будівництво інженерних споруд з метою зміцнення обороноздатності держави</v>
          </cell>
        </row>
        <row r="502">
          <cell r="B502" t="str">
            <v>2102000</v>
          </cell>
          <cell r="C502" t="str">
            <v>Головне управління розвідки Міністерства оборони України</v>
          </cell>
        </row>
        <row r="503">
          <cell r="B503" t="str">
            <v>2110000</v>
          </cell>
          <cell r="C503" t="str">
            <v>Міністерство оборони України (загальнодержавні витрати)</v>
          </cell>
        </row>
        <row r="504">
          <cell r="B504" t="str">
            <v>2111000</v>
          </cell>
          <cell r="C504" t="str">
            <v>Міністерство оборони України (загальнодержавні витрати)</v>
          </cell>
        </row>
        <row r="505">
          <cell r="B505" t="str">
            <v>2111040</v>
          </cell>
          <cell r="C505" t="str">
            <v>Субвенція з державного бюджету місцевим бюджетам на здійснення заходів по передачі житлового фонду та об'єктів соціально-культурної сфери Міністерства оборони України у комунальну власність</v>
          </cell>
        </row>
        <row r="506">
          <cell r="B506" t="str">
            <v>2200000</v>
          </cell>
          <cell r="C506" t="str">
            <v>Міністерство освіти і науки України</v>
          </cell>
        </row>
        <row r="507">
          <cell r="B507" t="str">
            <v>2201000</v>
          </cell>
          <cell r="C507" t="str">
            <v>Апарат Міністерства освіти і науки України</v>
          </cell>
        </row>
        <row r="508">
          <cell r="B508" t="str">
            <v>2201010</v>
          </cell>
          <cell r="C508" t="str">
            <v>Загальне керівництво та управління у сфері освіти і науки</v>
          </cell>
        </row>
        <row r="509">
          <cell r="B509" t="str">
            <v>2201020</v>
          </cell>
          <cell r="C509" t="str">
            <v>Забезпечення організації роботи Національного агентства із забезпечення якості вищої освіти</v>
          </cell>
        </row>
        <row r="510">
          <cell r="B510" t="str">
            <v>2201030</v>
          </cell>
          <cell r="C510" t="str">
            <v>Забезпечення діяльності Державного фонду фундаментальних досліджень</v>
          </cell>
        </row>
        <row r="511">
          <cell r="B511" t="str">
            <v>2201040</v>
          </cell>
          <cell r="C511" t="str">
            <v>Дослідження, наукові та науково-технічні розробки, виконання робіт за державними цільовими програмами та державним замовленням, підготовка наукових кадрів, фінансова підтримка наукової інфраструктури, наукової преси та наукових обієктів, що становлять на</v>
          </cell>
        </row>
        <row r="512">
          <cell r="B512" t="str">
            <v>2201050</v>
          </cell>
          <cell r="C512" t="str">
            <v>Фінансова підтримка розвитку інфраструктури науково-технічної, інноваційної діяльності та інформатизації, наукової преси, наукових об'єктів, що становлять національне надбання, забезпечення діяльності Державного фонду фундаментальних досліджень</v>
          </cell>
        </row>
        <row r="513">
          <cell r="B513" t="str">
            <v>2201060</v>
          </cell>
          <cell r="C513" t="str">
            <v>Наукові та науково-технічні розробки за державними цільовими програмами і державними замовленнями</v>
          </cell>
        </row>
        <row r="514">
          <cell r="B514" t="str">
            <v>2201070</v>
          </cell>
          <cell r="C514" t="str">
            <v>Виконання міжнародних наукових та науково-технічних програм та проектів вищими навчальними закладами та науковими установами</v>
          </cell>
        </row>
        <row r="515">
          <cell r="B515" t="str">
            <v>2201080</v>
          </cell>
          <cell r="C515" t="str">
            <v>Державні премії, стипендії та гранти в галузі освіти, науки і техніки, стипендії переможцям міжнародних конкурсів</v>
          </cell>
        </row>
        <row r="516">
          <cell r="B516" t="str">
            <v>2201090</v>
          </cell>
          <cell r="C516" t="str">
            <v>Фінансова підтримка наукових об'єктів, що становлять національне надбання</v>
          </cell>
        </row>
        <row r="517">
          <cell r="B517" t="str">
            <v>2201100</v>
          </cell>
          <cell r="C517" t="str">
            <v xml:space="preserve">Надання освіти у загальноосвітніх школах соціальної реабілітації, загальноосвітніх ліцеях-інтернатах, гімназіях-інтернатах з посиленою військово-фізичною підготовкою та інших загальноосвітніх навчальних закладах державної форми власності _x000D_
</v>
          </cell>
        </row>
        <row r="518">
          <cell r="B518" t="str">
            <v>2201110</v>
          </cell>
          <cell r="C518" t="str">
            <v>Надання освіти у загальноосвітніх школах соціальної реабілітації</v>
          </cell>
        </row>
        <row r="519">
          <cell r="B519" t="str">
            <v>2201120</v>
          </cell>
          <cell r="C519" t="str">
            <v>Забезпечення діяльності Національного центру іМала академія наук Україниі, надання позашкільної освіти державними позашкільними навчальними закладами, заходи з позашкільної роботи</v>
          </cell>
        </row>
        <row r="520">
          <cell r="B520" t="str">
            <v>2201130</v>
          </cell>
          <cell r="C520" t="str">
            <v>Підготовка робітничих кадрів у професійно-технічних навчальних закладах соціальної реабілітації та адаптації, їх методичне забезпечення</v>
          </cell>
        </row>
        <row r="521">
          <cell r="B521" t="str">
            <v>2201140</v>
          </cell>
          <cell r="C521" t="str">
            <v>Підготовка робітничих кадрів у професійно-технічних навчальних закладах соціальної реабілітації та адаптації</v>
          </cell>
        </row>
        <row r="522">
          <cell r="B522" t="str">
            <v>2201150</v>
          </cell>
          <cell r="C522" t="str">
            <v>Підготовка кадрів вищими навчальними закладами І і ІІ рівнів акредитації та забезпечення діяльності їх баз практики</v>
          </cell>
        </row>
        <row r="523">
          <cell r="B523" t="str">
            <v>2201160</v>
          </cell>
          <cell r="C523" t="str">
            <v>Підготовка кадрів вищими навчальними закладами ІІІ і ІV рівнів акредитації та забезпечення діяльності їх баз практики</v>
          </cell>
        </row>
        <row r="524">
          <cell r="B524" t="str">
            <v>2201170</v>
          </cell>
          <cell r="C524" t="str">
            <v>Здійснення методичного та матеріально-технічного забезпечення діяльності навчальних закладів</v>
          </cell>
        </row>
        <row r="525">
          <cell r="B525" t="str">
            <v>2201180</v>
          </cell>
          <cell r="C525" t="str">
            <v>Проведення всеукраїнських та міжнародних олімпіад у сфері освіти, всеукраїнського конкурсу "Учитель року"</v>
          </cell>
        </row>
        <row r="526">
          <cell r="B526" t="str">
            <v>2201190</v>
          </cell>
          <cell r="C526" t="str">
            <v>Інформатизація та комп'ютеризація загальноосвітніх навчальних закладів</v>
          </cell>
        </row>
        <row r="527">
          <cell r="B527" t="str">
            <v>2201200</v>
          </cell>
          <cell r="C527" t="str">
            <v>Пільговий проїзд студентів вищих навчальних закладів і учнів професійно-технічних училищ у залізничному, автомобільному та водному транспорті</v>
          </cell>
        </row>
        <row r="528">
          <cell r="B528" t="str">
            <v>2201210</v>
          </cell>
          <cell r="C528" t="str">
            <v>Державне пільгове довгострокове кредитування на здобуття освіти</v>
          </cell>
        </row>
        <row r="529">
          <cell r="B529" t="str">
            <v>2201220</v>
          </cell>
          <cell r="C529" t="str">
            <v>Надання одноразової адресної допомоги молодим працівникам, які закінчили навчальні заклади державної і комунальної форми власності у поточному році, уклали трудові договори на строк не менш як три роки із закладами, підприємствами, установами та організа</v>
          </cell>
        </row>
        <row r="530">
          <cell r="B530" t="str">
            <v>2201230</v>
          </cell>
          <cell r="C530" t="str">
            <v>Видання, придбання, зберігання і доставка підручників і посібників для студентів вищих навчальних закладів, учнів загальноосвітніх і професійно-технічних навчальних закладів та вихованців дошкільних навчальних закладів</v>
          </cell>
        </row>
        <row r="531">
          <cell r="B531" t="str">
            <v>2201240</v>
          </cell>
          <cell r="C531" t="str">
            <v>Методичне забезпечення діяльності навчальних закладів</v>
          </cell>
        </row>
        <row r="532">
          <cell r="B532" t="str">
            <v>2201250</v>
          </cell>
          <cell r="C532" t="str">
            <v>Навчання, стажування, підвищення кваліфікації студентів, аспірантів, науково-педагогічних та педагогічних працівників за кордоном, підвищення кваліфікації науково-педагогічних працівників, керівних працівників і спеціалістів харчової, переробної промисло</v>
          </cell>
        </row>
        <row r="533">
          <cell r="B533" t="str">
            <v>2201260</v>
          </cell>
          <cell r="C533" t="str">
            <v>Амбулаторне медичне обслуговування працівників Кримської астрофізичної обсерваторії</v>
          </cell>
        </row>
        <row r="534">
          <cell r="B534" t="str">
            <v>2201270</v>
          </cell>
          <cell r="C534" t="str">
            <v>Функціонування музеїв</v>
          </cell>
        </row>
        <row r="535">
          <cell r="B535" t="str">
            <v>2201280</v>
          </cell>
          <cell r="C535" t="str">
            <v>Підготовка кадрів Київським національним університетом імені Тараса Шевченка</v>
          </cell>
        </row>
        <row r="536">
          <cell r="B536" t="str">
            <v>2201290</v>
          </cell>
          <cell r="C536" t="str">
            <v>Дослідження, наукові та науково-технічні розробки, проведення наукових заходів Київським національним університетом імені Тараса Шевченка</v>
          </cell>
        </row>
        <row r="537">
          <cell r="B537" t="str">
            <v>2201300</v>
          </cell>
          <cell r="C537" t="str">
            <v>Спецінформації</v>
          </cell>
        </row>
        <row r="538">
          <cell r="B538" t="str">
            <v>2201310</v>
          </cell>
          <cell r="C538" t="str">
            <v>Фізична і спортивна підготовка учнівської та студентської молоді</v>
          </cell>
        </row>
        <row r="539">
          <cell r="B539" t="str">
            <v>2201320</v>
          </cell>
          <cell r="C539" t="str">
            <v>Підвищення кваліфікації керівних працівників і спеціалістів харчової і переробної промисловості</v>
          </cell>
        </row>
        <row r="540">
          <cell r="B540" t="str">
            <v>2201330</v>
          </cell>
          <cell r="C540" t="str">
            <v>Будівництво, реконструкція, реставрація та ремонт гуртожитків навчальних закладів в містах проведення Євро - 2012</v>
          </cell>
        </row>
        <row r="541">
          <cell r="B541" t="str">
            <v>2201340</v>
          </cell>
          <cell r="C541" t="str">
            <v>Фінансова підтримка розвитку інфраструктури у сфері наукової діяльності</v>
          </cell>
        </row>
        <row r="542">
          <cell r="B542" t="str">
            <v>2201350</v>
          </cell>
          <cell r="C542" t="str">
            <v>Дослідження, прикладні наукові і науково-технічні розробки, виконання робіт за державними цільовими програмами та державним замовленням</v>
          </cell>
        </row>
        <row r="543">
          <cell r="B543" t="str">
            <v>2201360</v>
          </cell>
          <cell r="C543" t="str">
            <v>Заходи з реалізації Європейської хартії регіональних мов або мов меншин, фінансова підтримка пропаганди української освіти за кордоном</v>
          </cell>
        </row>
        <row r="544">
          <cell r="B544" t="str">
            <v>2201370</v>
          </cell>
          <cell r="C544" t="str">
            <v>Підготовка фахівців Національним університетом "Юридична академія України  імені Ярослава Мудрого"</v>
          </cell>
        </row>
        <row r="545">
          <cell r="B545" t="str">
            <v>2201380</v>
          </cell>
          <cell r="C545" t="str">
            <v>Виконання зобов'язань України у сфері міжнародного науково-технічного співробітництва</v>
          </cell>
        </row>
        <row r="546">
          <cell r="B546" t="str">
            <v>2201390</v>
          </cell>
          <cell r="C546" t="str">
            <v>Будівництво, реконструкція та ремонт гуртожитків для учнів професійно-технічних та студентів вищих навчальних закладів</v>
          </cell>
        </row>
        <row r="547">
          <cell r="B547" t="str">
            <v>2201400</v>
          </cell>
          <cell r="C547" t="str">
            <v>Державні премії, стипендії та гранти в галузі науки і техніки</v>
          </cell>
        </row>
        <row r="548">
          <cell r="B548" t="str">
            <v>2201410</v>
          </cell>
          <cell r="C548" t="str">
            <v>Дослідження на антарктичній станції "Академік Вернадський"</v>
          </cell>
        </row>
        <row r="549">
          <cell r="B549" t="str">
            <v>2201420</v>
          </cell>
          <cell r="C549" t="str">
            <v>Формування статутного капіталу Державної інноваційної небанківської фінансово-кредитної установи іФонд підтримки малого інноваційного бізнесуі</v>
          </cell>
        </row>
        <row r="550">
          <cell r="B550" t="str">
            <v>2201430</v>
          </cell>
          <cell r="C550" t="str">
            <v>Підготовка кадрів Національним технічним університетом "Київський політехнічний інститут"</v>
          </cell>
        </row>
        <row r="551">
          <cell r="B551" t="str">
            <v>2201440</v>
          </cell>
          <cell r="C551" t="str">
            <v>Забезпечення діяльності Національного центру "Мала академія наук України"</v>
          </cell>
        </row>
        <row r="552">
          <cell r="B552" t="str">
            <v>2201450</v>
          </cell>
          <cell r="C552"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553">
          <cell r="B553" t="str">
            <v>2201460</v>
          </cell>
          <cell r="C553" t="str">
            <v>Надання кредитів на будівництво (придбання) житла для науково-педагогічних та педагогічних працівників</v>
          </cell>
        </row>
        <row r="554">
          <cell r="B554" t="str">
            <v>2201470</v>
          </cell>
          <cell r="C554" t="str">
            <v>Здійснення зовнішнього оцінювання та моніторинг якості освіти Українським центром оцінювання якості освіти та його регіональними підрозділами</v>
          </cell>
        </row>
        <row r="555">
          <cell r="B555" t="str">
            <v>2201480</v>
          </cell>
          <cell r="C555" t="str">
            <v>Повернення коштів, наданих з державного бюджету для кредитування окремих категорій громадян, які відповідно до чинного законодавства мають право на отримання таких кредитів на будівництво (придбання) житла, та науково-педагогічних і педагогічних працівни</v>
          </cell>
        </row>
        <row r="556">
          <cell r="B556" t="str">
            <v>2201490</v>
          </cell>
          <cell r="C556" t="str">
            <v>Діагностика і лікування захворювань із впровадженням експериментальних та нових медичних технологій у структурних підрозділах вищих навчальних медичних закладах</v>
          </cell>
        </row>
        <row r="557">
          <cell r="B557" t="str">
            <v>2201500</v>
          </cell>
          <cell r="C557" t="str">
            <v>Підготовка кадрів Національним авіаційним університетом</v>
          </cell>
        </row>
        <row r="558">
          <cell r="B558" t="str">
            <v>2201510</v>
          </cell>
          <cell r="C558" t="str">
            <v>Державна атестація наукових і науково-педагогічних кадрів вищої кваліфікації, ліцензування, атестація та акредитація навчальних закладів</v>
          </cell>
        </row>
        <row r="559">
          <cell r="B559" t="str">
            <v>2201520</v>
          </cell>
          <cell r="C559" t="str">
            <v>Фінансова підтримка пропаганди України за кордоном</v>
          </cell>
        </row>
        <row r="560">
          <cell r="B560" t="str">
            <v>2201530</v>
          </cell>
          <cell r="C560" t="str">
            <v>Підготовка кадрів для гуманітарної сфери Національним університетом "Острозька академія"</v>
          </cell>
        </row>
        <row r="561">
          <cell r="B561" t="str">
            <v>2201540</v>
          </cell>
          <cell r="C561" t="str">
            <v>Придбання шкільних автобусів для перевезення дітей, що проживають у сільській місцевості</v>
          </cell>
        </row>
        <row r="562">
          <cell r="B562" t="str">
            <v>2201550</v>
          </cell>
          <cell r="C562" t="str">
            <v>Забезпечення підготовки та перепідготовки у вищих навчальних закладах спеціалістів, залучених для проведення Євро - 2012</v>
          </cell>
        </row>
        <row r="563">
          <cell r="B563" t="str">
            <v>2201560</v>
          </cell>
          <cell r="C563" t="str">
            <v>Фундаментальні дослідження у сфері державного управління</v>
          </cell>
        </row>
        <row r="564">
          <cell r="B564" t="str">
            <v>2201600</v>
          </cell>
          <cell r="C564" t="str">
            <v>Заходи щодо модернізації системи загальної середньої освіти</v>
          </cell>
        </row>
        <row r="565">
          <cell r="B565" t="str">
            <v>2201800</v>
          </cell>
          <cell r="C565" t="str">
            <v>Капітальний ремонт приміщень та благоустрій території геодезичного полігону м. Бережани НУ "Львівська політехніка"</v>
          </cell>
        </row>
        <row r="566">
          <cell r="B566" t="str">
            <v>2201820</v>
          </cell>
          <cell r="C566" t="str">
            <v>Будівництво, ремонт та реконструкція закладів і об'єктів Міністерства освіти і науки України</v>
          </cell>
        </row>
        <row r="567">
          <cell r="B567" t="str">
            <v>2201830</v>
          </cell>
          <cell r="C567" t="str">
            <v>Виконання робіт із будівництва об'єктів Національного медичного університету ім. О.О. Богомольця</v>
          </cell>
        </row>
        <row r="568">
          <cell r="B568" t="str">
            <v>2201860</v>
          </cell>
          <cell r="C568" t="str">
            <v>Добудова до навчального корпусу НТУ "Київський політехнічний інститут" для розміщення Українсько-Японського центру</v>
          </cell>
        </row>
        <row r="569">
          <cell r="B569" t="str">
            <v>2201890</v>
          </cell>
          <cell r="C569" t="str">
            <v>Завершення будівництва учбового корпусу Шосткинського інституту Сумського державного університету</v>
          </cell>
        </row>
        <row r="570">
          <cell r="B570" t="str">
            <v>2202000</v>
          </cell>
          <cell r="C570" t="str">
            <v>Національна академія наук України</v>
          </cell>
        </row>
        <row r="571">
          <cell r="B571" t="str">
            <v>2203000</v>
          </cell>
          <cell r="C571" t="str">
            <v>Державна інспекція навчальних закладів України</v>
          </cell>
        </row>
        <row r="572">
          <cell r="B572" t="str">
            <v>2203010</v>
          </cell>
          <cell r="C572" t="str">
            <v>Здійснення державного нагляду за діяльністю навчальних закладів</v>
          </cell>
        </row>
        <row r="573">
          <cell r="B573" t="str">
            <v>2204000</v>
          </cell>
          <cell r="C573" t="str">
            <v>Національна академія педагогічних наук України</v>
          </cell>
        </row>
        <row r="574">
          <cell r="B574" t="str">
            <v>2204040</v>
          </cell>
          <cell r="C574" t="str">
            <v>Підготовка кадрів для сфери спорту вищими навчальними закладами ІІІ і ІV рівнів акредитації</v>
          </cell>
        </row>
        <row r="575">
          <cell r="B575" t="str">
            <v>2204050</v>
          </cell>
          <cell r="C575" t="str">
            <v>Підвищення кваліфікації працівників державних органів, установ і організацій у справах сім'ї, молоді та спорту</v>
          </cell>
        </row>
        <row r="576">
          <cell r="B576" t="str">
            <v>2204080</v>
          </cell>
          <cell r="C576"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577">
          <cell r="B577" t="str">
            <v>2204090</v>
          </cell>
          <cell r="C577" t="str">
            <v>Фінансова підтримка Спортивного комітету України</v>
          </cell>
        </row>
        <row r="578">
          <cell r="B578" t="str">
            <v>2204130</v>
          </cell>
          <cell r="C578" t="str">
            <v>Фінансова підтримка паралімпійського руху в Україні</v>
          </cell>
        </row>
        <row r="579">
          <cell r="B579" t="str">
            <v>2204140</v>
          </cell>
          <cell r="C579" t="str">
            <v>Здійснення заходів з реалізації державної політики з питань дітей та заходів, спрямованих на подолання дитячої бездоглядності і безпритульності</v>
          </cell>
        </row>
        <row r="580">
          <cell r="B580" t="str">
            <v>2204150</v>
          </cell>
          <cell r="C580" t="str">
            <v>Надання державних пільгових довгострокових кредитів на підготовку кадрів для сфери спорту вищими навчальними закладами</v>
          </cell>
        </row>
        <row r="581">
          <cell r="B581" t="str">
            <v>2204160</v>
          </cell>
          <cell r="C581" t="str">
            <v>Фінансова підтримка програм і заходів аерокосмічного профілю серед дітей та молоді</v>
          </cell>
        </row>
        <row r="582">
          <cell r="B582" t="str">
            <v>2204170</v>
          </cell>
          <cell r="C582" t="str">
            <v>Державна підтримка молодіжних і дитячих громадських організацій на виконання загальнодержавних програм і заходів стосовно дітей, молоді, жінок, сім'ї</v>
          </cell>
        </row>
        <row r="583">
          <cell r="B583" t="str">
            <v>2204180</v>
          </cell>
          <cell r="C583" t="str">
            <v>Прикладні розробки у сфері сім'ї та молоді, розвитку спорту та методики підготовки спортсменів</v>
          </cell>
        </row>
        <row r="584">
          <cell r="B584" t="str">
            <v>2204190</v>
          </cell>
          <cell r="C584" t="str">
            <v>Здійснення державними органами централізованих заходів по організації відпочинку та оздоровлення дітей</v>
          </cell>
        </row>
        <row r="585">
          <cell r="B585" t="str">
            <v>2204200</v>
          </cell>
          <cell r="C585" t="str">
            <v>Пільговий проїзд дітей віком від 6 до 14 років у залізничному транспорті</v>
          </cell>
        </row>
        <row r="586">
          <cell r="B586" t="str">
            <v>2204210</v>
          </cell>
          <cell r="C586" t="str">
            <v>Державна підтримка дитячих громадських організацій на виконання загальнодержавних програм і заходів стосовно дітей</v>
          </cell>
        </row>
        <row r="587">
          <cell r="B587" t="str">
            <v>2204220</v>
          </cell>
          <cell r="C587" t="str">
            <v>Розвиток фізичної культури, спорту вищих досягнень та резервного спорту</v>
          </cell>
        </row>
        <row r="588">
          <cell r="B588" t="str">
            <v>2204230</v>
          </cell>
          <cell r="C588" t="str">
            <v>Функціонування музею спортивної слави України</v>
          </cell>
        </row>
        <row r="589">
          <cell r="B589" t="str">
            <v>2204240</v>
          </cell>
          <cell r="C589" t="str">
            <v>Забезпечення підготовки спортсменів вищих категорій</v>
          </cell>
        </row>
        <row r="590">
          <cell r="B590" t="str">
            <v>2204250</v>
          </cell>
          <cell r="C590" t="str">
            <v>Створення та розвиток матеріально-технічної бази спорту</v>
          </cell>
        </row>
        <row r="591">
          <cell r="B591" t="str">
            <v>2204260</v>
          </cell>
          <cell r="C591" t="str">
            <v>Прикладні розробки у сфері розвитку окремих видів спорту та методики підготовки спортсменів</v>
          </cell>
        </row>
        <row r="592">
          <cell r="B592" t="str">
            <v>2204270</v>
          </cell>
          <cell r="C592" t="str">
            <v>Розвиток авіаційних видів спорту</v>
          </cell>
        </row>
        <row r="593">
          <cell r="B593" t="str">
            <v>2204290</v>
          </cell>
          <cell r="C593" t="str">
            <v>Видатки на облаштування спортивних та футбольних майданчиків</v>
          </cell>
        </row>
        <row r="594">
          <cell r="B594" t="str">
            <v>2204310</v>
          </cell>
          <cell r="C594" t="str">
            <v>Проведення навчально-тренувальних зборів і змагань з олімпійських видів спорту</v>
          </cell>
        </row>
        <row r="595">
          <cell r="B595" t="str">
            <v>2204330</v>
          </cell>
          <cell r="C595" t="str">
            <v>Проведення заходів з неолімпійських видів спорту і масових заходів з фізичної культури</v>
          </cell>
        </row>
        <row r="596">
          <cell r="B596" t="str">
            <v>2204350</v>
          </cell>
          <cell r="C596" t="str">
            <v>Забезпечення діяльності Всеукраїнського центру фізичного здоров'я населення іСпорт для всіхі</v>
          </cell>
        </row>
        <row r="597">
          <cell r="B597" t="str">
            <v>2204360</v>
          </cell>
          <cell r="C597" t="str">
            <v>Оздоровлення і відпочинок дітей в дитячих оздоровчих таборах та МДЦ "Артек" і ДЦ "Молода Гвардія"</v>
          </cell>
        </row>
        <row r="598">
          <cell r="B598" t="str">
            <v>2204400</v>
          </cell>
          <cell r="C598" t="str">
            <v>Фінансова підтримка Національного олімпійського комітету України</v>
          </cell>
        </row>
        <row r="599">
          <cell r="B599" t="str">
            <v>2204430</v>
          </cell>
          <cell r="C599" t="str">
            <v>Забезпечення підготовки національної збірної команди України з футболу для участі в чемпіонаті Євро-2012</v>
          </cell>
        </row>
        <row r="600">
          <cell r="B600" t="str">
            <v>2204450</v>
          </cell>
          <cell r="C600" t="str">
            <v>Виготовлення посвідчень для батьків та дітей багатодітних родин</v>
          </cell>
        </row>
        <row r="601">
          <cell r="B601" t="str">
            <v>2204460</v>
          </cell>
          <cell r="C601" t="str">
            <v>Підготовка і участь національних збірних команд в Юнацьких Олімпійських іграх</v>
          </cell>
        </row>
        <row r="602">
          <cell r="B602" t="str">
            <v>2204490</v>
          </cell>
          <cell r="C602" t="str">
            <v>Надання загальної та поглибленої освіти з фізкультури і спорту загальноосвітніми спеціалізованими школами-інтернатами</v>
          </cell>
        </row>
        <row r="603">
          <cell r="B603" t="str">
            <v>2204500</v>
          </cell>
          <cell r="C603" t="str">
            <v>Видатки із Стабілізаційного фонду за напрямом забезпечення житлом громадян та витрати ДІУ</v>
          </cell>
        </row>
        <row r="604">
          <cell r="B604" t="str">
            <v>2204800</v>
          </cell>
          <cell r="C604" t="str">
            <v>Проведення протизсувних робіт з укріплення схилу, реконструкції та реставрації адміністративного будинку по вул. Десятинній, 14</v>
          </cell>
        </row>
        <row r="605">
          <cell r="B605" t="str">
            <v>2204810</v>
          </cell>
          <cell r="C605" t="str">
            <v>Реконструкція стадіону Національного спортивного комплексу "Олімпійський"</v>
          </cell>
        </row>
        <row r="606">
          <cell r="B606" t="str">
            <v>2204830</v>
          </cell>
          <cell r="C606" t="str">
            <v>Реконструкція та капітальний ремонт об'єктів Міжнародного дитячого центру "Артек" та Українського дитячого центру "Молода гвардія"</v>
          </cell>
        </row>
        <row r="607">
          <cell r="B607" t="str">
            <v>2204860</v>
          </cell>
          <cell r="C607" t="str">
            <v>Будівництво стадіону у м. Львові, необхідного для проведення Євро-2012</v>
          </cell>
        </row>
        <row r="608">
          <cell r="B608" t="str">
            <v>2204870</v>
          </cell>
          <cell r="C608" t="str">
            <v>Реконструкція стадіону комунального підприємства "Обласний спортивний комплекс "Металіст" в  м. Харкові</v>
          </cell>
        </row>
        <row r="609">
          <cell r="B609" t="str">
            <v>2204880</v>
          </cell>
          <cell r="C609" t="str">
            <v>Реконструкція гуртожитків Національного університету фізичного виховання і спорту для розміщення вболівальників під час проведення Євро-2012</v>
          </cell>
        </row>
        <row r="610">
          <cell r="B610" t="str">
            <v>2204890</v>
          </cell>
          <cell r="C610" t="str">
            <v>Придбання сучасного аналітичного обладнання для лабораторії Національного антидопінгового центру України в рамках підготовки до Євро-2012</v>
          </cell>
        </row>
        <row r="611">
          <cell r="B611" t="str">
            <v>2205000</v>
          </cell>
          <cell r="C611" t="str">
            <v>Національна академія медичних наук України</v>
          </cell>
        </row>
        <row r="612">
          <cell r="B612" t="str">
            <v>2206000</v>
          </cell>
          <cell r="C612" t="str">
            <v>Національна академія мистецтв України</v>
          </cell>
        </row>
        <row r="613">
          <cell r="B613" t="str">
            <v>2206010</v>
          </cell>
          <cell r="C613" t="str">
            <v>Фундаментальні дослідження у сфері природничих і технічних, гуманітарних і суспільних наук</v>
          </cell>
        </row>
        <row r="614">
          <cell r="B614" t="str">
            <v>2206040</v>
          </cell>
          <cell r="C614" t="str">
            <v>Проведення з'їздів, симпозіумів, конференцій і семінарів Київським національним університетом імені Тараса Шевченка</v>
          </cell>
        </row>
        <row r="615">
          <cell r="B615" t="str">
            <v>2206050</v>
          </cell>
          <cell r="C615" t="str">
            <v>Підготовка кадрів Київським національним університетом імені Тараса Шевченка</v>
          </cell>
        </row>
        <row r="616">
          <cell r="B616" t="str">
            <v>2207000</v>
          </cell>
          <cell r="C616" t="str">
            <v>Національна академія правових наук України</v>
          </cell>
        </row>
        <row r="617">
          <cell r="B617" t="str">
            <v>2208000</v>
          </cell>
          <cell r="C617" t="str">
            <v>Національна академія аграрних наук України</v>
          </cell>
        </row>
        <row r="618">
          <cell r="B618" t="str">
            <v>2210000</v>
          </cell>
          <cell r="C618" t="str">
            <v>Міністерство освіти і науки України (загальнодержавні витрати)</v>
          </cell>
        </row>
        <row r="619">
          <cell r="B619" t="str">
            <v>2211000</v>
          </cell>
          <cell r="C619" t="str">
            <v>Міністерство освіти і науки України (загальнодержавні витрати)</v>
          </cell>
        </row>
        <row r="620">
          <cell r="B620" t="str">
            <v>2211020</v>
          </cell>
          <cell r="C620" t="str">
            <v>Субвенція з державного бюджету місцевим бюджетам на здійснення виплат, визначених Законом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v>
          </cell>
        </row>
        <row r="621">
          <cell r="B621" t="str">
            <v>2211030</v>
          </cell>
          <cell r="C621" t="str">
            <v>Субвенція з державного бюджету місцевим бюджетам на придбання шкільних автобусів для перевезення дітей, що проживають у сільській місцевості</v>
          </cell>
        </row>
        <row r="622">
          <cell r="B622" t="str">
            <v>2211060</v>
          </cell>
          <cell r="C622" t="str">
            <v>Субвенція з державного бюджету місцевим бюджетам на реалізацію державної цільової соціальної програми "Школа майбутнього"</v>
          </cell>
        </row>
        <row r="623">
          <cell r="B623" t="str">
            <v>2211070</v>
          </cell>
          <cell r="C623" t="str">
            <v>Субвенція з державного бюджету місцевим бюджетам на комп'ютеризацію та інформатизацію загальноосвітніх навчальних закладів районів</v>
          </cell>
        </row>
        <row r="624">
          <cell r="B624" t="str">
            <v>2211090</v>
          </cell>
          <cell r="C624" t="str">
            <v>Субвенція з державного бюджету обласному бюджету Київської області на проведення експерименту за принципом "гроші ходять за дитиною"</v>
          </cell>
        </row>
        <row r="625">
          <cell r="B625" t="str">
            <v>2211130</v>
          </cell>
          <cell r="C625" t="str">
            <v>Субвенція з державного бюджету місцевим бюджетам на завершення ремонтних робіт в закладах, що надають соціальні послуги  дітям та молоді, створення яких було розпочато в 2007 році</v>
          </cell>
        </row>
        <row r="626">
          <cell r="B626" t="str">
            <v>2211140</v>
          </cell>
          <cell r="C626" t="str">
            <v>Субвенція з державного бюджету місцевим бюджетам на завершення розпочатих у 2007 році робіт з облаштування закладів, які надають соціальні послуги дітям та молоді</v>
          </cell>
        </row>
        <row r="627">
          <cell r="B627" t="str">
            <v>2211150</v>
          </cell>
          <cell r="C627" t="str">
            <v>Субвенція з державного бюджету обласному бюджету Одеської області на реконструкцію з розширенням палацу спорту в місті Одесі</v>
          </cell>
        </row>
        <row r="628">
          <cell r="B628" t="str">
            <v>2211170</v>
          </cell>
          <cell r="C628" t="str">
            <v>Субвенція з державного бюджету місцевим бюджетам на забезпечення харчуванням (сніданками) учнів 5-11 класів загальноосвітніх навчальних закладів</v>
          </cell>
        </row>
        <row r="629">
          <cell r="B629" t="str">
            <v>2211180</v>
          </cell>
          <cell r="C629" t="str">
            <v>Субвенція на підготовку робітничих кадрів з державного бюджету місцевим бюджетам</v>
          </cell>
        </row>
        <row r="630">
          <cell r="B630" t="str">
            <v>2211190</v>
          </cell>
          <cell r="C630" t="str">
            <v>Освітня субвенція з державного бюджету місцевим бюджетам</v>
          </cell>
        </row>
        <row r="631">
          <cell r="B631" t="str">
            <v>2300000</v>
          </cell>
          <cell r="C631" t="str">
            <v>Міністерство охорони здоров'я України</v>
          </cell>
        </row>
        <row r="632">
          <cell r="B632" t="str">
            <v>2301000</v>
          </cell>
          <cell r="C632" t="str">
            <v>Апарат Міністерства охорони здоров'я України</v>
          </cell>
        </row>
        <row r="633">
          <cell r="B633" t="str">
            <v>2301010</v>
          </cell>
          <cell r="C633" t="str">
            <v>Керівництво та управління у сфері охорони здоров'я</v>
          </cell>
        </row>
        <row r="634">
          <cell r="B634" t="str">
            <v>2301020</v>
          </cell>
          <cell r="C634" t="str">
            <v>Дослідження, наукові і науково-технічні розробки, виконання робіт за державними цільовими програмами і державним замовленням, підготовка та підвищення кваліфікації наукових кадрів у сфері охорони здоров'я, фінансова підтримка розвитку наукової інфраструк</v>
          </cell>
        </row>
        <row r="635">
          <cell r="B635" t="str">
            <v>2301030</v>
          </cell>
          <cell r="C635" t="str">
            <v>Фінансування заходів по забезпеченню реалізації інвестиційного проекту з оснащення закладів охорони здоровія сучасним високотехнологічним медичним обладнанням</v>
          </cell>
        </row>
        <row r="636">
          <cell r="B636" t="str">
            <v>2301050</v>
          </cell>
          <cell r="C636" t="str">
            <v>Прикладні наукові та науково-технічні розробки, виконання робіт за державними цільовими програмами і державним замовленням, фінансова підтримка підготовки наукових кадрів у сфері охорони здоров'я</v>
          </cell>
        </row>
        <row r="637">
          <cell r="B637" t="str">
            <v>2301060</v>
          </cell>
          <cell r="C637" t="str">
            <v>Фінансова підтримка розвитку інфраструктури наукової діяльності у сфері профілактичної та клінічної медицини</v>
          </cell>
        </row>
        <row r="638">
          <cell r="B638" t="str">
            <v>2301070</v>
          </cell>
          <cell r="C638" t="str">
            <v>Підготовка і підвищення кваліфікації медичних та фармацевтичних, наукових та науково-педагогічних кадрів вищими навчальними закладами ІІІ і ІV рівнів акредитації</v>
          </cell>
        </row>
        <row r="639">
          <cell r="B639" t="str">
            <v>2301080</v>
          </cell>
          <cell r="C639" t="str">
            <v>Підвищення кваліфікації медичних та фармацевтичних кадрів  та підготовка наукових і науково-педагогічних кадрів у сфері охорони здоров'я</v>
          </cell>
        </row>
        <row r="640">
          <cell r="B640" t="str">
            <v>2301090</v>
          </cell>
          <cell r="C640" t="str">
            <v>Методичне забезпечення діяльності медичних (фармацевтичних) вищих навчальних закладів та закладів післядипломної освіти</v>
          </cell>
        </row>
        <row r="641">
          <cell r="B641" t="str">
            <v>2301100</v>
          </cell>
          <cell r="C641" t="str">
            <v>Стаціонарне медичне обслуговування  працівників водного транспорту та нафтопереробної промисловості</v>
          </cell>
        </row>
        <row r="642">
          <cell r="B642" t="str">
            <v>2301110</v>
          </cell>
          <cell r="C642" t="str">
            <v>Спеціалізована та високоспеціалізована медична допомога, що надається загальнодержавними закладами охорони здоров'я</v>
          </cell>
        </row>
        <row r="643">
          <cell r="B643" t="str">
            <v>2301120</v>
          </cell>
          <cell r="C643" t="str">
            <v>Підготовка медичних і фармацевтичних кадрів вищими навчальними закладами І і ІІ рівнів акредитації</v>
          </cell>
        </row>
        <row r="644">
          <cell r="B644" t="str">
            <v>2301130</v>
          </cell>
          <cell r="C644" t="str">
            <v>Стипендії Президента України для видатних діячів галузі охорони здоров'я</v>
          </cell>
        </row>
        <row r="645">
          <cell r="B645" t="str">
            <v>2301140</v>
          </cell>
          <cell r="C645" t="str">
            <v>Централізована закупівля матеріально-технічних засобів для забезпечення надання медичних послуг у містах проведення Євро - 2012</v>
          </cell>
        </row>
        <row r="646">
          <cell r="B646" t="str">
            <v>2301150</v>
          </cell>
          <cell r="C646" t="str">
            <v>Капітальний ремонт приміщень Центру реконструктивної та відновної медицини (Університетської клініки) Одеського національного медичного університету та придбання медичного обладнання</v>
          </cell>
        </row>
        <row r="647">
          <cell r="B647" t="str">
            <v>2301160</v>
          </cell>
          <cell r="C647" t="str">
            <v>Створення центрів позитронно-емісійної томографії та придбання ПЕТ-КТ сканерів</v>
          </cell>
        </row>
        <row r="648">
          <cell r="B648" t="str">
            <v>2301170</v>
          </cell>
          <cell r="C648" t="str">
            <v>Діагностика і лікування захворювань  із впровадженням експериментальних та нових медичних технологій у закладах охорони здоров'я науково-дослідних установ та  вищих навчальних медичних закладах Міністерства охорони здоров'я України</v>
          </cell>
        </row>
        <row r="649">
          <cell r="B649" t="str">
            <v>2301180</v>
          </cell>
          <cell r="C649" t="str">
            <v>Санаторне лікування хворих на туберкульоз та дітей і підлітків з соматичними захворюваннями</v>
          </cell>
        </row>
        <row r="650">
          <cell r="B650" t="str">
            <v>2301190</v>
          </cell>
          <cell r="C650" t="str">
            <v>Створення оперативно-диспетчерських служб з використанням сучасних GPS-технологій</v>
          </cell>
        </row>
        <row r="651">
          <cell r="B651" t="str">
            <v>2301200</v>
          </cell>
          <cell r="C651" t="str">
            <v>Спеціалізована консультативна амбулаторно-поліклінічна та стоматологічна допомога, що надається вищими навчальними закладами, науково-дослідними установами та загальнодержавними закладами охорони здоров'я</v>
          </cell>
        </row>
        <row r="652">
          <cell r="B652" t="str">
            <v>2301210</v>
          </cell>
          <cell r="C652" t="str">
            <v>Придбання медикаментів для забезпечення дітей, хворих на рідкісні захворювання</v>
          </cell>
        </row>
        <row r="653">
          <cell r="B653" t="str">
            <v>2301230</v>
          </cell>
          <cell r="C653" t="str">
            <v>Надання послуг у стоматологічних поліклініках вищих навчальних медичних закладів та інших загальнодержавних стоматологічних закладах</v>
          </cell>
        </row>
        <row r="654">
          <cell r="B654" t="str">
            <v>2301250</v>
          </cell>
          <cell r="C654" t="str">
            <v>Державний санітарно-епідеміологічний нагляд, дезінфекційні заходи та заходи по боротьбі з епідеміями</v>
          </cell>
        </row>
        <row r="655">
          <cell r="B655" t="str">
            <v>2301260</v>
          </cell>
          <cell r="C655" t="str">
            <v>Заходи по боротьбі з епідеміями</v>
          </cell>
        </row>
        <row r="656">
          <cell r="B656" t="str">
            <v>2301270</v>
          </cell>
          <cell r="C656" t="str">
            <v>Програми і централізовані заходи з імунопрофілактики</v>
          </cell>
        </row>
        <row r="657">
          <cell r="B657" t="str">
            <v>2301280</v>
          </cell>
          <cell r="C657" t="str">
            <v>Виконання боргових зобов'язань за кредитами, залученими ДП "Укрмедпостач" під державні гарантії, для реалізації інвестиційного проекту, оплата податкових зобовіязань (з урахуванням штрафних санкцій), що виникли в рамках реалізації інвестиційного проекту</v>
          </cell>
        </row>
        <row r="658">
          <cell r="B658" t="str">
            <v>2301290</v>
          </cell>
          <cell r="C658" t="str">
            <v>Централізована закупівля рентгенологічного, діагностичного та іншого обладнання для закладів охорони здоров'я</v>
          </cell>
        </row>
        <row r="659">
          <cell r="B659" t="str">
            <v>2301310</v>
          </cell>
          <cell r="C659" t="str">
            <v>Централізовані заходи з трансплантації органів та тканин</v>
          </cell>
        </row>
        <row r="660">
          <cell r="B660" t="str">
            <v>2301320</v>
          </cell>
          <cell r="C660" t="str">
            <v>Проведення державним підприємством "Укрвакцина" розрахунків за надання послуг у галузі права щодо повернення бюджетних коштів</v>
          </cell>
        </row>
        <row r="661">
          <cell r="B661" t="str">
            <v>2301340</v>
          </cell>
          <cell r="C661" t="str">
            <v>Державний контроль за якістю лікарських засобів</v>
          </cell>
        </row>
        <row r="662">
          <cell r="B662" t="str">
            <v>2301350</v>
          </cell>
          <cell r="C662" t="str">
            <v>Організація і регулювання діяльності установ та окремі заходи у системі охорони здоров'я</v>
          </cell>
        </row>
        <row r="663">
          <cell r="B663" t="str">
            <v>2301360</v>
          </cell>
          <cell r="C663" t="str">
            <v>Лікування громадян України за кордоном</v>
          </cell>
        </row>
        <row r="664">
          <cell r="B664" t="str">
            <v>2301370</v>
          </cell>
          <cell r="C664" t="str">
            <v>Забезпечення медичних заходів по боротьбі з туберкульозом, профілактики та лікування СНІДу, лікування онкологічних хворих</v>
          </cell>
        </row>
        <row r="665">
          <cell r="B665" t="str">
            <v>2301380</v>
          </cell>
          <cell r="C665" t="str">
            <v>Розвиток служби екстреної медичної допомоги (придбання медичного автотранспорту) для закладів охорони здоровія України</v>
          </cell>
        </row>
        <row r="666">
          <cell r="B666" t="str">
            <v>2301400</v>
          </cell>
          <cell r="C666" t="str">
            <v xml:space="preserve">Забезпечення медичних заходів окремих державних програм та комплексних заходів програмного характеру, в тому числі 200000 тис. грн. на придбання цифрових мамографів та ультразвукових діагностичних приладів вітчизняного виробництва_x000D_
</v>
          </cell>
        </row>
        <row r="667">
          <cell r="B667" t="str">
            <v>2301410</v>
          </cell>
          <cell r="C667" t="str">
            <v>Функціонування Національної наукової медичної бібліотеки, збереження та популяризація історії медицини</v>
          </cell>
        </row>
        <row r="668">
          <cell r="B668" t="str">
            <v>2301420</v>
          </cell>
          <cell r="C668" t="str">
            <v>Збереження та популяризація історії медицини</v>
          </cell>
        </row>
        <row r="669">
          <cell r="B669" t="str">
            <v>2301430</v>
          </cell>
          <cell r="C669"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670">
          <cell r="B670" t="str">
            <v>2301440</v>
          </cell>
          <cell r="C670" t="str">
            <v>Заходи з обміну та вивчення досвіду у провідних клініках світу</v>
          </cell>
        </row>
        <row r="671">
          <cell r="B671" t="str">
            <v>2301450</v>
          </cell>
          <cell r="C671" t="str">
            <v>Забезпечення окремих централізованих заходів з лікування цукрового діабету</v>
          </cell>
        </row>
        <row r="672">
          <cell r="B672" t="str">
            <v>2301480</v>
          </cell>
          <cell r="C672" t="str">
            <v>Компенсація виробникам додаткових витрат, пов'язаних з підвищенням з 1 січня 2004 р. ставки акцизного збору на спирт етиловий, що використовується для виготовлення лікарських засобів</v>
          </cell>
        </row>
        <row r="673">
          <cell r="B673" t="str">
            <v>2301510</v>
          </cell>
          <cell r="C673" t="str">
            <v>Заходи із реабілітації хворих на дитячий церебральний параліч у Міжнародній клініці відновного лікування</v>
          </cell>
        </row>
        <row r="674">
          <cell r="B674" t="str">
            <v>2301520</v>
          </cell>
          <cell r="C674" t="str">
            <v>Фінансова підтримка служб Товариства Червоного Хреста України та внесок до Міжнародної федерації Товариств Червоного Хреста та Червоного Півмісяця</v>
          </cell>
        </row>
        <row r="675">
          <cell r="B675" t="str">
            <v>2301540</v>
          </cell>
          <cell r="C675" t="str">
            <v>Надання державних пільгових довгострокових кредитів на підготовку медичних та фармацевтичних кадрів вищими навчальними закладами</v>
          </cell>
        </row>
        <row r="676">
          <cell r="B676" t="str">
            <v>2301580</v>
          </cell>
          <cell r="C676" t="str">
            <v>Заходи із запобігання поширенню та лікування грипу типу А/Н1N1/Каліфорнія/04/09 і гострих респіраторних захворювань</v>
          </cell>
        </row>
        <row r="677">
          <cell r="B677" t="str">
            <v>2301590</v>
          </cell>
          <cell r="C677" t="str">
            <v>Заходи із проектування, реконструкції та капітального ремонту закладів охорони здоров'я в містах проведення  Євро - 2012</v>
          </cell>
        </row>
        <row r="678">
          <cell r="B678" t="str">
            <v>2301600</v>
          </cell>
          <cell r="C678" t="str">
            <v>Заходи з подолання епідемії туберкульозу та СНІДу</v>
          </cell>
        </row>
        <row r="679">
          <cell r="B679" t="str">
            <v>2301610</v>
          </cell>
          <cell r="C679" t="str">
            <v>Поліпшення охорони здоров`я на службі у людей</v>
          </cell>
        </row>
        <row r="680">
          <cell r="B680" t="str">
            <v>2301800</v>
          </cell>
          <cell r="C680" t="str">
            <v>Заходи щодо створення державної клініки високих медичних технологій у Запорізькій області</v>
          </cell>
        </row>
        <row r="681">
          <cell r="B681" t="str">
            <v>2301810</v>
          </cell>
          <cell r="C681" t="str">
            <v>Будівництво сучасного лікувально-діагностичного комплексу Національної дитячої спеціалізованої лікарні іОхматдиті</v>
          </cell>
        </row>
        <row r="682">
          <cell r="B682" t="str">
            <v>2301820</v>
          </cell>
          <cell r="C682" t="str">
            <v>Будівництво сучасного лікувально-діагностичного комплексу Національної дитячої спеціалізованої лікарні "Охматдит"</v>
          </cell>
        </row>
        <row r="683">
          <cell r="B683" t="str">
            <v>2301830</v>
          </cell>
          <cell r="C683" t="str">
            <v>Завершення реконструкції харчоблоку Українського державного медико-соціального центру ветеранів війни с.Циблі</v>
          </cell>
        </row>
        <row r="684">
          <cell r="B684" t="str">
            <v>2301840</v>
          </cell>
          <cell r="C684" t="str">
            <v>Виконання робіт із будівництва об'єктів Національного медичного університету ім. О.О. Богомольця</v>
          </cell>
        </row>
        <row r="685">
          <cell r="B685" t="str">
            <v>2301850</v>
          </cell>
          <cell r="C685" t="str">
            <v>Реконструкція і розширення Національного інституту раку</v>
          </cell>
        </row>
        <row r="686">
          <cell r="B686" t="str">
            <v>2301860</v>
          </cell>
          <cell r="C686" t="str">
            <v>Розроблення проектно-кошторисної документації та виконання робіт з реконструкції будівель та споруд Українського науково-практичного центру ендокринної хірургії, трансплантології ендокринних органів і тканин</v>
          </cell>
        </row>
        <row r="687">
          <cell r="B687" t="str">
            <v>2301870</v>
          </cell>
          <cell r="C687" t="str">
            <v>Будівництво клінік медичних навчальних закладів ІІІ - ІV рівнів акредитації</v>
          </cell>
        </row>
        <row r="688">
          <cell r="B688" t="str">
            <v>2301880</v>
          </cell>
          <cell r="C688" t="str">
            <v>Добудова лікувального корпусу державного закладу "Прикарпатський центр репродукції людини" (м. Івано-Франківськ)</v>
          </cell>
        </row>
        <row r="689">
          <cell r="B689" t="str">
            <v>2301890</v>
          </cell>
          <cell r="C689" t="str">
            <v>Реконструкція та капітальний ремонт навчальних корпусів і гуртожитків Донецького національного медичного університету ім. М.Горького</v>
          </cell>
        </row>
        <row r="690">
          <cell r="B690" t="str">
            <v>2302000</v>
          </cell>
          <cell r="C690" t="str">
            <v>Державна служба України з лікарських засобів</v>
          </cell>
        </row>
        <row r="691">
          <cell r="B691" t="str">
            <v>2302010</v>
          </cell>
          <cell r="C691" t="str">
            <v>Керівництво та управління у сфері лікарських засобів</v>
          </cell>
        </row>
        <row r="692">
          <cell r="B692" t="str">
            <v>2302020</v>
          </cell>
          <cell r="C692" t="str">
            <v>Заходи по боротьбі з виробництвом та розповсюдженням фальсифікованих та субстандартних лікарських засобів</v>
          </cell>
        </row>
        <row r="693">
          <cell r="B693" t="str">
            <v>2302030</v>
          </cell>
          <cell r="C693" t="str">
            <v>Створення державної інформаційно-аналітичної системи контролю за лікарськими засобами і медичною продукцією</v>
          </cell>
        </row>
        <row r="694">
          <cell r="B694" t="str">
            <v>2303000</v>
          </cell>
          <cell r="C694" t="str">
            <v>Державна служба України з контролю за наркотиками</v>
          </cell>
        </row>
        <row r="695">
          <cell r="B695" t="str">
            <v>2303010</v>
          </cell>
          <cell r="C695" t="str">
            <v>Керівництво та управління у сфері контролю за наркотиками</v>
          </cell>
        </row>
        <row r="696">
          <cell r="B696" t="str">
            <v>2304000</v>
          </cell>
          <cell r="C696" t="str">
            <v>Державна санітарно-епідеміологічна служба України</v>
          </cell>
        </row>
        <row r="697">
          <cell r="B697" t="str">
            <v>2304010</v>
          </cell>
          <cell r="C697" t="str">
            <v>Керівництво та управління у сфері санітарно-епідеміологічної служби</v>
          </cell>
        </row>
        <row r="698">
          <cell r="B698" t="str">
            <v>2304020</v>
          </cell>
          <cell r="C698" t="str">
            <v>Проведення лабораторних досліджень у сфері санітарного та епідемічного благополуччя населення і вжиття спеціальних заходів на локалізацію та ліквідацію спалахів та епідемій</v>
          </cell>
        </row>
        <row r="699">
          <cell r="B699" t="str">
            <v>2305000</v>
          </cell>
          <cell r="C699" t="str">
            <v>Державна служба України з питань протидії ВІЛ-інфекції/СНІДу та інших соціально небезпечних захворювань</v>
          </cell>
        </row>
        <row r="700">
          <cell r="B700" t="str">
            <v>2305010</v>
          </cell>
          <cell r="C700" t="str">
            <v>Керівництво та управління у сфері протидії ВІЛ-інфекції/СНІДу та інших соціально небезпечних захворювань</v>
          </cell>
        </row>
        <row r="701">
          <cell r="B701" t="str">
            <v>2305020</v>
          </cell>
          <cell r="C701" t="str">
            <v>Удосконалення заходів протидіі ВІЛ-інфекції/СНІДу та інших соціально-небезпечних захворювань в Україні</v>
          </cell>
        </row>
        <row r="702">
          <cell r="B702" t="str">
            <v>2306000</v>
          </cell>
          <cell r="C702" t="str">
            <v>Національна академія медичних наук України</v>
          </cell>
        </row>
        <row r="703">
          <cell r="B703" t="str">
            <v>2310000</v>
          </cell>
          <cell r="C703" t="str">
            <v>Міністерство охорони здоров'я України (загальнодержавні витрати)</v>
          </cell>
        </row>
        <row r="704">
          <cell r="B704" t="str">
            <v>2311000</v>
          </cell>
          <cell r="C704" t="str">
            <v>Міністерство охорони здоров'я України (загальнодержавні витрати)</v>
          </cell>
        </row>
        <row r="705">
          <cell r="B705" t="str">
            <v>2311020</v>
          </cell>
          <cell r="C705" t="str">
            <v>Субвенція з державного бюджету місцевим бюджетам на оснащення сільських амбулаторій та фельдшерсько-акушерських пунктів, придбання автомобілів швидкої медичної допомоги для сільських закладів охорони здоров'я</v>
          </cell>
        </row>
        <row r="706">
          <cell r="B706" t="str">
            <v>2311030</v>
          </cell>
          <cell r="C706" t="str">
            <v>Субвенція з державного бюджету обласному бюджету Черкаської області на дооснащення медичним обладнанням для введення в експлуатацію дитячої обласної лікарні</v>
          </cell>
        </row>
        <row r="707">
          <cell r="B707" t="str">
            <v>2311050</v>
          </cell>
          <cell r="C707" t="str">
            <v>Субвенція з державного бюджету обласному бюджету Донецької області на забезпечення лікування інвалідів-спинальників у Донецькій обласній лікарні відновного лікування</v>
          </cell>
        </row>
        <row r="708">
          <cell r="B708" t="str">
            <v>2311060</v>
          </cell>
          <cell r="C708" t="str">
            <v>Субвенція з державного бюджету місцевим бюджетам на фінансування заходів із запобігання поширенню та лікування грипу типу А/Н1N1/Каліфорнія/04/09 і гострих респіраторних захворювань</v>
          </cell>
        </row>
        <row r="709">
          <cell r="B709" t="str">
            <v>2311090</v>
          </cell>
          <cell r="C709" t="str">
            <v>Субвенція з державного бюджету міському бюджету міста Києва на реконструкцію з розширенням будівель Київської міської клінічної лікарні N 6 з перепрофілюванням її під лікарню швидкої медичної допомоги</v>
          </cell>
        </row>
        <row r="710">
          <cell r="B710" t="str">
            <v>2311100</v>
          </cell>
          <cell r="C710" t="str">
            <v>Субвенція з державного бюджету обласному бюджету Донецької області на будівництво та капітальний ремонт окремих об'єктів обласних закладів охорони здоров'я</v>
          </cell>
        </row>
        <row r="711">
          <cell r="B711" t="str">
            <v>2311110</v>
          </cell>
          <cell r="C711" t="str">
            <v>Субвенція з державного бюджету міському бюджету м. Києва на капітальний ремонт Київського міського центру репродуктивної та перинатальної медицини</v>
          </cell>
        </row>
        <row r="712">
          <cell r="B712" t="str">
            <v>2311120</v>
          </cell>
          <cell r="C712" t="str">
            <v>Субвенція з державного бюджету обласному бюджету Чернівецької області на придбання обладнання для закладів охорони здоров'я Чернівецької області</v>
          </cell>
        </row>
        <row r="713">
          <cell r="B713" t="str">
            <v>2311130</v>
          </cell>
          <cell r="C713" t="str">
            <v>Субвенція з державного бюджету міському бюджету міста Києва на реконструкцію та ремонт приміщення з подальшим обладнанням Київського міського центру репродуктивної та перинатальної медицини</v>
          </cell>
        </row>
        <row r="714">
          <cell r="B714" t="str">
            <v>2311140</v>
          </cell>
          <cell r="C714" t="str">
            <v>Субвенція з державного бюджету міському бюджету міста Одеси на будівництво, реконструкцію, реставрацію і капітальний ремонт Одеської міської клінічної інфекційної лікарні</v>
          </cell>
        </row>
        <row r="715">
          <cell r="B715" t="str">
            <v>2311150</v>
          </cell>
          <cell r="C715" t="str">
            <v>Субвенція з державного бюджету міському бюджету міста Івано-Франківська на придбання медичного обладнання для закладів охорони здоров'я міста Івано-Франківськ</v>
          </cell>
        </row>
        <row r="716">
          <cell r="B716" t="str">
            <v>2311160</v>
          </cell>
          <cell r="C716" t="str">
            <v>Субвенція з державного бюджету місцевим бюджетам на придбання витратних матеріалів для закладів охорони здоров'я та лікарських засобів для інгаляційної анестезії</v>
          </cell>
        </row>
        <row r="717">
          <cell r="B717" t="str">
            <v>2311170</v>
          </cell>
          <cell r="C717" t="str">
            <v>Субвенція з державного бюджету обласному бюджету Кіровоградської області на придбання високовартісного медичного обладнання</v>
          </cell>
        </row>
        <row r="718">
          <cell r="B718" t="str">
            <v>2311180</v>
          </cell>
          <cell r="C718" t="str">
            <v>Субвенція з державного бюджету обласному бюджету Волинської області на закупівлю рентген-діагностичного обладнання, в тому числі ангіографу</v>
          </cell>
        </row>
        <row r="719">
          <cell r="B719" t="str">
            <v>2311190</v>
          </cell>
          <cell r="C719" t="str">
            <v>Субвенція з державного бюджету обласному бюджету Донецької області на будівництво ПЕТ-КТ центру, капітальний ремонт і реконструкцію лікарняних споруд та закупівлю високовартісного медичного обладнання для Донецького обласного клінічного територіального м</v>
          </cell>
        </row>
        <row r="720">
          <cell r="B720" t="str">
            <v>2311200</v>
          </cell>
          <cell r="C720" t="str">
            <v>Субвенція з державного бюджету обласному бюджету Одеської області на закупівлю рентген-діагностичного та іншого медичного обладнання</v>
          </cell>
        </row>
        <row r="721">
          <cell r="B721" t="str">
            <v>2311210</v>
          </cell>
          <cell r="C721" t="str">
            <v>Субвенція з державного бюджету районному бюджету Васильківського району Київської області на завершення будівництва та введення в експлуатацію амбулаторії смт Глеваха</v>
          </cell>
        </row>
        <row r="722">
          <cell r="B722" t="str">
            <v>2311220</v>
          </cell>
          <cell r="C722" t="str">
            <v>Субвенція з державного бюджету місцевим бюджетам на придбання витратних матеріалів та медичного обладнання для закладів охорони здоров'я</v>
          </cell>
        </row>
        <row r="723">
          <cell r="B723" t="str">
            <v>2311230</v>
          </cell>
          <cell r="C723" t="str">
            <v>Субвенція з державного бюджету місцевим бюджетам на поліпшення умов оплати праці медичних працівників, які надають медичну допомогу хворим на туберкульоз</v>
          </cell>
        </row>
        <row r="724">
          <cell r="B724" t="str">
            <v>2311240</v>
          </cell>
          <cell r="C724" t="str">
            <v>Субвенція з державного бюджету міському бюджету міста Донецька на придбання сучасного медичного обладнання для закладів охорони здоров'я</v>
          </cell>
        </row>
        <row r="725">
          <cell r="B725" t="str">
            <v>2311250</v>
          </cell>
          <cell r="C725" t="str">
            <v>Субвенція з державного бюджету міському бюджету міста Дзержинськ Донецької області на придбання сучасного лікувально-діагностичного обладнання для закладів охорони здоров'я</v>
          </cell>
        </row>
        <row r="726">
          <cell r="B726" t="str">
            <v>2311260</v>
          </cell>
          <cell r="C726" t="str">
            <v>Субвенція з державного бюджету обласному бюджету Дніпропетровської області на придбання медичного обладнання та автомобілів швидкої медичної допомоги для закладів охорони здоров'я</v>
          </cell>
        </row>
        <row r="727">
          <cell r="B727" t="str">
            <v>2311270</v>
          </cell>
          <cell r="C727" t="str">
            <v>Субвенція з державного бюджету обласному бюджету Київської області на придбання медичного обладнання для Київської обласної клінічної лікарні</v>
          </cell>
        </row>
        <row r="728">
          <cell r="B728" t="str">
            <v>2311280</v>
          </cell>
          <cell r="C728" t="str">
            <v>Субвенція з державного бюджету обласному бюджету Закарпатської області на придбання сучасного високовартісного лікувального та діагностичного обладнання для закладів охорони здоров'я</v>
          </cell>
        </row>
        <row r="729">
          <cell r="B729" t="str">
            <v>2311290</v>
          </cell>
          <cell r="C729" t="str">
            <v>Субвенція з державного бюджету місцевим бюджетам на підтримку реформування системи охорони здоров'я у Вінницькій, Дніпропетровській, Донецькій областях та м. Києві</v>
          </cell>
        </row>
        <row r="730">
          <cell r="B730" t="str">
            <v>2311300</v>
          </cell>
          <cell r="C730" t="str">
            <v>Субвенція з державного бюджету місцевим бюджетам на придбання медикаментів та виробів медичного призначення для забезпечення швидкої медичної допомоги</v>
          </cell>
        </row>
        <row r="731">
          <cell r="B731" t="str">
            <v>2311310</v>
          </cell>
          <cell r="C731" t="str">
            <v>Субвенція з державного бюджету місцевим бюджетам на придбання медикаментів та виробів медичного призначення для реалізації заходів державних цільових програм та комплексних заходів програмного характеру</v>
          </cell>
        </row>
        <row r="732">
          <cell r="B732" t="str">
            <v>2311320</v>
          </cell>
          <cell r="C732" t="str">
            <v>Субвенція з державного бюджету місцевим бюджетам на придбання медичного обладнання (мамографічного, рентгенологічного та апаратів ультразвукової діагностики) вітчизняного виробництва</v>
          </cell>
        </row>
        <row r="733">
          <cell r="B733" t="str">
            <v>2311330</v>
          </cell>
          <cell r="C733" t="str">
            <v>Субвенція з державного бюджету міському бюджету міста Києва на забезпечення функціонування Київської міської клінічної лікарні "Київський міський центр серця"</v>
          </cell>
        </row>
        <row r="734">
          <cell r="B734" t="str">
            <v>2311340</v>
          </cell>
          <cell r="C734" t="str">
            <v>Субвенція з державного бюджету місцевим бюджетам на погашення кредиторської заборгованості за медичне обладнання, придбане в 2011 році за рахунок субвенції з державного бюджету місцевим бюджетам на придбання витратних матеріалів та медичного обладнання д</v>
          </cell>
        </row>
        <row r="735">
          <cell r="B735" t="str">
            <v>2311350</v>
          </cell>
          <cell r="C735" t="str">
            <v>Субвенція з державного бюджету місцевим бюджетам на часткове відшкодування вартості лікарських засобів для лікування осіб з гіпертонічною хворобою</v>
          </cell>
        </row>
        <row r="736">
          <cell r="B736" t="str">
            <v>2311360</v>
          </cell>
          <cell r="C736" t="str">
            <v>Субвенція з державного бюджету обласному бюджету Харківської області на придбання лікарських засобів та виробів медичного призначення для Обласної клінічної лікарні - центру екстреної медичної допомоги та медицини катастроф</v>
          </cell>
        </row>
        <row r="737">
          <cell r="B737" t="str">
            <v>2311370</v>
          </cell>
          <cell r="C737" t="str">
            <v>Субвенція з державного бюджету міському бюджету міста Києва на забезпечення функціонування Центру ядерної медицини Київського міського клінічного онкологічного центру</v>
          </cell>
        </row>
        <row r="738">
          <cell r="B738" t="str">
            <v>2311380</v>
          </cell>
          <cell r="C738" t="str">
            <v>Субвенція з державного бюджету місцевим бюджетам на придбання медичного обладнання та  автотранспорту для закладів охорони здоров'я </v>
          </cell>
        </row>
        <row r="739">
          <cell r="B739" t="str">
            <v>2311390</v>
          </cell>
          <cell r="C739" t="str">
            <v>Субвенція з державного бюджету міському бюджету міста Києва на забезпечення функціонування Центру ядерної медицини Київського міського клінічного онкологічного центру</v>
          </cell>
        </row>
        <row r="740">
          <cell r="B740" t="str">
            <v>2311410</v>
          </cell>
          <cell r="C740" t="str">
            <v>Медична субвенція з державного бюджету місцевим бюджетам</v>
          </cell>
        </row>
        <row r="741">
          <cell r="B741" t="str">
            <v>2311420</v>
          </cell>
          <cell r="C741" t="str">
            <v>Субвенція з державного бюджету місцевим бюджетам на забезпечення медичних заходів окремих державних програм та комплексних заходів програмного характеру</v>
          </cell>
        </row>
        <row r="742">
          <cell r="B742" t="str">
            <v>2311430</v>
          </cell>
          <cell r="C742" t="str">
            <v xml:space="preserve">Субвенція з державного бюджету обласному бюджету Львівської області на завершення реконструкції Львівського обласного перинатального центру_x000D_
</v>
          </cell>
        </row>
        <row r="743">
          <cell r="B743" t="str">
            <v>2311600</v>
          </cell>
          <cell r="C743" t="str">
            <v>Субвенція з державного бюджету місцевим бюджетам на реформування регіональних систем охорони здоровія для здійснення  заходів з виконання спільного з Міжнародним банком реконструкції та розвитку проекту "Поліпшення охорони здоров'я на службі у людей"</v>
          </cell>
        </row>
        <row r="744">
          <cell r="B744" t="str">
            <v>2400000</v>
          </cell>
          <cell r="C744" t="str">
            <v>Міністерство екології та природних ресурсів України</v>
          </cell>
        </row>
        <row r="745">
          <cell r="B745" t="str">
            <v>2401000</v>
          </cell>
          <cell r="C745" t="str">
            <v>Апарат Міністерства екології та природних ресурсів України</v>
          </cell>
        </row>
        <row r="746">
          <cell r="B746" t="str">
            <v>2401010</v>
          </cell>
          <cell r="C746" t="str">
            <v>Загальне керівництво та управління у сфері екології та природних ресурсів</v>
          </cell>
        </row>
        <row r="747">
          <cell r="B747" t="str">
            <v>2401020</v>
          </cell>
          <cell r="C747" t="str">
            <v>Управління та контроль у сфері охорони навколишнього природного середовища на регіональному рівні</v>
          </cell>
        </row>
        <row r="748">
          <cell r="B748" t="str">
            <v>2401030</v>
          </cell>
          <cell r="C748" t="str">
            <v>Розробка та впровадження комплексної інформаційної системи Міністерства екології та природних ресурсів України</v>
          </cell>
        </row>
        <row r="749">
          <cell r="B749" t="str">
            <v>2401040</v>
          </cell>
          <cell r="C749" t="str">
            <v>Прикладні наукові та науково-технічні розробки, виконання робіт за державними цільовими програмами і державним замовленням у сфері природоохоронної діяльності, фінансова підтримка підготовки наукових кадрів</v>
          </cell>
        </row>
        <row r="750">
          <cell r="B750" t="str">
            <v>2401090</v>
          </cell>
          <cell r="C750" t="str">
            <v>Підвищення кваліфікації та перепідготовка у сфері екології та природних ресурсів, підготовка наукових та науково-педагогічних кадрів</v>
          </cell>
        </row>
        <row r="751">
          <cell r="B751" t="str">
            <v>2401100</v>
          </cell>
          <cell r="C751"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752">
          <cell r="B752" t="str">
            <v>2401140</v>
          </cell>
          <cell r="C752" t="str">
            <v>Підготовка робітничих кадрів у професійно-технічних навчальних закладах соціальної реабілітації та адаптації</v>
          </cell>
        </row>
        <row r="753">
          <cell r="B753" t="str">
            <v>2401160</v>
          </cell>
          <cell r="C753" t="str">
            <v>Заходи із створення і збереження природно-заповідного фонду, ведення кадастрів тваринного і рослинного світу, Червоної книги</v>
          </cell>
        </row>
        <row r="754">
          <cell r="B754" t="str">
            <v>2401190</v>
          </cell>
          <cell r="C754" t="str">
            <v>Моніторинг навколишнього природного середовища та забезпечення державного контролю за додержанням вимог природоохоронного законодавства</v>
          </cell>
        </row>
        <row r="755">
          <cell r="B755" t="str">
            <v>2401230</v>
          </cell>
          <cell r="C755" t="str">
            <v>Очистка стічних вод</v>
          </cell>
        </row>
        <row r="756">
          <cell r="B756" t="str">
            <v>2401240</v>
          </cell>
          <cell r="C756" t="str">
            <v>Міжнародне співробітництво у сфері охорони навколишнього природного середовища, сприяння сталому розвитку, екологічній освіті та поширенню екологічної інформації</v>
          </cell>
        </row>
        <row r="757">
          <cell r="B757" t="str">
            <v>2401250</v>
          </cell>
          <cell r="C757" t="str">
            <v>Поводження з відходами та небезпечними хімічними речовинами</v>
          </cell>
        </row>
        <row r="758">
          <cell r="B758" t="str">
            <v>2401260</v>
          </cell>
          <cell r="C758" t="str">
            <v>Формування національної екологічної мережі</v>
          </cell>
        </row>
        <row r="759">
          <cell r="B759" t="str">
            <v>2401270</v>
          </cell>
          <cell r="C759" t="str">
            <v>Здійснення природоохоронних заходів</v>
          </cell>
        </row>
        <row r="760">
          <cell r="B760" t="str">
            <v>2401280</v>
          </cell>
          <cell r="C760" t="str">
            <v>Здійснення природоохоронних заходів, направлених на упередження та ліквідацію наслідків негативних природних явищ</v>
          </cell>
        </row>
        <row r="761">
          <cell r="B761" t="str">
            <v>2401290</v>
          </cell>
          <cell r="C761" t="str">
            <v>Підвищення якості атмосферного повітря</v>
          </cell>
        </row>
        <row r="762">
          <cell r="B762" t="str">
            <v>2401320</v>
          </cell>
          <cell r="C762" t="str">
            <v>Фінансова підтримка природоохоронної діяльності, у тому числі через механізм здешевлення кредитів комерційних банків</v>
          </cell>
        </row>
        <row r="763">
          <cell r="B763" t="str">
            <v>2401330</v>
          </cell>
          <cell r="C763" t="str">
            <v>Заходи щодо очистки стічних вод в місті Одесі</v>
          </cell>
        </row>
        <row r="764">
          <cell r="B764" t="str">
            <v>2401450</v>
          </cell>
          <cell r="C764" t="str">
            <v>Загальнодержавні топографо-геодезичні та картографічні роботи, демаркація та делімітація державного кордону</v>
          </cell>
        </row>
        <row r="765">
          <cell r="B765" t="str">
            <v>2401460</v>
          </cell>
          <cell r="C765" t="str">
            <v>Демаркація та делімітація державного кордону</v>
          </cell>
        </row>
        <row r="766">
          <cell r="B766" t="str">
            <v>2401470</v>
          </cell>
          <cell r="C766" t="str">
            <v>Керівництво та управління у сфері геодезії, картографії та кадастру</v>
          </cell>
        </row>
        <row r="767">
          <cell r="B767" t="str">
            <v>2401480</v>
          </cell>
          <cell r="C767" t="str">
            <v>Фінансове забезпечення цільових проектів екологічної модернізації підприємств</v>
          </cell>
        </row>
        <row r="768">
          <cell r="B768" t="str">
            <v>2401490</v>
          </cell>
          <cell r="C768" t="str">
            <v>Компенсація витрат, пов'язаних з утилізацією транспортних засобів</v>
          </cell>
        </row>
        <row r="769">
          <cell r="B769" t="str">
            <v>2401510</v>
          </cell>
          <cell r="C769" t="str">
            <v>Внески України до бюджетів Рамкової конвенції ООН про зміну клімату, Кіотського протоколу та Міжнародного журналу транзакцій</v>
          </cell>
        </row>
        <row r="770">
          <cell r="B770" t="str">
            <v>2401520</v>
          </cell>
          <cell r="C770" t="str">
            <v>Забезпечення діяльності Національного центру обліку викидів парникових газів</v>
          </cell>
        </row>
        <row r="771">
          <cell r="B771" t="str">
            <v>2401530</v>
          </cell>
          <cell r="C771" t="str">
            <v>Державна підтримка заходів, спрямованих на зменшення обсягів викидів (збільшення абсорбції) парникових газів, у тому числі на утеплення приміщень закладів соціального забезпечення, розвиток міжнародного співробітництва з питань зміни клімату</v>
          </cell>
        </row>
        <row r="772">
          <cell r="B772" t="str">
            <v>2402000</v>
          </cell>
          <cell r="C772" t="str">
            <v>Державне агентство екологічних інвестицій України</v>
          </cell>
        </row>
        <row r="773">
          <cell r="B773" t="str">
            <v>2402010</v>
          </cell>
          <cell r="C773" t="str">
            <v>Керівництво та управління у сфері екологічних інвестицій</v>
          </cell>
        </row>
        <row r="774">
          <cell r="B774" t="str">
            <v>2404000</v>
          </cell>
          <cell r="C774" t="str">
            <v>Державна служба геології та надр України</v>
          </cell>
        </row>
        <row r="775">
          <cell r="B775" t="str">
            <v>2404010</v>
          </cell>
          <cell r="C775" t="str">
            <v>Керівництво та управління у сфері геологічного вивчення та використання надр</v>
          </cell>
        </row>
        <row r="776">
          <cell r="B776" t="str">
            <v>2404020</v>
          </cell>
          <cell r="C776" t="str">
            <v>Розвиток мінерально-сировинної бази</v>
          </cell>
        </row>
        <row r="777">
          <cell r="B777" t="str">
            <v>2404030</v>
          </cell>
          <cell r="C777" t="str">
            <v>Геолого-екологічні дослідження та заходи</v>
          </cell>
        </row>
        <row r="778">
          <cell r="B778" t="str">
            <v>2405000</v>
          </cell>
          <cell r="C778" t="str">
            <v>Державна екологічна інспекція України</v>
          </cell>
        </row>
        <row r="779">
          <cell r="B779" t="str">
            <v>2405010</v>
          </cell>
          <cell r="C779" t="str">
            <v>Керівництво та управління у сфері екологічного контролю</v>
          </cell>
        </row>
        <row r="780">
          <cell r="B780" t="str">
            <v>2405020</v>
          </cell>
          <cell r="C780" t="str">
            <v>Зміцнення матеріально-технічної бази і методологічне забезпечення Державної екологічної інспекції України та її територіальних органів</v>
          </cell>
        </row>
        <row r="781">
          <cell r="B781" t="str">
            <v>2406000</v>
          </cell>
          <cell r="C781" t="str">
            <v>Національна комісія з радіаційного захисту населення України</v>
          </cell>
        </row>
        <row r="782">
          <cell r="B782" t="str">
            <v>2406010</v>
          </cell>
          <cell r="C782" t="str">
            <v>Керівництво та управління у сфері радіаційного захисту населення</v>
          </cell>
        </row>
        <row r="783">
          <cell r="B783" t="str">
            <v>2407000</v>
          </cell>
          <cell r="C783" t="str">
            <v>Державне агентство водних ресурсів України</v>
          </cell>
        </row>
        <row r="784">
          <cell r="B784" t="str">
            <v>2407010</v>
          </cell>
          <cell r="C784" t="str">
            <v>Керівництво та управління у сфері водного господарства</v>
          </cell>
        </row>
        <row r="785">
          <cell r="B785" t="str">
            <v>2407020</v>
          </cell>
          <cell r="C785" t="str">
            <v>Прикладні наукові та науково-технічні розробки, виконання робіт за державним замовленням у сфері розвитку водного господарства</v>
          </cell>
        </row>
        <row r="786">
          <cell r="B786" t="str">
            <v>2407030</v>
          </cell>
          <cell r="C786" t="str">
            <v>Розробки найважливіших новітніх технологій у сфері екологічного оздоровлення водних ресурсів</v>
          </cell>
        </row>
        <row r="787">
          <cell r="B787" t="str">
            <v>2407040</v>
          </cell>
          <cell r="C787" t="str">
            <v>Підвищення кваліфікації кадрів у сфері водного господарства</v>
          </cell>
        </row>
        <row r="788">
          <cell r="B788" t="str">
            <v>2407050</v>
          </cell>
          <cell r="C788" t="str">
            <v>Експлуатація державного водогосподарського комплексу та управління водними ресурсами</v>
          </cell>
        </row>
        <row r="789">
          <cell r="B789" t="str">
            <v>2407060</v>
          </cell>
          <cell r="C789" t="str">
            <v>Ведення державного моніторингу поверхневих вод, водного кадастру, паспортизація, управління водними ресурсами</v>
          </cell>
        </row>
        <row r="790">
          <cell r="B790" t="str">
            <v>2407070</v>
          </cell>
          <cell r="C790" t="str">
            <v>Захист від шкідливої дії вод сільських населених пунктів та сільськогосподарських угідь, в тому числі в басейні р. Тиса у Закарпатській області</v>
          </cell>
        </row>
        <row r="791">
          <cell r="B791" t="str">
            <v>2407080</v>
          </cell>
          <cell r="C791" t="str">
            <v>Комплексний протипаводковий захист в басейні р. Тиса у Закарпатській області</v>
          </cell>
        </row>
        <row r="792">
          <cell r="B792" t="str">
            <v>2407090</v>
          </cell>
          <cell r="C792" t="str">
            <v>Першочергове забезпечення населених пунктів централізованим водопостачанням</v>
          </cell>
        </row>
        <row r="793">
          <cell r="B793" t="str">
            <v>2407100</v>
          </cell>
          <cell r="C793"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794">
          <cell r="B794" t="str">
            <v>2407110</v>
          </cell>
          <cell r="C794" t="str">
            <v>Комплексний протипаводковий захист Прикарпатського регіону</v>
          </cell>
        </row>
        <row r="795">
          <cell r="B795" t="str">
            <v>2407120</v>
          </cell>
          <cell r="C795" t="str">
            <v>Розвиток та поліпшення екологічного стану зрошуваних та осушених угідь</v>
          </cell>
        </row>
        <row r="796">
          <cell r="B796" t="str">
            <v>2407130</v>
          </cell>
          <cell r="C796" t="str">
            <v>Виконання боргових зобов'язань за кредитом, залученим ДП "Львівська обласна дирекція з протипаводкового захисту" під державну гарантію</v>
          </cell>
        </row>
        <row r="797">
          <cell r="B797" t="str">
            <v>2407140</v>
          </cell>
          <cell r="C797" t="str">
            <v>Здійснення заходів із заповнення водою водосховищ та інших водних об'єктів  Автономної Республіки Крим</v>
          </cell>
        </row>
        <row r="798">
          <cell r="B798" t="str">
            <v>2407150</v>
          </cell>
          <cell r="C798" t="str">
            <v>Покращення гідрологічного режиму та санітарного стану річок, будівництво та реконструкція берегоукріплювальних і гідротехнічних споруд у басейні р. Сіверський Донець</v>
          </cell>
        </row>
        <row r="799">
          <cell r="B799" t="str">
            <v>2407700</v>
          </cell>
          <cell r="C799" t="str">
            <v>Здійснення заходів щодо запобігання можливому затопленню територій внаслідок льодоходу та повені</v>
          </cell>
        </row>
        <row r="800">
          <cell r="B800" t="str">
            <v>2408000</v>
          </cell>
          <cell r="C800" t="str">
            <v>Державне агентство України з управління зоною відчуження</v>
          </cell>
        </row>
        <row r="801">
          <cell r="B801" t="str">
            <v>2408010</v>
          </cell>
          <cell r="C801" t="str">
            <v>Керівництво та управління діяльністю у зоні відчуження</v>
          </cell>
        </row>
        <row r="802">
          <cell r="B802" t="str">
            <v>2408040</v>
          </cell>
          <cell r="C802" t="str">
            <v>Внески України до Чорнобильського фонду "Укриття" та до рахунку ядерної безпеки ЄБРР</v>
          </cell>
        </row>
        <row r="803">
          <cell r="B803" t="str">
            <v>2408070</v>
          </cell>
          <cell r="C803" t="str">
            <v>Радіологічний захист населення та екологічне оздоровлення території, що зазнала радіоактивного забруднення</v>
          </cell>
        </row>
        <row r="804">
          <cell r="B804" t="str">
            <v>2408080</v>
          </cell>
          <cell r="C804" t="str">
            <v>Наукове забезпечення робіт та інформаційні системи щодо ліквідації наслідків Чорнобильської катастрофи</v>
          </cell>
        </row>
        <row r="805">
          <cell r="B805" t="str">
            <v>2408090</v>
          </cell>
          <cell r="C805" t="str">
            <v>Виконання робіт у сфері поводження з радіоактивними відходами неядерного циклу, будівництво комплексу "Вектор" та експлуатація його об'єктів</v>
          </cell>
        </row>
        <row r="806">
          <cell r="B806" t="str">
            <v>2408110</v>
          </cell>
          <cell r="C806" t="str">
            <v>Підтримка екологічно безпечного стану у зонах відчуження і безумовного (обов'язкового) відселення</v>
          </cell>
        </row>
        <row r="807">
          <cell r="B807" t="str">
            <v>2408120</v>
          </cell>
          <cell r="C807" t="str">
            <v>Підтримка у безпечному стані енергоблоків та об'єкта "Укриття" та заходи щодо підготовки до зняття з експлуатації Чорнобильської АЕС</v>
          </cell>
        </row>
        <row r="808">
          <cell r="B808" t="str">
            <v>2500000</v>
          </cell>
          <cell r="C808" t="str">
            <v>Міністерство соціальної політики України</v>
          </cell>
        </row>
        <row r="809">
          <cell r="B809" t="str">
            <v>2501000</v>
          </cell>
          <cell r="C809" t="str">
            <v>Апарат Міністерства соціальної політики України</v>
          </cell>
        </row>
        <row r="810">
          <cell r="B810" t="str">
            <v>2501010</v>
          </cell>
          <cell r="C810" t="str">
            <v>Керівництво та управління у сфері соціальної політики</v>
          </cell>
        </row>
        <row r="811">
          <cell r="B811" t="str">
            <v>2501040</v>
          </cell>
          <cell r="C811" t="str">
            <v>Прикладні наукові та науково-технічні розробки, підготовка наукових кадрів у сфері соціальної політики, промислової безпеки та охорони праці</v>
          </cell>
        </row>
        <row r="812">
          <cell r="B812" t="str">
            <v>2501050</v>
          </cell>
          <cell r="C812" t="str">
            <v>Підготовка кадрів для галузі соціального захисту вищими навчальними закладами І і ІІ рівнів акредитації</v>
          </cell>
        </row>
        <row r="813">
          <cell r="B813" t="str">
            <v>2501060</v>
          </cell>
          <cell r="C813" t="str">
            <v>Підвищення кваліфікації працівників органів соціального захисту та соціальна адаптація військовослужбовців, звільнених у запас або у відставку</v>
          </cell>
        </row>
        <row r="814">
          <cell r="B814" t="str">
            <v>2501070</v>
          </cell>
          <cell r="C814" t="str">
            <v>Спеціалізована протезно-ортопедична та медично-реабілітаційна допомога інвалідам у клініці Науково-дослідного інституту протезування, протезобудування та відновлення працездатності</v>
          </cell>
        </row>
        <row r="815">
          <cell r="B815" t="str">
            <v>2501090</v>
          </cell>
          <cell r="C815" t="str">
            <v>Створення і програмно-технічне забезпечення системи інформаційно-аналітичної підтримки, інформаційно-методичне забезпечення та виготовлення бланків посвідчень і нагрудних знаків для системи соціального захисту</v>
          </cell>
        </row>
        <row r="816">
          <cell r="B816" t="str">
            <v>2501100</v>
          </cell>
          <cell r="C816" t="str">
            <v>Забезпечення житлом інвалідів війни, воїнів-інтернаціоналістів,  громадян, які постраждали внаслідок Чорнобильської катастрофи, інвалідів по зору та слуху, військовослужбовців, звільнених у запас або у відставку, для відселення їх із закритих та віддален</v>
          </cell>
        </row>
        <row r="817">
          <cell r="B817" t="str">
            <v>2501110</v>
          </cell>
          <cell r="C817" t="str">
            <v>Фінансова підтримка заходів із соціального захисту дітей</v>
          </cell>
        </row>
        <row r="818">
          <cell r="B818" t="str">
            <v>2501120</v>
          </cell>
          <cell r="C818" t="str">
            <v>Розселення та облаштування депортованих кримських татар та осіб інших національностей, які були  депортовані з території України</v>
          </cell>
        </row>
        <row r="819">
          <cell r="B819" t="str">
            <v>2501130</v>
          </cell>
          <cell r="C819" t="str">
            <v>Одноразові виплати жінкам, яким присвоєно почесне звання України "Мати-героїня", інвалідам і непрацюючим малозабезпеченим особам та особам, які постраждали від торгівлі людьми</v>
          </cell>
        </row>
        <row r="820">
          <cell r="B820" t="str">
            <v>2501140</v>
          </cell>
          <cell r="C820" t="str">
            <v>Створення і програмно-технічне забезпечення системи інформаційно-аналітичної підтримки та інформаційно-методичне забезпечення установ системи Міністерства соціальної політики України</v>
          </cell>
        </row>
        <row r="821">
          <cell r="B821" t="str">
            <v>2501150</v>
          </cell>
          <cell r="C821" t="str">
            <v>Щорічна разова грошова допомога ветеранам війни та жертвам нацистських переслідувань</v>
          </cell>
        </row>
        <row r="822">
          <cell r="B822" t="str">
            <v>2501160</v>
          </cell>
          <cell r="C822" t="str">
            <v>Довічні державні стипендії</v>
          </cell>
        </row>
        <row r="823">
          <cell r="B823" t="str">
            <v>2501170</v>
          </cell>
          <cell r="C823" t="str">
            <v>Розробка нових видів протезно-ортопедичних виробів та обслуговування інвалідів у стаціонарах при протезних підприємствах</v>
          </cell>
        </row>
        <row r="824">
          <cell r="B824" t="str">
            <v>2501180</v>
          </cell>
          <cell r="C824" t="str">
            <v>Соціальний захист працівників, що  вивільняються у зв'язку з виведенням з експлуатації Чорнобильської АЕС</v>
          </cell>
        </row>
        <row r="825">
          <cell r="B825" t="str">
            <v>2501200</v>
          </cell>
          <cell r="C825" t="str">
            <v>Соціальний захист громадян, які постраждали внаслідок Чорнобильської катастрофи</v>
          </cell>
        </row>
        <row r="826">
          <cell r="B826" t="str">
            <v>2501210</v>
          </cell>
          <cell r="C826" t="str">
            <v>Компенсація сім'ям з дітьми та видатки на безплатне харчування дітей, які постраждали внаслідок Чорнобильської катастрофи</v>
          </cell>
        </row>
        <row r="827">
          <cell r="B827" t="str">
            <v>2501220</v>
          </cell>
          <cell r="C827" t="str">
            <v>Фінансова підтримка громадських організацій інвалідів та ветеранів, заходи з відвідування військових поховань і військових пам'ятників та з увічнення Перемоги у Великій Вітчизняній війні 1941 - 1945 років</v>
          </cell>
        </row>
        <row r="828">
          <cell r="B828" t="str">
            <v>2501230</v>
          </cell>
          <cell r="C828" t="str">
            <v>Щомісячна грошова допомога у зв'язку з обмеженням споживання продуктів харчування місцевого виробництва та компенсації за пільгове забезпечення продуктами харчування громадян, які постраждали внаслідок Чорнобильської катастрофи</v>
          </cell>
        </row>
        <row r="829">
          <cell r="B829" t="str">
            <v>2501240</v>
          </cell>
          <cell r="C829" t="str">
            <v>Компенсації за втрачене майно та оплата витрат у зв'язку з переїздом на нове місце проживання громадянам, які постраждали внаслідок Чорнобильської катастрофи</v>
          </cell>
        </row>
        <row r="830">
          <cell r="B830" t="str">
            <v>2501250</v>
          </cell>
          <cell r="C830" t="str">
            <v>Компенсації за шкоду, заподіяну здоров'ю, та допомоги на оздоровлення, у разі звільнення з роботи громадян, які постраждали внаслідок Чорнобильської катастрофи</v>
          </cell>
        </row>
        <row r="831">
          <cell r="B831" t="str">
            <v>2501260</v>
          </cell>
          <cell r="C831"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832">
          <cell r="B832" t="str">
            <v>2501270</v>
          </cell>
          <cell r="C832" t="str">
            <v>Допомога по тимчасовій непрацездатності громадянам, які постраждали внаслідок Чорнобильської катастрофи</v>
          </cell>
        </row>
        <row r="833">
          <cell r="B833" t="str">
            <v>2501280</v>
          </cell>
          <cell r="C833" t="str">
            <v>Забезпечення житлом громадян, які постраждали внаслідок Чорнобильської катастрофи</v>
          </cell>
        </row>
        <row r="834">
          <cell r="B834" t="str">
            <v>2501300</v>
          </cell>
          <cell r="C834" t="str">
            <v>Обслуговування банківських позик, наданих на пільгових умовах до 1999 року громадянам, які постраждали внаслідок Чорнобильської катастрофи</v>
          </cell>
        </row>
        <row r="835">
          <cell r="B835" t="str">
            <v>2501350</v>
          </cell>
          <cell r="C835" t="str">
            <v>Компенсація підприємствам, установам, організаціям у межах середнього заробітку працівників, призваних на військову службу за призовом під час мобілізації, на особливий період</v>
          </cell>
        </row>
        <row r="836">
          <cell r="B836" t="str">
            <v>2501360</v>
          </cell>
          <cell r="C836" t="str">
            <v>Оздоровлення громадян, які постраждали внаслідок Чорнобильської катастрофи</v>
          </cell>
        </row>
        <row r="837">
          <cell r="B837" t="str">
            <v>2501370</v>
          </cell>
          <cell r="C837" t="str">
            <v>Впровадження інноваційних технологій у виробництві технічних засобів реабілітації інвалідів</v>
          </cell>
        </row>
        <row r="838">
          <cell r="B838" t="str">
            <v>2501380</v>
          </cell>
          <cell r="C838" t="str">
            <v>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 хворих на туберкульоз</v>
          </cell>
        </row>
        <row r="839">
          <cell r="B839" t="str">
            <v>2501400</v>
          </cell>
          <cell r="C839" t="str">
            <v>Часткове покриття видатків Фонду загальнообов'язкового державного соціального страхування України на випадок безробіття на створення нових робочих місць для забезпечення зайнятості мешканців вугледобувних регіонів</v>
          </cell>
        </row>
        <row r="840">
          <cell r="B840" t="str">
            <v>2501410</v>
          </cell>
          <cell r="C840" t="str">
            <v>Реєстрація державною службою зайнятості трудових договорів, укладених між працівниками та фізичними особами</v>
          </cell>
        </row>
        <row r="841">
          <cell r="B841" t="str">
            <v>2501420</v>
          </cell>
          <cell r="C841" t="str">
            <v>Надання роботодавцям компенсації для забезпечення молоді першим робочим місцем</v>
          </cell>
        </row>
        <row r="842">
          <cell r="B842" t="str">
            <v>2501430</v>
          </cell>
          <cell r="C842" t="str">
            <v>Одноразова виплата жінкам, яким присвоєно почесне звання України "Мати-героїня"</v>
          </cell>
        </row>
        <row r="843">
          <cell r="B843" t="str">
            <v>2501440</v>
          </cell>
          <cell r="C843" t="str">
            <v>Реалізація державної політики з питань сім'ї та дітей</v>
          </cell>
        </row>
        <row r="844">
          <cell r="B844" t="str">
            <v>2501450</v>
          </cell>
          <cell r="C844" t="str">
            <v>Оздоровлення і відпочинок дітей, які потребують особливої уваги та підтримки, в дитячому оздоровчому таборі ДЦ "Молода Гвардія"</v>
          </cell>
        </row>
        <row r="845">
          <cell r="B845" t="str">
            <v>2501460</v>
          </cell>
          <cell r="C845" t="str">
            <v>Комплексне медико-санітарне забезпечення та лікування онкологічних захворювань із застосуванням високовартісних медичних технологій громадян, які постраждали внаслідок Чорнобильської катастрофи</v>
          </cell>
        </row>
        <row r="846">
          <cell r="B846" t="str">
            <v>2501470</v>
          </cell>
          <cell r="C846" t="str">
            <v>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v>
          </cell>
        </row>
        <row r="847">
          <cell r="B847" t="str">
            <v>2501480</v>
          </cell>
          <cell r="C847" t="str">
            <v>Надання щомісячної адресної допомоги особам, які переміщуються з тимчасово окупованої території України та районів проведення антитерористичної операції, для покриття витрат на проживання, в тому числі на оплату житлово-комунальних послуг</v>
          </cell>
        </row>
        <row r="848">
          <cell r="B848" t="str">
            <v>2501550</v>
          </cell>
          <cell r="C848" t="str">
            <v>Підготовка кадрів для галузі соціального захисту вищими навчальними закладами ІІІ - ІV рівнів акредитації</v>
          </cell>
        </row>
        <row r="849">
          <cell r="B849" t="str">
            <v>2501570</v>
          </cell>
          <cell r="C849" t="str">
            <v>Виплата матеріальної допомоги військовослужбовцям, звільненими з  військової строкової служби</v>
          </cell>
        </row>
        <row r="850">
          <cell r="B850" t="str">
            <v>2501580</v>
          </cell>
          <cell r="C850" t="str">
            <v>Придбання (будівництво) житла для інвалідів-сліпих та інвалідів глухих</v>
          </cell>
        </row>
        <row r="851">
          <cell r="B851" t="str">
            <v>2501590</v>
          </cell>
          <cell r="C851" t="str">
            <v>Компенсація роботодавцю частини фактичних витрат, повіязаних зі сплатою єдиного внеску на загальнообовіязкове державне соціальне страхування</v>
          </cell>
        </row>
        <row r="852">
          <cell r="B852" t="str">
            <v>2501600</v>
          </cell>
          <cell r="C852" t="str">
            <v>Розробка та впровадження моделей соціального інвестування</v>
          </cell>
        </row>
        <row r="853">
          <cell r="B853" t="str">
            <v>2501610</v>
          </cell>
          <cell r="C853" t="str">
            <v>Підвищення  ефективності  управління реформою системи соціального захисту</v>
          </cell>
        </row>
        <row r="854">
          <cell r="B854" t="str">
            <v>2501620</v>
          </cell>
          <cell r="C854" t="str">
            <v>Створення єдиної системи збору та обліку внесків на загальнообов'язкове державне соціальне страхування та подальше формування системи накопичувального пенсійного забезпечення</v>
          </cell>
        </row>
        <row r="855">
          <cell r="B855" t="str">
            <v>2501630</v>
          </cell>
          <cell r="C855" t="str">
            <v>Модернізація системи соціальної підтримки населення України</v>
          </cell>
        </row>
        <row r="856">
          <cell r="B856" t="str">
            <v>2501700</v>
          </cell>
          <cell r="C856" t="str">
            <v>Надання одноразової грошової допомоги особам, які отримали тяжкі тілесні ушкодження під час участі в масових акціях громадського протесту, що відбулися у період з 21 листопада 2013 р. по 21 лютого 2014 року</v>
          </cell>
        </row>
        <row r="857">
          <cell r="B857" t="str">
            <v>2501710</v>
          </cell>
          <cell r="C857" t="str">
            <v>Надання одноразової грошової допомоги членам сімей осіб, смерть яких пов'язана з участю в масових акціях громадського протесту, що відбулися у період з 21 листопада 2013 р. по 21 лютого 2014 року</v>
          </cell>
        </row>
        <row r="858">
          <cell r="B858" t="str">
            <v>2501900</v>
          </cell>
          <cell r="C858" t="str">
            <v>Надання пільг, житлових субсидій та компенсацій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територій), вивезення побутового сміття та</v>
          </cell>
        </row>
        <row r="859">
          <cell r="B859" t="str">
            <v>2501910</v>
          </cell>
          <cell r="C859" t="str">
            <v>Надання пільг та житлових субсидій населенню на придбання твердого та рідкого пічного побутового палива і скрапленого газу</v>
          </cell>
        </row>
        <row r="860">
          <cell r="B860" t="str">
            <v>2501920</v>
          </cell>
          <cell r="C860" t="str">
            <v>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  потреби,  твердого  та рідкого пічного побутового пал</v>
          </cell>
        </row>
        <row r="861">
          <cell r="B861" t="str">
            <v>2501930</v>
          </cell>
          <cell r="C861" t="str">
            <v>Виплата допомоги сім'ям з дітьми, малозабезпеченим сім'ям, інвалідам з дитинства, дітям-інвалідам, тимчасової державної допомоги дітям та на догляд за інвалідом І чи ІІ групи внаслідок психічного розладу</v>
          </cell>
        </row>
        <row r="862">
          <cell r="B862" t="str">
            <v>2503000</v>
          </cell>
          <cell r="C862" t="str">
            <v>Державна інспекція України з питань праці</v>
          </cell>
        </row>
        <row r="863">
          <cell r="B863" t="str">
            <v>2503010</v>
          </cell>
          <cell r="C863" t="str">
            <v>Керівництво та управління у сфері нагляду за додержанням законодавства про працю</v>
          </cell>
        </row>
        <row r="864">
          <cell r="B864" t="str">
            <v>2505000</v>
          </cell>
          <cell r="C864" t="str">
            <v>Державна служба України у справах ветеранів війни та учасників антитерористичної операції</v>
          </cell>
        </row>
        <row r="865">
          <cell r="B865" t="str">
            <v>2505010</v>
          </cell>
          <cell r="C865" t="str">
            <v>Керівництво та управління у сфері соціального захисту ветеранів війни та учасників антитерористичної операції</v>
          </cell>
        </row>
        <row r="866">
          <cell r="B866" t="str">
            <v>2505040</v>
          </cell>
          <cell r="C866" t="str">
            <v>Забезпечення протезуванням та ортезуванням виробами підвищеної функціональності за технологіями виготовлення, які відсутні в Україні, окремих категорій громадян, які брали участь в антитерористичній операції та/або у забезпеченні її проведення і втратили</v>
          </cell>
        </row>
        <row r="867">
          <cell r="B867" t="str">
            <v>2505050</v>
          </cell>
          <cell r="C867" t="str">
            <v>Забезпечення житлом воїнів-інтернаціоналістів</v>
          </cell>
        </row>
        <row r="868">
          <cell r="B868" t="str">
            <v>2505080</v>
          </cell>
          <cell r="C868" t="str">
            <v>Здійснення заходів щодо надання соціальної та психологічної допомоги центрами соціально-психологічної реабілітації населення</v>
          </cell>
        </row>
        <row r="869">
          <cell r="B869" t="str">
            <v>2505110</v>
          </cell>
          <cell r="C869" t="str">
            <v>Встановлення телефонів інвалідам І і ІІ груп</v>
          </cell>
        </row>
        <row r="870">
          <cell r="B870" t="str">
            <v>2505120</v>
          </cell>
          <cell r="C870" t="str">
            <v>Компенсаційні виплати інвалідам на бензин, ремонт, техобслуговування автотранспорту та транспортне обслуговування</v>
          </cell>
        </row>
        <row r="871">
          <cell r="B871" t="str">
            <v>2505130</v>
          </cell>
          <cell r="C871" t="str">
            <v>Будівництво (придбання) житла для військовослужбовців, звільнених в запас або у відставку, для відселення їх із закритих та віддалених від населених пунктів військових гарнізонів</v>
          </cell>
        </row>
        <row r="872">
          <cell r="B872" t="str">
            <v>2505140</v>
          </cell>
          <cell r="C872" t="str">
            <v>Забезпечення житлом осіб, які брали безпосередню участь в антитерористичній операції та/або у забезпеченні її проведення і втратили функціональні можливості нижніх кінцівок</v>
          </cell>
        </row>
        <row r="873">
          <cell r="B873" t="str">
            <v>2505150</v>
          </cell>
          <cell r="C873" t="str">
            <v>Заходи з психологічної реабілітації постраждалих учасників антитерористичної операції</v>
          </cell>
        </row>
        <row r="874">
          <cell r="B874" t="str">
            <v>2505160</v>
          </cell>
          <cell r="C874" t="str">
            <v>Забезпечення постраждалих учасників антитерористичної операції санаторно-курортним лікуванням</v>
          </cell>
        </row>
        <row r="875">
          <cell r="B875" t="str">
            <v>2505170</v>
          </cell>
          <cell r="C875" t="str">
            <v>Заходи з соціальної та професійної адаптації учасників антитерористичної операції (крім військовослужбовців, звільнених у запас або у відставку)</v>
          </cell>
        </row>
        <row r="876">
          <cell r="B876" t="str">
            <v>2505800</v>
          </cell>
          <cell r="C876" t="str">
            <v>Будівництво (придбання) житла для інвалідів по зору і слуху</v>
          </cell>
        </row>
        <row r="877">
          <cell r="B877" t="str">
            <v>2506000</v>
          </cell>
          <cell r="C877" t="str">
            <v>Пенсійний фонд України</v>
          </cell>
        </row>
        <row r="878">
          <cell r="B878" t="str">
            <v>2506020</v>
          </cell>
          <cell r="C878" t="str">
            <v>Дотація на виплату пенсій, надбавок та підвищень до пенсій, призначених за різними пенсійними програмами</v>
          </cell>
        </row>
        <row r="879">
          <cell r="B879" t="str">
            <v>2506030</v>
          </cell>
          <cell r="C879" t="str">
            <v>Дотація Пенсійному фонду України на пенсійне забезпечення військовослужбовців, осіб начальницького і рядового складу та суддів у відставці</v>
          </cell>
        </row>
        <row r="880">
          <cell r="B880" t="str">
            <v>2506050</v>
          </cell>
          <cell r="C880" t="str">
            <v>Покриття дефіциту коштів Пенсійного фонду України для виплати пенсій</v>
          </cell>
        </row>
        <row r="881">
          <cell r="B881" t="str">
            <v>2506060</v>
          </cell>
          <cell r="C881" t="str">
            <v>Допомога пенсіонерам на придбання ліків</v>
          </cell>
        </row>
        <row r="882">
          <cell r="B882" t="str">
            <v>2506070</v>
          </cell>
          <cell r="C882" t="str">
            <v>Пенсійне забезпечення працівників, зайнятих повний робочий день на підземних роботах, та членів їх сімей</v>
          </cell>
        </row>
        <row r="883">
          <cell r="B883" t="str">
            <v>2507000</v>
          </cell>
          <cell r="C883" t="str">
            <v>Фонд соціального захисту інвалідів</v>
          </cell>
        </row>
        <row r="884">
          <cell r="B884" t="str">
            <v>2507020</v>
          </cell>
          <cell r="C884" t="str">
            <v>Фінансова підтримка громадських організацій інвалідів</v>
          </cell>
        </row>
        <row r="885">
          <cell r="B885" t="str">
            <v>2507030</v>
          </cell>
          <cell r="C885" t="str">
            <v>Заходи із соціальної, трудової та професійної реабілітації інвалідів</v>
          </cell>
        </row>
        <row r="886">
          <cell r="B886" t="str">
            <v>2507040</v>
          </cell>
          <cell r="C886" t="str">
            <v>Забезпечення діяльності Фонду соціального захисту інвалідів</v>
          </cell>
        </row>
        <row r="887">
          <cell r="B887" t="str">
            <v>2507050</v>
          </cell>
          <cell r="C887" t="str">
            <v>Фінансова підтримка громадських організацій інвалідів та ветеранів, заходи з відвідування військових поховань і військових пам'ятників та з увічнення Перемоги у Великій Вітчизняній війні 1941 - 1945 років</v>
          </cell>
        </row>
        <row r="888">
          <cell r="B888" t="str">
            <v>2507070</v>
          </cell>
          <cell r="C888" t="str">
            <v>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v>
          </cell>
        </row>
        <row r="889">
          <cell r="B889" t="str">
            <v>2507080</v>
          </cell>
          <cell r="C889" t="str">
            <v>Соціальна, трудова та професійна реабілітація інвалідів, видатки на створення Національного центру параолімпійської і дефлімпійської підготовки та реабілітації інвалідів та Західного реабілітаційно-спортивного центру</v>
          </cell>
        </row>
        <row r="890">
          <cell r="B890" t="str">
            <v>2507090</v>
          </cell>
          <cell r="C890" t="str">
            <v>Забезпечення окремих категорій населення України технічними та іншими засобами реабілітації</v>
          </cell>
        </row>
        <row r="891">
          <cell r="B891" t="str">
            <v>2507100</v>
          </cell>
          <cell r="C891" t="str">
            <v>Реабілітація дітей-інвалідів</v>
          </cell>
        </row>
        <row r="892">
          <cell r="B892" t="str">
            <v>2508000</v>
          </cell>
          <cell r="C892" t="str">
            <v>Державна служба гірничого нагляду та промислової безпеки України</v>
          </cell>
        </row>
        <row r="893">
          <cell r="B893" t="str">
            <v>2508010</v>
          </cell>
          <cell r="C893" t="str">
            <v>Керівництво та управління у сфері гірничого нагляду та промислової безпеки</v>
          </cell>
        </row>
        <row r="894">
          <cell r="B894" t="str">
            <v>2510000</v>
          </cell>
          <cell r="C894" t="str">
            <v>Міністерство соціальної політики України (загальнодержавні витрати)</v>
          </cell>
        </row>
        <row r="895">
          <cell r="B895" t="str">
            <v>2511000</v>
          </cell>
          <cell r="C895" t="str">
            <v>Міністерство соціальної політики України (загальнодержавні витрати)</v>
          </cell>
        </row>
        <row r="896">
          <cell r="B896" t="str">
            <v>2511040</v>
          </cell>
          <cell r="C896" t="str">
            <v>Субвенція з державного бюджету бюджету м. Києва на капітальний ремонт третього корпусу центру захисту дітей "Наші діти"</v>
          </cell>
        </row>
        <row r="897">
          <cell r="B897" t="str">
            <v>2511050</v>
          </cell>
          <cell r="C897" t="str">
            <v>Видатки для забезпечення доплат до заробітної плати працівникам бюджетної сфери до рівня прожиткового мінімуму для працездатних осіб</v>
          </cell>
        </row>
        <row r="898">
          <cell r="B898" t="str">
            <v>2511060</v>
          </cell>
          <cell r="C898" t="str">
            <v>Субвенція з державного бюджету місцевим бюджетам на 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v>
          </cell>
        </row>
        <row r="899">
          <cell r="B899" t="str">
            <v>2511100</v>
          </cell>
          <cell r="C899" t="str">
            <v>Субвенція з державного бюджету обласному бюджету Луганської області на капітальний ремонт управління соціального захисту населення</v>
          </cell>
        </row>
        <row r="900">
          <cell r="B900" t="str">
            <v>2511110</v>
          </cell>
          <cell r="C900" t="str">
            <v>Субвенція з державного бюджету місцевим бюджетам на виплату державної соціальної допомоги на дітей-сиріт та дітей, позбавлених батьківського піклування, грошового забезпечення батькам-вихователям і прийомним батькам за надання соціальних послуг у дитячих</v>
          </cell>
        </row>
        <row r="901">
          <cell r="B901" t="str">
            <v>2511120</v>
          </cell>
          <cell r="C901" t="str">
            <v>Субвенція з державного бюджету місцевим бюджетам на будівництво (придбання) житла для сімей загиблих військовослужбовців, які брали безпосередню участь в антитерористичній операції, а також для інвалідів І - ІІ групи з числа військовослужбовців, які брал</v>
          </cell>
        </row>
        <row r="902">
          <cell r="B902" t="str">
            <v>2700000</v>
          </cell>
          <cell r="C902" t="str">
            <v>Міністерство з питань житлово-комунального господарства України</v>
          </cell>
        </row>
        <row r="903">
          <cell r="B903" t="str">
            <v>2701000</v>
          </cell>
          <cell r="C903" t="str">
            <v>Апарат Міністерства з питань житлово-комунального господарства України</v>
          </cell>
        </row>
        <row r="904">
          <cell r="B904" t="str">
            <v>2701010</v>
          </cell>
          <cell r="C904" t="str">
            <v>Керівництво та управління у сфері житлово-комунального господарства</v>
          </cell>
        </row>
        <row r="905">
          <cell r="B905" t="str">
            <v>2701030</v>
          </cell>
          <cell r="C905" t="str">
            <v>Прикладні наукові та науково-технічні розробки, виконання робіт за державними цільовими програмами і державним замовленням  у сфері розвитку житлово-комунального господарства</v>
          </cell>
        </row>
        <row r="906">
          <cell r="B906" t="str">
            <v>2701040</v>
          </cell>
          <cell r="C906" t="str">
            <v>Наукові розробки із нормування та стандартизації у сфері житлової політики</v>
          </cell>
        </row>
        <row r="907">
          <cell r="B907" t="str">
            <v>2701070</v>
          </cell>
          <cell r="C907" t="str">
            <v>Реклама та інформування громадськості щодо створення та діяльності об'єднань співвласників багатоквартирних будинків</v>
          </cell>
        </row>
        <row r="908">
          <cell r="B908" t="str">
            <v>2701080</v>
          </cell>
          <cell r="C908" t="str">
            <v>Нагородження переможців всеукраїнського конкурсу "Населений пункт найкращого благоустрою і підтримки громадського порядку" за 2009 рік</v>
          </cell>
        </row>
        <row r="909">
          <cell r="B909" t="str">
            <v>2701100</v>
          </cell>
          <cell r="C909" t="str">
            <v>Розробка схем та проектних рішень масового застосування</v>
          </cell>
        </row>
        <row r="910">
          <cell r="B910" t="str">
            <v>2701170</v>
          </cell>
          <cell r="C910" t="str">
            <v>Ліквідація наслідків підтоплення територій в містах і селищах України</v>
          </cell>
        </row>
        <row r="911">
          <cell r="B911" t="str">
            <v>2701180</v>
          </cell>
          <cell r="C911" t="str">
            <v>Загальнодержавна програма реформування житлово-комунального господарства в т. ч. на здешевлення кредитів для виконання цієї програми</v>
          </cell>
        </row>
        <row r="912">
          <cell r="B912" t="str">
            <v>2701190</v>
          </cell>
          <cell r="C912" t="str">
            <v>Підготовка фахівців для житлово-комунального господарства</v>
          </cell>
        </row>
        <row r="913">
          <cell r="B913" t="str">
            <v>2701200</v>
          </cell>
          <cell r="C913" t="str">
            <v>Відшкодування відсоткової ставки по кредитах, спрямованих на реалізацію проектів з енергозбереження в житлово-комунальному господарстві</v>
          </cell>
        </row>
        <row r="914">
          <cell r="B914" t="str">
            <v>2701210</v>
          </cell>
          <cell r="C914" t="str">
            <v>Реалізація інвестиційних та інноваційних проектів з енергозбереження в житлово-комунальному господарстві</v>
          </cell>
        </row>
        <row r="915">
          <cell r="B915" t="str">
            <v>2701220</v>
          </cell>
          <cell r="C915" t="str">
            <v>Погашення бюджетної кредиторської заборгованості за виконані роботи, що виникла у 2007-2009 роках за бюджетними програмами "Ремонт і реконструкція теплових мереж та котелень", "Загальнодержавна програма реформування і розвитку житлово-комунального господ</v>
          </cell>
        </row>
        <row r="916">
          <cell r="B916" t="str">
            <v>2701240</v>
          </cell>
          <cell r="C916" t="str">
            <v>Реалізація інвестиційних (пілотних) проектів у сфері житлово-комунального господарства</v>
          </cell>
        </row>
        <row r="917">
          <cell r="B917" t="str">
            <v>2701340</v>
          </cell>
          <cell r="C917" t="str">
            <v>Реконструкція централізованих систем водопостачання і водовідведення з використанням енергоощадного обладнання та технологій</v>
          </cell>
        </row>
        <row r="918">
          <cell r="B918" t="str">
            <v>2701850</v>
          </cell>
          <cell r="C918" t="str">
            <v>Будівництво другої нитки Головного міського каналізаційного колектора в м. Києві в рамках підготовки до Євро-2012</v>
          </cell>
        </row>
        <row r="919">
          <cell r="B919" t="str">
            <v>2705000</v>
          </cell>
          <cell r="C919" t="str">
            <v>Державна архітектурно-будівельна інспекція</v>
          </cell>
        </row>
        <row r="920">
          <cell r="B920" t="str">
            <v>2710000</v>
          </cell>
          <cell r="C920" t="str">
            <v>Міністерство з питань житлово-комунального господарства України (загальнодержавні витрати)</v>
          </cell>
        </row>
        <row r="921">
          <cell r="B921" t="str">
            <v>2711000</v>
          </cell>
          <cell r="C921" t="str">
            <v>Міністерство з питань житлово-комунального господарства України (загальнодержавні витрати)</v>
          </cell>
        </row>
        <row r="922">
          <cell r="B922" t="str">
            <v>2711020</v>
          </cell>
          <cell r="C922" t="str">
            <v>Субвенція з державного бюджету місцевим бюджетам на придбання вагонів для комунального електротранспорту (тролейбусів і трамваїв)</v>
          </cell>
        </row>
        <row r="923">
          <cell r="B923" t="str">
            <v>2711100</v>
          </cell>
          <cell r="C923" t="str">
            <v>Субвенція з державного бюджету місцевим бюджетам на заходи з енергозбереження, у тому числі оснащення інженерних вводів багатоквартирних житлових будинків засобами обліку споживання води і теплової енергії, ремонт і реконструкцію теплових мереж та котеле</v>
          </cell>
        </row>
        <row r="924">
          <cell r="B924" t="str">
            <v>2711140</v>
          </cell>
          <cell r="C924" t="str">
            <v>Субвенція з державного бюджету місцевим бюджетам на погашення заборгованості з різниці в тарифах на теплову енергію, послуги з водопостачання та водовідведення, що вироблялися, транспортувалися та постачалися населенню, яка виникла у зв'язку з невідповід</v>
          </cell>
        </row>
        <row r="925">
          <cell r="B925" t="str">
            <v>2711150</v>
          </cell>
          <cell r="C925" t="str">
            <v>Субвенція з державного бюджету міському бюджету м. Алчевськ на соціально-економічний розвиток</v>
          </cell>
        </row>
        <row r="926">
          <cell r="B926" t="str">
            <v>2711170</v>
          </cell>
          <cell r="C926" t="str">
            <v>Ліквідація наслідків підтоплення територій в містах і селищах України</v>
          </cell>
        </row>
        <row r="927">
          <cell r="B927" t="str">
            <v>2750000</v>
          </cell>
          <cell r="C927" t="str">
            <v>Міністерство регіонального розвитку, будівництва та житлово-комунального господарства України</v>
          </cell>
        </row>
        <row r="928">
          <cell r="B928" t="str">
            <v>2751000</v>
          </cell>
          <cell r="C928" t="str">
            <v>Апарат Міністерства регіонального розвитку, будівництва та житлово-комунального господарства України</v>
          </cell>
        </row>
        <row r="929">
          <cell r="B929" t="str">
            <v>2751010</v>
          </cell>
          <cell r="C929" t="str">
            <v>Керівництво та управління у сфері регіонального розвитку, будівництва та житлово-комунального господарства</v>
          </cell>
        </row>
        <row r="930">
          <cell r="B930" t="str">
            <v>2751030</v>
          </cell>
          <cell r="C930" t="str">
            <v>Дослідження, наукові і науково-технічні розробки у сфері будівництва, житлово-комунального господарства та регіонального розвитку, виконання робіт за державними цільовими програмами у сфері розвитку житлово-комунального господарства, наукові розробки із</v>
          </cell>
        </row>
        <row r="931">
          <cell r="B931" t="str">
            <v>2751040</v>
          </cell>
          <cell r="C931" t="str">
            <v>Наукові розробки із нормування та стандартизації у сфері будівництва та житлової політики</v>
          </cell>
        </row>
        <row r="932">
          <cell r="B932" t="str">
            <v>2751050</v>
          </cell>
          <cell r="C932" t="str">
            <v>Заходи з реалізації Загальнодержавної цільової програми "Питна вода України" та реконструкція та будівництво систем централізованого водовідведення</v>
          </cell>
        </row>
        <row r="933">
          <cell r="B933" t="str">
            <v>2751060</v>
          </cell>
          <cell r="C933" t="str">
            <v>Відзначення Державною премією у сфері архітектури та фінансова підтримка творчих спілок</v>
          </cell>
        </row>
        <row r="934">
          <cell r="B934" t="str">
            <v>2751070</v>
          </cell>
          <cell r="C934" t="str">
            <v>Функціонування Державної науково-технічної бібліотеки</v>
          </cell>
        </row>
        <row r="935">
          <cell r="B935" t="str">
            <v>2751080</v>
          </cell>
          <cell r="C935" t="str">
            <v>Збереження архітектурної спадщини в заповідниках</v>
          </cell>
        </row>
        <row r="936">
          <cell r="B936" t="str">
            <v>2751090</v>
          </cell>
          <cell r="C936" t="str">
            <v>Паспортизація, інвентаризація та реставрація пам'яток архітектури</v>
          </cell>
        </row>
        <row r="937">
          <cell r="B937" t="str">
            <v>2751100</v>
          </cell>
          <cell r="C937" t="str">
            <v>Розробка схем та проектних рішень масового застосування</v>
          </cell>
        </row>
        <row r="938">
          <cell r="B938" t="str">
            <v>2751110</v>
          </cell>
          <cell r="C938" t="str">
            <v>Поповнення статутних капіталів державних банків з метою збільшення ними іпотечного кредитування у першу чергу працівників освіти, культури, охорони здоров'я та інших працівників бюджетної сфери</v>
          </cell>
        </row>
        <row r="939">
          <cell r="B939" t="str">
            <v>2751120</v>
          </cell>
          <cell r="C939" t="str">
            <v>Підготовка фахівців для органів місцевого самоврядування</v>
          </cell>
        </row>
        <row r="940">
          <cell r="B940" t="str">
            <v>2751130</v>
          </cell>
          <cell r="C940" t="str">
            <v>Реалізація пілотних проектів у сфері житлово-комунального господарства</v>
          </cell>
        </row>
        <row r="941">
          <cell r="B941" t="str">
            <v>2751140</v>
          </cell>
          <cell r="C941" t="str">
            <v>Державний насіннєвий контроль у сфері зеленого будівництва та квітникарства</v>
          </cell>
        </row>
        <row r="942">
          <cell r="B942" t="str">
            <v>2751150</v>
          </cell>
          <cell r="C942" t="str">
            <v>Збереження і вивчення у спеціально створених умовах різноманітних видів дерев і чагарників</v>
          </cell>
        </row>
        <row r="943">
          <cell r="B943" t="str">
            <v>2751160</v>
          </cell>
          <cell r="C943" t="str">
            <v>Відзначення Державною премією в галузі архітектури</v>
          </cell>
        </row>
        <row r="944">
          <cell r="B944" t="str">
            <v>2751170</v>
          </cell>
          <cell r="C944" t="str">
            <v>Реконструкція систем водопостачання м. Львова</v>
          </cell>
        </row>
        <row r="945">
          <cell r="B945" t="str">
            <v>2751180</v>
          </cell>
          <cell r="C945" t="str">
            <v>Забезпечення інформування органів місцевого самоврядування</v>
          </cell>
        </row>
        <row r="946">
          <cell r="B946" t="str">
            <v>2751190</v>
          </cell>
          <cell r="C946" t="str">
            <v>Надання державної підтримки для будівництва (придбання) доступного житла</v>
          </cell>
        </row>
        <row r="947">
          <cell r="B947" t="str">
            <v>2751200</v>
          </cell>
          <cell r="C947" t="str">
            <v>Надання пільгового довгострокового державного кредиту молодим сім'ям та одиноким молодим громадянам на будівництво (реконструкцію) та придбання житла за рахунок стабілізаційного фонду</v>
          </cell>
        </row>
        <row r="948">
          <cell r="B948" t="str">
            <v>2751210</v>
          </cell>
          <cell r="C948" t="str">
            <v>Проведення земельної реформи</v>
          </cell>
        </row>
        <row r="949">
          <cell r="B949" t="str">
            <v>2751220</v>
          </cell>
          <cell r="C949" t="str">
            <v>Часткова компенсація витрат за спожиту електроенергію, повіязаних з перекиданням води у маловодні регіони</v>
          </cell>
        </row>
        <row r="950">
          <cell r="B950" t="str">
            <v>2751230</v>
          </cell>
          <cell r="C950" t="str">
            <v>Пошук і впорядкування поховань жертв війни та політичних репресій</v>
          </cell>
        </row>
        <row r="951">
          <cell r="B951" t="str">
            <v>2751240</v>
          </cell>
          <cell r="C951" t="str">
            <v>Компенсація різниці в тарифах на виробництво теплової енергії для населення на теплогенеруючих установках (крім теплоелектроцентралей, теплоелектростанцій і атомних електростанцій) з використанням будь-яких видів палива та енергії, крім природного газу</v>
          </cell>
        </row>
        <row r="952">
          <cell r="B952" t="str">
            <v>2751250</v>
          </cell>
          <cell r="C952" t="str">
            <v>Загальнодержавні топографо-геодезичні та картографічні роботи, демаркація та делімітація державного кордону</v>
          </cell>
        </row>
        <row r="953">
          <cell r="B953" t="str">
            <v>2751260</v>
          </cell>
          <cell r="C953" t="str">
            <v>Державне пільгове кредитування будівництва (придбання) житла для окремих категорій громадян, які відповідно до чинного законодавства мають право на отримання таких кредитів</v>
          </cell>
        </row>
        <row r="954">
          <cell r="B954" t="str">
            <v>2751270</v>
          </cell>
          <cell r="C954" t="str">
            <v>Здійснення заходів з підготовки та відзначення 925 - річчя заснування м. Бродів Львівської області та 425 - річчя надання місту Магдебурзького права</v>
          </cell>
        </row>
        <row r="955">
          <cell r="B955" t="str">
            <v>2751280</v>
          </cell>
          <cell r="C955" t="str">
            <v>Державні капітальні вкладення на реалізацію Чорнобильської будівельної програми</v>
          </cell>
        </row>
        <row r="956">
          <cell r="B956" t="str">
            <v>2751290</v>
          </cell>
          <cell r="C956" t="str">
            <v>Фінансова підтримка статутної діяльності всеукраїнських асоціацій</v>
          </cell>
        </row>
        <row r="957">
          <cell r="B957" t="str">
            <v>2751300</v>
          </cell>
          <cell r="C957" t="str">
            <v>Забезпечення житлом інвалідів війни</v>
          </cell>
        </row>
        <row r="958">
          <cell r="B958" t="str">
            <v>2751310</v>
          </cell>
          <cell r="C958" t="str">
            <v>Погашення кредиторської заборгованості, зареєстрованої станом на 1 січня 2010 року за програмами реалізації інвестиційних проектів соціально-економічного розвитку регіонів та іншими програмами розвитку регіонів</v>
          </cell>
        </row>
        <row r="959">
          <cell r="B959" t="str">
            <v>2751330</v>
          </cell>
          <cell r="C959" t="str">
            <v>Облаштування багатоквартирних будинків сучасними засобами обліку і регулювання води та теплової енергії</v>
          </cell>
        </row>
        <row r="960">
          <cell r="B960" t="str">
            <v>2751340</v>
          </cell>
          <cell r="C960" t="str">
            <v>Пільгове кредитування юридичних осіб, в тому числі ОСББ, для проведення реконструкції, капітальних та поточних ремонтів об'єктів житлово-комунального господарства</v>
          </cell>
        </row>
        <row r="961">
          <cell r="B961" t="str">
            <v>2751360</v>
          </cell>
          <cell r="C961" t="str">
            <v>Повернення кредитів, наданих з державного бюджету молодим сім'ям та одиноким молодим громадянам на будівництво (реконструкцію) та придбання житла, і пеня</v>
          </cell>
        </row>
        <row r="962">
          <cell r="B962" t="str">
            <v>2751370</v>
          </cell>
          <cell r="C962" t="str">
            <v>Фінансова підтримка Державного фонду сприяння молодіжному житловому будівництву</v>
          </cell>
        </row>
        <row r="963">
          <cell r="B963" t="str">
            <v>2751380</v>
          </cell>
          <cell r="C963" t="str">
            <v>Часткова компенсація відсоткової ставки кредитів комерційних банків молодим сім'ям та одиноким молодим громадянам на будівництво (реконструкцію) та придбання житла</v>
          </cell>
        </row>
        <row r="964">
          <cell r="B964" t="str">
            <v>2751390</v>
          </cell>
          <cell r="C964" t="str">
            <v>Надання пільгового довгострокового державного кредиту молодим сім'ям та одиноким молодим громадянам на будівництво (реконструкцію) та придбання житла</v>
          </cell>
        </row>
        <row r="965">
          <cell r="B965" t="str">
            <v>2751420</v>
          </cell>
          <cell r="C965" t="str">
            <v>Збільшення статутного капіталу Державної спеціалізованої фінансової установи "Державний фонд сприяння молодіжному житловому будівництву" з подальшим використанням на реалізацію Державної програми забезпечення молоді житлом</v>
          </cell>
        </row>
        <row r="966">
          <cell r="B966" t="str">
            <v>2751430</v>
          </cell>
          <cell r="C966" t="str">
            <v>Державне пільгове кредитування індивідуальних сільських забудовників на будівництво (реконструкцію) та придбання житла</v>
          </cell>
        </row>
        <row r="967">
          <cell r="B967" t="str">
            <v>2751440</v>
          </cell>
          <cell r="C967" t="str">
            <v>Повернення кредитів, наданих з державного бюджету індивідуальним сільським забудовникам на будівництво (реконструкцію) та придбання житла</v>
          </cell>
        </row>
        <row r="968">
          <cell r="B968" t="str">
            <v>2751450</v>
          </cell>
          <cell r="C968" t="str">
            <v>Реконструкція та будівництво систем централізованого водовідведення</v>
          </cell>
        </row>
        <row r="969">
          <cell r="B969" t="str">
            <v>2751460</v>
          </cell>
          <cell r="C969" t="str">
            <v>Капітальний ремонт гуртожитків, що передаються з державної власності у власність територіальних громад</v>
          </cell>
        </row>
        <row r="970">
          <cell r="B970" t="str">
            <v>2751470</v>
          </cell>
          <cell r="C970" t="str">
            <v>Здешевлення вартості іпотечних кредитів для забезпечення доступним житлом громадян, які потребують поліпшення житлових умов</v>
          </cell>
        </row>
        <row r="971">
          <cell r="B971" t="str">
            <v>2751500</v>
          </cell>
          <cell r="C971" t="str">
            <v>Видатки із Стабілізаційного фонду за напрямом здійснення інвестицій в об'єкти розвитку соціально-культурної сфери</v>
          </cell>
        </row>
        <row r="972">
          <cell r="B972" t="str">
            <v>2751520</v>
          </cell>
          <cell r="C972" t="str">
            <v>Реалізація проекту "Реконструкція споруд очистки стічних каналізаційних вод і будівництво технологічної лінії по обробці та утилізації осадів Бортницької станції аерації"</v>
          </cell>
        </row>
        <row r="973">
          <cell r="B973" t="str">
            <v>2751530</v>
          </cell>
          <cell r="C973" t="str">
            <v>Підтримка статутної діяльності Всеукраїнських асоціацій органів місцевого самоврядування</v>
          </cell>
        </row>
        <row r="974">
          <cell r="B974" t="str">
            <v>2751540</v>
          </cell>
          <cell r="C974" t="str">
            <v>Повернення кредитів, наданих у 2012 році з державного бюджету України на реалізацію бюджетної програми "Пільгове кредитування юридичних осіб, в тому числі ОСББ, для проведення реконструкції, капітальних та поточних ремонтів об'єктів житлово-комунального</v>
          </cell>
        </row>
        <row r="975">
          <cell r="B975" t="str">
            <v>2751560</v>
          </cell>
          <cell r="C975" t="str">
            <v>Очищення побутово-стічних вод міста Калуш</v>
          </cell>
        </row>
        <row r="976">
          <cell r="B976" t="str">
            <v>2751570</v>
          </cell>
          <cell r="C976" t="str">
            <v>Реалізація Загальнодержавної цільової програми "Питна вода України"</v>
          </cell>
        </row>
        <row r="977">
          <cell r="B977" t="str">
            <v>2751580</v>
          </cell>
          <cell r="C977" t="str">
            <v>Реалізація проектів ремонту, реконструкції, будівництва зовнішнього освітлення вулиць із застосуванням енергозберігаючих технологій</v>
          </cell>
        </row>
        <row r="978">
          <cell r="B978" t="str">
            <v>2751590</v>
          </cell>
          <cell r="C978" t="str">
            <v>Відновлення (будівництво, капітальний ремонт, реконструкція) інфраструктури у Донецькій та Луганській областях</v>
          </cell>
        </row>
        <row r="979">
          <cell r="B979" t="str">
            <v>2751600</v>
          </cell>
          <cell r="C979" t="str">
            <v>Розвиток міської інфраструктури і заходи в секторі централізованого теплопостачання України, розвиток системи водопостачання та водовідведення в м. Миколаєві, реконструкція та розвиток системи комунального водного господарства м. Чернівці</v>
          </cell>
        </row>
        <row r="980">
          <cell r="B980" t="str">
            <v>2751610</v>
          </cell>
          <cell r="C980" t="str">
            <v>Фінансування заходів по забезпеченню впровадження та координації проекту розвитку міської інфраструктури та заходів в секторі централізованого теплопостачання України</v>
          </cell>
        </row>
        <row r="981">
          <cell r="B981" t="str">
            <v>2751620</v>
          </cell>
          <cell r="C981" t="str">
            <v>Розвиток системи водопостачання та водовідведення в м. Миколаєві</v>
          </cell>
        </row>
        <row r="982">
          <cell r="B982" t="str">
            <v>2751630</v>
          </cell>
          <cell r="C982" t="str">
            <v>Реалізація надзвичайної  кредитної  програми для України</v>
          </cell>
        </row>
        <row r="983">
          <cell r="B983" t="str">
            <v>2751700</v>
          </cell>
          <cell r="C983" t="str">
            <v>Погашення кредиторської заборгованості з відшкодування витрат, пов'язаних з проведенням невідкладних аварійно-ремонтних робіт на пам'ятці архітектури "Андріївська церква" Національного заповідника "Софія Київська"</v>
          </cell>
        </row>
        <row r="984">
          <cell r="B984" t="str">
            <v>2751800</v>
          </cell>
          <cell r="C984" t="str">
            <v>Проведення протизсувних заходів, інженерного захисту, протиаварійних та ремонтно-реставраційних робіт на території Києво-Печерської Лаври</v>
          </cell>
        </row>
        <row r="985">
          <cell r="B985" t="str">
            <v>2751810</v>
          </cell>
          <cell r="C985" t="str">
            <v>Капітальний ремонт, модернізація та заміна ліфтів у житлових будинках</v>
          </cell>
        </row>
        <row r="986">
          <cell r="B986" t="str">
            <v>2751820</v>
          </cell>
          <cell r="C986" t="str">
            <v>Реконструкція та реставрація об'єктів культурної спадщини в містах проведення чемпіонату Євро - 2012</v>
          </cell>
        </row>
        <row r="987">
          <cell r="B987" t="str">
            <v>2751850</v>
          </cell>
          <cell r="C987" t="str">
            <v>Реконструкція та будівництво очисних споруд та інших обієктів з метою захисту акваторії Азово-Чорноморського узбережжя та басейнів річок Дніпро і Сіверський Донець від забруднення</v>
          </cell>
        </row>
        <row r="988">
          <cell r="B988" t="str">
            <v>2751880</v>
          </cell>
          <cell r="C988" t="str">
            <v>Будівництво, реконструкція, проведення проектних і ремонтних робіт на пріоритетних об'єктах державного та регіонального значення, які перебувають у незадовільному стані і потребують невідкладного проведення зазначених робіт, та придбання обладнання, а та</v>
          </cell>
        </row>
        <row r="989">
          <cell r="B989" t="str">
            <v>2752000</v>
          </cell>
          <cell r="C989" t="str">
            <v>Державна архітектурно-будівельна інспекція України</v>
          </cell>
        </row>
        <row r="990">
          <cell r="B990" t="str">
            <v>2752010</v>
          </cell>
          <cell r="C990" t="str">
            <v>Керівництво та управління у сфері архітектурно-будівельного контролю</v>
          </cell>
        </row>
        <row r="991">
          <cell r="B991" t="str">
            <v>2753000</v>
          </cell>
          <cell r="C991" t="str">
            <v>Державне агентство з питань електронного урядування України</v>
          </cell>
        </row>
        <row r="992">
          <cell r="B992" t="str">
            <v>2753010</v>
          </cell>
          <cell r="C992" t="str">
            <v>Керівництво та управління у сфері електронного урядування</v>
          </cell>
        </row>
        <row r="993">
          <cell r="B993" t="str">
            <v>2753030</v>
          </cell>
          <cell r="C993" t="str">
            <v>Електронне урядування та Національна програма інформатизації</v>
          </cell>
        </row>
        <row r="994">
          <cell r="B994" t="str">
            <v>2754000</v>
          </cell>
          <cell r="C994" t="str">
            <v>Державне агентство з енергоефективності та енергозбереження України</v>
          </cell>
        </row>
        <row r="995">
          <cell r="B995" t="str">
            <v>2754010</v>
          </cell>
          <cell r="C995" t="str">
            <v>Керівництво та управління у сфері ефективного використання енергетичних ресурсів</v>
          </cell>
        </row>
        <row r="996">
          <cell r="B996" t="str">
            <v>2754040</v>
          </cell>
          <cell r="C996" t="str">
            <v>Державна підтримка заходів з енергозбереження через механізм здешевлення кредитів</v>
          </cell>
        </row>
        <row r="997">
          <cell r="B997" t="str">
            <v>2755000</v>
          </cell>
          <cell r="C997" t="str">
            <v xml:space="preserve">Державна служба України з питань геодезії, картографії та кадастру_x000D_
</v>
          </cell>
        </row>
        <row r="998">
          <cell r="B998" t="str">
            <v>2755010</v>
          </cell>
          <cell r="C998" t="str">
            <v xml:space="preserve">Керівництво та управління у сфері геодезії, картографії та кадастру_x000D_
</v>
          </cell>
        </row>
        <row r="999">
          <cell r="B999" t="str">
            <v>2755020</v>
          </cell>
          <cell r="C999" t="str">
            <v xml:space="preserve">Проведення земельної реформи_x000D_
</v>
          </cell>
        </row>
        <row r="1000">
          <cell r="B1000" t="str">
            <v>2755030</v>
          </cell>
          <cell r="C1000" t="str">
            <v xml:space="preserve">Загальнодержавні топографо-геодезичні та картографічні роботи, демаркація та делімітація державного кордону_x000D_
</v>
          </cell>
        </row>
        <row r="1001">
          <cell r="B1001" t="str">
            <v>2760000</v>
          </cell>
          <cell r="C1001" t="str">
            <v>Міністерство регіонального розвитку, будівництва та житлово-комунального господарства України (загальнодержавні витрати)</v>
          </cell>
        </row>
        <row r="1002">
          <cell r="B1002" t="str">
            <v>2761000</v>
          </cell>
          <cell r="C1002" t="str">
            <v>Міністерство регіонального розвитку, будівництва та житлово-комунального господарства України (загальнодержавні витрати)</v>
          </cell>
        </row>
        <row r="1003">
          <cell r="B1003" t="str">
            <v>2761020</v>
          </cell>
          <cell r="C1003" t="str">
            <v>Субвенція з державного бюджету міському бюджету міста Івано-Франківська на відзначення 350-річчя міста Івано-Франківська</v>
          </cell>
        </row>
        <row r="1004">
          <cell r="B1004" t="str">
            <v>2761030</v>
          </cell>
          <cell r="C1004" t="str">
            <v>Субвенція з державного бюджету місцевим бюджетам на фінансування проектів транскордонного співробітництва</v>
          </cell>
        </row>
        <row r="1005">
          <cell r="B1005" t="str">
            <v>2761050</v>
          </cell>
          <cell r="C1005" t="str">
            <v>Субвенція з державного бюджету місцевим бюджетам на будівництво і придбання житла військовослужбовцям та особам рядового і начальницького складу, звільненим у запас або відставку за станом здоровія, віком, вислугою років та у звіязку із скороченням штаті</v>
          </cell>
        </row>
        <row r="1006">
          <cell r="B1006" t="str">
            <v>2761060</v>
          </cell>
          <cell r="C1006" t="str">
            <v>Субвенція з державного бюджету бюджету Василівського району на соціально-економічний розвиток смт. Степногірськ</v>
          </cell>
        </row>
        <row r="1007">
          <cell r="B1007" t="str">
            <v>2761080</v>
          </cell>
          <cell r="C1007" t="str">
            <v>Субвенція з державного бюджету міському бюджету м. Львова на відновлення історичної спадщини міста</v>
          </cell>
        </row>
        <row r="1008">
          <cell r="B1008" t="str">
            <v>2761090</v>
          </cell>
          <cell r="C1008" t="str">
            <v>Субвенція з державного бюджету місцевим бюджетам на соціально-економічний розвиток</v>
          </cell>
        </row>
        <row r="1009">
          <cell r="B1009" t="str">
            <v>2761100</v>
          </cell>
          <cell r="C1009" t="str">
            <v>Субвенція з державного бюджету обласному бюджету Тернопільської області на продовження будівництва житлових будинків у м. Почаєві Кременецького району з метою відселення сторонніх осіб з території Свято-Успенської Почаївської Лаври</v>
          </cell>
        </row>
        <row r="1010">
          <cell r="B1010" t="str">
            <v>2761110</v>
          </cell>
          <cell r="C1010" t="str">
            <v>Субвенція з державного бюджету місцевим бюджетам на забезпечення житлом працівників бюджетної сфери, які заключили контракт на 20 років</v>
          </cell>
        </row>
        <row r="1011">
          <cell r="B1011" t="str">
            <v>2761120</v>
          </cell>
          <cell r="C1011" t="str">
            <v>Субвенція з державного бюджету міському бюджету міста Дніпродзержинська на проведення протизсувних заходів у Шамишиній балці</v>
          </cell>
        </row>
        <row r="1012">
          <cell r="B1012" t="str">
            <v>2761150</v>
          </cell>
          <cell r="C1012" t="str">
            <v>Субвенція з державного бюджету місцевим бюджетам на фінансування Програм-переможців Всеукраїнського конкурсу проектів та програм розвитку місцевого самоврядування</v>
          </cell>
        </row>
        <row r="1013">
          <cell r="B1013" t="str">
            <v>2761160</v>
          </cell>
          <cell r="C1013" t="str">
            <v>Субвенція з державного бюджету бюджету Новоград-Волинського району Житомирської області на соціально-економічний розвиток району</v>
          </cell>
        </row>
        <row r="1014">
          <cell r="B1014" t="str">
            <v>2761170</v>
          </cell>
          <cell r="C1014" t="str">
            <v>Субвенція з державного бюджету міському бюджету міста Макіївка Донецької області на соціально-економічний розвиток</v>
          </cell>
        </row>
        <row r="1015">
          <cell r="B1015" t="str">
            <v>2761180</v>
          </cell>
          <cell r="C1015" t="str">
            <v>Субвенція з державного бюджету обласному бюджету Чернігівської області на газифікацію (будівництво підвідних газопроводів до сільських населених пунктів)</v>
          </cell>
        </row>
        <row r="1016">
          <cell r="B1016" t="str">
            <v>2761190</v>
          </cell>
          <cell r="C1016" t="str">
            <v>Субвенція з державного бюджету міському бюджету міста Бердянськ Запорізької області на укріплення Бердянської коси</v>
          </cell>
        </row>
        <row r="1017">
          <cell r="B1017" t="str">
            <v>2761200</v>
          </cell>
          <cell r="C1017" t="str">
            <v>Субвенція з державного бюджету міському бюджету міста Жовті Води Дніпропетровської області на соціально-економічний розвиток</v>
          </cell>
        </row>
        <row r="1018">
          <cell r="B1018" t="str">
            <v>2761210</v>
          </cell>
          <cell r="C1018" t="str">
            <v>Субвенція з державного бюджету місцевим бюджетам на соціально-економічний розвиток міст районного значення та селищ міського типу - районних центрів</v>
          </cell>
        </row>
        <row r="1019">
          <cell r="B1019" t="str">
            <v>2761220</v>
          </cell>
          <cell r="C1019" t="str">
            <v>Субвенція з державного бюджету міському бюджету міста Львова на реалізацію заходів з цілодобового водозабезпечення міста Львова</v>
          </cell>
        </row>
        <row r="1020">
          <cell r="B1020" t="str">
            <v>2761230</v>
          </cell>
          <cell r="C1020" t="str">
            <v>Субвенція з державного бюджету міському бюджету міста Канева Черкаської області на завершення у 2009 році ремонтно-реставраційних робіт і створення музейної експозиції на об'єкті Шевченківського національного заповідника в місті Каневі "Будинок-музей Т.Г</v>
          </cell>
        </row>
        <row r="1021">
          <cell r="B1021" t="str">
            <v>2761240</v>
          </cell>
          <cell r="C1021" t="str">
            <v>Субвенція з державного бюджету міському бюджету міста Славутича на виконання заходів із запобігання аваріям та техногенним катастрофам у житлово-комунальному господарстві міста Славутича</v>
          </cell>
        </row>
        <row r="1022">
          <cell r="B1022" t="str">
            <v>2761250</v>
          </cell>
          <cell r="C1022" t="str">
            <v>Субвенція з державного бюджету місцевим бюджетам на співфінансування проектів міжрегіонального та прикордонного (транскордонного) співробітництва, що реалізуються в рамках Програм Сусідства та ППС ЄІСП</v>
          </cell>
        </row>
        <row r="1023">
          <cell r="B1023" t="str">
            <v>2761260</v>
          </cell>
          <cell r="C1023" t="str">
            <v>Субвенція з державного бюджету міському бюджету міста Дніпропетровська на соціально-економічний розвиток</v>
          </cell>
        </row>
        <row r="1024">
          <cell r="B1024" t="str">
            <v>2761270</v>
          </cell>
          <cell r="C1024" t="str">
            <v>Субвенція з державного бюджету міському бюджету міста Харцизьк Донецької області на соціально-економічний розвиток</v>
          </cell>
        </row>
        <row r="1025">
          <cell r="B1025" t="str">
            <v>2761280</v>
          </cell>
          <cell r="C1025" t="str">
            <v>Субвенція з державного бюджету районному бюджету Кілійського району Одеської області на соціально-економічний розвиток Кілійського району</v>
          </cell>
        </row>
        <row r="1026">
          <cell r="B1026" t="str">
            <v>2761290</v>
          </cell>
          <cell r="C1026" t="str">
            <v>Субвенція з державного бюджету міському бюджету міста Єнакієве Донецької області на соціально-економічний розвиток</v>
          </cell>
        </row>
        <row r="1027">
          <cell r="B1027" t="str">
            <v>2761300</v>
          </cell>
          <cell r="C1027" t="str">
            <v>Субвенція з державного бюджету районному бюджету Шахтарського району Донецької області на соціально-економічний розвиток Шахтарського району</v>
          </cell>
        </row>
        <row r="1028">
          <cell r="B1028" t="str">
            <v>2761310</v>
          </cell>
          <cell r="C1028" t="str">
            <v>Субвенція з державного бюджету обласному бюджету Волинської області на введення в експлуатацію блоку "Б" Центру радіаційного захисту населення в м. Луцьку</v>
          </cell>
        </row>
        <row r="1029">
          <cell r="B1029" t="str">
            <v>2761320</v>
          </cell>
          <cell r="C1029" t="str">
            <v>Субвенція з державного бюджету міському бюджету міста Києва на будівництво дошкільного та загальноосвітнього навчальних закладів у Голосіївському районі</v>
          </cell>
        </row>
        <row r="1030">
          <cell r="B1030" t="str">
            <v>2761350</v>
          </cell>
          <cell r="C1030" t="str">
            <v>Субвенція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v>
          </cell>
        </row>
        <row r="1031">
          <cell r="B1031" t="str">
            <v>2761360</v>
          </cell>
          <cell r="C1031" t="str">
            <v>Субвенція з державного бюджету районному бюджету Сарненського району Рівненської області на проектування й будівництво автомобільної дороги та газифікацію між селами Костянтинівка, Чемерне та Довге</v>
          </cell>
        </row>
        <row r="1032">
          <cell r="B1032" t="str">
            <v>2761370</v>
          </cell>
          <cell r="C1032" t="str">
            <v>Субвенція з державного бюджету міському бюджету м. Глухів Сумської області на проведення ремонтно-реставраційних робіт пам'яток культурної спадщини</v>
          </cell>
        </row>
        <row r="1033">
          <cell r="B1033" t="str">
            <v>2761380</v>
          </cell>
          <cell r="C1033" t="str">
            <v>Субвенція з державного бюджету місцевим бюджетам на погашення заборгованості з різниці в тарифах на теплову енергію, послуги з водопостачання та водовідведення, що вироблялися, транспортувалися та постачалися населенню, яка виникла у зв'язку з невідповід</v>
          </cell>
        </row>
        <row r="1034">
          <cell r="B1034" t="str">
            <v>2761390</v>
          </cell>
          <cell r="C1034" t="str">
            <v>Субвенція з державного бюджету обласному бюджету Одеської області на проведення першочергових робіт з будівництва системи відводу стічних вод від станції біологічної очистки "Північна" у місті Одесі на об'єкті "Глибоководний випуск"</v>
          </cell>
        </row>
        <row r="1035">
          <cell r="B1035" t="str">
            <v>2761400</v>
          </cell>
          <cell r="C1035" t="str">
            <v>Субвенція з державного бюджету районному бюджету Баранівського району Житомирської області на соціально-економічний розвиток</v>
          </cell>
        </row>
        <row r="1036">
          <cell r="B1036" t="str">
            <v>2761410</v>
          </cell>
          <cell r="C1036" t="str">
            <v>Субвенція з державного бюджету міському бюджету міста Новоград-Волинський Житомирської області на соціально-економічний розвиток</v>
          </cell>
        </row>
        <row r="1037">
          <cell r="B1037" t="str">
            <v>2761420</v>
          </cell>
          <cell r="C1037" t="str">
            <v>Субвенція з державного бюджету районному бюджету Новоград-Волинського району Житомирської області на соціально-економічний розвиток</v>
          </cell>
        </row>
        <row r="1038">
          <cell r="B1038" t="str">
            <v>2761430</v>
          </cell>
          <cell r="C1038" t="str">
            <v>Субвенція з державного бюджету районному бюджету Червоноармійського району Житомирської області на соціально-економічний розвиток</v>
          </cell>
        </row>
        <row r="1039">
          <cell r="B1039" t="str">
            <v>2761440</v>
          </cell>
          <cell r="C1039" t="str">
            <v>Субвенція з державного бюджету районному бюджету Ємільчинського району Житомирської області на соціально-економічний розвиток</v>
          </cell>
        </row>
        <row r="1040">
          <cell r="B1040" t="str">
            <v>2761450</v>
          </cell>
          <cell r="C1040" t="str">
            <v>Субвенція з державного бюджету міському бюджету міста Феодосія на будівництво та реконструкцію водогонів Фронтового та Феодосійського водосховищ</v>
          </cell>
        </row>
        <row r="1041">
          <cell r="B1041" t="str">
            <v>2761460</v>
          </cell>
          <cell r="C1041" t="str">
            <v>Субвенція з державного бюджету міському бюджету міста Добропілля Донецької області на розроблення техніко-економічного обгрунтування проекту захисту території міста Білозерське, що зазнало небезпечного впливу гірничих виробок діючої шахти "Білозерська" т</v>
          </cell>
        </row>
        <row r="1042">
          <cell r="B1042" t="str">
            <v>2761470</v>
          </cell>
          <cell r="C1042" t="str">
            <v>Субвенція з державного бюджету міському бюджету міста Горлівка Донецької області на розроблення техніко-економічного обірунтування проекту захисту території міста Горлівка від впливу гірничих виробок</v>
          </cell>
        </row>
        <row r="1043">
          <cell r="B1043" t="str">
            <v>2761480</v>
          </cell>
          <cell r="C1043" t="str">
            <v>Субвенція з державного бюджету міському бюджету міста Донецьк на реконструкцію парку культури та відпочинку ім. Г.І. Петровського та палацу культури ім. Г.І. Петровського</v>
          </cell>
        </row>
        <row r="1044">
          <cell r="B1044" t="str">
            <v>2761490</v>
          </cell>
          <cell r="C1044" t="str">
            <v>Субвенція з державного бюджету обласному бюджету Донецької області на здійснення природоохоронних заходів по оздоровленню басейну річки Сіверський Донець та реконструкцію каналу Сіверський Донець-Донбас</v>
          </cell>
        </row>
        <row r="1045">
          <cell r="B1045" t="str">
            <v>2761500</v>
          </cell>
          <cell r="C1045" t="str">
            <v>Субвенція з державного бюджету міському бюджету міста Бровари на будівництво тролейбусної лінії  Бровари - Київ</v>
          </cell>
        </row>
        <row r="1046">
          <cell r="B1046" t="str">
            <v>2761510</v>
          </cell>
          <cell r="C1046" t="str">
            <v>Субвенція з державного бюджету міському бюджету міста Судака на відзначення 1800-річчя міста Судака</v>
          </cell>
        </row>
        <row r="1047">
          <cell r="B1047" t="str">
            <v>2761520</v>
          </cell>
          <cell r="C1047" t="str">
            <v>Субвенція з державного бюджету місцевим бюджетам на погашення заборгованості з різниці в тарифах на теплову енергію, опалення та постачання гарячої води, послуги з централізованого водопостачання, водовідведення, що вироблялися, траспортувалися та постач</v>
          </cell>
        </row>
        <row r="1048">
          <cell r="B1048" t="str">
            <v>2761530</v>
          </cell>
          <cell r="C1048" t="str">
            <v>Субвенція з державного бюджету місцевим бюджетам на капітальний ремонт систем централізованого водопостачання та водовідведення</v>
          </cell>
        </row>
        <row r="1049">
          <cell r="B1049" t="str">
            <v>2761540</v>
          </cell>
          <cell r="C1049" t="str">
            <v>Субвенція з державного бюджету міському бюджету м.Дніпропетровська на будівництво та підтримання в безпечному стані гірничих виробок Дніпропетровського метрополітену</v>
          </cell>
        </row>
        <row r="1050">
          <cell r="B1050" t="str">
            <v>2761550</v>
          </cell>
          <cell r="C1050" t="str">
            <v>Субвенція з державного бюджету міському бюджету міста Києва на будівництво підіїзної дороги та зовнішньо-інженерних мереж до інноваційного парку "Біонік Хілл"</v>
          </cell>
        </row>
        <row r="1051">
          <cell r="B1051" t="str">
            <v>2761560</v>
          </cell>
          <cell r="C1051" t="str">
            <v xml:space="preserve">Субвенція з державного бюджету місцевим бюджетам на відновлення (будівництво, капітальний ремонт, реконструкцію) інфраструктури у Донецькій та Луганській областях_x000D_
</v>
          </cell>
        </row>
        <row r="1052">
          <cell r="B1052" t="str">
            <v>2800000</v>
          </cell>
          <cell r="C1052" t="str">
            <v>Міністерство аграрної політики та продовольства України</v>
          </cell>
        </row>
        <row r="1053">
          <cell r="B1053" t="str">
            <v>2801000</v>
          </cell>
          <cell r="C1053" t="str">
            <v>Апарат Міністерства аграрної політики та продовольства України</v>
          </cell>
        </row>
        <row r="1054">
          <cell r="B1054" t="str">
            <v>2801010</v>
          </cell>
          <cell r="C1054" t="str">
            <v>Загальне керівництво та управління у сфері агропромислового комплексу</v>
          </cell>
        </row>
        <row r="1055">
          <cell r="B1055" t="str">
            <v>2801020</v>
          </cell>
          <cell r="C1055" t="str">
            <v>Створення та впровадження комплексної автоматизованої системи Міністерства аграрної політики та продовольства України</v>
          </cell>
        </row>
        <row r="1056">
          <cell r="B1056" t="str">
            <v>2801030</v>
          </cell>
          <cell r="C1056" t="str">
            <v xml:space="preserve">Фінансова підтримка заходів в агропромисловому комплексі шляхом здешевлення кредитів_x000D_
</v>
          </cell>
        </row>
        <row r="1057">
          <cell r="B1057" t="str">
            <v>2801040</v>
          </cell>
          <cell r="C1057" t="str">
            <v>Часткове відшкодування суб'єктам господарювання вартості будівництва та реконструкції тваринницьких ферм і комплексів та підприємств з виробництва комбікормів</v>
          </cell>
        </row>
        <row r="1058">
          <cell r="B1058" t="str">
            <v>2801050</v>
          </cell>
          <cell r="C1058" t="str">
            <v>Дослідження, прикладні наукові та науково-технічні розробки, виконання робіт за державними цільовими програмами і державним замовленням у сфері розвитку агропромислового комплексу, підготовка наукових кадрів, наукові розробки у сфері стандартизації та се</v>
          </cell>
        </row>
        <row r="1059">
          <cell r="B1059" t="str">
            <v>2801060</v>
          </cell>
          <cell r="C1059" t="str">
            <v>Наукові розробки у сфері стандартизації та сертифікації сільськогосподарської продукції</v>
          </cell>
        </row>
        <row r="1060">
          <cell r="B1060" t="str">
            <v>2801070</v>
          </cell>
          <cell r="C1060" t="str">
            <v>Оздоровлення та відпочинок дітей працівників агропромислового комплексу</v>
          </cell>
        </row>
        <row r="1061">
          <cell r="B1061" t="str">
            <v>2801080</v>
          </cell>
          <cell r="C1061" t="str">
            <v>Підготовка кадрів для агропромислового комплексу вищими навчальними закладами І і ІІ рівнів акредитації</v>
          </cell>
        </row>
        <row r="1062">
          <cell r="B1062" t="str">
            <v>2801090</v>
          </cell>
          <cell r="C1062" t="str">
            <v>Суцільна паспортизація сільських населених пунктів</v>
          </cell>
        </row>
        <row r="1063">
          <cell r="B1063" t="str">
            <v>2801100</v>
          </cell>
          <cell r="C1063" t="str">
            <v>Підготовка кадрів для агропромислового комплексу вищими навчальними закладами ІІІ і ІV рівнів акредитації, методичне забезпечення діяльності навчальних закладів</v>
          </cell>
        </row>
        <row r="1064">
          <cell r="B1064" t="str">
            <v>2801110</v>
          </cell>
          <cell r="C1064" t="str">
            <v>Методичне забезпечення діяльності аграрних навчальних закладів</v>
          </cell>
        </row>
        <row r="1065">
          <cell r="B1065" t="str">
            <v>2801120</v>
          </cell>
          <cell r="C1065" t="str">
            <v>Повернення коштів, наданих на формування Аграрним фондом державного інтервенційного фонду, а також для закупівлі матеріально-технічних ресурсів для потреб сільськогосподарських товаровиробників</v>
          </cell>
        </row>
        <row r="1066">
          <cell r="B1066" t="str">
            <v>2801130</v>
          </cell>
          <cell r="C1066" t="str">
            <v>Підвищення кваліфікації фахівців агропромислового комплексу</v>
          </cell>
        </row>
        <row r="1067">
          <cell r="B1067" t="str">
            <v>2801140</v>
          </cell>
          <cell r="C1067" t="str">
            <v>Підвищення кваліфікації кадрів агропромислового комплексу закладами післядипломної освіти</v>
          </cell>
        </row>
        <row r="1068">
          <cell r="B1068" t="str">
            <v>2801150</v>
          </cell>
          <cell r="C1068" t="str">
            <v>Державна підтримка сільськогосподарських обслуговуючих кооперативів</v>
          </cell>
        </row>
        <row r="1069">
          <cell r="B1069" t="str">
            <v>2801160</v>
          </cell>
          <cell r="C1069" t="str">
            <v>Ліквідація та екологічна реабілітація території впливу гірничих робіт державного підприємства "Солотвинський солерудник" Тячівського району Закарпатської області</v>
          </cell>
        </row>
        <row r="1070">
          <cell r="B1070" t="str">
            <v>2801170</v>
          </cell>
          <cell r="C1070" t="str">
            <v>Фінансування заходів по захисту, відтворенню та підвищенню родючості ірунтів</v>
          </cell>
        </row>
        <row r="1071">
          <cell r="B1071" t="str">
            <v>2801180</v>
          </cell>
          <cell r="C1071" t="str">
            <v>Фінансова підтримка заходів в агропромисловому комплексі</v>
          </cell>
        </row>
        <row r="1072">
          <cell r="B1072" t="str">
            <v>2801190</v>
          </cell>
          <cell r="C1072" t="str">
            <v>Селекція в тваринництві та птахівництві на підприємствах агропромислового комплексу</v>
          </cell>
        </row>
        <row r="1073">
          <cell r="B1073" t="str">
            <v>2801200</v>
          </cell>
          <cell r="C1073" t="str">
            <v>Заходи по боротьбі з шкідниками та хворобами сільськогосподарських рослин, запобігання розповсюдженню збудників інфекційних хвороб тварин</v>
          </cell>
        </row>
        <row r="1074">
          <cell r="B1074" t="str">
            <v>2801210</v>
          </cell>
          <cell r="C1074" t="str">
            <v>Бюджетна тваринницька дотація та державна підтримка виробництва продукції рослинництва</v>
          </cell>
        </row>
        <row r="1075">
          <cell r="B1075" t="str">
            <v>2801220</v>
          </cell>
          <cell r="C1075" t="str">
            <v>Селекція в рослинництві</v>
          </cell>
        </row>
        <row r="1076">
          <cell r="B1076" t="str">
            <v>2801230</v>
          </cell>
          <cell r="C1076" t="str">
            <v>Фінансова підтримка фермерських господарств</v>
          </cell>
        </row>
        <row r="1077">
          <cell r="B1077" t="str">
            <v>2801240</v>
          </cell>
          <cell r="C1077" t="str">
            <v>Здійснення фінансової підтримки підприємств агропромислового комплексу через механізм здешевлення кредитів та компенсації лізингових платежів</v>
          </cell>
        </row>
        <row r="1078">
          <cell r="B1078" t="str">
            <v>2801250</v>
          </cell>
          <cell r="C1078" t="str">
            <v>Витрати Аграрного фонду пов'язані з комплексом заходів із  зберігання, перевезення, переробки та експортом об'єктів державного цінового регулювання державного інтервенційного фонду</v>
          </cell>
        </row>
        <row r="1079">
          <cell r="B1079" t="str">
            <v>2801260</v>
          </cell>
          <cell r="C1079" t="str">
            <v>Заходи з охорони і захисту, раціонального використання лісів, наданих в постійне користування агропромисловим підприємствам</v>
          </cell>
        </row>
        <row r="1080">
          <cell r="B1080" t="str">
            <v>2801270</v>
          </cell>
          <cell r="C1080" t="str">
            <v>Державна підтримка сільськогосподарської дорадчої служби</v>
          </cell>
        </row>
        <row r="1081">
          <cell r="B1081" t="str">
            <v>2801280</v>
          </cell>
          <cell r="C1081" t="str">
            <v>Фінансова підтримка агропромислових підприємств, що знаходяться в особливо складних кліматичних умовах</v>
          </cell>
        </row>
        <row r="1082">
          <cell r="B1082" t="str">
            <v>2801290</v>
          </cell>
          <cell r="C1082" t="str">
            <v>Проведення державних виставкових заходів у сфері агропромислового комплексу</v>
          </cell>
        </row>
        <row r="1083">
          <cell r="B1083" t="str">
            <v>2801300</v>
          </cell>
          <cell r="C1083" t="str">
            <v>Реформування та розвиток комунального господарства у сільській місцевості</v>
          </cell>
        </row>
        <row r="1084">
          <cell r="B1084" t="str">
            <v>2801310</v>
          </cell>
          <cell r="C1084" t="str">
            <v>Організація і регулювання діяльності установ в системі агропромислового комплексу та забезпечення діяльності Аграрного фонду</v>
          </cell>
        </row>
        <row r="1085">
          <cell r="B1085" t="str">
            <v>2801320</v>
          </cell>
          <cell r="C1085" t="str">
            <v>Дослідження і експериментальні розробки в системі агропромислового комплексу</v>
          </cell>
        </row>
        <row r="1086">
          <cell r="B1086" t="str">
            <v>2801330</v>
          </cell>
          <cell r="C1086" t="str">
            <v>Створення і забезпечення резервного запасу сортового та гібридного насіння</v>
          </cell>
        </row>
        <row r="1087">
          <cell r="B1087" t="str">
            <v>2801340</v>
          </cell>
          <cell r="C1087" t="str">
            <v>Запобігання розповсюдженню збудників інфекційних хвороб тварин</v>
          </cell>
        </row>
        <row r="1088">
          <cell r="B1088" t="str">
            <v>2801350</v>
          </cell>
          <cell r="C1088" t="str">
            <v>Державна підтримка розвитку хмелярства, закладення молодих садів, виноградників та ягідників і нагляд за ними</v>
          </cell>
        </row>
        <row r="1089">
          <cell r="B1089" t="str">
            <v>2801360</v>
          </cell>
          <cell r="C1089" t="str">
            <v>Часткова компенсація вартості електроенергії, використаної для поливу на зрошуваних землях</v>
          </cell>
        </row>
        <row r="1090">
          <cell r="B1090" t="str">
            <v>2801370</v>
          </cell>
          <cell r="C1090" t="str">
            <v>Збільшення статутного капіталу НАК "Украгролізинг" для закупівлі технічних засобів для агропромислового комплексу з подальшою передачею їх на умовах фінансового лізингу</v>
          </cell>
        </row>
        <row r="1091">
          <cell r="B1091" t="str">
            <v>2801380</v>
          </cell>
          <cell r="C1091" t="str">
            <v>Повернення бюджетних позичок, наданих на закупівлю сільськогосподарської продукції за державним замовленням (контрактом) 1994-1997 років</v>
          </cell>
        </row>
        <row r="1092">
          <cell r="B1092" t="str">
            <v>2801390</v>
          </cell>
          <cell r="C1092" t="str">
            <v>Повернення коштів, наданих Міністерству аграрної політики та продовольства України для фінансової підтримки заходів в агропромисловому комплексі на умовах фінансового лізингу, а також закупівлі племінних нетелів та корів, вітчизняної техніки і обладнання</v>
          </cell>
        </row>
        <row r="1093">
          <cell r="B1093" t="str">
            <v>2801400</v>
          </cell>
          <cell r="C1093" t="str">
            <v>Повернення кредитів, наданих з державного бюджету фермерським господарствам</v>
          </cell>
        </row>
        <row r="1094">
          <cell r="B1094" t="str">
            <v>2801420</v>
          </cell>
          <cell r="C1094" t="str">
            <v>Повернення коштів у частині відшкодування вартості сільськогосподарської техніки, переданої суб'єктам господарювання на умовах фінансового лізингу</v>
          </cell>
        </row>
        <row r="1095">
          <cell r="B1095" t="str">
            <v>2801430</v>
          </cell>
          <cell r="C1095" t="str">
            <v>Часткова компенсація вартості складної сільськогосподарської техніки вітчизняного виробництва</v>
          </cell>
        </row>
        <row r="1096">
          <cell r="B1096" t="str">
            <v>2801440</v>
          </cell>
          <cell r="C1096" t="str">
            <v>Кошти, що надійдуть у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сільськогосподарським товаровиробникам та іншим су</v>
          </cell>
        </row>
        <row r="1097">
          <cell r="B1097" t="str">
            <v>2801450</v>
          </cell>
          <cell r="C1097" t="str">
            <v>Підготовка кадрів для агропромислового комплексу вищими навчальними закладами ІІІ і ІV рівнів акредитації Національного університету біоресурсів і природокористування</v>
          </cell>
        </row>
        <row r="1098">
          <cell r="B1098" t="str">
            <v>2801460</v>
          </cell>
          <cell r="C1098" t="str">
            <v>Надання кредитів фермерським господарствам</v>
          </cell>
        </row>
        <row r="1099">
          <cell r="B1099" t="str">
            <v>2801470</v>
          </cell>
          <cell r="C1099" t="str">
            <v>Фінансова підтримка Української лабораторії якості і безпеки продукції агропромислового комплексу</v>
          </cell>
        </row>
        <row r="1100">
          <cell r="B1100" t="str">
            <v>2801480</v>
          </cell>
          <cell r="C1100" t="str">
            <v>Створення Державного земельного банку</v>
          </cell>
        </row>
        <row r="1101">
          <cell r="B1101" t="str">
            <v>2801490</v>
          </cell>
          <cell r="C1101" t="str">
            <v>Фінансова підтримка заходів в агропромисловому комплексі на умовах фінансового лізингу</v>
          </cell>
        </row>
        <row r="1102">
          <cell r="B1102" t="str">
            <v>2801500</v>
          </cell>
          <cell r="C1102" t="str">
            <v>Державна підтримка Всеукраїнського фізкультурно-спортивного товариства "Колос" на організацію та проведення роботи з розвитку фізичної культури і спорту серед сільського населення</v>
          </cell>
        </row>
        <row r="1103">
          <cell r="B1103" t="str">
            <v>2801510</v>
          </cell>
          <cell r="C1103" t="str">
            <v>Державна підтримка розвитку хмелярства</v>
          </cell>
        </row>
        <row r="1104">
          <cell r="B1104" t="str">
            <v>2801520</v>
          </cell>
          <cell r="C1104" t="str">
            <v>Фінансова підтримка створення оптових ринків сільськогосподарської продукції</v>
          </cell>
        </row>
        <row r="1105">
          <cell r="B1105" t="str">
            <v>2801530</v>
          </cell>
          <cell r="C1105" t="str">
            <v>Повернення коштів, наданих Міністерству аграрної політики та продовольства України для кредитування Аграрного фонду</v>
          </cell>
        </row>
        <row r="1106">
          <cell r="B1106" t="str">
            <v>2801540</v>
          </cell>
          <cell r="C1106" t="str">
            <v>Державна підтримка галузі тваринництва</v>
          </cell>
        </row>
        <row r="1107">
          <cell r="B1107" t="str">
            <v>2801550</v>
          </cell>
          <cell r="C1107" t="str">
            <v>Повернення коштів, наданих як часткова фінансова допомога сільськогосподарським підприємствам, які зазнали збитків внаслідок стихійного лиха у 2007 році</v>
          </cell>
        </row>
        <row r="1108">
          <cell r="B1108" t="str">
            <v>2801560</v>
          </cell>
          <cell r="C1108" t="str">
            <v>Формування Аграрним фондом державного інтервенційного фонду, а також закупівлі матеріально-технічних ресурсів для потреб сільськогосподарських товаровиробників</v>
          </cell>
        </row>
        <row r="1109">
          <cell r="B1109" t="str">
            <v>2801570</v>
          </cell>
          <cell r="C1109" t="str">
            <v>Забезпечення діяльності Аграрного фонду</v>
          </cell>
        </row>
        <row r="1110">
          <cell r="B1110" t="str">
            <v>2801580</v>
          </cell>
          <cell r="C1110" t="str">
            <v>Здешевлення вартості страхових премій (внесків) фактично сплачених суб'єктами аграрного ринку</v>
          </cell>
        </row>
        <row r="1111">
          <cell r="B1111" t="str">
            <v>2801590</v>
          </cell>
          <cell r="C1111" t="str">
            <v>Часткове відшкодування вартості будівництва нових тепличних комплексів</v>
          </cell>
        </row>
        <row r="1112">
          <cell r="B1112" t="str">
            <v>2801800</v>
          </cell>
          <cell r="C1112" t="str">
            <v>Заходи з ліквідації наслідків затоплення шахти N 9 та аварійного ствола шахти N 8 Солотвинського солерудника Тячівського району Закарпатської області</v>
          </cell>
        </row>
        <row r="1113">
          <cell r="B1113" t="str">
            <v>2801900</v>
          </cell>
          <cell r="C1113" t="str">
            <v>Видатки із Стабілізаційного фонду на підтримку АПК</v>
          </cell>
        </row>
        <row r="1114">
          <cell r="B1114" t="str">
            <v>2802000</v>
          </cell>
          <cell r="C1114" t="str">
            <v>Державна ветеринарна та фітосанітарна служба України</v>
          </cell>
        </row>
        <row r="1115">
          <cell r="B1115" t="str">
            <v>2802010</v>
          </cell>
          <cell r="C1115" t="str">
            <v>Керівництво та управління у сфері ветеринарної медицини та фітосанітарної служби України</v>
          </cell>
        </row>
        <row r="1116">
          <cell r="B1116" t="str">
            <v>2802020</v>
          </cell>
          <cell r="C1116" t="str">
            <v>Протиепізоотичні заходи та участь у Міжнародному епізоотичному бюро</v>
          </cell>
        </row>
        <row r="1117">
          <cell r="B1117" t="str">
            <v>2802030</v>
          </cell>
          <cell r="C1117" t="str">
            <v>Організація та регулювання діяльності установ ветеринарної медицини та фітосанітарної служби</v>
          </cell>
        </row>
        <row r="1118">
          <cell r="B1118" t="str">
            <v>2802040</v>
          </cell>
          <cell r="C1118" t="str">
            <v>Організація і регулювання діяльності установ агропромислового комплексу з карантину рослин</v>
          </cell>
        </row>
        <row r="1119">
          <cell r="B1119" t="str">
            <v>2802050</v>
          </cell>
          <cell r="C1119" t="str">
            <v>Організація і регулювання діяльності установ в системі охорони прав на сорти рослин</v>
          </cell>
        </row>
        <row r="1120">
          <cell r="B1120" t="str">
            <v>2802070</v>
          </cell>
          <cell r="C1120" t="str">
            <v>Формування національних сортових рослинних ресурсів</v>
          </cell>
        </row>
        <row r="1121">
          <cell r="B1121" t="str">
            <v>2802080</v>
          </cell>
          <cell r="C1121" t="str">
            <v>Участь у міжнародному союзі по охороні нових сортів рослин (УПОВ)</v>
          </cell>
        </row>
        <row r="1122">
          <cell r="B1122" t="str">
            <v>2802090</v>
          </cell>
          <cell r="C1122" t="str">
            <v>Погашення зобовіязань Державною службою з охорони прав на сорти рослин за кредитами, наданими з державного бюджету за рахунок коштів, залучених від міжнародних фінансових організацій на розвиток насінництва</v>
          </cell>
        </row>
        <row r="1123">
          <cell r="B1123" t="str">
            <v>2802100</v>
          </cell>
          <cell r="C1123" t="str">
            <v>Заходи по боротьбі з шкідниками та хворобами сільськогосподарських рослин, запобігання розповсюдженню збудників інфекційних хвороб тварин</v>
          </cell>
        </row>
        <row r="1124">
          <cell r="B1124" t="str">
            <v>2803000</v>
          </cell>
          <cell r="C1124" t="str">
            <v>Державне агентство земельних ресурсів України</v>
          </cell>
        </row>
        <row r="1125">
          <cell r="B1125" t="str">
            <v>2803020</v>
          </cell>
          <cell r="C1125" t="str">
            <v>Підвищення кваліфікації працівників Державного агентства земельних ресурсів</v>
          </cell>
        </row>
        <row r="1126">
          <cell r="B1126" t="str">
            <v>2803040</v>
          </cell>
          <cell r="C1126" t="str">
            <v>Збереження, відтворення та забезпечення раціонального використання земельних ресурсів</v>
          </cell>
        </row>
        <row r="1127">
          <cell r="B1127" t="str">
            <v>2803050</v>
          </cell>
          <cell r="C1127" t="str">
            <v>Повернення кредиту наданого на розвиток системи кадастру</v>
          </cell>
        </row>
        <row r="1128">
          <cell r="B1128" t="str">
            <v>2803600</v>
          </cell>
          <cell r="C1128" t="str">
            <v>Видача державних актів на право приватної власності на землю в сільській місцевості</v>
          </cell>
        </row>
        <row r="1129">
          <cell r="B1129" t="str">
            <v>2803610</v>
          </cell>
          <cell r="C1129" t="str">
            <v>Надання кредитів на розвиток системи кадастру</v>
          </cell>
        </row>
        <row r="1130">
          <cell r="B1130" t="str">
            <v>2804000</v>
          </cell>
          <cell r="C1130" t="str">
            <v>Державне агентство рибного господарства України</v>
          </cell>
        </row>
        <row r="1131">
          <cell r="B1131" t="str">
            <v>2804010</v>
          </cell>
          <cell r="C1131" t="str">
            <v>Керівництво та управління у сфері рибного господарства</v>
          </cell>
        </row>
        <row r="1132">
          <cell r="B1132" t="str">
            <v>2804020</v>
          </cell>
          <cell r="C1132" t="str">
            <v>Організація діяльності рибовідтворювальних комплексів та інших бюджетних установ  у сфері рибного господарства</v>
          </cell>
        </row>
        <row r="1133">
          <cell r="B1133" t="str">
            <v>2804030</v>
          </cell>
          <cell r="C1133" t="str">
            <v>Прикладні науково-технічні розробки, виконання робіт за державними замовленнями у сфері рибного господарства</v>
          </cell>
        </row>
        <row r="1134">
          <cell r="B1134" t="str">
            <v>2804040</v>
          </cell>
          <cell r="C1134" t="str">
            <v>Підготовка кадрів у сфері рибного господарства вищими навчальними закладами І і ІІ рівнів акредитації</v>
          </cell>
        </row>
        <row r="1135">
          <cell r="B1135" t="str">
            <v>2804050</v>
          </cell>
          <cell r="C1135" t="str">
            <v>Підготовка кадрів у сфері рибного господарства вищими навчальними закладами ІІІ і ІV рівнів акредитації</v>
          </cell>
        </row>
        <row r="1136">
          <cell r="B1136" t="str">
            <v>2804070</v>
          </cell>
          <cell r="C1136" t="str">
            <v>Селекція у рибному господарстві та відтворення водних біоресурсів у внутрішніх водоймах та Азово-Чорноморському басейні</v>
          </cell>
        </row>
        <row r="1137">
          <cell r="B1137" t="str">
            <v>2804080</v>
          </cell>
          <cell r="C1137" t="str">
            <v>Селекція у рибному господарстві</v>
          </cell>
        </row>
        <row r="1138">
          <cell r="B1138" t="str">
            <v>2804090</v>
          </cell>
          <cell r="C1138" t="str">
            <v>Міжнародна діяльність у галузі рибного  господарства</v>
          </cell>
        </row>
        <row r="1139">
          <cell r="B1139" t="str">
            <v>2804100</v>
          </cell>
          <cell r="C1139" t="str">
            <v>Заходи по операціях фінансового лізингу суден рибопромислового флоту</v>
          </cell>
        </row>
        <row r="1140">
          <cell r="B1140" t="str">
            <v>2804110</v>
          </cell>
          <cell r="C1140" t="str">
            <v>Створення та впровадження комплексної системи електронного документообігу та інформаційно-аналітичних підсистем Державного агентства рибного господарства України</v>
          </cell>
        </row>
        <row r="1141">
          <cell r="B1141" t="str">
            <v>2805000</v>
          </cell>
          <cell r="C1141" t="str">
            <v>Державне агентство лісових ресурсів України</v>
          </cell>
        </row>
        <row r="1142">
          <cell r="B1142" t="str">
            <v>2805010</v>
          </cell>
          <cell r="C1142" t="str">
            <v>Керівництво та управління у сфері лісового господарства</v>
          </cell>
        </row>
        <row r="1143">
          <cell r="B1143" t="str">
            <v>2805020</v>
          </cell>
          <cell r="C1143" t="str">
            <v>Дослідження, прикладні розробки  та підготовка наукових кадрів у сфері лісового господарства</v>
          </cell>
        </row>
        <row r="1144">
          <cell r="B1144" t="str">
            <v>2805060</v>
          </cell>
          <cell r="C1144" t="str">
            <v>Ведення лісового і мисливського господарства, охорона і захист лісів в лісовому фонді</v>
          </cell>
        </row>
        <row r="1145">
          <cell r="B1145" t="str">
            <v>2806000</v>
          </cell>
          <cell r="C1145" t="str">
            <v>Національна акціонерна компанія "Украгролізинг"</v>
          </cell>
        </row>
        <row r="1146">
          <cell r="B1146" t="str">
            <v>2806030</v>
          </cell>
          <cell r="C1146" t="str">
            <v>Заходи по операціях фінансового лізингу вітчизняної сільськогосподарської техніки</v>
          </cell>
        </row>
        <row r="1147">
          <cell r="B1147" t="str">
            <v>2806120</v>
          </cell>
          <cell r="C1147" t="str">
            <v>Заходи по операціях фінансового лізингу вітчизняної сільськогосподарської техніки</v>
          </cell>
        </row>
        <row r="1148">
          <cell r="B1148" t="str">
            <v>2806130</v>
          </cell>
          <cell r="C1148" t="str">
            <v>Повернення коштів в частині відшкодування вартості сільськогосподарської техніки, переданої суб'єктам господарювання на умовах фінансового лізингу</v>
          </cell>
        </row>
        <row r="1149">
          <cell r="B1149" t="str">
            <v>2806140</v>
          </cell>
          <cell r="C1149" t="str">
            <v>Придбання сільськогосподарської техніки на умовах фінансового лізингу та заходи по операціях фінансового лізингу</v>
          </cell>
        </row>
        <row r="1150">
          <cell r="B1150" t="str">
            <v>2806150</v>
          </cell>
          <cell r="C1150" t="str">
            <v>Кошти, що надійдуть в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сільгоспвиробникам та іншим суб'єктам господарюван</v>
          </cell>
        </row>
        <row r="1151">
          <cell r="B1151" t="str">
            <v>2806160</v>
          </cell>
          <cell r="C1151" t="str">
            <v>Ремонт сільськогосподарської техніки та обладнання для агропромислового комплексу, що вилучені з фінансового лізингу у лізингоотримувачів, визначених банкрутами або такими, що порушили договір лізингу</v>
          </cell>
        </row>
        <row r="1152">
          <cell r="B1152" t="str">
            <v>2806220</v>
          </cell>
          <cell r="C1152" t="str">
            <v>Повернення коштів у частині відшкодування вартості сільськогосподарської техніки, переданої суб'єктам господарювання на умовах фінансового лізингу</v>
          </cell>
        </row>
        <row r="1153">
          <cell r="B1153" t="str">
            <v>2806230</v>
          </cell>
          <cell r="C1153" t="str">
            <v>Заходи по операціях фінансового лізингу вітчизняної сільськогосподарської техніки</v>
          </cell>
        </row>
        <row r="1154">
          <cell r="B1154" t="str">
            <v>2806240</v>
          </cell>
          <cell r="C1154" t="str">
            <v>Збільшення статутного фонду НАК "Украгролізинг" для придбання сільськогосподарської техніки, обладнання та племінної худоби</v>
          </cell>
        </row>
        <row r="1155">
          <cell r="B1155" t="str">
            <v>2806250</v>
          </cell>
          <cell r="C1155" t="str">
            <v>Кошти, що надійдуть у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сільгосптоваровиробникам та іншим суб'єктам господ</v>
          </cell>
        </row>
        <row r="1156">
          <cell r="B1156" t="str">
            <v>2807000</v>
          </cell>
          <cell r="C1156" t="str">
            <v>Державна інспекція сільського господарства України</v>
          </cell>
        </row>
        <row r="1157">
          <cell r="B1157" t="str">
            <v>2807010</v>
          </cell>
          <cell r="C1157" t="str">
            <v>Здійснення державного контролю у галузі сільського господарства</v>
          </cell>
        </row>
        <row r="1158">
          <cell r="B1158" t="str">
            <v>2807020</v>
          </cell>
          <cell r="C1158" t="str">
            <v>Організація та регулювання діяльності установ в системі Державної інспекції сільського господарства України</v>
          </cell>
        </row>
        <row r="1159">
          <cell r="B1159" t="str">
            <v>2808000</v>
          </cell>
          <cell r="C1159" t="str">
            <v>Національна академія аграрних наук України</v>
          </cell>
        </row>
        <row r="1160">
          <cell r="B1160" t="str">
            <v>2809000</v>
          </cell>
          <cell r="C1160" t="str">
            <v>Національний університет біоресурсів і природокористування</v>
          </cell>
        </row>
        <row r="1161">
          <cell r="B1161" t="str">
            <v>2809020</v>
          </cell>
          <cell r="C1161" t="str">
            <v>Фундаментальні дослідження Національного університету біоресурсів і природокористування у сфері сільськогосподарських наук</v>
          </cell>
        </row>
        <row r="1162">
          <cell r="B1162" t="str">
            <v>2809030</v>
          </cell>
          <cell r="C1162" t="str">
            <v>Прикладні розробки Національного університету біоресурсів і природокористування у сфері сільськогосподарських наук</v>
          </cell>
        </row>
        <row r="1163">
          <cell r="B1163" t="str">
            <v>2809040</v>
          </cell>
          <cell r="C1163" t="str">
            <v>Підготовка кадрів для агропромислового комплексу вищими навчальними закладами І і ІІ рівнів акредитації Національного університету біоресурсів і природокористування</v>
          </cell>
        </row>
        <row r="1164">
          <cell r="B1164" t="str">
            <v>2809050</v>
          </cell>
          <cell r="C1164" t="str">
            <v>Підготовка кадрів для агропромислового комплексу вищими навчальними закладами ІІІ і ІV рівнів акредитації Національного університету біоресурсів і природокористування</v>
          </cell>
        </row>
        <row r="1165">
          <cell r="B1165" t="str">
            <v>2809060</v>
          </cell>
          <cell r="C1165" t="str">
            <v>Підвищення кваліфікації кадрів Інститутом післядипломної освіти керівників і спеціалістів агропромислового комплексу Національного університету біоресурсів і природокористування</v>
          </cell>
        </row>
        <row r="1166">
          <cell r="B1166" t="str">
            <v>2809080</v>
          </cell>
          <cell r="C1166" t="str">
            <v>Реконструкція гуртожитків Національного університету біоресурсів і природокористування для розміщення вболівальників під час проведення Євро - 2012</v>
          </cell>
        </row>
        <row r="1167">
          <cell r="B1167" t="str">
            <v>3000000</v>
          </cell>
          <cell r="C1167" t="str">
            <v>Державна служба статистики України</v>
          </cell>
        </row>
        <row r="1168">
          <cell r="B1168" t="str">
            <v>3001000</v>
          </cell>
          <cell r="C1168" t="str">
            <v>Апарат Державної служби статистики України</v>
          </cell>
        </row>
        <row r="1169">
          <cell r="B1169" t="str">
            <v>3100000</v>
          </cell>
          <cell r="C1169" t="str">
            <v>Міністерство інфраструктури України</v>
          </cell>
        </row>
        <row r="1170">
          <cell r="B1170" t="str">
            <v>3101000</v>
          </cell>
          <cell r="C1170" t="str">
            <v>Апарат Міністерства інфраструктури України</v>
          </cell>
        </row>
        <row r="1171">
          <cell r="B1171" t="str">
            <v>3101010</v>
          </cell>
          <cell r="C1171" t="str">
            <v>Загальне керівництво та управління у сфері інфраструктури</v>
          </cell>
        </row>
        <row r="1172">
          <cell r="B1172" t="str">
            <v>3101030</v>
          </cell>
          <cell r="C1172" t="str">
            <v>Прикладні наукові та науково-технічні розробки, виконання робіт за державними цільовими програмами і державним замовленням у сфері розвитку національної транспортної мережі та туризму</v>
          </cell>
        </row>
        <row r="1173">
          <cell r="B1173" t="str">
            <v>3101050</v>
          </cell>
          <cell r="C1173" t="str">
            <v>Підготовка кадрів для сфери автомобільного транспорту вищими навчальними закладами І і ІІ рівнів акредитації</v>
          </cell>
        </row>
        <row r="1174">
          <cell r="B1174" t="str">
            <v>3101060</v>
          </cell>
          <cell r="C1174" t="str">
            <v>Підготовка кадрів для сфери залізничного транспорту вищими навчальними закладами ІІІ і ІV рівнів акредитації, методичне забезпечення діяльності навчальних закладів</v>
          </cell>
        </row>
        <row r="1175">
          <cell r="B1175" t="str">
            <v>3101070</v>
          </cell>
          <cell r="C1175"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1176">
          <cell r="B1176" t="str">
            <v>3101090</v>
          </cell>
          <cell r="C1176" t="str">
            <v>Підвищення кваліфікації державних службовців п'ятої - сьомої категорій у сфері транспорту</v>
          </cell>
        </row>
        <row r="1177">
          <cell r="B1177" t="str">
            <v>3101120</v>
          </cell>
          <cell r="C1177" t="str">
            <v>Придбання літаків АН-148 через державне лізингове підприємство</v>
          </cell>
        </row>
        <row r="1178">
          <cell r="B1178" t="str">
            <v>3101130</v>
          </cell>
          <cell r="C1178" t="str">
            <v>Створення навчально-тренувального центру підготовки авіаційного персоналу літака АН-148 на ДП "Лізингтехтранс"</v>
          </cell>
        </row>
        <row r="1179">
          <cell r="B1179" t="str">
            <v>3101140</v>
          </cell>
          <cell r="C1179" t="str">
            <v>Будівництво залізнично-автомобільного мостового переходу через р. Дніпро у м. Києві</v>
          </cell>
        </row>
        <row r="1180">
          <cell r="B1180" t="str">
            <v>3101150</v>
          </cell>
          <cell r="C1180" t="str">
            <v>Будівництво та розвиток мережі метрополітенів</v>
          </cell>
        </row>
        <row r="1181">
          <cell r="B1181" t="str">
            <v>3101160</v>
          </cell>
          <cell r="C1181" t="str">
            <v>Прикладні розробки у сфері розвитку туризму</v>
          </cell>
        </row>
        <row r="1182">
          <cell r="B1182" t="str">
            <v>3101180</v>
          </cell>
          <cell r="C1182" t="str">
            <v>Фінансова підтримка розвитку туризму</v>
          </cell>
        </row>
        <row r="1183">
          <cell r="B1183" t="str">
            <v>3101190</v>
          </cell>
          <cell r="C1183" t="str">
            <v>Відшкодування витрат державних підприємств зв'язку на розповсюдження вітчизняних періодичних друкованих видань</v>
          </cell>
        </row>
        <row r="1184">
          <cell r="B1184" t="str">
            <v>3101210</v>
          </cell>
          <cell r="C1184" t="str">
            <v>Підтримка експлуатаційно-безпечного стану судноплавних шлюзів, внутрішніх водних шляхів, в тому числі на проведення днопоглиблювальних робіт</v>
          </cell>
        </row>
        <row r="1185">
          <cell r="B1185" t="str">
            <v>3101220</v>
          </cell>
          <cell r="C1185" t="str">
            <v>Виконання боргових зобов'язань за кредитами, залученими під державні гарантії, що використовуються для реалізації завдань та здійснення заходів, передбачених Державною цільовою програмою підготовки та проведення в Україні фінальної частини чемпіонату Євр</v>
          </cell>
        </row>
        <row r="1186">
          <cell r="B1186" t="str">
            <v>3101700</v>
          </cell>
          <cell r="C1186" t="str">
            <v>Запобігання можливому затопленню територій внаслідок льодоходу, повені та паводків у 2010 році</v>
          </cell>
        </row>
        <row r="1187">
          <cell r="B1187" t="str">
            <v>3101810</v>
          </cell>
          <cell r="C1187" t="str">
            <v>Проектування робіт по будівництву транспортного переходу через Керченську протоку</v>
          </cell>
        </row>
        <row r="1188">
          <cell r="B1188" t="str">
            <v>3102000</v>
          </cell>
          <cell r="C1188" t="str">
            <v>Державна інспекція України з безпеки на наземному транспорті</v>
          </cell>
        </row>
        <row r="1189">
          <cell r="B1189" t="str">
            <v>3102010</v>
          </cell>
          <cell r="C1189" t="str">
            <v>Здійснення державного контролю з питань безпеки на наземному транспорті</v>
          </cell>
        </row>
        <row r="1190">
          <cell r="B1190" t="str">
            <v>3103000</v>
          </cell>
          <cell r="C1190" t="str">
            <v>Державна інспекція України з безпеки на морському та річковому транспорті</v>
          </cell>
        </row>
        <row r="1191">
          <cell r="B1191" t="str">
            <v>3103010</v>
          </cell>
          <cell r="C1191" t="str">
            <v>Здійснення державного контролю з питань безпеки на морському та річковому транспорті</v>
          </cell>
        </row>
        <row r="1192">
          <cell r="B1192" t="str">
            <v>3103070</v>
          </cell>
          <cell r="C1192" t="str">
            <v>Реконструкція , модернізація та придбання спеціального флоту для використання на внутрішніх водних шляхах</v>
          </cell>
        </row>
        <row r="1193">
          <cell r="B1193" t="str">
            <v>3103080</v>
          </cell>
          <cell r="C1193" t="str">
            <v>Забезпечення функціонування національної системи пошуку і рятування в морському пошуково-рятувальному районі України</v>
          </cell>
        </row>
        <row r="1194">
          <cell r="B1194" t="str">
            <v>3104000</v>
          </cell>
          <cell r="C1194" t="str">
            <v>Державна адміністрація залізничного транспорту</v>
          </cell>
        </row>
        <row r="1195">
          <cell r="B1195" t="str">
            <v>3104020</v>
          </cell>
          <cell r="C1195" t="str">
            <v>Підготовка кадрів для сфери залізничного транспорту вищими навчальними закладами І і ІІ рівнів акредитації</v>
          </cell>
        </row>
        <row r="1196">
          <cell r="B1196" t="str">
            <v>3104030</v>
          </cell>
          <cell r="C1196" t="str">
            <v>Методичне забезпечення діяльності вищих навчальних закладів Державної адміністрації залізничного транспорту</v>
          </cell>
        </row>
        <row r="1197">
          <cell r="B1197" t="str">
            <v>3104040</v>
          </cell>
          <cell r="C1197" t="str">
            <v>Медичне обслуговування працівників та пасажирів залізничного транспорту</v>
          </cell>
        </row>
        <row r="1198">
          <cell r="B1198" t="str">
            <v>3104050</v>
          </cell>
          <cell r="C1198" t="str">
            <v>Створення банків крові та її компонентів для лікування працівників залізничного транспорту</v>
          </cell>
        </row>
        <row r="1199">
          <cell r="B1199" t="str">
            <v>3104060</v>
          </cell>
          <cell r="C1199" t="str">
            <v>Амбулаторно-поліклінічне обслуговування працівників та пасажирів залізничного транспорту</v>
          </cell>
        </row>
        <row r="1200">
          <cell r="B1200" t="str">
            <v>3105000</v>
          </cell>
          <cell r="C1200" t="str">
            <v>Державна спеціальна служба транспорту України</v>
          </cell>
        </row>
        <row r="1201">
          <cell r="B1201" t="str">
            <v>3105010</v>
          </cell>
          <cell r="C1201" t="str">
            <v>Забезпечення діяльності Державної спеціальної служби транспорту</v>
          </cell>
        </row>
        <row r="1202">
          <cell r="B1202" t="str">
            <v>3105020</v>
          </cell>
          <cell r="C1202" t="str">
            <v>Заходи, пов'язані із переходом на військову службу за контрактом</v>
          </cell>
        </row>
        <row r="1203">
          <cell r="B1203" t="str">
            <v>3106000</v>
          </cell>
          <cell r="C1203" t="str">
            <v>Державне агентство автомобільних доріг України</v>
          </cell>
        </row>
        <row r="1204">
          <cell r="B1204" t="str">
            <v>3106060</v>
          </cell>
          <cell r="C1204" t="str">
            <v>Спецоб'єкти</v>
          </cell>
        </row>
        <row r="1205">
          <cell r="B1205" t="str">
            <v>3106080</v>
          </cell>
          <cell r="C1205" t="str">
            <v>Компенсація витрат УДППЗ "Укрпошта", пов'язаних з наданням послуг на пільгових умовах</v>
          </cell>
        </row>
        <row r="1206">
          <cell r="B1206" t="str">
            <v>3107000</v>
          </cell>
          <cell r="C1206" t="str">
            <v>Національне агентство з питань підготовки та проведення в Україні фінальної частини чемпіонату Європи 2012 року з футболу та реалізації інфраструктурних проектів</v>
          </cell>
        </row>
        <row r="1207">
          <cell r="B1207" t="str">
            <v>3107010</v>
          </cell>
          <cell r="C1207" t="str">
            <v>Організаційне забезпечення підготовки та проведення в Україні фінальної частини чемпіонату Європи 2012 року з футболу та реалізації інфраструктурних проектів</v>
          </cell>
        </row>
        <row r="1208">
          <cell r="B1208" t="str">
            <v>3107030</v>
          </cell>
          <cell r="C1208" t="str">
            <v>Здійснення заходів з підготовки і проведення Євро-2012 в інформаційній сфері</v>
          </cell>
        </row>
        <row r="1209">
          <cell r="B1209" t="str">
            <v>3107050</v>
          </cell>
          <cell r="C1209" t="str">
            <v>Будівництво залізнично-автомобільного мостового переходу через р. Дніпро у м. Києві</v>
          </cell>
        </row>
        <row r="1210">
          <cell r="B1210" t="str">
            <v>3107060</v>
          </cell>
          <cell r="C1210" t="str">
            <v>Будівництво, реконструкція, ремонт та проектування аеропортів в рамках підготовки до Євро-2012</v>
          </cell>
        </row>
        <row r="1211">
          <cell r="B1211" t="str">
            <v>3107070</v>
          </cell>
          <cell r="C1211" t="str">
            <v>Реконструкція стадіону Національного спортивного комплексу "Олімпійський"</v>
          </cell>
        </row>
        <row r="1212">
          <cell r="B1212" t="str">
            <v>3107080</v>
          </cell>
          <cell r="C1212" t="str">
            <v>Будівництво стадіону у м. Львові, необхідного для проведення Євро-2012</v>
          </cell>
        </row>
        <row r="1213">
          <cell r="B1213" t="str">
            <v>3107090</v>
          </cell>
          <cell r="C1213" t="str">
            <v>Будівництво, реконструкція, капітальний та поточний ремонт автомобільних доріг загального користування (міжміське сполучення) та доріг, задіяних до підготовки та проведення в Україні фінальної частини чемпіонату Європи 2012 року з футболу</v>
          </cell>
        </row>
        <row r="1214">
          <cell r="B1214" t="str">
            <v>3107100</v>
          </cell>
          <cell r="C1214" t="str">
            <v>Будівництво та облаштування функціональних зон на території, прилеглій до стадіону Національного спортивного комплексу "Олімпійський"</v>
          </cell>
        </row>
        <row r="1215">
          <cell r="B1215" t="str">
            <v>3107110</v>
          </cell>
          <cell r="C1215" t="str">
            <v>Будівництво нових та реконструкція діючих тренувальних баз для забезпечення тренувань команд-учасниць чемпіонату Євро-2012</v>
          </cell>
        </row>
        <row r="1216">
          <cell r="B1216" t="str">
            <v>3107120</v>
          </cell>
          <cell r="C1216" t="str">
            <v>Будівництво, реконструкція, ремонт автомобільних доріг комунальної власності у містах проведення Євро-2012</v>
          </cell>
        </row>
        <row r="1217">
          <cell r="B1217" t="str">
            <v>3107130</v>
          </cell>
          <cell r="C1217" t="str">
            <v>Будівництво, реконструкція, капітальний ремонт мереж і споруд централізованого водопостачання та водовідведення у містах проведення Євро-2012</v>
          </cell>
        </row>
        <row r="1218">
          <cell r="B1218" t="str">
            <v>3107140</v>
          </cell>
          <cell r="C1218" t="str">
            <v>Оновлення парку трамвайних вагонів у містах проведення Євро-2012</v>
          </cell>
        </row>
        <row r="1219">
          <cell r="B1219" t="str">
            <v>3107150</v>
          </cell>
          <cell r="C1219" t="str">
            <v>Будівництво та реконструкція трамвайних і тролейбусних ліній у містах проведення Євро-2012</v>
          </cell>
        </row>
        <row r="1220">
          <cell r="B1220" t="str">
            <v>3107160</v>
          </cell>
          <cell r="C1220" t="str">
            <v>Придбання автобусів та тролейбусів на умовах фінансового лізингу в рамках підготовки і проведення  Євро-2012</v>
          </cell>
        </row>
        <row r="1221">
          <cell r="B1221" t="str">
            <v>3107170</v>
          </cell>
          <cell r="C1221" t="str">
            <v>Будівництво та реконструкція об'єктів електроенергетики в містах проведення Євро - 2012</v>
          </cell>
        </row>
        <row r="1222">
          <cell r="B1222" t="str">
            <v>3107180</v>
          </cell>
          <cell r="C1222" t="str">
            <v>Заходи, спрямовані на залучення інвестицій для підготовки Євро-2012 та здійснення її моніторингу</v>
          </cell>
        </row>
        <row r="1223">
          <cell r="B1223" t="str">
            <v>3107190</v>
          </cell>
          <cell r="C1223" t="str">
            <v>Будівництво, реконструкція та ремонт автомобільних доріг комунальної власності у містах проведення фінальної частини чемпіонату Європи 2012 року з футболу</v>
          </cell>
        </row>
        <row r="1224">
          <cell r="B1224" t="str">
            <v>3107200</v>
          </cell>
          <cell r="C1224" t="str">
            <v>Будівництво та забезпечення розвитку метрополітену в містах, в яких відбуватимуться матчі чемпіонату Євро-2012</v>
          </cell>
        </row>
        <row r="1225">
          <cell r="B1225" t="str">
            <v>3107210</v>
          </cell>
          <cell r="C1225" t="str">
            <v>Будівництво, реконструкція, капітальний ремонт мереж і споруд централізованого водопостачання і водовідведення у містах, в яких відбуватимуться матчі чемпіонату</v>
          </cell>
        </row>
        <row r="1226">
          <cell r="B1226" t="str">
            <v>3107250</v>
          </cell>
          <cell r="C1226" t="str">
            <v>Виконання Державної цільової програми з питань підготовки та проведення в Україні фінальної частини чемпіонату Європи 2012 року з футболу</v>
          </cell>
        </row>
        <row r="1227">
          <cell r="B1227" t="str">
            <v>3107260</v>
          </cell>
          <cell r="C1227" t="str">
            <v>Будівництво спортивних споруд з штучним льодом відповідно до Державної цільової соціальної програми "Хокей України"</v>
          </cell>
        </row>
        <row r="1228">
          <cell r="B1228" t="str">
            <v>3107270</v>
          </cell>
          <cell r="C1228" t="str">
            <v>Капітальний ремонт (перша черга), технічне переоснащення інженерних та функціональних систем, поточний ремонт приміщень і територій Палацу спорту в м. Києві</v>
          </cell>
        </row>
        <row r="1229">
          <cell r="B1229" t="str">
            <v>3108000</v>
          </cell>
          <cell r="C1229" t="str">
            <v>Державна авіаційна служба України</v>
          </cell>
        </row>
        <row r="1230">
          <cell r="B1230" t="str">
            <v>3108010</v>
          </cell>
          <cell r="C1230" t="str">
            <v>Керівництво та управління у сфері авіаційного транспорту</v>
          </cell>
        </row>
        <row r="1231">
          <cell r="B1231" t="str">
            <v>3108020</v>
          </cell>
          <cell r="C1231" t="str">
            <v>Медичне обслуговування та сертифікація льотно-диспетчерського складу працівників авіаційного транспорту та надання первинної медичної допомоги пасажирам</v>
          </cell>
        </row>
        <row r="1232">
          <cell r="B1232" t="str">
            <v>3108030</v>
          </cell>
          <cell r="C1232" t="str">
            <v>Передпольотний та передзмінний контроль льотно-диспетчерського складу працівників авіаційного транспорту та надання первинної медичної допомоги пасажирам</v>
          </cell>
        </row>
        <row r="1233">
          <cell r="B1233" t="str">
            <v>3108050</v>
          </cell>
          <cell r="C1233" t="str">
            <v>Придбання повітряних суден</v>
          </cell>
        </row>
        <row r="1234">
          <cell r="B1234" t="str">
            <v>3108060</v>
          </cell>
          <cell r="C1234" t="str">
            <v>Будівництво, реконструкція, ремонт та проектування аеропортів в рамках підготовки до Євро-2012</v>
          </cell>
        </row>
        <row r="1235">
          <cell r="B1235" t="str">
            <v>3108070</v>
          </cell>
          <cell r="C1235" t="str">
            <v>Придбання літаків на умовах фінансового лізингу</v>
          </cell>
        </row>
        <row r="1236">
          <cell r="B1236" t="str">
            <v>3108830</v>
          </cell>
          <cell r="C1236" t="str">
            <v>Будівництво, реконструкція та ремонт аеропортів державної і комунальної власності</v>
          </cell>
        </row>
        <row r="1237">
          <cell r="B1237" t="str">
            <v>3109000</v>
          </cell>
          <cell r="C1237" t="str">
            <v>Державне агентство України з туризму та курортів</v>
          </cell>
        </row>
        <row r="1238">
          <cell r="B1238" t="str">
            <v>3109020</v>
          </cell>
          <cell r="C1238" t="str">
            <v>Фінансова підтримка розвитку туризму, створення умов безпеки туристів, розбудови туристичної інфраструктури міжнародних транспортних коридорів та магістралей в Україні</v>
          </cell>
        </row>
        <row r="1239">
          <cell r="B1239" t="str">
            <v>3110000</v>
          </cell>
          <cell r="C1239" t="str">
            <v>Державне агентство автомобільних доріг України</v>
          </cell>
        </row>
        <row r="1240">
          <cell r="B1240" t="str">
            <v>3111000</v>
          </cell>
          <cell r="C1240" t="str">
            <v>Апарат Державного агентства автомобільних доріг України</v>
          </cell>
        </row>
        <row r="1241">
          <cell r="B1241" t="str">
            <v>3111010</v>
          </cell>
          <cell r="C1241" t="str">
            <v>Керівництво та управління у сфері будівництва, ремонту та утримання автомобільних доріг</v>
          </cell>
        </row>
        <row r="1242">
          <cell r="B1242" t="str">
            <v>3111020</v>
          </cell>
          <cell r="C1242" t="str">
            <v>Розвиток мережі та утримання автомобільних доріг загального користування</v>
          </cell>
        </row>
        <row r="1243">
          <cell r="B1243" t="str">
            <v>3111030</v>
          </cell>
          <cell r="C1243" t="str">
            <v>Виконання боргових зобов'язань за запозиченнями, залученими державою або під державні гарантії на розвиток мережі автомобільних доріг  загального користування</v>
          </cell>
        </row>
        <row r="1244">
          <cell r="B1244" t="str">
            <v>3111090</v>
          </cell>
          <cell r="C1244" t="str">
            <v xml:space="preserve">Розвиток дорожнього господарства областей української частини Карпатського єврорегіону (зокрема доріг Мукачеве - Львів, Татарів - Кам'янець-Подільський, Стрий - Мамалига)_x000D_
</v>
          </cell>
        </row>
        <row r="1245">
          <cell r="B1245" t="str">
            <v>3111600</v>
          </cell>
          <cell r="C1245" t="str">
            <v>Розвиток автомагістралей та реформа дорожнього сектору</v>
          </cell>
        </row>
        <row r="1246">
          <cell r="B1246" t="str">
            <v>3120000</v>
          </cell>
          <cell r="C1246" t="str">
            <v>Міністерство інфраструктури України (загальнодержавні витрати)</v>
          </cell>
        </row>
        <row r="1247">
          <cell r="B1247" t="str">
            <v>3121000</v>
          </cell>
          <cell r="C1247" t="str">
            <v>Міністерство інфраструктури України (загальнодержавні витрати)</v>
          </cell>
        </row>
        <row r="1248">
          <cell r="B1248" t="str">
            <v>3121020</v>
          </cell>
          <cell r="C1248" t="str">
            <v>Субвенція з державного бюджету місцевим бюджетам на  будівництво та розвиток мережі метрополітенів</v>
          </cell>
        </row>
        <row r="1249">
          <cell r="B1249" t="str">
            <v>3121080</v>
          </cell>
          <cell r="C1249" t="str">
            <v xml:space="preserve">Субвенція з державного бюджету місцевим бюджетам на придбання нових трамвайних вагонів вітчизняного виробництва для комунального електротранспорту_x000D_
</v>
          </cell>
        </row>
        <row r="1250">
          <cell r="B1250" t="str">
            <v>3130000</v>
          </cell>
          <cell r="C1250" t="str">
            <v>Державне агентство автомобільних доріг України (загальнодержавні витрати)</v>
          </cell>
        </row>
        <row r="1251">
          <cell r="B1251" t="str">
            <v>3131000</v>
          </cell>
          <cell r="C1251" t="str">
            <v>Державне агентство автомобільних доріг України (загальнодержавні витрати)</v>
          </cell>
        </row>
        <row r="1252">
          <cell r="B1252" t="str">
            <v>3131020</v>
          </cell>
          <cell r="C1252" t="str">
            <v>Субвенція з державного бюджету місцевим бюджетам на будівництво, реконструкцію, ремонт та утримання вулиць і доріг комунальної власності у населених пунктах</v>
          </cell>
        </row>
        <row r="1253">
          <cell r="B1253" t="str">
            <v>3200000</v>
          </cell>
          <cell r="C1253" t="str">
            <v>Міністерство надзвичайних ситуацій України</v>
          </cell>
        </row>
        <row r="1254">
          <cell r="B1254" t="str">
            <v>3201000</v>
          </cell>
          <cell r="C1254" t="str">
            <v>Апарат Міністерства надзвичайних ситуацій України</v>
          </cell>
        </row>
        <row r="1255">
          <cell r="B1255" t="str">
            <v>3201010</v>
          </cell>
          <cell r="C1255" t="str">
            <v>Керівництво та управління у сфері надзвичайних ситуацій</v>
          </cell>
        </row>
        <row r="1256">
          <cell r="B1256" t="str">
            <v>3201030</v>
          </cell>
          <cell r="C1256" t="str">
            <v>Створення оперативного резерву для забезпечення ліквідації надзвичайних ситуацій</v>
          </cell>
        </row>
        <row r="1257">
          <cell r="B1257" t="str">
            <v>3201050</v>
          </cell>
          <cell r="C1257" t="str">
            <v>Авіаційні роботи з пошуку і рятування</v>
          </cell>
        </row>
        <row r="1258">
          <cell r="B1258" t="str">
            <v>3201060</v>
          </cell>
          <cell r="C1258" t="str">
            <v>Гідрометеорологічна діяльність</v>
          </cell>
        </row>
        <row r="1259">
          <cell r="B1259" t="str">
            <v>3201070</v>
          </cell>
          <cell r="C1259" t="str">
            <v>Прикладні наукові та науково-технічні розробки, виконання робіт за державними цільовими програмами і державним замовленням у сфері гідрометеорології, підготовка наукових кадрів</v>
          </cell>
        </row>
        <row r="1260">
          <cell r="B1260" t="str">
            <v>3201090</v>
          </cell>
          <cell r="C1260" t="str">
            <v>Проведення розрахунків з міжнародними експертами за надання юридичних послуг</v>
          </cell>
        </row>
        <row r="1261">
          <cell r="B1261" t="str">
            <v>3201130</v>
          </cell>
          <cell r="C1261" t="str">
            <v>Інформування громадськості з питань цивільного захисту населення</v>
          </cell>
        </row>
        <row r="1262">
          <cell r="B1262" t="str">
            <v>3201270</v>
          </cell>
          <cell r="C1262" t="str">
            <v>Розвиток та супроводження Урядової інформаційно-аналітичної системи з питань надзвичайних ситуацій</v>
          </cell>
        </row>
        <row r="1263">
          <cell r="B1263" t="str">
            <v>3201280</v>
          </cell>
          <cell r="C1263" t="str">
            <v>Забезпечення діяльності сил цивільного захисту</v>
          </cell>
        </row>
        <row r="1264">
          <cell r="B1264" t="str">
            <v>3201290</v>
          </cell>
          <cell r="C1264" t="str">
            <v>Заходи щодо ліквідації наслідків надзвичайної ситуації на території Мелітопольського району Запорізької області</v>
          </cell>
        </row>
        <row r="1265">
          <cell r="B1265" t="str">
            <v>3201300</v>
          </cell>
          <cell r="C1265" t="str">
            <v>Медичне забезпечення та санаторно-курортне лікування працівників, військовослужбовців та осіб рядового і начальницького складу Міністерства надзвичайних ситуацій України та членів їх сімей, здійснення санітарних та протиепідемічних заходів</v>
          </cell>
        </row>
        <row r="1266">
          <cell r="B1266" t="str">
            <v>3201310</v>
          </cell>
          <cell r="C1266" t="str">
            <v>Експертно-аналітичне супроводження та моніторинг наукових проектів з екологічної безпеки</v>
          </cell>
        </row>
        <row r="1267">
          <cell r="B1267" t="str">
            <v>3201340</v>
          </cell>
          <cell r="C1267" t="str">
            <v>Прикладні дослідження і розробки та науково-дослідні роботи у сфері цивільного захисту і пожежної безпеки</v>
          </cell>
        </row>
        <row r="1268">
          <cell r="B1268" t="str">
            <v>3201350</v>
          </cell>
          <cell r="C1268" t="str">
            <v>Знешкодження вибухонебезпечних предметів, що залишилися з часів Другої світової війни в районі міст Севастополя та Керчі</v>
          </cell>
        </row>
        <row r="1269">
          <cell r="B1269" t="str">
            <v>3201360</v>
          </cell>
          <cell r="C1269" t="str">
            <v>Підготовка кадрів у сфері цивільного захисту</v>
          </cell>
        </row>
        <row r="1270">
          <cell r="B1270" t="str">
            <v>3201390</v>
          </cell>
          <cell r="C1270" t="str">
            <v>Створення та впровадження системи екстреної допомоги населенню за єдиним телефонним номером 112</v>
          </cell>
        </row>
        <row r="1271">
          <cell r="B1271" t="str">
            <v>3201430</v>
          </cell>
          <cell r="C1271" t="str">
            <v>Матеріально-технічне забезпечення мобільного госпіталю</v>
          </cell>
        </row>
        <row r="1272">
          <cell r="B1272" t="str">
            <v>3201440</v>
          </cell>
          <cell r="C1272" t="str">
            <v>Пошук та знешкодження залишків хімічної зброї, затопленої у виключній (морській) економічній зоні України</v>
          </cell>
        </row>
        <row r="1273">
          <cell r="B1273" t="str">
            <v>3201450</v>
          </cell>
          <cell r="C1273" t="str">
            <v>Будівництво (придбання) житла для військовослужбовців, осіб рядового і начальницького складу Міністерства України з питань надзвичайних ситуацій та у справах захисту населення від наслідків Чорнобильської катастрофи</v>
          </cell>
        </row>
        <row r="1274">
          <cell r="B1274" t="str">
            <v>3201460</v>
          </cell>
          <cell r="C1274" t="str">
            <v>Аварійно-рятувальні заходи на загальнодержавному і регіональному рівнях при надзвичайних ситуаціях</v>
          </cell>
        </row>
        <row r="1275">
          <cell r="B1275" t="str">
            <v>3201470</v>
          </cell>
          <cell r="C1275" t="str">
            <v>Реалізація комплексної програми розвитку системи зв'язку, оповіщення та інформатизації Міністерства України з питань надзвичайних ситуацій та у справах захисту населення від наслідків Чорнобильської катастрофи</v>
          </cell>
        </row>
        <row r="1276">
          <cell r="B1276" t="str">
            <v>3201490</v>
          </cell>
          <cell r="C1276" t="str">
            <v>Придбання пожежної техніки та обладнання вітчизняного виробництва</v>
          </cell>
        </row>
        <row r="1277">
          <cell r="B1277" t="str">
            <v>3201510</v>
          </cell>
          <cell r="C1277" t="str">
            <v>Ліквідація наслідків надзвичайної ситуації на території військової частини А0829 (м. Лозова Харківської області)</v>
          </cell>
        </row>
        <row r="1278">
          <cell r="B1278" t="str">
            <v>3201540</v>
          </cell>
          <cell r="C1278" t="str">
            <v>Придбання спеціальної аварійно-рятувальної, пожежної техніки та обладнання, в тому числі авіаційної техніки</v>
          </cell>
        </row>
        <row r="1279">
          <cell r="B1279" t="str">
            <v>3201580</v>
          </cell>
          <cell r="C1279" t="str">
            <v>Здійснення заходів із створення сучасних систем надання допомоги у разі виникнення надзвичайних ситуацій для підготовки та проведення Євро - 2012</v>
          </cell>
        </row>
        <row r="1280">
          <cell r="B1280" t="str">
            <v>3202000</v>
          </cell>
          <cell r="C1280" t="str">
            <v>Державне агентство України з управління зоною відчуження</v>
          </cell>
        </row>
        <row r="1281">
          <cell r="B1281" t="str">
            <v>3202050</v>
          </cell>
          <cell r="C1281" t="str">
            <v>Будівництво пускового комплексу "Вектор" та експлуатація його об'єктів</v>
          </cell>
        </row>
        <row r="1282">
          <cell r="B1282" t="str">
            <v>3202100</v>
          </cell>
          <cell r="C1282" t="str">
            <v>Здійснення заходів громадськими організаціями по соціальному захисту громадян, які постраждали внаслідок Чорнобильської катастрофи</v>
          </cell>
        </row>
        <row r="1283">
          <cell r="B1283" t="str">
            <v>3202130</v>
          </cell>
          <cell r="C1283" t="str">
            <v>Заходи щодо підготовки до зняття з експлуатації атомних блоків та поводження з відпрацьованим ядерним паливом та радіоактивними відходами на Чорнобильській АЕС</v>
          </cell>
        </row>
        <row r="1284">
          <cell r="B1284" t="str">
            <v>3202140</v>
          </cell>
          <cell r="C1284" t="str">
            <v>Внесок України до Рахунку ядерної безпеки ЄБРР</v>
          </cell>
        </row>
        <row r="1285">
          <cell r="B1285" t="str">
            <v>3204000</v>
          </cell>
          <cell r="C1285" t="str">
            <v>Державна спеціальна (воєнізована) аварійно-рятувальна служба</v>
          </cell>
        </row>
        <row r="1286">
          <cell r="B1286" t="str">
            <v>3208000</v>
          </cell>
          <cell r="C1286" t="str">
            <v>Державна служба гірничого нагляду та промислової безпеки України</v>
          </cell>
        </row>
        <row r="1287">
          <cell r="B1287" t="str">
            <v>3208020</v>
          </cell>
          <cell r="C1287" t="str">
            <v>Підвищення кваліфікації кадрів у сфері промислової безпеки та наглядової діяльності</v>
          </cell>
        </row>
        <row r="1288">
          <cell r="B1288" t="str">
            <v>3208060</v>
          </cell>
          <cell r="C1288" t="str">
            <v>Створення Центру навчання теоретичним та практичним знанням з роботи уніфікованих телекомунікаційних систем диспетчерського контролю та автоматизованого керування гірничими машинами і технологічними комплексами (УТАС)</v>
          </cell>
        </row>
        <row r="1289">
          <cell r="B1289" t="str">
            <v>3209000</v>
          </cell>
          <cell r="C1289" t="str">
            <v>Державна інспекція техногенної безпеки України</v>
          </cell>
        </row>
        <row r="1290">
          <cell r="B1290" t="str">
            <v>3209010</v>
          </cell>
          <cell r="C1290" t="str">
            <v>Керівництво та управління у сфері техногенної безпеки</v>
          </cell>
        </row>
        <row r="1291">
          <cell r="B1291" t="str">
            <v>3209020</v>
          </cell>
          <cell r="C1291" t="str">
            <v>Забезпечення діяльності підрозділів техногенної безпеки</v>
          </cell>
        </row>
        <row r="1292">
          <cell r="B1292" t="str">
            <v>3209030</v>
          </cell>
          <cell r="C1292" t="str">
            <v>Прикладні наукові та науково-технічні розробки, виконання робіт за державними цільовими програмами і державним замовленням у сфері цивільного захисту та пожежної безпеки, підготовка наукових кадрів</v>
          </cell>
        </row>
        <row r="1293">
          <cell r="B1293" t="str">
            <v>3210000</v>
          </cell>
          <cell r="C1293" t="str">
            <v>Міністерство надзвичайних ситуацій України (загальнодержавні витрати)</v>
          </cell>
        </row>
        <row r="1294">
          <cell r="B1294" t="str">
            <v>3211000</v>
          </cell>
          <cell r="C1294" t="str">
            <v>Міністерство надзвичайних ситуацій України (загальнодержавні витрати)</v>
          </cell>
        </row>
        <row r="1295">
          <cell r="B1295" t="str">
            <v>3211060</v>
          </cell>
          <cell r="C1295" t="str">
            <v>Субвенція з державного бюджету місцевим бюджетам для проведення заходів по ліквідації наслідків стихійного лиха</v>
          </cell>
        </row>
        <row r="1296">
          <cell r="B1296" t="str">
            <v>3300000</v>
          </cell>
          <cell r="C1296" t="str">
            <v>Державна фіскальна служба України</v>
          </cell>
        </row>
        <row r="1297">
          <cell r="B1297" t="str">
            <v>3301000</v>
          </cell>
          <cell r="C1297" t="str">
            <v>Апарат Державної фіскальної служби України</v>
          </cell>
        </row>
        <row r="1298">
          <cell r="B1298" t="str">
            <v>3301010</v>
          </cell>
          <cell r="C1298" t="str">
            <v>Керівництво та управління у сфері фіскальної політики</v>
          </cell>
        </row>
        <row r="1299">
          <cell r="B1299" t="str">
            <v>3301020</v>
          </cell>
          <cell r="C1299" t="str">
            <v>Прикладні дослідження і розробки у сфері доходів і зборів та фінансового права</v>
          </cell>
        </row>
        <row r="1300">
          <cell r="B1300" t="str">
            <v>3301030</v>
          </cell>
          <cell r="C1300" t="str">
            <v>Підвищення кваліфікації у сфері фіскальної політики</v>
          </cell>
        </row>
        <row r="1301">
          <cell r="B1301" t="str">
            <v>3301040</v>
          </cell>
          <cell r="C1301" t="str">
            <v>Підготовка кадрів у сфері доходів і зборів вищими навчальними закладами І і ІІ рівнів акредитації</v>
          </cell>
        </row>
        <row r="1302">
          <cell r="B1302" t="str">
            <v>3301050</v>
          </cell>
          <cell r="C1302" t="str">
            <v>Підготовка кадрів та підвищення кваліфікації у сфері доходів і зборів вищими навчальними закладами ІІІ і ІV рівнів акредитації</v>
          </cell>
        </row>
        <row r="1303">
          <cell r="B1303" t="str">
            <v>3400000</v>
          </cell>
          <cell r="C1303" t="str">
            <v>Міністерство молоді та спорту України</v>
          </cell>
        </row>
        <row r="1304">
          <cell r="B1304" t="str">
            <v>3401000</v>
          </cell>
          <cell r="C1304" t="str">
            <v>Апарат Міністерства молоді та спорту України</v>
          </cell>
        </row>
        <row r="1305">
          <cell r="B1305" t="str">
            <v>3401010</v>
          </cell>
          <cell r="C1305" t="str">
            <v>Керівництво та управління у сфері молоді та спорту</v>
          </cell>
        </row>
        <row r="1306">
          <cell r="B1306" t="str">
            <v>3401030</v>
          </cell>
          <cell r="C1306" t="str">
            <v>Функціонування Музею спортивної слави</v>
          </cell>
        </row>
        <row r="1307">
          <cell r="B1307" t="str">
            <v>3401040</v>
          </cell>
          <cell r="C1307" t="str">
            <v>Фундаментальні та прикладні наукові дослідження у сфері молоді та спорту</v>
          </cell>
        </row>
        <row r="1308">
          <cell r="B1308" t="str">
            <v>3401060</v>
          </cell>
          <cell r="C1308" t="str">
            <v>Методичне забезпечення у сфері спорту</v>
          </cell>
        </row>
        <row r="1309">
          <cell r="B1309" t="str">
            <v>3401070</v>
          </cell>
          <cell r="C1309" t="str">
            <v>Здійснення заходів державної політики з питань молоді та державна підтримка молодіжних та дитячих громадських організацій</v>
          </cell>
        </row>
        <row r="1310">
          <cell r="B1310" t="str">
            <v>3401110</v>
          </cell>
          <cell r="C1310" t="str">
            <v>Розвиток спорту інвалідів та їх фізкультурно-спортивна реабілітація</v>
          </cell>
        </row>
        <row r="1311">
          <cell r="B1311" t="str">
            <v>3401120</v>
          </cell>
          <cell r="C1311" t="str">
            <v>Підготовка і участь національних збірних команд в Паралімпійських  і Дефлімпійських іграх</v>
          </cell>
        </row>
        <row r="1312">
          <cell r="B1312" t="str">
            <v>3401220</v>
          </cell>
          <cell r="C1312" t="str">
            <v>Розвиток фізичної культури, спорту вищих досягнень та резервного спорту</v>
          </cell>
        </row>
        <row r="1313">
          <cell r="B1313" t="str">
            <v>3401280</v>
          </cell>
          <cell r="C1313" t="str">
            <v>Фінансова підтримка громадських організацій фізкультурно-спортивного спрямування</v>
          </cell>
        </row>
        <row r="1314">
          <cell r="B1314" t="str">
            <v>3401320</v>
          </cell>
          <cell r="C1314" t="str">
            <v>Підготовка і участь національних збірних команд в Олімпійських, Юнацьких Олімпійських та Європейських іграх</v>
          </cell>
        </row>
        <row r="1315">
          <cell r="B1315" t="str">
            <v>3410000</v>
          </cell>
          <cell r="C1315" t="str">
            <v>Міністерство  молоді та спорту України (загальнодержавні витрати)</v>
          </cell>
        </row>
        <row r="1316">
          <cell r="B1316" t="str">
            <v>3411000</v>
          </cell>
          <cell r="C1316" t="str">
            <v>Міністерство  молоді та спорту України (загальнодержавні витрати)</v>
          </cell>
        </row>
        <row r="1317">
          <cell r="B1317" t="str">
            <v>3411020</v>
          </cell>
          <cell r="C1317" t="str">
            <v xml:space="preserve">Субвенція з державного бюджету місцевим бюджетам на часткове фінансування дитячо-юнацьких спортивних шкіл, які до 2015 року отримували підтримку з Фонду соціального страхування з тимчасової втрати працездатності_x000D_
</v>
          </cell>
        </row>
        <row r="1318">
          <cell r="B1318" t="str">
            <v>3411160</v>
          </cell>
          <cell r="C1318" t="str">
            <v>Субвенція з державного бюджету місцевим бюджетам Донецької області на підготовку спортивних об'єктів, на яких проводитиметься чемпіонат світу з легкої атлетики у 2013 році</v>
          </cell>
        </row>
        <row r="1319">
          <cell r="B1319" t="str">
            <v>3411170</v>
          </cell>
          <cell r="C1319" t="str">
            <v>Субвенція з державного бюджету обласному бюджету Луганської області на здійснення капітального ремонту, реконструкції та будівництва споруд Луганського обласного фізкультурно-оздоровчого центру "Авангард" в м. Луганську</v>
          </cell>
        </row>
        <row r="1320">
          <cell r="B1320" t="str">
            <v>3500000</v>
          </cell>
          <cell r="C1320" t="str">
            <v>Міністерство фінансів України</v>
          </cell>
        </row>
        <row r="1321">
          <cell r="B1321" t="str">
            <v>3501000</v>
          </cell>
          <cell r="C1321" t="str">
            <v>Апарат Міністерства фінансів України</v>
          </cell>
        </row>
        <row r="1322">
          <cell r="B1322" t="str">
            <v>3501010</v>
          </cell>
          <cell r="C1322" t="str">
            <v>Керівництво та управління у сфері фінансів</v>
          </cell>
        </row>
        <row r="1323">
          <cell r="B1323" t="str">
            <v>3501020</v>
          </cell>
          <cell r="C1323" t="str">
            <v>Створення автоматизованої інформаційно-аналітичної системи фінансових і фіскальних органів</v>
          </cell>
        </row>
        <row r="1324">
          <cell r="B1324" t="str">
            <v>3501030</v>
          </cell>
          <cell r="C1324" t="str">
            <v>Прикладні наукові розробки у сфері розвитку державних фінансів</v>
          </cell>
        </row>
        <row r="1325">
          <cell r="B1325" t="str">
            <v>3501040</v>
          </cell>
          <cell r="C1325" t="str">
            <v>Підготовка кадрів для фінансової системи вищими навчальними закладами І і ІІ рівнів акредитації</v>
          </cell>
        </row>
        <row r="1326">
          <cell r="B1326" t="str">
            <v>3501050</v>
          </cell>
          <cell r="C1326" t="str">
            <v>Підготовка кадрів для фінансової системи вищими навчальними закладами ІІІ і ІV рівнів акредитації</v>
          </cell>
        </row>
        <row r="1327">
          <cell r="B1327" t="str">
            <v>3501060</v>
          </cell>
          <cell r="C1327" t="str">
            <v>Підвищення кваліфікації кадрів фінансової системи</v>
          </cell>
        </row>
        <row r="1328">
          <cell r="B1328" t="str">
            <v>3501070</v>
          </cell>
          <cell r="C1328" t="str">
            <v>Функціонування Музею коштовного і декоративного каміння</v>
          </cell>
        </row>
        <row r="1329">
          <cell r="B1329" t="str">
            <v>3501080</v>
          </cell>
          <cell r="C1329" t="str">
            <v>Фінансова підтримка журналу "Фінанси України"</v>
          </cell>
        </row>
        <row r="1330">
          <cell r="B1330" t="str">
            <v>3501090</v>
          </cell>
          <cell r="C1330" t="str">
            <v>Підтримка культурно-оздоровчих та соціальних заходів фінансової системи</v>
          </cell>
        </row>
        <row r="1331">
          <cell r="B1331" t="str">
            <v>3501100</v>
          </cell>
          <cell r="C1331" t="str">
            <v>Наукове і науково-методичне забезпечення у сфері виробництва і використання дорогоцінного і напівдорогоцінного каміння та забезпечення виробничих та соціально-культурних потреб у дорогоцінних металах і дорогоцінному камінні</v>
          </cell>
        </row>
        <row r="1332">
          <cell r="B1332" t="str">
            <v>3501110</v>
          </cell>
          <cell r="C1332" t="str">
            <v>Підготовка наукових кадрів у сфері фінансів</v>
          </cell>
        </row>
        <row r="1333">
          <cell r="B1333" t="str">
            <v>3501120</v>
          </cell>
          <cell r="C1333" t="str">
            <v>Прикладні наукові розробки, наукове забезпечення пріоритетних напрямів фінансово-бюджетної політики, підготовка наукових кадрів у сфері фінансів</v>
          </cell>
        </row>
        <row r="1334">
          <cell r="B1334" t="str">
            <v>3501130</v>
          </cell>
          <cell r="C1334"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1335">
          <cell r="B1335" t="str">
            <v>3501140</v>
          </cell>
          <cell r="C1335" t="str">
            <v>Внески до міжнародних організацій</v>
          </cell>
        </row>
        <row r="1336">
          <cell r="B1336" t="str">
            <v>3501160</v>
          </cell>
          <cell r="C1336" t="str">
            <v>Заходи щодо поступової компенсації громадянам втрат від знецінення грошових заощаджень</v>
          </cell>
        </row>
        <row r="1337">
          <cell r="B1337" t="str">
            <v>3501180</v>
          </cell>
          <cell r="C1337" t="str">
            <v>Обслуговування зовнішнього державного боргу</v>
          </cell>
        </row>
        <row r="1338">
          <cell r="B1338" t="str">
            <v>3501190</v>
          </cell>
          <cell r="C1338" t="str">
            <v>Оплата послуг юридичних осіб, які залучаються для стягнення простроченої заборгованості перед державою за кредитами, залученими державою або під державні гарантії, та бюджетними позичками, а також банкрутством позичальника</v>
          </cell>
        </row>
        <row r="1339">
          <cell r="B1339" t="str">
            <v>3501200</v>
          </cell>
          <cell r="C1339" t="str">
            <v>Науково-методичне забезпечення у сфері виробництва і використання дорогоцінного і напівдорогоцінного каміння</v>
          </cell>
        </row>
        <row r="1340">
          <cell r="B1340" t="str">
            <v>3501220</v>
          </cell>
          <cell r="C1340" t="str">
            <v>Підтримка культурно-оздоровчих та соціальних заходів фінансової системи</v>
          </cell>
        </row>
        <row r="1341">
          <cell r="B1341" t="str">
            <v>3501230</v>
          </cell>
          <cell r="C1341" t="str">
            <v>Здійснення м. Києвом функцій столиці</v>
          </cell>
        </row>
        <row r="1342">
          <cell r="B1342" t="str">
            <v>3501250</v>
          </cell>
          <cell r="C1342" t="str">
            <v>Збільшення статутного капіталу ВАТ "Державний ощадний банк"</v>
          </cell>
        </row>
        <row r="1343">
          <cell r="B1343" t="str">
            <v>3501260</v>
          </cell>
          <cell r="C1343" t="str">
            <v>Збільшення статутного капіталу ВАТ "Державний експортно-імпортний банк"</v>
          </cell>
        </row>
        <row r="1344">
          <cell r="B1344" t="str">
            <v>3501270</v>
          </cell>
          <cell r="C1344" t="str">
            <v>Поповнення статутного капіталу Державної іпотечної установи</v>
          </cell>
        </row>
        <row r="1345">
          <cell r="B1345" t="str">
            <v>3501320</v>
          </cell>
          <cell r="C1345" t="str">
            <v>Реалізація інвестиційних проектів соціально-економічного розвитку м. Києва</v>
          </cell>
        </row>
        <row r="1346">
          <cell r="B1346" t="str">
            <v>3501340</v>
          </cell>
          <cell r="C1346" t="str">
            <v>Заходи по імплементації Бюджетного та Податкового кодексів</v>
          </cell>
        </row>
        <row r="1347">
          <cell r="B1347" t="str">
            <v>3501380</v>
          </cell>
          <cell r="C1347" t="str">
            <v>Збільшення статутного капіталу Державної іпотечної установи</v>
          </cell>
        </row>
        <row r="1348">
          <cell r="B1348" t="str">
            <v>3501400</v>
          </cell>
          <cell r="C1348" t="str">
            <v>Поповнення Фонду гарантування вкладів фізичних осіб</v>
          </cell>
        </row>
        <row r="1349">
          <cell r="B1349" t="str">
            <v>3501410</v>
          </cell>
          <cell r="C1349" t="str">
            <v>Підтримка реалізації Ініціативи з енергетичної ефективності і навколишнього середовища у Східній Європі</v>
          </cell>
        </row>
        <row r="1350">
          <cell r="B1350" t="str">
            <v>3501420</v>
          </cell>
          <cell r="C1350" t="str">
            <v>Заходи щодо організації функціонування на Поліграфкомбінаті "Україна" обладнання з персоніфікації бланків паспорта громадянина України для виїзду за кордон</v>
          </cell>
        </row>
        <row r="1351">
          <cell r="B1351" t="str">
            <v>3501430</v>
          </cell>
          <cell r="C1351" t="str">
            <v>Створення єдиної інформаційно-аналітичної системи обліку та управління коштами соціальної сфери та пенсійного забезпечення і запровадження електронної соціальної картки</v>
          </cell>
        </row>
        <row r="1352">
          <cell r="B1352" t="str">
            <v>3501440</v>
          </cell>
          <cell r="C1352" t="str">
            <v>Оплата послуг радника та проведення заходів, пов'язаних з продажем пакетів акцій банків, що належать державі у статутному капіталі банків, у капіталізації яких взяла участь держава</v>
          </cell>
        </row>
        <row r="1353">
          <cell r="B1353" t="str">
            <v>3501450</v>
          </cell>
          <cell r="C1353" t="str">
            <v>Проведення в Україні зборів групи країн-членів МВФ та Світового банку</v>
          </cell>
        </row>
        <row r="1354">
          <cell r="B1354" t="str">
            <v>3501460</v>
          </cell>
          <cell r="C1354" t="str">
            <v>Фінансування послуг з технічного обслуговування кредитної лінії</v>
          </cell>
        </row>
        <row r="1355">
          <cell r="B1355" t="str">
            <v>3501610</v>
          </cell>
          <cell r="C1355" t="str">
            <v>Заходи щодо розвитку фінансового сектора та управління Проектом</v>
          </cell>
        </row>
        <row r="1356">
          <cell r="B1356" t="str">
            <v>3501630</v>
          </cell>
          <cell r="C1356" t="str">
            <v>Модернізація, удосконалення та раціоналізація  механізмів збору даних для статистики державних фінансів</v>
          </cell>
        </row>
        <row r="1357">
          <cell r="B1357" t="str">
            <v>3501640</v>
          </cell>
          <cell r="C1357" t="str">
            <v>Забезпечення діяльності Наглядової Ради по впровадженню проекту модернізації податкових інспекцій</v>
          </cell>
        </row>
        <row r="1358">
          <cell r="B1358" t="str">
            <v>3501650</v>
          </cell>
          <cell r="C1358" t="str">
            <v>Надання кредитів в рамках Проекту "Розширення доступу до ринків фінансових послуг"</v>
          </cell>
        </row>
        <row r="1359">
          <cell r="B1359" t="str">
            <v>3501660</v>
          </cell>
          <cell r="C1359" t="str">
            <v>Модернізація державних фінансів</v>
          </cell>
        </row>
        <row r="1360">
          <cell r="B1360" t="str">
            <v>3501670</v>
          </cell>
          <cell r="C1360" t="str">
            <v>Підготовка до проведення Щорічних зборів ЄБРР</v>
          </cell>
        </row>
        <row r="1361">
          <cell r="B1361" t="str">
            <v>3501700</v>
          </cell>
          <cell r="C1361" t="str">
            <v>Спорудження у м. Києві пам'ятника тричі Герою Радянського Союзу І.М. Кожедубу</v>
          </cell>
        </row>
        <row r="1362">
          <cell r="B1362" t="str">
            <v>3503000</v>
          </cell>
          <cell r="C1362" t="str">
            <v>Державна пробірна служба України</v>
          </cell>
        </row>
        <row r="1363">
          <cell r="B1363" t="str">
            <v>3503010</v>
          </cell>
          <cell r="C1363" t="str">
            <v>Керівництво та управління у сфері пробірного контролю</v>
          </cell>
        </row>
        <row r="1364">
          <cell r="B1364" t="str">
            <v>3503020</v>
          </cell>
          <cell r="C1364" t="str">
            <v>Наукове забезпечення у сфері пробірного контролю</v>
          </cell>
        </row>
        <row r="1365">
          <cell r="B1365" t="str">
            <v>3504000</v>
          </cell>
          <cell r="C1365" t="str">
            <v>Державна казначейська служба України</v>
          </cell>
        </row>
        <row r="1366">
          <cell r="B1366" t="str">
            <v>3504010</v>
          </cell>
          <cell r="C1366" t="str">
            <v>Керівництво та управління у сфері казначейського обслуговування</v>
          </cell>
        </row>
        <row r="1367">
          <cell r="B1367" t="str">
            <v>3504020</v>
          </cell>
          <cell r="C1367" t="str">
            <v>Підвищення кваліфікації працівників органів Державної казначейської служби України</v>
          </cell>
        </row>
        <row r="1368">
          <cell r="B1368" t="str">
            <v>3504030</v>
          </cell>
          <cell r="C1368" t="str">
            <v>Відшкодування шкоди, завданої громадянинові незаконними діями органів дізнання, досудового слідства, прокуратури і суду, відшкодування громадянинові вартості конфіскованого та безхазяйного майна стягнутого в дохід держави, відшкодування шкоди, завданої ф</v>
          </cell>
        </row>
        <row r="1369">
          <cell r="B1369" t="str">
            <v>3504040</v>
          </cell>
          <cell r="C1369" t="str">
            <v>Забезпечення виконання рішень суду, що гарантовані державою</v>
          </cell>
        </row>
        <row r="1370">
          <cell r="B1370" t="str">
            <v>3504800</v>
          </cell>
          <cell r="C1370" t="str">
            <v>Забезпечення органів Державної казначейської служби України приміщеннями</v>
          </cell>
        </row>
        <row r="1371">
          <cell r="B1371" t="str">
            <v>3505000</v>
          </cell>
          <cell r="C1371" t="str">
            <v>Державна фінансова інспекція України</v>
          </cell>
        </row>
        <row r="1372">
          <cell r="B1372" t="str">
            <v>3505010</v>
          </cell>
          <cell r="C1372" t="str">
            <v>Керівництво та управління у сфері контролю за витрачанням бюджетних коштів</v>
          </cell>
        </row>
        <row r="1373">
          <cell r="B1373" t="str">
            <v>3505020</v>
          </cell>
          <cell r="C1373" t="str">
            <v>Підвищення кваліфікації працівників Державної фінансової інспекції України</v>
          </cell>
        </row>
        <row r="1374">
          <cell r="B1374" t="str">
            <v>3505040</v>
          </cell>
          <cell r="C1374" t="str">
            <v>Проведення міжнародного аудиту державних банків, ефективності використання державних коштів, отриманих під час капіталізації державою банків, перевірка фінансово-господарської діяльності Фонду соціального страхування з тимчасової втрати працездатності, Ф</v>
          </cell>
        </row>
        <row r="1375">
          <cell r="B1375" t="str">
            <v>3505700</v>
          </cell>
          <cell r="C1375" t="str">
            <v>Поховання Голови Головного контрольно-ревізійного управління Сивульського М.І.</v>
          </cell>
        </row>
        <row r="1376">
          <cell r="B1376" t="str">
            <v>3506000</v>
          </cell>
          <cell r="C1376" t="str">
            <v>Державна митна служба України</v>
          </cell>
        </row>
        <row r="1377">
          <cell r="B1377" t="str">
            <v>3506010</v>
          </cell>
          <cell r="C1377" t="str">
            <v>Керівництво та управління у сфері митної справи</v>
          </cell>
        </row>
        <row r="1378">
          <cell r="B1378" t="str">
            <v>3506020</v>
          </cell>
          <cell r="C1378" t="str">
            <v>Розбудова та модернізація об'єктів митної системи</v>
          </cell>
        </row>
        <row r="1379">
          <cell r="B1379" t="str">
            <v>3506030</v>
          </cell>
          <cell r="C1379" t="str">
            <v>Прикладні дослідження і розробки у сфері митної служби</v>
          </cell>
        </row>
        <row r="1380">
          <cell r="B1380" t="str">
            <v>3506040</v>
          </cell>
          <cell r="C1380" t="str">
            <v>Підвищення кваліфікації працівників органів державної митної служби</v>
          </cell>
        </row>
        <row r="1381">
          <cell r="B1381" t="str">
            <v>3506050</v>
          </cell>
          <cell r="C1381" t="str">
            <v>Прикладні дослідження і розробки у сфері митної служби</v>
          </cell>
        </row>
        <row r="1382">
          <cell r="B1382" t="str">
            <v>3506060</v>
          </cell>
          <cell r="C1382" t="str">
            <v>Облаштування пунктів пропуску через державний кордон, пов'язане з підготовкою  до Євро-2012</v>
          </cell>
        </row>
        <row r="1383">
          <cell r="B1383" t="str">
            <v>3506070</v>
          </cell>
          <cell r="C1383" t="str">
            <v>Впровадження системи захисту транзитних переміщень</v>
          </cell>
        </row>
        <row r="1384">
          <cell r="B1384" t="str">
            <v>3506080</v>
          </cell>
          <cell r="C1384" t="str">
            <v>Створення багатофункціональної комплексної системи "Електронна митниця"</v>
          </cell>
        </row>
        <row r="1385">
          <cell r="B1385" t="str">
            <v>3507000</v>
          </cell>
          <cell r="C1385" t="str">
            <v>Державна податкова служба України</v>
          </cell>
        </row>
        <row r="1386">
          <cell r="B1386" t="str">
            <v>3507010</v>
          </cell>
          <cell r="C1386" t="str">
            <v>Керівництво та управління у сфері контролю за дотриманням та виконанням податкового законодавства</v>
          </cell>
        </row>
        <row r="1387">
          <cell r="B1387" t="str">
            <v>3507020</v>
          </cell>
          <cell r="C1387" t="str">
            <v>Прикладні розробки у сфері оподаткування, фінансового права та діяльності податкової служби</v>
          </cell>
        </row>
        <row r="1388">
          <cell r="B1388" t="str">
            <v>3507030</v>
          </cell>
          <cell r="C1388" t="str">
            <v>Підготовка кадрів для податкової служби вищими навчальними закладами І і ІІ рівнів акредитації</v>
          </cell>
        </row>
        <row r="1389">
          <cell r="B1389" t="str">
            <v>3507040</v>
          </cell>
          <cell r="C1389" t="str">
            <v>Підготовка кадрів та підвищення кваліфікації Національним університетом державної податкової служби</v>
          </cell>
        </row>
        <row r="1390">
          <cell r="B1390" t="str">
            <v>3507050</v>
          </cell>
          <cell r="C1390" t="str">
            <v>Підвищення кваліфікації керівних кадрів та працівників органів державної податкової служби</v>
          </cell>
        </row>
        <row r="1391">
          <cell r="B1391" t="str">
            <v>3507060</v>
          </cell>
          <cell r="C1391" t="str">
            <v>Підвищення кваліфікації працівників органів податкової служби</v>
          </cell>
        </row>
        <row r="1392">
          <cell r="B1392" t="str">
            <v>3507080</v>
          </cell>
          <cell r="C1392" t="str">
            <v>Створення та підготовка об'єктів інфраструктури Національного університету державної податкової служби до проведення Євро-2012</v>
          </cell>
        </row>
        <row r="1393">
          <cell r="B1393" t="str">
            <v>3507600</v>
          </cell>
          <cell r="C1393" t="str">
            <v>Модернізація податкової служби</v>
          </cell>
        </row>
        <row r="1394">
          <cell r="B1394" t="str">
            <v>3509000</v>
          </cell>
          <cell r="C1394" t="str">
            <v>Державна служба фінансового моніторингу України</v>
          </cell>
        </row>
        <row r="1395">
          <cell r="B1395" t="str">
            <v>3509010</v>
          </cell>
          <cell r="C1395" t="str">
            <v>Керівництво та управління у сфері фінансового моніторингу</v>
          </cell>
        </row>
        <row r="1396">
          <cell r="B1396" t="str">
            <v>3509020</v>
          </cell>
          <cell r="C1396" t="str">
            <v>Перепідготовка та підвищення кваліфікації у сфері боротьби з легалізацією (відмиванням) доходів, одержаних злочинним шляхом, і фінансуванням тероризму</v>
          </cell>
        </row>
        <row r="1397">
          <cell r="B1397" t="str">
            <v>3509800</v>
          </cell>
          <cell r="C1397" t="str">
            <v>Здійснення капітального ремонту будинку по вул.Білоруській,24</v>
          </cell>
        </row>
        <row r="1398">
          <cell r="B1398" t="str">
            <v>3510000</v>
          </cell>
          <cell r="C1398" t="str">
            <v>Міністерство фінансів України (загальнодержавні витрати)</v>
          </cell>
        </row>
        <row r="1399">
          <cell r="B1399" t="str">
            <v>3511000</v>
          </cell>
          <cell r="C1399" t="str">
            <v>Міністерство фінансів України (загальнодержавні витрати)</v>
          </cell>
        </row>
        <row r="1400">
          <cell r="B1400" t="str">
            <v>3511020</v>
          </cell>
          <cell r="C1400" t="str">
            <v>Субвенція з державного бюджету міському бюджету міста Донецька на  погашення частини кредиту,  залученого  на оновлення парку автобусів та тролейбусів приймаючих міст по підготовці до проведення в Україні фінальної частини чемпіонату Європи 2012 року з ф</v>
          </cell>
        </row>
        <row r="1401">
          <cell r="B1401" t="str">
            <v>3511030</v>
          </cell>
          <cell r="C1401" t="str">
            <v>Резервний фонд</v>
          </cell>
        </row>
        <row r="1402">
          <cell r="B1402" t="str">
            <v>3511050</v>
          </cell>
          <cell r="C1402" t="str">
            <v>Базова дотація</v>
          </cell>
        </row>
        <row r="1403">
          <cell r="B1403" t="str">
            <v>3511060</v>
          </cell>
          <cell r="C1403" t="str">
            <v>Додаткові дотації з державного бюджету місцевим бюджетам</v>
          </cell>
        </row>
        <row r="1404">
          <cell r="B1404" t="str">
            <v>3511070</v>
          </cell>
          <cell r="C1404" t="str">
            <v>Субвенція з державного бюджету місцевим бюджетам на придбання медичного автотранспорту, обладнання для закладів охорони здоров'я</v>
          </cell>
        </row>
        <row r="1405">
          <cell r="B1405" t="str">
            <v>3511080</v>
          </cell>
          <cell r="C1405" t="str">
            <v>Субвенція з державного бюджету районному бюджету Чернігівського району Чернігівської області на будівництво Седнівського навчально-виховного комплексу</v>
          </cell>
        </row>
        <row r="1406">
          <cell r="B1406" t="str">
            <v>3511090</v>
          </cell>
          <cell r="C1406" t="str">
            <v>Державні капітальні видатки, що розподіляються Кабінетом Міністрів України</v>
          </cell>
        </row>
        <row r="1407">
          <cell r="B1407" t="str">
            <v>3511100</v>
          </cell>
          <cell r="C1407" t="str">
            <v>Субвенція з державного бюджету місцевим бюджетам на збереження середньої заробітної плати на період працевлаштування посадових осіб місцевого самоврядування з числа депутатів відповідних рад, що потребують працевлаштування в зв'язку із закінченням строку</v>
          </cell>
        </row>
        <row r="1408">
          <cell r="B1408" t="str">
            <v>3511110</v>
          </cell>
          <cell r="C1408" t="str">
            <v>Стабілізаційна дотація</v>
          </cell>
        </row>
        <row r="1409">
          <cell r="B1409" t="str">
            <v>3511120</v>
          </cell>
          <cell r="C1409" t="str">
            <v>Субвенція з державного бюджету місцевим бюджетам на здійснення заходів щодо соціально-економічного розвитку окремих територій</v>
          </cell>
        </row>
        <row r="1410">
          <cell r="B1410" t="str">
            <v>3511130</v>
          </cell>
          <cell r="C1410" t="str">
            <v>Часткове відшкодування процентних витрат за запозиченнями субієктів господарювання, здійсненими на внутрішньому ринку</v>
          </cell>
        </row>
        <row r="1411">
          <cell r="B1411" t="str">
            <v>3511140</v>
          </cell>
          <cell r="C1411" t="str">
            <v>Субвенція з державного бюджету районному бюджету Шацького району Волинської області на будівництво та капітальний ремонт доріг Шацьк - Світязь - Залісся - Пульмо - Шацьк</v>
          </cell>
        </row>
        <row r="1412">
          <cell r="B1412" t="str">
            <v>3511150</v>
          </cell>
          <cell r="C1412" t="str">
            <v>Субвенція з державного бюджету місцевим бюджетам на надання пільг та житлових субсидій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тер</v>
          </cell>
        </row>
        <row r="1413">
          <cell r="B1413" t="str">
            <v>3511160</v>
          </cell>
          <cell r="C1413" t="str">
            <v>Субвенція з державного бюджету місцевим бюджетам на розвиток соціально-економічної сфери міста Севастополя та інших населених пунктів, в яких дислокуються військові формування Чорноморського флоту Російської Федерації на території України</v>
          </cell>
        </row>
        <row r="1414">
          <cell r="B1414" t="str">
            <v>3511170</v>
          </cell>
          <cell r="C1414" t="str">
            <v xml:space="preserve">Субвенція з державного бюджету Одеському обласному бюджету на будівництво лікувального корпусу Одеської обласної дитячої клінічної лікарні_x000D_
</v>
          </cell>
        </row>
        <row r="1415">
          <cell r="B1415" t="str">
            <v>3511180</v>
          </cell>
          <cell r="C1415" t="str">
            <v>Субвенція з державного бюджету бюджету Автономної Республіки Крим на соціально-економічний розвиток Автономної Республіки Крим</v>
          </cell>
        </row>
        <row r="1416">
          <cell r="B1416" t="str">
            <v>3511190</v>
          </cell>
          <cell r="C1416" t="str">
            <v>Субвенція з державного бюджету місцевим бюджетам на соціально-економічний розвиток</v>
          </cell>
        </row>
        <row r="1417">
          <cell r="B1417" t="str">
            <v>3511200</v>
          </cell>
          <cell r="C1417" t="str">
            <v>Субвенція з державного бюджету міському бюджету міста Києва на виконання функцій столиці</v>
          </cell>
        </row>
        <row r="1418">
          <cell r="B1418" t="str">
            <v>3511210</v>
          </cell>
          <cell r="C1418" t="str">
            <v>Субвенція з державного бюджету місцевим бюджетам на здійснення заходів щодо соціально-економічного розвитку окремих територій</v>
          </cell>
        </row>
        <row r="1419">
          <cell r="B1419" t="str">
            <v>3511220</v>
          </cell>
          <cell r="C1419" t="str">
            <v>Видатки на реалізацію заходів щодо підвищення обороноздатності і безпеки держави, а також на відновлення об'єктів Донецької та Луганської областей, що розподіляються Кабінетом Міністрів України</v>
          </cell>
        </row>
        <row r="1420">
          <cell r="B1420" t="str">
            <v>3511230</v>
          </cell>
          <cell r="C1420" t="str">
            <v>Субвенція з державного бюджету місцевим бюджетам на надання пільг та житлових субсидій населенню на придбання твердого та рідкого пічного побутового палива і скрапленого газу</v>
          </cell>
        </row>
        <row r="1421">
          <cell r="B1421" t="str">
            <v>3511240</v>
          </cell>
          <cell r="C1421" t="str">
            <v>Субвенція з державного бюджету місцевим бюджетам на реалізацію пріоритетів розвитку регіонів</v>
          </cell>
        </row>
        <row r="1422">
          <cell r="B1422" t="str">
            <v>3511250</v>
          </cell>
          <cell r="C1422" t="str">
            <v>Субвенція з державного бюджету місцевим бюджетам на 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 потреби, твердо</v>
          </cell>
        </row>
        <row r="1423">
          <cell r="B1423" t="str">
            <v>3511260</v>
          </cell>
          <cell r="C1423" t="str">
            <v>Додаткова дотація з державного бюджету місцевим бюджетам на забезпечення пальним станцій (відділень) екстреної, швидкої та невідкладної медичної допомоги</v>
          </cell>
        </row>
        <row r="1424">
          <cell r="B1424" t="str">
            <v>3511270</v>
          </cell>
          <cell r="C1424" t="str">
            <v>Пайова участь у будівництві та придбання житла для осіб, які займають посади в державних органах та забезпечують виконання завдань і функцій держави</v>
          </cell>
        </row>
        <row r="1425">
          <cell r="B1425" t="str">
            <v>3511280</v>
          </cell>
          <cell r="C1425" t="str">
            <v>Здійснення природоохоронних заходів з недопущення потрапляння мастила з гідротурбін в річку Дніпро</v>
          </cell>
        </row>
        <row r="1426">
          <cell r="B1426" t="str">
            <v>3511290</v>
          </cell>
          <cell r="C1426" t="str">
            <v>Субвенція з державного бюджету міському бюджету міста Запоріжжя на будівництво автотранспортної магістралі через річку Дніпро у місті Запоріжжі</v>
          </cell>
        </row>
        <row r="1427">
          <cell r="B1427" t="str">
            <v>3511300</v>
          </cell>
          <cell r="C1427" t="str">
            <v>Створення, закупівля, ремонт і модернізація озброєння, військової та спеціальної техніки за державним оборонним замовленням у національних виробників для забезпечення оборони, громадського порядку, цивільного захисту та пожежної безпеки</v>
          </cell>
        </row>
        <row r="1428">
          <cell r="B1428" t="str">
            <v>3511310</v>
          </cell>
          <cell r="C1428" t="str">
            <v>Субвенція з державного бюджету міському бюджету міста Умань Черкаської області на відселення мешканців будинків, які розташовані в частині дендропарку "Софіївка", що підлягає реконструкції</v>
          </cell>
        </row>
        <row r="1429">
          <cell r="B1429" t="str">
            <v>3511320</v>
          </cell>
          <cell r="C1429" t="str">
            <v>Субвенція з державного бюджету обласному бюджету Волинської області на соціально-економічний розвиток Волинської області</v>
          </cell>
        </row>
        <row r="1430">
          <cell r="B1430" t="str">
            <v>3511330</v>
          </cell>
          <cell r="C1430" t="str">
            <v>Субвенція з державного бюджету міському бюджету міста Києва на облаштування та реконструкцію інженерних мереж та будівництво сучасного дошкільного та шкільного закладу у Голосіївському районі міста Києва</v>
          </cell>
        </row>
        <row r="1431">
          <cell r="B1431" t="str">
            <v>3511340</v>
          </cell>
          <cell r="C1431" t="str">
            <v>Субвенція з державного бюджету місцевим бюджетам на виплату допомоги сім'ям з дітьми, малозабезпеченим сім'ям, інвалідам з дитинства, дітям-інвалідам, тимчасової державної допомоги дітям та допомоги по догляду за інвалідами І чи ІІ групи внаслідок психіч</v>
          </cell>
        </row>
        <row r="1432">
          <cell r="B1432" t="str">
            <v>3511350</v>
          </cell>
          <cell r="C1432" t="str">
            <v>Обслуговування державного боргу</v>
          </cell>
        </row>
        <row r="1433">
          <cell r="B1433" t="str">
            <v>3511360</v>
          </cell>
          <cell r="C1433" t="str">
            <v>Субвенція з державного бюджету районному бюджету Городенківського району Івано-Франківської області на проведення ремонту та реконструкції приміщень клубу в с. Тишківці</v>
          </cell>
        </row>
        <row r="1434">
          <cell r="B1434" t="str">
            <v>3511370</v>
          </cell>
          <cell r="C1434" t="str">
            <v>Субвенція з державного бюджету міському бюджету міста Жовті Води на виконання заходів щодо радіаційного та соціального захисту населення міста Жовті Води</v>
          </cell>
        </row>
        <row r="1435">
          <cell r="B1435" t="str">
            <v>3511380</v>
          </cell>
          <cell r="C1435" t="str">
            <v>Стабілізаційний фонд</v>
          </cell>
        </row>
        <row r="1436">
          <cell r="B1436" t="str">
            <v>3511390</v>
          </cell>
          <cell r="C1436" t="str">
            <v>Субвенція з державного бюджету міському бюджету міста Києва на забезпечення функціонування Центру ядерної медицини з використанням ПЕТ - технологій Київської міської онкологічної лікарні</v>
          </cell>
        </row>
        <row r="1437">
          <cell r="B1437" t="str">
            <v>3511400</v>
          </cell>
          <cell r="C1437" t="str">
            <v>Субвенція з державного бюджету обласному бюджету Донецької області на будівництво сучасної регіональної лікарні швидкої медичної допомоги в м.Донецьку</v>
          </cell>
        </row>
        <row r="1438">
          <cell r="B1438" t="str">
            <v>3511410</v>
          </cell>
          <cell r="C1438" t="str">
            <v>Субвенція з державного бюджету міському бюджету міста Бердянська Запорізької області на соціально-економічний розвиток</v>
          </cell>
        </row>
        <row r="1439">
          <cell r="B1439" t="str">
            <v>3511420</v>
          </cell>
          <cell r="C1439" t="str">
            <v>Субвенція з державного бюджету бюджету міста Дніпропетровська на продовження будівництва автомобільної дороги в м. Дніпропетровськ на ділянці від вул. Кайдацький шлях до автомобільної дороги Київ-Луганськ-Ізварине</v>
          </cell>
        </row>
        <row r="1440">
          <cell r="B1440" t="str">
            <v>3511430</v>
          </cell>
          <cell r="C1440" t="str">
            <v>Повернення позик, наданих за рахунок коштів Стабілізаційного фонду</v>
          </cell>
        </row>
        <row r="1441">
          <cell r="B1441" t="str">
            <v>3511440</v>
          </cell>
          <cell r="C1441" t="str">
            <v>Субвенція з державного бюджету місцевим бюджетам на відшкодування частини відсоткових ставок по залучених кредитах на оновлення парку автобусів та тролейбусів приймаючих міст по підготовці до проведення в Україні фінальної частини чемпіонату Європи 2012</v>
          </cell>
        </row>
        <row r="1442">
          <cell r="B1442" t="str">
            <v>3511450</v>
          </cell>
          <cell r="C1442" t="str">
            <v>Державний фонд регіонального розвитку</v>
          </cell>
        </row>
        <row r="1443">
          <cell r="B1443" t="str">
            <v>3511460</v>
          </cell>
          <cell r="C1443" t="str">
            <v>Державний фонд регіонального розвитку</v>
          </cell>
        </row>
        <row r="1444">
          <cell r="B1444" t="str">
            <v>3511470</v>
          </cell>
          <cell r="C1444" t="str">
            <v>Субвенція з державного бюджету місцевим бюджетам на компенсацію втрат доходів місцевих бюджетів внаслідок наданих державою податкових пільг суб'єктам космічної діяльності зі сплати земельного податку</v>
          </cell>
        </row>
        <row r="1445">
          <cell r="B1445" t="str">
            <v>3511480</v>
          </cell>
          <cell r="C1445" t="str">
            <v>Субвенція з державного бюджету міському бюджету міста Калуша на соціально-економічний розвиток</v>
          </cell>
        </row>
        <row r="1446">
          <cell r="B1446" t="str">
            <v>3511490</v>
          </cell>
          <cell r="C1446" t="str">
            <v>Субвенція з державного бюджету обласному бюджету Київської області на соціально-економічний розвиток, у тому числі для міст Бучі, Ірпіня та Києво-Святошинського району</v>
          </cell>
        </row>
        <row r="1447">
          <cell r="B1447" t="str">
            <v>3511500</v>
          </cell>
          <cell r="C1447" t="str">
            <v>Субвенція з державного бюджету бюджету Київської міської державної адміністрації для здійснення заходів з деодорації на спорудах Бортницької станції аерації</v>
          </cell>
        </row>
        <row r="1448">
          <cell r="B1448" t="str">
            <v>3511510</v>
          </cell>
          <cell r="C1448" t="str">
            <v>Додаткова дотація з державного бюджету місцевим бюджетам на забезпечення видатків на оплату праці працівників бюджетних установ у зв'язку із наближенням запровадження Єдиної тарифної сітки розрядів і коефіцієнтів в повному обсязі</v>
          </cell>
        </row>
        <row r="1449">
          <cell r="B1449" t="str">
            <v>3511520</v>
          </cell>
          <cell r="C1449" t="str">
            <v>Повернення коштів, наданих зі Стабілізаційного фонду на поворотній основі</v>
          </cell>
        </row>
        <row r="1450">
          <cell r="B1450" t="str">
            <v>3511530</v>
          </cell>
          <cell r="C1450" t="str">
            <v>Повернення коштів, наданих за рахунок коштів Державного бюджету України підприємствам машинобудування для здійснення заходів, пов'язаних із збільшенням обсягів виробництва та розвитком ринку техніки для агропромислового комплексу</v>
          </cell>
        </row>
        <row r="1451">
          <cell r="B1451" t="str">
            <v>3511540</v>
          </cell>
          <cell r="C1451" t="str">
            <v>Повернення коштів, наданих для здійснення операцій з фінансового лізингу авіаційної техніки</v>
          </cell>
        </row>
        <row r="1452">
          <cell r="B1452" t="str">
            <v>3511550</v>
          </cell>
          <cell r="C1452" t="str">
            <v>Повернення безвідсоткових бюджетних позичок, наданих підприємствам державної форми власності на погашення заборгованості із заробітної плати</v>
          </cell>
        </row>
        <row r="1453">
          <cell r="B1453" t="str">
            <v>3511560</v>
          </cell>
          <cell r="C1453" t="str">
            <v>Повернення безвідсоткових бюджетних позик, наданих у 2004 році підприємствам державної форми власності паливно-енергетичного комплексу та у 2005 році підприємствам та організаціям вугільної промисловості на погашення заборгованості із заробітної плати пр</v>
          </cell>
        </row>
        <row r="1454">
          <cell r="B1454" t="str">
            <v>3511570</v>
          </cell>
          <cell r="C1454" t="str">
            <v>Повернення кредиту, наданого на реконструкцію гідроелектростанцій за рахунок коштів гранту Уряду Швейцарської конфедерації</v>
          </cell>
        </row>
        <row r="1455">
          <cell r="B1455" t="str">
            <v>3511580</v>
          </cell>
          <cell r="C1455" t="str">
            <v>Обслуговування та погашення боргових зобовіязань за кредитами, залученими під державні гарантії, що використовуються для реалізації завдань і заходів державного фонду регіонального розвитку</v>
          </cell>
        </row>
        <row r="1456">
          <cell r="B1456" t="str">
            <v>3511590</v>
          </cell>
          <cell r="C1456" t="str">
            <v>Обслуговування та погашення зобовіязань за залученими коштами під державні гарантії для здійснення капітальних видатків розпорядниками бюджетних коштів</v>
          </cell>
        </row>
        <row r="1457">
          <cell r="B1457" t="str">
            <v>3511600</v>
          </cell>
          <cell r="C1457" t="str">
            <v>Виконання державою гарантійних зобов'язань за позичальників, що отримали кредити під державні гарантії</v>
          </cell>
        </row>
        <row r="1458">
          <cell r="B1458" t="str">
            <v>3511620</v>
          </cell>
          <cell r="C1458" t="str">
            <v>Фінансування проектів розвитку за рахунок коштів, залучених державою</v>
          </cell>
        </row>
        <row r="1459">
          <cell r="B1459" t="str">
            <v>3511630</v>
          </cell>
          <cell r="C1459" t="str">
            <v>Повернення позик, наданих для фінансування проектів розвитку за рахунок коштів, залучених державою</v>
          </cell>
        </row>
        <row r="1460">
          <cell r="B1460" t="str">
            <v>3511640</v>
          </cell>
          <cell r="C1460" t="str">
            <v>Заходи щодо вдосконалення методології складання грошово-кредитної і банківської статистики</v>
          </cell>
        </row>
        <row r="1461">
          <cell r="B1461" t="str">
            <v>3511650</v>
          </cell>
          <cell r="C1461" t="str">
            <v>Реалізація програм допомоги Європейського Союзу</v>
          </cell>
        </row>
        <row r="1462">
          <cell r="B1462" t="str">
            <v>3511660</v>
          </cell>
          <cell r="C1462" t="str">
            <v>Повернення бюджетних коштів, наданих на поворотній основі на виконання окремих заходів</v>
          </cell>
        </row>
        <row r="1463">
          <cell r="B1463" t="str">
            <v>3511670</v>
          </cell>
          <cell r="C1463" t="str">
            <v>Cубвенція з державного бюджету міському бюджету міста Дніпропетровська на завершення будівництва метрополітену у м. Дніпропетровську</v>
          </cell>
        </row>
        <row r="1464">
          <cell r="B1464" t="str">
            <v>3511800</v>
          </cell>
          <cell r="C1464" t="str">
            <v xml:space="preserve">Субвенція з державного бюджету міському бюджету міста Дніпропетровськ на співфінансування проекту "Завершення будівництва метрополітену у м. Дніпропетровськ"_x000D_
</v>
          </cell>
        </row>
        <row r="1465">
          <cell r="B1465" t="str">
            <v>3511990</v>
          </cell>
          <cell r="C1465" t="str">
            <v>Нерозподілений резерв</v>
          </cell>
        </row>
        <row r="1466">
          <cell r="B1466" t="str">
            <v>3600000</v>
          </cell>
          <cell r="C1466" t="str">
            <v>Міністерство юстиції України</v>
          </cell>
        </row>
        <row r="1467">
          <cell r="B1467" t="str">
            <v>3601000</v>
          </cell>
          <cell r="C1467" t="str">
            <v>Апарат Міністерства юстиції України</v>
          </cell>
        </row>
        <row r="1468">
          <cell r="B1468" t="str">
            <v>3601010</v>
          </cell>
          <cell r="C1468" t="str">
            <v>Керівництво та управління у сфері юстиції</v>
          </cell>
        </row>
        <row r="1469">
          <cell r="B1469" t="str">
            <v>3601070</v>
          </cell>
          <cell r="C1469" t="str">
            <v>Проведення судової експертизи, дослідження і розробки у сфері методики проведення судових експертиз</v>
          </cell>
        </row>
        <row r="1470">
          <cell r="B1470" t="str">
            <v>3601080</v>
          </cell>
          <cell r="C1470" t="str">
            <v>Прикладні розробки у сфері методики проведення судових експертиз</v>
          </cell>
        </row>
        <row r="1471">
          <cell r="B1471" t="str">
            <v>3601090</v>
          </cell>
          <cell r="C1471" t="str">
            <v>Підвищення кваліфікації працівників органів юстиції</v>
          </cell>
        </row>
        <row r="1472">
          <cell r="B1472" t="str">
            <v>3601150</v>
          </cell>
          <cell r="C1472" t="str">
            <v>Забезпечення захисту прав та інтересів України під час урегулювання спорів, розгляду у закордонних юрисдикційних органах справ за участю іноземного суб'єкта та України</v>
          </cell>
        </row>
        <row r="1473">
          <cell r="B1473" t="str">
            <v>3601170</v>
          </cell>
          <cell r="C1473" t="str">
            <v>Платежі на виконання рішень закордонних юрисдикційних органів, прийнятих за наслідками розгляду справ проти України</v>
          </cell>
        </row>
        <row r="1474">
          <cell r="B1474" t="str">
            <v>3601200</v>
          </cell>
          <cell r="C1474" t="str">
            <v>Державна підтримка органів реєстрації речових прав на нерухоме майно та їх обмеження</v>
          </cell>
        </row>
        <row r="1475">
          <cell r="B1475" t="str">
            <v>3601210</v>
          </cell>
          <cell r="C1475" t="str">
            <v>Заходи з підготовки та проведення ХХІІІ Конгресу Всесвітньої асоціації юристів</v>
          </cell>
        </row>
        <row r="1476">
          <cell r="B1476" t="str">
            <v>3601600</v>
          </cell>
          <cell r="C1476" t="str">
            <v>Створення державного реєстру виконавчих проваджень</v>
          </cell>
        </row>
        <row r="1477">
          <cell r="B1477" t="str">
            <v>3601700</v>
          </cell>
          <cell r="C1477" t="str">
            <v>Здійснення обов'язкових реєстраційних платежів з метою забезпечення належного і ефективного захисту прав та інтересів України під час урегулювання спорів, що розглядаються у закордонних юрисдикційних органах за участю іноземного суб'єкта та України</v>
          </cell>
        </row>
        <row r="1478">
          <cell r="B1478" t="str">
            <v>3601710</v>
          </cell>
          <cell r="C1478" t="str">
            <v>Забезпечення захисту прав та інтересів Міністерства транспорту та зв'язку і Державної служби автомобільних доріг під час розгляду спору в Міжнародному арбітражному суді Міжнародної торгової палати</v>
          </cell>
        </row>
        <row r="1479">
          <cell r="B1479" t="str">
            <v>3601800</v>
          </cell>
          <cell r="C1479" t="str">
            <v>Оновлення копіювальної та комп'ютерної техніки, погашення кредиторської заборгованості за проведені роботи з капітального ремонту адміністративних приміщень органів юстиції</v>
          </cell>
        </row>
        <row r="1480">
          <cell r="B1480" t="str">
            <v>3602000</v>
          </cell>
          <cell r="C1480" t="str">
            <v>Державна реєстраційна служба України</v>
          </cell>
        </row>
        <row r="1481">
          <cell r="B1481" t="str">
            <v>3602010</v>
          </cell>
          <cell r="C1481" t="str">
            <v>Керівництво та управління у сфері державної реєстрації</v>
          </cell>
        </row>
        <row r="1482">
          <cell r="B1482" t="str">
            <v>3603000</v>
          </cell>
          <cell r="C1482" t="str">
            <v>Координаційний центр з надання правової допомоги</v>
          </cell>
        </row>
        <row r="1483">
          <cell r="B1483" t="str">
            <v>3603020</v>
          </cell>
          <cell r="C1483" t="str">
            <v>Забезпечення формування та функціонування системи безоплатної правової допомоги</v>
          </cell>
        </row>
        <row r="1484">
          <cell r="B1484" t="str">
            <v>3603030</v>
          </cell>
          <cell r="C1484" t="str">
            <v>Оплата послуг та відшкодування витрат адвокатів з надання безоплатної вторинної правової допомоги</v>
          </cell>
        </row>
        <row r="1485">
          <cell r="B1485" t="str">
            <v>3604000</v>
          </cell>
          <cell r="C1485" t="str">
            <v>Державна виконавча служба України</v>
          </cell>
        </row>
        <row r="1486">
          <cell r="B1486" t="str">
            <v>3604010</v>
          </cell>
          <cell r="C1486" t="str">
            <v>Керівництво та управління у сфері державної виконавчої служби</v>
          </cell>
        </row>
        <row r="1487">
          <cell r="B1487" t="str">
            <v>3606000</v>
          </cell>
          <cell r="C1487" t="str">
            <v>Державна пенітенціарна служба України</v>
          </cell>
        </row>
        <row r="1488">
          <cell r="B1488" t="str">
            <v>3606010</v>
          </cell>
          <cell r="C1488" t="str">
            <v>Керівництво та управління у пенітенціарній сфері</v>
          </cell>
        </row>
        <row r="1489">
          <cell r="B1489" t="str">
            <v>3606020</v>
          </cell>
          <cell r="C1489" t="str">
            <v>Виконання покарань установами і органами пенітенціарної служби</v>
          </cell>
        </row>
        <row r="1490">
          <cell r="B1490" t="str">
            <v>3606030</v>
          </cell>
          <cell r="C1490" t="str">
            <v>Виконання покарань та утримання персоналу установ і органів пенітенціарної служби</v>
          </cell>
        </row>
        <row r="1491">
          <cell r="B1491" t="str">
            <v>3606040</v>
          </cell>
          <cell r="C1491" t="str">
            <v>Фінансова підтримка санаторно-курортних закладів Державного департаменту України з питань виконання покарань</v>
          </cell>
        </row>
        <row r="1492">
          <cell r="B1492" t="str">
            <v>3606060</v>
          </cell>
          <cell r="C1492" t="str">
            <v>Утримання спецконтингенту, хворого на туберкульоз, в установах кримінально-виконавчої служби</v>
          </cell>
        </row>
        <row r="1493">
          <cell r="B1493" t="str">
            <v>3606070</v>
          </cell>
          <cell r="C1493" t="str">
            <v>Заходи щодо покращення умов тримання засуджених та осіб, взятих під варту</v>
          </cell>
        </row>
        <row r="1494">
          <cell r="B1494" t="str">
            <v>3606080</v>
          </cell>
          <cell r="C1494" t="str">
            <v>Будівництво (придбання) житла для осіб рядового і начальницького складу Державної кримінально-виконавчої служби України</v>
          </cell>
        </row>
        <row r="1495">
          <cell r="B1495" t="str">
            <v>3606090</v>
          </cell>
          <cell r="C1495" t="str">
            <v>Підготовка робітничих кадрів у професійно-технічних закладах соціальної адаптації при установах виконання покарань</v>
          </cell>
        </row>
        <row r="1496">
          <cell r="B1496" t="str">
            <v>3606100</v>
          </cell>
          <cell r="C1496"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1497">
          <cell r="B1497" t="str">
            <v>3606600</v>
          </cell>
          <cell r="C1497" t="str">
            <v>Заходи з подолання епідемії туберкульозу та СНІДу в установах кримінально-виконавчої системи</v>
          </cell>
        </row>
        <row r="1498">
          <cell r="B1498" t="str">
            <v>3607000</v>
          </cell>
          <cell r="C1498" t="str">
            <v>Національна академія правових наук України</v>
          </cell>
        </row>
        <row r="1499">
          <cell r="B1499" t="str">
            <v>3608000</v>
          </cell>
          <cell r="C1499" t="str">
            <v>Державна служба України з питань захисту персональних даних</v>
          </cell>
        </row>
        <row r="1500">
          <cell r="B1500" t="str">
            <v>3608010</v>
          </cell>
          <cell r="C1500" t="str">
            <v>Керівництво та управління у сфері захисту персональних даних</v>
          </cell>
        </row>
        <row r="1501">
          <cell r="B1501" t="str">
            <v>3609000</v>
          </cell>
          <cell r="C1501" t="str">
            <v>Державна архівна служба України</v>
          </cell>
        </row>
        <row r="1502">
          <cell r="B1502" t="str">
            <v>3609010</v>
          </cell>
          <cell r="C1502" t="str">
            <v>Керівництво та управління у сфері архівної справи</v>
          </cell>
        </row>
        <row r="1503">
          <cell r="B1503" t="str">
            <v>3609020</v>
          </cell>
          <cell r="C1503" t="str">
            <v>Прикладні розробки у сфері архівної справи та страхового фонду документації</v>
          </cell>
        </row>
        <row r="1504">
          <cell r="B1504" t="str">
            <v>3609030</v>
          </cell>
          <cell r="C1504" t="str">
            <v>Забезпечення діяльності архівних установ та установ страхового фонду документації</v>
          </cell>
        </row>
        <row r="1505">
          <cell r="B1505" t="str">
            <v>3609040</v>
          </cell>
          <cell r="C1505" t="str">
            <v>Підвищення кваліфікації фахівців архівної справи</v>
          </cell>
        </row>
        <row r="1506">
          <cell r="B1506" t="str">
            <v>3609050</v>
          </cell>
          <cell r="C1506" t="str">
            <v>Забезпечення охорони приміщень державних архівів</v>
          </cell>
        </row>
        <row r="1507">
          <cell r="B1507" t="str">
            <v>3609060</v>
          </cell>
          <cell r="C1507" t="str">
            <v>Створення і зберігання страхового фонду документації</v>
          </cell>
        </row>
        <row r="1508">
          <cell r="B1508" t="str">
            <v>3609800</v>
          </cell>
          <cell r="C1508" t="str">
            <v>Розробка проектно-кошторисної документації на реконструкцію комплексу споруд центральних державних архівів у м.Києві</v>
          </cell>
        </row>
        <row r="1509">
          <cell r="B1509" t="str">
            <v>3609810</v>
          </cell>
          <cell r="C1509" t="str">
            <v>Реконструкція комплексу споруд центральних державних архівних установ</v>
          </cell>
        </row>
        <row r="1510">
          <cell r="B1510" t="str">
            <v>3800000</v>
          </cell>
          <cell r="C1510" t="str">
            <v>Міністерство інформаційної політики України</v>
          </cell>
        </row>
        <row r="1511">
          <cell r="B1511" t="str">
            <v>3801000</v>
          </cell>
          <cell r="C1511" t="str">
            <v>Апарат Міністерства інформаційної політики України</v>
          </cell>
        </row>
        <row r="1512">
          <cell r="B1512" t="str">
            <v>3801010</v>
          </cell>
          <cell r="C1512" t="str">
            <v>Керівництво та управління у сфері інформаційної політики</v>
          </cell>
        </row>
        <row r="1513">
          <cell r="B1513" t="str">
            <v>5030000</v>
          </cell>
          <cell r="C1513" t="str">
            <v>Державне агентство з питань науки, інновацій та інформатизації України</v>
          </cell>
        </row>
        <row r="1514">
          <cell r="B1514" t="str">
            <v>5031000</v>
          </cell>
          <cell r="C1514" t="str">
            <v>Апарат Державного агентства з питань науки, інновацій та інформатизації України</v>
          </cell>
        </row>
        <row r="1515">
          <cell r="B1515" t="str">
            <v>5120000</v>
          </cell>
          <cell r="C1515" t="str">
            <v>Державне агентство резерву України</v>
          </cell>
        </row>
        <row r="1516">
          <cell r="B1516" t="str">
            <v>5121000</v>
          </cell>
          <cell r="C1516" t="str">
            <v>Апарат Державного агентства резерву України</v>
          </cell>
        </row>
        <row r="1517">
          <cell r="B1517" t="str">
            <v>5160000</v>
          </cell>
          <cell r="C1517" t="str">
            <v>Державна митна служба України</v>
          </cell>
        </row>
        <row r="1518">
          <cell r="B1518" t="str">
            <v>5270000</v>
          </cell>
          <cell r="C1518" t="str">
            <v>Державна інспекція ядерного регулювання України</v>
          </cell>
        </row>
        <row r="1519">
          <cell r="B1519" t="str">
            <v>5271000</v>
          </cell>
          <cell r="C1519" t="str">
            <v>Апарат Державної інспекції ядерного регулювання України</v>
          </cell>
        </row>
        <row r="1520">
          <cell r="B1520" t="str">
            <v>5271010</v>
          </cell>
          <cell r="C1520" t="str">
            <v>Керівництво та управління у сфері ядерного регулювання</v>
          </cell>
        </row>
        <row r="1521">
          <cell r="B1521" t="str">
            <v>5271020</v>
          </cell>
          <cell r="C1521" t="str">
            <v>Забезпечення ведення Державного регістру джерел іонізуючого випромінювання та прикладні дослідження у сфері ядерного регулювання</v>
          </cell>
        </row>
        <row r="1522">
          <cell r="B1522" t="str">
            <v>5271030</v>
          </cell>
          <cell r="C1522" t="str">
            <v>Підвищення кваліфікації державних службовців п'ятої-сьомої категорій у сфері ядерного регулювання</v>
          </cell>
        </row>
        <row r="1523">
          <cell r="B1523" t="str">
            <v>5271040</v>
          </cell>
          <cell r="C1523" t="str">
            <v>Забезпечення ведення Державного регістру джерел іонізуючого випромінювання</v>
          </cell>
        </row>
        <row r="1524">
          <cell r="B1524" t="str">
            <v>5271050</v>
          </cell>
          <cell r="C1524" t="str">
            <v>Забезпечення безпечного зберігання відпрацьованих високоактивних джерел іонізуючого випромінювання</v>
          </cell>
        </row>
        <row r="1525">
          <cell r="B1525" t="str">
            <v>5340000</v>
          </cell>
          <cell r="C1525" t="str">
            <v>Адміністрація Державної прикордонної служби України</v>
          </cell>
        </row>
        <row r="1526">
          <cell r="B1526" t="str">
            <v>5341000</v>
          </cell>
          <cell r="C1526" t="str">
            <v>Апарат Адміністрації Державної прикордонної служби України</v>
          </cell>
        </row>
        <row r="1527">
          <cell r="B1527" t="str">
            <v>5341020</v>
          </cell>
          <cell r="C1527" t="str">
            <v>Забезпечення особового складу Державної прикордонної служби України</v>
          </cell>
        </row>
        <row r="1528">
          <cell r="B1528" t="str">
            <v>5341050</v>
          </cell>
          <cell r="C1528" t="str">
            <v>Створення, закупівля і модернізація озброєння, військової та спеціальної техніки за державним оборонним замовленням Адміністрації Державної прикордонної служби</v>
          </cell>
        </row>
        <row r="1529">
          <cell r="B1529" t="str">
            <v>5341110</v>
          </cell>
          <cell r="C1529" t="str">
            <v>Заходи, пов'язані із переходом на військову службу за контрактом</v>
          </cell>
        </row>
        <row r="1530">
          <cell r="B1530" t="str">
            <v>5341120</v>
          </cell>
          <cell r="C1530" t="str">
            <v>Заходи з облаштування та реконструкції державного кордону, пов'язані з проведенням Євро-2012</v>
          </cell>
        </row>
        <row r="1531">
          <cell r="B1531" t="str">
            <v>5342000</v>
          </cell>
          <cell r="C1531" t="str">
            <v>Розвідувальний орган Адміністрації Державної прикордонної служби України</v>
          </cell>
        </row>
        <row r="1532">
          <cell r="B1532" t="str">
            <v>5342020</v>
          </cell>
          <cell r="C1532" t="str">
            <v>Заходи, пов'язані із переходом на військову службу за контрактом</v>
          </cell>
        </row>
        <row r="1533">
          <cell r="B1533" t="str">
            <v>5500000</v>
          </cell>
          <cell r="C1533" t="str">
            <v>Національна комісія, що здійснює державне регулювання у сфері ринків фінансових послуг</v>
          </cell>
        </row>
        <row r="1534">
          <cell r="B1534" t="str">
            <v>5501000</v>
          </cell>
          <cell r="C1534" t="str">
            <v>Апарат Національної комісії, що здійснює державне регулювання у сфері ринків фінансових послуг</v>
          </cell>
        </row>
        <row r="1535">
          <cell r="B1535" t="str">
            <v>5501010</v>
          </cell>
          <cell r="C1535" t="str">
            <v>Керівництво та управління у сфері регулювання ринків фінансових послуг</v>
          </cell>
        </row>
        <row r="1536">
          <cell r="B1536" t="str">
            <v>5501020</v>
          </cell>
          <cell r="C1536" t="str">
            <v>Розробка та впровадження комплексної інформаційної системи</v>
          </cell>
        </row>
        <row r="1537">
          <cell r="B1537" t="str">
            <v>5530000</v>
          </cell>
          <cell r="C1537" t="str">
            <v>Державна служба фінансового моніторингу України</v>
          </cell>
        </row>
        <row r="1538">
          <cell r="B1538" t="str">
            <v>5531000</v>
          </cell>
          <cell r="C1538" t="str">
            <v>Апарат Державної служби фінансового моніторингу України</v>
          </cell>
        </row>
        <row r="1539">
          <cell r="B1539" t="str">
            <v>5550000</v>
          </cell>
          <cell r="C1539" t="str">
            <v>Державна служба України з контролю за наркотиками</v>
          </cell>
        </row>
        <row r="1540">
          <cell r="B1540" t="str">
            <v>5551000</v>
          </cell>
          <cell r="C1540" t="str">
            <v>Апарат Державної служби України з контролю за наркотиками</v>
          </cell>
        </row>
        <row r="1541">
          <cell r="B1541" t="str">
            <v>5560000</v>
          </cell>
          <cell r="C1541" t="str">
            <v>Національна комісія, що здійснює державне регулювання у сфері зв'язку та інформатизації</v>
          </cell>
        </row>
        <row r="1542">
          <cell r="B1542" t="str">
            <v>5561000</v>
          </cell>
          <cell r="C1542" t="str">
            <v>Національна комісія, що здійснює державне регулювання у сфері зв'язку та інформатизації</v>
          </cell>
        </row>
        <row r="1543">
          <cell r="B1543" t="str">
            <v>5561010</v>
          </cell>
          <cell r="C1543" t="str">
            <v>Керівництво та управління у сфері регулювання зв'язку та інформатизації</v>
          </cell>
        </row>
        <row r="1544">
          <cell r="B1544" t="str">
            <v>5960000</v>
          </cell>
          <cell r="C1544" t="str">
            <v>Головне управління розвідки Міністерства оборони України</v>
          </cell>
        </row>
        <row r="1545">
          <cell r="B1545" t="str">
            <v>5961000</v>
          </cell>
          <cell r="C1545" t="str">
            <v>Головне управління розвідки Міністерства оборони України</v>
          </cell>
        </row>
        <row r="1546">
          <cell r="B1546" t="str">
            <v>5961010</v>
          </cell>
          <cell r="C1546" t="str">
            <v>Розвідувальна діяльність у сфері оборони</v>
          </cell>
        </row>
        <row r="1547">
          <cell r="B1547" t="str">
            <v>5961020</v>
          </cell>
          <cell r="C1547" t="str">
            <v>Закупівля комплексу спеціального призначення</v>
          </cell>
        </row>
        <row r="1548">
          <cell r="B1548" t="str">
            <v>5961030</v>
          </cell>
          <cell r="C1548" t="str">
            <v>Заходи, пов'язані із переходом на військову службу за контрактом</v>
          </cell>
        </row>
        <row r="1549">
          <cell r="B1549" t="str">
            <v>5961050</v>
          </cell>
          <cell r="C1549" t="str">
            <v>Створення, закупівля і модернізація озброєння, військової та спеціальної техніки за державним оборонним замовленням Головного управління розвідки Міністерства оборони</v>
          </cell>
        </row>
        <row r="1550">
          <cell r="B1550" t="str">
            <v>5980000</v>
          </cell>
          <cell r="C1550" t="str">
            <v>Вища рада юстиції</v>
          </cell>
        </row>
        <row r="1551">
          <cell r="B1551" t="str">
            <v>5981000</v>
          </cell>
          <cell r="C1551" t="str">
            <v>Апарат Вищої ради юстиції</v>
          </cell>
        </row>
        <row r="1552">
          <cell r="B1552" t="str">
            <v>5981010</v>
          </cell>
          <cell r="C1552" t="str">
            <v>Формування суддівського корпусу та контроль за його діяльністю</v>
          </cell>
        </row>
        <row r="1553">
          <cell r="B1553" t="str">
            <v>5990000</v>
          </cell>
          <cell r="C1553" t="str">
            <v>Секретаріат Уповноваженого Верховної Ради України з прав людини</v>
          </cell>
        </row>
        <row r="1554">
          <cell r="B1554" t="str">
            <v>5991000</v>
          </cell>
          <cell r="C1554" t="str">
            <v>Секретаріат Уповноваженого Верховної Ради України з прав людини</v>
          </cell>
        </row>
        <row r="1555">
          <cell r="B1555" t="str">
            <v>5991010</v>
          </cell>
          <cell r="C1555" t="str">
            <v>Парламентський контроль за додержанням конституційних прав і свобод людини</v>
          </cell>
        </row>
        <row r="1556">
          <cell r="B1556" t="str">
            <v>6010000</v>
          </cell>
          <cell r="C1556" t="str">
            <v>Антимонопольний комітет України</v>
          </cell>
        </row>
        <row r="1557">
          <cell r="B1557" t="str">
            <v>6011000</v>
          </cell>
          <cell r="C1557" t="str">
            <v>Апарат Антимонопольного комітету України</v>
          </cell>
        </row>
        <row r="1558">
          <cell r="B1558" t="str">
            <v>6011010</v>
          </cell>
          <cell r="C1558" t="str">
            <v>Керівництво та управління  у сфері конкурентної політики, контроль за дотриманням законодавства про захист економічної конкуренції</v>
          </cell>
        </row>
        <row r="1559">
          <cell r="B1559" t="str">
            <v>6011020</v>
          </cell>
          <cell r="C1559" t="str">
            <v>Прикладні розробки у сфері конкурентної політики та права</v>
          </cell>
        </row>
        <row r="1560">
          <cell r="B1560" t="str">
            <v>6020000</v>
          </cell>
          <cell r="C1560" t="str">
            <v>Вища атестаційна комісія України</v>
          </cell>
        </row>
        <row r="1561">
          <cell r="B1561" t="str">
            <v>6021000</v>
          </cell>
          <cell r="C1561" t="str">
            <v>Апарат Вищої атестаційної комісії України</v>
          </cell>
        </row>
        <row r="1562">
          <cell r="B1562" t="str">
            <v>6021010</v>
          </cell>
          <cell r="C1562" t="str">
            <v>Керівництво та управління у сфері атестації наукових та науково-педагогічних кадрів вищої кваліфікації, присудження наукових ступенів</v>
          </cell>
        </row>
        <row r="1563">
          <cell r="B1563" t="str">
            <v>6070000</v>
          </cell>
          <cell r="C1563" t="str">
            <v>Державна пенітенціарна служба України</v>
          </cell>
        </row>
        <row r="1564">
          <cell r="B1564" t="str">
            <v>6071000</v>
          </cell>
          <cell r="C1564" t="str">
            <v>Апарат Державної пенітенціарної служби України</v>
          </cell>
        </row>
        <row r="1565">
          <cell r="B1565" t="str">
            <v>6080000</v>
          </cell>
          <cell r="C1565" t="str">
            <v>Державний департамент України з питань виконання покарань (загальнодержавні витрати)</v>
          </cell>
        </row>
        <row r="1566">
          <cell r="B1566" t="str">
            <v>6081000</v>
          </cell>
          <cell r="C1566" t="str">
            <v>Державний департамент України з питань виконання покарань (загальнодержавні витрати)</v>
          </cell>
        </row>
        <row r="1567">
          <cell r="B1567" t="str">
            <v>6110000</v>
          </cell>
          <cell r="C1567" t="str">
            <v>Державна архівна служба України</v>
          </cell>
        </row>
        <row r="1568">
          <cell r="B1568" t="str">
            <v>6111000</v>
          </cell>
          <cell r="C1568" t="str">
            <v>Апарат Державної архівної служби України</v>
          </cell>
        </row>
        <row r="1569">
          <cell r="B1569" t="str">
            <v>6120000</v>
          </cell>
          <cell r="C1569" t="str">
            <v>Національне агентство України з питань державної служби</v>
          </cell>
        </row>
        <row r="1570">
          <cell r="B1570" t="str">
            <v>6121000</v>
          </cell>
          <cell r="C1570" t="str">
            <v>Апарат Національного агентства України з питань державної служби</v>
          </cell>
        </row>
        <row r="1571">
          <cell r="B1571" t="str">
            <v>6121010</v>
          </cell>
          <cell r="C1571" t="str">
            <v>Керівництво та  функціональне управління у сфері державної служби</v>
          </cell>
        </row>
        <row r="1572">
          <cell r="B1572" t="str">
            <v>6121020</v>
          </cell>
          <cell r="C1572" t="str">
            <v>Підготовка державних службовців V-VІІ категорій, підвищення кваліфікації державних службовців І-ІV категорій, працівників органів державної влади та органів місцевого самоврядування з питань запобігання і протидії проявам корупції на державній службі та</v>
          </cell>
        </row>
        <row r="1573">
          <cell r="B1573" t="str">
            <v>6121030</v>
          </cell>
          <cell r="C1573" t="str">
            <v>Підвищення кваліфікації фахівців у сфері європейської та світової інтеграції</v>
          </cell>
        </row>
        <row r="1574">
          <cell r="B1574" t="str">
            <v>6121040</v>
          </cell>
          <cell r="C1574" t="str">
            <v>Забезпечення інституційного розвитку державної служби, проведення прикладних досліджень і розробок у сфері державної служби та її адаптації до стандартів Європейського Союзу</v>
          </cell>
        </row>
        <row r="1575">
          <cell r="B1575" t="str">
            <v>6121700</v>
          </cell>
          <cell r="C1575" t="str">
            <v>Погашення кредиторської заборгованості з відшкодування витрат, пов'язаних з проведенням аварійних робіт з ремонту головного фасаду адміністративної будівлі Головного управління державної служби</v>
          </cell>
        </row>
        <row r="1576">
          <cell r="B1576" t="str">
            <v>6122000</v>
          </cell>
          <cell r="C1576" t="str">
            <v>Центр адаптації державної служби до стандартів Європейського Союзу</v>
          </cell>
        </row>
        <row r="1577">
          <cell r="B1577" t="str">
            <v>6122040</v>
          </cell>
          <cell r="C1577" t="str">
            <v>Прикладні дослідження і розробки у сфері державної служби та її адаптації до стандартів Європейського Союзу</v>
          </cell>
        </row>
        <row r="1578">
          <cell r="B1578" t="str">
            <v>6122050</v>
          </cell>
          <cell r="C1578" t="str">
            <v>Організація підготовки та виконання тренінгових програм і заходів з розвитку вищого корпусу державної служби</v>
          </cell>
        </row>
        <row r="1579">
          <cell r="B1579" t="str">
            <v>6122060</v>
          </cell>
          <cell r="C1579" t="str">
            <v>Забезпечення автоматизованої інформаційно-аналітичної системи  обліку особових справ державних службовців і посадових осіб місцевого самоврядування</v>
          </cell>
        </row>
        <row r="1580">
          <cell r="B1580" t="str">
            <v>6150000</v>
          </cell>
          <cell r="C1580" t="str">
            <v>Національна комісія з цінних паперів та фондового ринку</v>
          </cell>
        </row>
        <row r="1581">
          <cell r="B1581" t="str">
            <v>6151000</v>
          </cell>
          <cell r="C1581" t="str">
            <v>Апарат Національної комісії з цінних паперів та фондового ринку</v>
          </cell>
        </row>
        <row r="1582">
          <cell r="B1582" t="str">
            <v>6151010</v>
          </cell>
          <cell r="C1582" t="str">
            <v>Керівництво та управління у сфері фондового ринку</v>
          </cell>
        </row>
        <row r="1583">
          <cell r="B1583" t="str">
            <v>6151020</v>
          </cell>
          <cell r="C1583" t="str">
            <v>Створення cистеми моніторингу фондового ринку</v>
          </cell>
        </row>
        <row r="1584">
          <cell r="B1584" t="str">
            <v>6151030</v>
          </cell>
          <cell r="C1584" t="str">
            <v>Підвищення кваліфікації фахівців з питань фондового ринку та корпоративного управління</v>
          </cell>
        </row>
        <row r="1585">
          <cell r="B1585" t="str">
            <v>6160000</v>
          </cell>
          <cell r="C1585" t="str">
            <v>Державна податкова адміністрація України (загальнодержавні витрати)</v>
          </cell>
        </row>
        <row r="1586">
          <cell r="B1586" t="str">
            <v>6161000</v>
          </cell>
          <cell r="C1586" t="str">
            <v>Державна податкова адміністрація України (загальнодержавні витрати)</v>
          </cell>
        </row>
        <row r="1587">
          <cell r="B1587" t="str">
            <v>6170000</v>
          </cell>
          <cell r="C1587" t="str">
            <v>Державна служба експортного контролю України</v>
          </cell>
        </row>
        <row r="1588">
          <cell r="B1588" t="str">
            <v>6171000</v>
          </cell>
          <cell r="C1588" t="str">
            <v>Апарат Державної служби експортного контролю України</v>
          </cell>
        </row>
        <row r="1589">
          <cell r="B1589" t="str">
            <v>6310000</v>
          </cell>
          <cell r="C1589" t="str">
            <v>Державне агентство з інвестицій та управління національними проектами України (загальнодержавні витрати)</v>
          </cell>
        </row>
        <row r="1590">
          <cell r="B1590" t="str">
            <v>6311000</v>
          </cell>
          <cell r="C1590" t="str">
            <v>Державне агентство з інвестицій та управління національними проектами України (загальнодержавні витрати)</v>
          </cell>
        </row>
        <row r="1591">
          <cell r="B1591" t="str">
            <v>6320000</v>
          </cell>
          <cell r="C1591" t="str">
            <v>Національне антикорупційне бюро України</v>
          </cell>
        </row>
        <row r="1592">
          <cell r="B1592" t="str">
            <v>6321000</v>
          </cell>
          <cell r="C1592" t="str">
            <v>Національне антикорупційне бюро України</v>
          </cell>
        </row>
        <row r="1593">
          <cell r="B1593" t="str">
            <v>6321010</v>
          </cell>
          <cell r="C1593" t="str">
            <v>Забезпечення діяльності Національного антикорупційного бюро України</v>
          </cell>
        </row>
        <row r="1594">
          <cell r="B1594" t="str">
            <v>6330000</v>
          </cell>
          <cell r="C1594" t="str">
            <v>Національне агентство з питань запобігання корупції</v>
          </cell>
        </row>
        <row r="1595">
          <cell r="B1595" t="str">
            <v>6331000</v>
          </cell>
          <cell r="C1595" t="str">
            <v>Апарат Національного агентства з питань запобігання корупції</v>
          </cell>
        </row>
        <row r="1596">
          <cell r="B1596" t="str">
            <v>6331010</v>
          </cell>
          <cell r="C1596" t="str">
            <v>Керівництво та управління у сфері запобігання корупції</v>
          </cell>
        </row>
        <row r="1597">
          <cell r="B1597" t="str">
            <v>6340000</v>
          </cell>
          <cell r="C1597" t="str">
            <v>Національна комісія, що здійснює державне регулювання у сферах енергетики та комунальних послуг</v>
          </cell>
        </row>
        <row r="1598">
          <cell r="B1598" t="str">
            <v>6341000</v>
          </cell>
          <cell r="C1598" t="str">
            <v>Апарат Національної комісії, що здійснює державне регулювання у сферах енергетики та комунальних послуг</v>
          </cell>
        </row>
        <row r="1599">
          <cell r="B1599" t="str">
            <v>6341010</v>
          </cell>
          <cell r="C1599" t="str">
            <v>Керівництво та управління у сфері регулювання енергетики та комунальних послуг</v>
          </cell>
        </row>
        <row r="1600">
          <cell r="B1600" t="str">
            <v>6360000</v>
          </cell>
          <cell r="C1600" t="str">
            <v>Державне агентство з енергоефективності та енергозбереження України</v>
          </cell>
        </row>
        <row r="1601">
          <cell r="B1601" t="str">
            <v>6361000</v>
          </cell>
          <cell r="C1601" t="str">
            <v>Апарат Державного агентства з енергоефективності та енергозбереження України</v>
          </cell>
        </row>
        <row r="1602">
          <cell r="B1602" t="str">
            <v>6370000</v>
          </cell>
          <cell r="C1602" t="str">
            <v>Національна комісія, що здійснює державне регулювання у сфері енергетики</v>
          </cell>
        </row>
        <row r="1603">
          <cell r="B1603" t="str">
            <v>6371000</v>
          </cell>
          <cell r="C1603" t="str">
            <v>Апарат Національної комісії, що здійснює державне регулювання у сфері енергетики</v>
          </cell>
        </row>
        <row r="1604">
          <cell r="B1604" t="str">
            <v>6371010</v>
          </cell>
          <cell r="C1604" t="str">
            <v>Керівництво та управління у сфері регулювання енергетики</v>
          </cell>
        </row>
        <row r="1605">
          <cell r="B1605" t="str">
            <v>6371600</v>
          </cell>
          <cell r="C1605" t="str">
            <v>Впровадження концепції Оптового ринку електроенергії України</v>
          </cell>
        </row>
        <row r="1606">
          <cell r="B1606" t="str">
            <v>6380000</v>
          </cell>
          <cell r="C1606" t="str">
            <v>Державне космічне агентство України</v>
          </cell>
        </row>
        <row r="1607">
          <cell r="B1607" t="str">
            <v>6381000</v>
          </cell>
          <cell r="C1607" t="str">
            <v>Апарат Державного космічного агентства України</v>
          </cell>
        </row>
        <row r="1608">
          <cell r="B1608" t="str">
            <v>6381010</v>
          </cell>
          <cell r="C1608" t="str">
            <v>Керівництво та управління у сфері космічної діяльності</v>
          </cell>
        </row>
        <row r="1609">
          <cell r="B1609" t="str">
            <v>6381020</v>
          </cell>
          <cell r="C1609" t="str">
            <v>Виконання робіт за державними цільовими програмами і державним замовленням у сфері космічної галузі, в тому числі загальнодержавної цільової науково-технічної космічної програми України</v>
          </cell>
        </row>
        <row r="1610">
          <cell r="B1610" t="str">
            <v>6381030</v>
          </cell>
          <cell r="C1610" t="str">
            <v>Надання позашкільної освіти Національним центром аерокосмічної освіти молоді ім.О.М. Макарова</v>
          </cell>
        </row>
        <row r="1611">
          <cell r="B1611" t="str">
            <v>6381040</v>
          </cell>
          <cell r="C1611" t="str">
            <v>Загальнодержавна цільова науково-технічна космічна програма України</v>
          </cell>
        </row>
        <row r="1612">
          <cell r="B1612" t="str">
            <v>6381050</v>
          </cell>
          <cell r="C1612" t="str">
            <v>Управління та випробування космічних засобів</v>
          </cell>
        </row>
        <row r="1613">
          <cell r="B1613" t="str">
            <v>6381100</v>
          </cell>
          <cell r="C1613" t="str">
            <v>Будівництво (придбання) житла для військовослужбовців Державного космічного агентства України</v>
          </cell>
        </row>
        <row r="1614">
          <cell r="B1614" t="str">
            <v>6381120</v>
          </cell>
          <cell r="C1614" t="str">
            <v>Утилізація твердого ракетного палива</v>
          </cell>
        </row>
        <row r="1615">
          <cell r="B1615" t="str">
            <v>6381130</v>
          </cell>
          <cell r="C1615" t="str">
            <v>Виконання боргових зобов'язань за кредитами, залученими під державні гарантії для реалізації проектів "Циклон-4" та "Створення Національної супутникової системи зв'язку"</v>
          </cell>
        </row>
        <row r="1616">
          <cell r="B1616" t="str">
            <v>6381140</v>
          </cell>
          <cell r="C1616" t="str">
            <v>Реконструкція і технічне переоснащення ТЕЦ ДП "ВО Південний машинобудівний завод ім. О.М. Макарова"</v>
          </cell>
        </row>
        <row r="1617">
          <cell r="B1617" t="str">
            <v>6381150</v>
          </cell>
          <cell r="C1617" t="str">
            <v>Підготовка виробництва та створення промислових потужностей для утилізації звичайних видів боєприпасів, непридатних для подальшого використання та зберігання</v>
          </cell>
        </row>
        <row r="1618">
          <cell r="B1618" t="str">
            <v>6381160</v>
          </cell>
          <cell r="C1618" t="str">
            <v>Реформування та розвиток державних підприємств "ВО "Південний машинобудівний завод ім. О.М. Макарова" та Державного Конструкторського бюро "Південне" імені М.К. Янгеля</v>
          </cell>
        </row>
        <row r="1619">
          <cell r="B1619" t="str">
            <v>6381190</v>
          </cell>
          <cell r="C1619" t="str">
            <v>Забезпечення службовим житлом молодих спеціалістів державних підприємств космічної галузі</v>
          </cell>
        </row>
        <row r="1620">
          <cell r="B1620" t="str">
            <v>6381200</v>
          </cell>
          <cell r="C1620" t="str">
            <v>Підготовка та створення спеціальних технологій для виготовлення багатофункціонального ракетного комплексу за темою "Сапсан"</v>
          </cell>
        </row>
        <row r="1621">
          <cell r="B1621" t="str">
            <v>6390000</v>
          </cell>
          <cell r="C1621" t="str">
            <v>Національне агентство України з питань забезпечення ефективного використання енергетичних ресурсів (загальнодержавні витрати)</v>
          </cell>
        </row>
        <row r="1622">
          <cell r="B1622" t="str">
            <v>6391000</v>
          </cell>
          <cell r="C1622" t="str">
            <v>Національне агентство України з питань забезпечення ефективного використання енергетичних ресурсів (загальнодержавні витрати)</v>
          </cell>
        </row>
        <row r="1623">
          <cell r="B1623" t="str">
            <v>6400000</v>
          </cell>
          <cell r="C1623" t="str">
            <v>Національна комісія регулювання ринку комунальних послуг України</v>
          </cell>
        </row>
        <row r="1624">
          <cell r="B1624" t="str">
            <v>6440000</v>
          </cell>
          <cell r="C1624" t="str">
            <v>Національна рада України з питань телебачення і радіомовлення</v>
          </cell>
        </row>
        <row r="1625">
          <cell r="B1625" t="str">
            <v>6441000</v>
          </cell>
          <cell r="C1625" t="str">
            <v>Апарат Національної ради України з питань телебачення і радіомовлення</v>
          </cell>
        </row>
        <row r="1626">
          <cell r="B1626" t="str">
            <v>6441010</v>
          </cell>
          <cell r="C1626" t="str">
            <v>Керівництво та управління здійсненням контролю у сфері телебачення і радіомовлення</v>
          </cell>
        </row>
        <row r="1627">
          <cell r="B1627" t="str">
            <v>6441030</v>
          </cell>
          <cell r="C1627" t="str">
            <v>Розробка висновків щодо електромагнітної сумісності радіоелектронних засобів мовлення, необхідних для створення та розвитку каналів мовлення, мереж мовлення та телемереж</v>
          </cell>
        </row>
        <row r="1628">
          <cell r="B1628" t="str">
            <v>6450000</v>
          </cell>
          <cell r="C1628" t="str">
            <v>Національна комісія, що здійснює державне регулювання у сфері комунальних послуг</v>
          </cell>
        </row>
        <row r="1629">
          <cell r="B1629" t="str">
            <v>6451000</v>
          </cell>
          <cell r="C1629" t="str">
            <v>Апарат Національної комісії, що здійснює державне регулювання у сфері комунальних послуг</v>
          </cell>
        </row>
        <row r="1630">
          <cell r="B1630" t="str">
            <v>6451010</v>
          </cell>
          <cell r="C1630" t="str">
            <v>Керівництво та управління у сфері регулювання ринку комунальних послуг</v>
          </cell>
        </row>
        <row r="1631">
          <cell r="B1631" t="str">
            <v>6460000</v>
          </cell>
          <cell r="C1631" t="str">
            <v>Національне агентство з питань підготовки та проведення в Україні фінальної частини чемпіонату Європи 2012 року з футболу</v>
          </cell>
        </row>
        <row r="1632">
          <cell r="B1632" t="str">
            <v>6461000</v>
          </cell>
          <cell r="C1632" t="str">
            <v>Апарат Національного агентства з питань підготовки та проведення в Україні фінальної частини чемпіонату Європи 2012 року з футболу</v>
          </cell>
        </row>
        <row r="1633">
          <cell r="B1633" t="str">
            <v>6461010</v>
          </cell>
          <cell r="C1633" t="str">
            <v>Організаційне забезпечення діяльності Національного агентства з питань підготовки та проведення в Україні фінальної частини чемпіонату Європи 2012 року з футболу</v>
          </cell>
        </row>
        <row r="1634">
          <cell r="B1634" t="str">
            <v>6461020</v>
          </cell>
          <cell r="C1634" t="str">
            <v>Заходи із залучення інвесторів для підготовки і проведення в Україні фінальної частини чемпіонату Європи 2012 року з футболу</v>
          </cell>
        </row>
        <row r="1635">
          <cell r="B1635" t="str">
            <v>6480000</v>
          </cell>
          <cell r="C1635" t="str">
            <v>Пенсійний фонд України</v>
          </cell>
        </row>
        <row r="1636">
          <cell r="B1636" t="str">
            <v>6481000</v>
          </cell>
          <cell r="C1636" t="str">
            <v>Пенсійний фонд України</v>
          </cell>
        </row>
        <row r="1637">
          <cell r="B1637" t="str">
            <v>6500000</v>
          </cell>
          <cell r="C1637" t="str">
            <v>Рада національної безпеки і оборони України</v>
          </cell>
        </row>
        <row r="1638">
          <cell r="B1638" t="str">
            <v>6501000</v>
          </cell>
          <cell r="C1638" t="str">
            <v>Апарат Ради національної безпеки і оборони України</v>
          </cell>
        </row>
        <row r="1639">
          <cell r="B1639" t="str">
            <v>6501010</v>
          </cell>
          <cell r="C1639" t="str">
            <v>Інформаційно-аналітичне забезпечення координаційної діяльності у сфері національної безпеки і оборони</v>
          </cell>
        </row>
        <row r="1640">
          <cell r="B1640" t="str">
            <v>6501020</v>
          </cell>
          <cell r="C1640" t="str">
            <v>Фундаментальні дослідження у сфері національної безпеки</v>
          </cell>
        </row>
        <row r="1641">
          <cell r="B1641" t="str">
            <v>6501030</v>
          </cell>
          <cell r="C1641" t="str">
            <v>Прикладні розробки у сфері національної безпеки</v>
          </cell>
        </row>
        <row r="1642">
          <cell r="B1642" t="str">
            <v>6501040</v>
          </cell>
          <cell r="C1642" t="str">
            <v>Підготовка науково-педагогічних та наукових кадрів у сфері національної безпеки</v>
          </cell>
        </row>
        <row r="1643">
          <cell r="B1643" t="str">
            <v>6510000</v>
          </cell>
          <cell r="C1643" t="str">
            <v>Рахункова палата</v>
          </cell>
        </row>
        <row r="1644">
          <cell r="B1644" t="str">
            <v>6511000</v>
          </cell>
          <cell r="C1644" t="str">
            <v>Апарат Рахункової палати</v>
          </cell>
        </row>
        <row r="1645">
          <cell r="B1645" t="str">
            <v>6511010</v>
          </cell>
          <cell r="C1645" t="str">
            <v>Керівництво та управління у сфері контролю за виконанням державного бюджету</v>
          </cell>
        </row>
        <row r="1646">
          <cell r="B1646" t="str">
            <v>6511020</v>
          </cell>
          <cell r="C1646" t="str">
            <v>Створення інформаційно-аналітичної системи Рахункової палати</v>
          </cell>
        </row>
        <row r="1647">
          <cell r="B1647" t="str">
            <v>6520000</v>
          </cell>
          <cell r="C1647" t="str">
            <v>Служба безпеки України</v>
          </cell>
        </row>
        <row r="1648">
          <cell r="B1648" t="str">
            <v>6521000</v>
          </cell>
          <cell r="C1648" t="str">
            <v>Центральне управління Служби безпеки України</v>
          </cell>
        </row>
        <row r="1649">
          <cell r="B1649" t="str">
            <v>6521010</v>
          </cell>
          <cell r="C1649" t="str">
            <v>Забезпечення заходів у сфері безпеки держави та діяльності органів системи Служби безпеки України</v>
          </cell>
        </row>
        <row r="1650">
          <cell r="B1650" t="str">
            <v>6521030</v>
          </cell>
          <cell r="C1650" t="str">
            <v>Наукова діяльність у сфері забезпечення державної безпеки, дослідження та розробки спеціальної техніки</v>
          </cell>
        </row>
        <row r="1651">
          <cell r="B1651" t="str">
            <v>6521040</v>
          </cell>
          <cell r="C1651" t="str">
            <v>Забезпечення перебування за кордоном працівників органів державної влади</v>
          </cell>
        </row>
        <row r="1652">
          <cell r="B1652" t="str">
            <v>6521050</v>
          </cell>
          <cell r="C1652" t="str">
            <v>Медичне обслуговування і оздоровлення особового складу та утримання закладів дошкільної освіти Служби безпеки України</v>
          </cell>
        </row>
        <row r="1653">
          <cell r="B1653" t="str">
            <v>6521060</v>
          </cell>
          <cell r="C1653" t="str">
            <v>Створення, закупівля і модернізація озброєння, військової та спеціальної техніки за державним оборонним замовленням Служби безпеки</v>
          </cell>
        </row>
        <row r="1654">
          <cell r="B1654" t="str">
            <v>6521070</v>
          </cell>
          <cell r="C1654" t="str">
            <v>Підготовка та перепідготовка кадрів Служби безпеки України вищими навчальними закладами ІІІ та ІV рівнів акредитації</v>
          </cell>
        </row>
        <row r="1655">
          <cell r="B1655" t="str">
            <v>6521080</v>
          </cell>
          <cell r="C1655" t="str">
            <v>Заходи із забезпечення безпеки та протидії терористичній діяльності, пов'язані з проведенням  Євро-2012</v>
          </cell>
        </row>
        <row r="1656">
          <cell r="B1656" t="str">
            <v>6521090</v>
          </cell>
          <cell r="C1656" t="str">
            <v>Утримання закладів дошкільної освіти Служби безпеки України</v>
          </cell>
        </row>
        <row r="1657">
          <cell r="B1657" t="str">
            <v>6521100</v>
          </cell>
          <cell r="C1657" t="str">
            <v>Будівництво (придбання) житла для військовослужбовців Служби безпеки України</v>
          </cell>
        </row>
        <row r="1658">
          <cell r="B1658" t="str">
            <v>6521200</v>
          </cell>
          <cell r="C1658" t="str">
            <v>Забезпечення заходів спеціальними підрозділами по боротьбі з організованою злочинністю та корупцією Служби безпеки України</v>
          </cell>
        </row>
        <row r="1659">
          <cell r="B1659" t="str">
            <v>6521210</v>
          </cell>
          <cell r="C1659" t="str">
            <v>Заходи, пов'язані із переходом на військову службу за контрактом</v>
          </cell>
        </row>
        <row r="1660">
          <cell r="B1660" t="str">
            <v>6521220</v>
          </cell>
          <cell r="C1660" t="str">
            <v>Боротьба з тероризмом на території України</v>
          </cell>
        </row>
        <row r="1661">
          <cell r="B1661" t="str">
            <v>6522000</v>
          </cell>
          <cell r="C1661" t="str">
            <v>Департамент розвідки Служби безпеки України</v>
          </cell>
        </row>
        <row r="1662">
          <cell r="B1662" t="str">
            <v>6524000</v>
          </cell>
          <cell r="C1662" t="str">
            <v>Антитерористичний центр Служби безпеки України</v>
          </cell>
        </row>
        <row r="1663">
          <cell r="B1663" t="str">
            <v>6524010</v>
          </cell>
          <cell r="C1663" t="str">
            <v>Координація діяльності у запобіганні терористичним актам</v>
          </cell>
        </row>
        <row r="1664">
          <cell r="B1664" t="str">
            <v>6524020</v>
          </cell>
          <cell r="C1664" t="str">
            <v>Заходи, пов'язані із переходом на військову службу за контрактом</v>
          </cell>
        </row>
        <row r="1665">
          <cell r="B1665" t="str">
            <v>6530000</v>
          </cell>
          <cell r="C1665" t="str">
            <v>Служба безпеки України (загальнодержавні витрати)</v>
          </cell>
        </row>
        <row r="1666">
          <cell r="B1666" t="str">
            <v>6531000</v>
          </cell>
          <cell r="C1666" t="str">
            <v>Служба безпеки України (загальнодержавні витрати)</v>
          </cell>
        </row>
        <row r="1667">
          <cell r="B1667" t="str">
            <v>6540000</v>
          </cell>
          <cell r="C1667" t="str">
            <v>Національна академія наук України</v>
          </cell>
        </row>
        <row r="1668">
          <cell r="B1668" t="str">
            <v>6541000</v>
          </cell>
          <cell r="C1668" t="str">
            <v>Національна академія наук України</v>
          </cell>
        </row>
        <row r="1669">
          <cell r="B1669" t="str">
            <v>6541020</v>
          </cell>
          <cell r="C1669" t="str">
            <v>Наукова і організаційна діяльність президії Національної академії наук України</v>
          </cell>
        </row>
        <row r="1670">
          <cell r="B1670" t="str">
            <v>6541030</v>
          </cell>
          <cell r="C1670"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підготовка наукових кадрів, фінансова підтримка розвитку наукової інфраструктури та наукових об'єктів,</v>
          </cell>
        </row>
        <row r="1671">
          <cell r="B1671" t="str">
            <v>6541080</v>
          </cell>
          <cell r="C1671" t="str">
            <v>Підготовка кадрів з пріоритетних напрямів науки вищими навчальними закладами ІІІ і ІV рівнів акредитації</v>
          </cell>
        </row>
        <row r="1672">
          <cell r="B1672" t="str">
            <v>6541100</v>
          </cell>
          <cell r="C1672" t="str">
            <v>Медичне обслуговування працівників Національної академії наук України</v>
          </cell>
        </row>
        <row r="1673">
          <cell r="B1673" t="str">
            <v>6541140</v>
          </cell>
          <cell r="C1673" t="str">
            <v>Здійснення науково-дослідницьких та дослідно-конструкторських робіт Інститутом проблем безпеки атомних електростанцій Національної академії наук України</v>
          </cell>
        </row>
        <row r="1674">
          <cell r="B1674" t="str">
            <v>6541200</v>
          </cell>
          <cell r="C1674" t="str">
            <v>Підвищення кваліфікації з пріоритетних напрямів науки та підготовка до державної атестації наукових кадрів Національної академії наук України</v>
          </cell>
        </row>
        <row r="1675">
          <cell r="B1675" t="str">
            <v>6550000</v>
          </cell>
          <cell r="C1675" t="str">
            <v>Національна академія педагогічних наук України</v>
          </cell>
        </row>
        <row r="1676">
          <cell r="B1676" t="str">
            <v>6551000</v>
          </cell>
          <cell r="C1676" t="str">
            <v>Національна академія педагогічних наук України</v>
          </cell>
        </row>
        <row r="1677">
          <cell r="B1677" t="str">
            <v>6551020</v>
          </cell>
          <cell r="C1677" t="str">
            <v>Наукова і організаційна діяльність президії Національної академії педагогічних наук України</v>
          </cell>
        </row>
        <row r="1678">
          <cell r="B1678" t="str">
            <v>6551030</v>
          </cell>
          <cell r="C1678"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педагогічних наук, підготовка наукових кадрів, фінансова підтримка розвитку наукової інфраструкт</v>
          </cell>
        </row>
        <row r="1679">
          <cell r="B1679" t="str">
            <v>6551060</v>
          </cell>
          <cell r="C1679" t="str">
            <v>Підвищення кваліфікації керівних кадрів і спеціалістів у сфері освіти закладами післядипломної освіти ІІІ і ІV рівнів акредитації</v>
          </cell>
        </row>
        <row r="1680">
          <cell r="B1680" t="str">
            <v>6551070</v>
          </cell>
          <cell r="C1680" t="str">
            <v>Підготовка та перепідготовка робітничих кадрів і фахівців автосервісу навчально-науковим центром професійно-технічної освіти Національної академії педагогічних наук України</v>
          </cell>
        </row>
        <row r="1681">
          <cell r="B1681" t="str">
            <v>6551100</v>
          </cell>
          <cell r="C1681" t="str">
            <v>Збереження та популяризація історії педагогічної науки та практики</v>
          </cell>
        </row>
        <row r="1682">
          <cell r="B1682" t="str">
            <v>6560000</v>
          </cell>
          <cell r="C1682" t="str">
            <v>Національна академія медичних наук України</v>
          </cell>
        </row>
        <row r="1683">
          <cell r="B1683" t="str">
            <v>6561000</v>
          </cell>
          <cell r="C1683" t="str">
            <v>Національна академія медичних наук України</v>
          </cell>
        </row>
        <row r="1684">
          <cell r="B1684" t="str">
            <v>6561040</v>
          </cell>
          <cell r="C1684"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профілактики і лікування хвороб людини, підготовка наукових кадрів, фінансова підтримка розвитку</v>
          </cell>
        </row>
        <row r="1685">
          <cell r="B1685" t="str">
            <v>6561060</v>
          </cell>
          <cell r="C1685" t="str">
            <v>Діагностика і лікування захворювань із впровадженням експериментальних та нових медичних технологій, спеціалізована консультативно-поліклінічна допомога, що надається науково-дослідними установами Національної академії медичних наук України</v>
          </cell>
        </row>
        <row r="1686">
          <cell r="B1686" t="str">
            <v>6561090</v>
          </cell>
          <cell r="C1686" t="str">
            <v>Наукова і організаційна діяльність президії Національної академії медичних наук України</v>
          </cell>
        </row>
        <row r="1687">
          <cell r="B1687" t="str">
            <v>6570000</v>
          </cell>
          <cell r="C1687" t="str">
            <v>Національна академія мистецтв України</v>
          </cell>
        </row>
        <row r="1688">
          <cell r="B1688" t="str">
            <v>6571000</v>
          </cell>
          <cell r="C1688" t="str">
            <v>Національна академія мистецтв України</v>
          </cell>
        </row>
        <row r="1689">
          <cell r="B1689" t="str">
            <v>6571020</v>
          </cell>
          <cell r="C1689" t="str">
            <v>Наукова і організаційна діяльність президії Національної академії мистецтв України</v>
          </cell>
        </row>
        <row r="1690">
          <cell r="B1690" t="str">
            <v>6571030</v>
          </cell>
          <cell r="C1690" t="str">
            <v>Фундаментальні дослідження та підготовка наукових кадрів у сфері мистецтвознавства</v>
          </cell>
        </row>
        <row r="1691">
          <cell r="B1691" t="str">
            <v>6580000</v>
          </cell>
          <cell r="C1691" t="str">
            <v>Національна академія правових наук України</v>
          </cell>
        </row>
        <row r="1692">
          <cell r="B1692" t="str">
            <v>6581000</v>
          </cell>
          <cell r="C1692" t="str">
            <v>Національна академія правових наук України</v>
          </cell>
        </row>
        <row r="1693">
          <cell r="B1693" t="str">
            <v>6581020</v>
          </cell>
          <cell r="C1693" t="str">
            <v>Наукова і організаційна діяльність президії Національної академії правових наук України</v>
          </cell>
        </row>
        <row r="1694">
          <cell r="B1694" t="str">
            <v>6581040</v>
          </cell>
          <cell r="C1694"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законодавства і права, підготовка наукових кадрів, фінансова підтримка розвитку наукової інфраст</v>
          </cell>
        </row>
        <row r="1695">
          <cell r="B1695" t="str">
            <v>6590000</v>
          </cell>
          <cell r="C1695" t="str">
            <v>Національна академія аграрних наук України</v>
          </cell>
        </row>
        <row r="1696">
          <cell r="B1696" t="str">
            <v>6591000</v>
          </cell>
          <cell r="C1696" t="str">
            <v>Національна академія аграрних наук України</v>
          </cell>
        </row>
        <row r="1697">
          <cell r="B1697" t="str">
            <v>6591020</v>
          </cell>
          <cell r="C1697" t="str">
            <v>Наукова і організаційна діяльність президії Національної академії аграрних наук України</v>
          </cell>
        </row>
        <row r="1698">
          <cell r="B1698" t="str">
            <v>6591060</v>
          </cell>
          <cell r="C1698"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агропромислового комплексу, підготовка наукових кадрів, фінансова підтримка технічного забезпече</v>
          </cell>
        </row>
        <row r="1699">
          <cell r="B1699" t="str">
            <v>6591080</v>
          </cell>
          <cell r="C1699" t="str">
            <v>Здійснення заходів щодо підтримки науково-дослідних господарств</v>
          </cell>
        </row>
        <row r="1700">
          <cell r="B1700" t="str">
            <v>6591100</v>
          </cell>
          <cell r="C1700" t="str">
            <v>Збереження природно-заповідного фонду в біосферному заповіднику "Асканія-Нова"</v>
          </cell>
        </row>
        <row r="1701">
          <cell r="B1701" t="str">
            <v>6600000</v>
          </cell>
          <cell r="C1701" t="str">
            <v>Управління державної охорони України</v>
          </cell>
        </row>
        <row r="1702">
          <cell r="B1702" t="str">
            <v>6601000</v>
          </cell>
          <cell r="C1702" t="str">
            <v>Управління державної охорони України</v>
          </cell>
        </row>
        <row r="1703">
          <cell r="B1703" t="str">
            <v>6601020</v>
          </cell>
          <cell r="C1703" t="str">
            <v>Державна охорона органів державної влади та посадових осіб</v>
          </cell>
        </row>
        <row r="1704">
          <cell r="B1704" t="str">
            <v>6601030</v>
          </cell>
          <cell r="C1704" t="str">
            <v>Будівництво (придбання) житла для військовослужбовців Управління державної охорони України</v>
          </cell>
        </row>
        <row r="1705">
          <cell r="B1705" t="str">
            <v>6601040</v>
          </cell>
          <cell r="C1705" t="str">
            <v>Заходи, пов'язані із переходом на військову службу за контрактом</v>
          </cell>
        </row>
        <row r="1706">
          <cell r="B1706" t="str">
            <v>6610000</v>
          </cell>
          <cell r="C1706" t="str">
            <v>Фонд державного майна України</v>
          </cell>
        </row>
        <row r="1707">
          <cell r="B1707" t="str">
            <v>6611000</v>
          </cell>
          <cell r="C1707" t="str">
            <v>Апарат Фонду державного майна України</v>
          </cell>
        </row>
        <row r="1708">
          <cell r="B1708" t="str">
            <v>6611010</v>
          </cell>
          <cell r="C1708" t="str">
            <v>Керівництво та управління у сфері державного майна</v>
          </cell>
        </row>
        <row r="1709">
          <cell r="B1709" t="str">
            <v>6611020</v>
          </cell>
          <cell r="C1709" t="str">
            <v>Заходи, пов'язані з проведенням приватизації державного майна</v>
          </cell>
        </row>
        <row r="1710">
          <cell r="B1710" t="str">
            <v>6611030</v>
          </cell>
          <cell r="C1710" t="str">
            <v>Створення та впровадження комплексної системи електронного документообігу та інформаційно-аналітичних реєстрів Фонду державного майна України</v>
          </cell>
        </row>
        <row r="1711">
          <cell r="B1711" t="str">
            <v>6620000</v>
          </cell>
          <cell r="C1711" t="str">
            <v>Служба зовнішньої розвідки України</v>
          </cell>
        </row>
        <row r="1712">
          <cell r="B1712" t="str">
            <v>6621000</v>
          </cell>
          <cell r="C1712" t="str">
            <v>Служба зовнішньої розвідки України</v>
          </cell>
        </row>
        <row r="1713">
          <cell r="B1713" t="str">
            <v>6621010</v>
          </cell>
          <cell r="C1713" t="str">
            <v>Розвідувальна діяльність у сфері безпеки держави та спеціальний захист державних представництв за кордоном</v>
          </cell>
        </row>
        <row r="1714">
          <cell r="B1714" t="str">
            <v>6621020</v>
          </cell>
          <cell r="C1714" t="str">
            <v>Медичне обслуговування та оздоровлення особового складу Служби зовнішньої розвідки України</v>
          </cell>
        </row>
        <row r="1715">
          <cell r="B1715" t="str">
            <v>6621030</v>
          </cell>
          <cell r="C1715" t="str">
            <v>Будівництво (придбання) житла для військовослужбовців Служби зовнішньої розвідки України</v>
          </cell>
        </row>
        <row r="1716">
          <cell r="B1716" t="str">
            <v>6621040</v>
          </cell>
          <cell r="C1716" t="str">
            <v>Підготовка та підвищення кваліфікації кадрів у сфері розвідувальної діяльності вищими навчальними закладами ІІІ і ІV рівнів акредитації</v>
          </cell>
        </row>
        <row r="1717">
          <cell r="B1717" t="str">
            <v>6621050</v>
          </cell>
          <cell r="C1717" t="str">
            <v>Заходи, пов'язані із переходом на військову службу за контрактом</v>
          </cell>
        </row>
        <row r="1718">
          <cell r="B1718" t="str">
            <v>6640000</v>
          </cell>
          <cell r="C1718" t="str">
            <v>Адміністрація Державної служби спеціального зв'язку та захисту інформації України</v>
          </cell>
        </row>
        <row r="1719">
          <cell r="B1719" t="str">
            <v>6641000</v>
          </cell>
          <cell r="C1719" t="str">
            <v>Адміністрація Державної служби спеціального зв'язку та захисту інформації України</v>
          </cell>
        </row>
        <row r="1720">
          <cell r="B1720" t="str">
            <v>6641010</v>
          </cell>
          <cell r="C1720" t="str">
            <v>Забезпечення функціонування державної системи спеціального зв'язку та захисту інформації</v>
          </cell>
        </row>
        <row r="1721">
          <cell r="B1721" t="str">
            <v>6641020</v>
          </cell>
          <cell r="C1721" t="str">
            <v>Розвиток і модернізація державної системи спеціального зв'язку та захисту інформації</v>
          </cell>
        </row>
        <row r="1722">
          <cell r="B1722" t="str">
            <v>6641030</v>
          </cell>
          <cell r="C1722" t="str">
            <v>Розвиток та модернізація державної системи урядового зв'язку</v>
          </cell>
        </row>
        <row r="1723">
          <cell r="B1723" t="str">
            <v>6641040</v>
          </cell>
          <cell r="C1723" t="str">
            <v>Створення та забезпечення функціонування Національної системи конфіденційного зв'язку</v>
          </cell>
        </row>
        <row r="1724">
          <cell r="B1724" t="str">
            <v>6641050</v>
          </cell>
          <cell r="C1724" t="str">
            <v>Підготовка кадрів для сфери зв'язку вищими навчальними закладами ІІІ та ІV рівнів акредитації</v>
          </cell>
        </row>
        <row r="1725">
          <cell r="B1725" t="str">
            <v>6641060</v>
          </cell>
          <cell r="C1725" t="str">
            <v>Будівництво (придбання) житла для осіб рядового і начальницького складу Державної служби спеціального зв'язку та захисту інформації України</v>
          </cell>
        </row>
        <row r="1726">
          <cell r="B1726" t="str">
            <v>6641070</v>
          </cell>
          <cell r="C1726" t="str">
            <v>Створення, закупівля і модернізація спеціальної техніки за державним оборонним замовленням Державної служби спеціального зв'язку та захисту інформації</v>
          </cell>
        </row>
        <row r="1727">
          <cell r="B1727" t="str">
            <v>6641080</v>
          </cell>
          <cell r="C1727" t="str">
            <v>Прикладні наукові та науково-технічні розробки, виконання робіт за державним замовленням, фінансова підтримка розвитку інфраструктури наукової діяльності у сфері зв'язку, розвиток цифрового телерадіомовлення</v>
          </cell>
        </row>
        <row r="1728">
          <cell r="B1728" t="str">
            <v>6641090</v>
          </cell>
          <cell r="C1728" t="str">
            <v>Підготовка кадрів для сфери зв'язку вищими навчальними закладами І та ІІ рівнів акредитації</v>
          </cell>
        </row>
        <row r="1729">
          <cell r="B1729" t="str">
            <v>6641110</v>
          </cell>
          <cell r="C1729" t="str">
            <v>Доставка дипломатичної кореспонденції за кордон і в Україну</v>
          </cell>
        </row>
        <row r="1730">
          <cell r="B1730" t="str">
            <v>6641120</v>
          </cell>
          <cell r="C1730" t="str">
            <v>Доставка спеціальної службової кореспонденції органам державної влади</v>
          </cell>
        </row>
        <row r="1731">
          <cell r="B1731" t="str">
            <v>6641130</v>
          </cell>
          <cell r="C1731" t="str">
            <v>Модернізація вузлів звіязку спеціального призначення</v>
          </cell>
        </row>
        <row r="1732">
          <cell r="B1732" t="str">
            <v>6650000</v>
          </cell>
          <cell r="C1732" t="str">
            <v>Національне агентство з питань підготовки та проведення в Україні фінальної частини чемпіонату Європи 2012 року з футболу та реалізації інфраструктурних проектів</v>
          </cell>
        </row>
        <row r="1733">
          <cell r="B1733" t="str">
            <v>6651000</v>
          </cell>
          <cell r="C1733" t="str">
            <v>Національне агентство з питань підготовки та проведення в Україні фінальної частини чемпіонату Європи 2012 року з футболу та реалізації інфраструктурних проектів</v>
          </cell>
        </row>
        <row r="1734">
          <cell r="B1734" t="str">
            <v>6651010</v>
          </cell>
          <cell r="C1734" t="str">
            <v>Організаційне забезпечення підготовки та реалізації інфраструктурних проектів</v>
          </cell>
        </row>
        <row r="1735">
          <cell r="B1735" t="str">
            <v>6730000</v>
          </cell>
          <cell r="C1735" t="str">
            <v>Центральна виборча комісія</v>
          </cell>
        </row>
        <row r="1736">
          <cell r="B1736" t="str">
            <v>6731000</v>
          </cell>
          <cell r="C1736" t="str">
            <v>Апарат Центральної виборчої комісії</v>
          </cell>
        </row>
        <row r="1737">
          <cell r="B1737" t="str">
            <v>6731010</v>
          </cell>
          <cell r="C1737" t="str">
            <v>Керівництво та управління у сфері проведення виборів та референдумів</v>
          </cell>
        </row>
        <row r="1738">
          <cell r="B1738" t="str">
            <v>6731020</v>
          </cell>
          <cell r="C1738" t="str">
            <v>Проведення виборів народних депутатів України</v>
          </cell>
        </row>
        <row r="1739">
          <cell r="B1739" t="str">
            <v>6731040</v>
          </cell>
          <cell r="C1739" t="str">
            <v>Проведення виборів Президента України</v>
          </cell>
        </row>
        <row r="1740">
          <cell r="B1740" t="str">
            <v>6731050</v>
          </cell>
          <cell r="C1740" t="str">
            <v>Функціонування Державного реєстру виборців</v>
          </cell>
        </row>
        <row r="1741">
          <cell r="B1741" t="str">
            <v>6731080</v>
          </cell>
          <cell r="C1741" t="str">
            <v>Створення та запровадження системи відеоспостереження на звичайних виборчих дільницях на постійній основі під час виборів народних депутатів України у 2012 році</v>
          </cell>
        </row>
        <row r="1742">
          <cell r="B1742" t="str">
            <v>6731100</v>
          </cell>
          <cell r="C1742" t="str">
            <v>Проведення всеукраїнського консультативного опитування</v>
          </cell>
        </row>
        <row r="1743">
          <cell r="B1743" t="str">
            <v>6740000</v>
          </cell>
          <cell r="C1743" t="str">
            <v>Центральна виборча комісія (загальнодержавні витрати)</v>
          </cell>
        </row>
        <row r="1744">
          <cell r="B1744" t="str">
            <v>6741000</v>
          </cell>
          <cell r="C1744" t="str">
            <v>Центральна виборча комісія (загальнодержавні витрати)</v>
          </cell>
        </row>
        <row r="1745">
          <cell r="B1745" t="str">
            <v>6741020</v>
          </cell>
          <cell r="C1745" t="str">
            <v>Субвенція з державного бюджету місцевим бюджетам на проведення виборів депутатів місцевих рад та сільських, селищних, міських голів</v>
          </cell>
        </row>
        <row r="1746">
          <cell r="B1746" t="str">
            <v>6800000</v>
          </cell>
          <cell r="C1746" t="str">
            <v>Національна акціонерна компанія "Украгролізинг"</v>
          </cell>
        </row>
        <row r="1747">
          <cell r="B1747" t="str">
            <v>6801000</v>
          </cell>
          <cell r="C1747" t="str">
            <v>Національна акціонерна компанія "Украгролізинг"</v>
          </cell>
        </row>
        <row r="1748">
          <cell r="B1748" t="str">
            <v>7710000</v>
          </cell>
          <cell r="C1748" t="str">
            <v>Рада міністрів Автономної Республіки Крим</v>
          </cell>
        </row>
        <row r="1749">
          <cell r="B1749" t="str">
            <v>7711000</v>
          </cell>
          <cell r="C1749" t="str">
            <v>Апарат Ради міністрів Автономної Республіки Крим</v>
          </cell>
        </row>
        <row r="1750">
          <cell r="B1750" t="str">
            <v>7711010</v>
          </cell>
          <cell r="C1750" t="str">
            <v>Здійснення виконавчої влади в Автономній Республіці Крим</v>
          </cell>
        </row>
        <row r="1751">
          <cell r="B1751" t="str">
            <v>7720000</v>
          </cell>
          <cell r="C1751" t="str">
            <v>Вінницька обласна державна адміністрація</v>
          </cell>
        </row>
        <row r="1752">
          <cell r="B1752" t="str">
            <v>7721000</v>
          </cell>
          <cell r="C1752" t="str">
            <v>Апарат Вінницької обласної державної адміністрації</v>
          </cell>
        </row>
        <row r="1753">
          <cell r="B1753" t="str">
            <v>7721010</v>
          </cell>
          <cell r="C1753" t="str">
            <v>Здійснення виконавчої влади у Вінницькій області</v>
          </cell>
        </row>
        <row r="1754">
          <cell r="B1754" t="str">
            <v>7721020</v>
          </cell>
          <cell r="C1754" t="str">
            <v>Субвенція з державного бюджету обласному бюджету Вінницької області для ліквідації наслідків стихійного лиха, що сталося 23 і 27 липня 2008 року</v>
          </cell>
        </row>
        <row r="1755">
          <cell r="B1755" t="str">
            <v>7730000</v>
          </cell>
          <cell r="C1755" t="str">
            <v>Волинська обласна державна адміністрація</v>
          </cell>
        </row>
        <row r="1756">
          <cell r="B1756" t="str">
            <v>7731000</v>
          </cell>
          <cell r="C1756" t="str">
            <v>Апарат Волинської обласної державної адміністрації</v>
          </cell>
        </row>
        <row r="1757">
          <cell r="B1757" t="str">
            <v>7731010</v>
          </cell>
          <cell r="C1757" t="str">
            <v>Здійснення виконавчої влади у Волинській області</v>
          </cell>
        </row>
        <row r="1758">
          <cell r="B1758" t="str">
            <v>7740000</v>
          </cell>
          <cell r="C1758" t="str">
            <v>Дніпропетровська обласна державна адміністрація</v>
          </cell>
        </row>
        <row r="1759">
          <cell r="B1759" t="str">
            <v>7741000</v>
          </cell>
          <cell r="C1759" t="str">
            <v>Апарат Дніпропетровської обласної державної адміністрації</v>
          </cell>
        </row>
        <row r="1760">
          <cell r="B1760" t="str">
            <v>7741010</v>
          </cell>
          <cell r="C1760" t="str">
            <v>Здійснення виконавчої влади у Дніпропетровській області</v>
          </cell>
        </row>
        <row r="1761">
          <cell r="B1761" t="str">
            <v>7750000</v>
          </cell>
          <cell r="C1761" t="str">
            <v>Донецька обласна державна адміністрація</v>
          </cell>
        </row>
        <row r="1762">
          <cell r="B1762" t="str">
            <v>7751000</v>
          </cell>
          <cell r="C1762" t="str">
            <v>Апарат Донецької обласної державної адміністрації</v>
          </cell>
        </row>
        <row r="1763">
          <cell r="B1763" t="str">
            <v>7751010</v>
          </cell>
          <cell r="C1763" t="str">
            <v>Здійснення виконавчої влади у Донецькій області</v>
          </cell>
        </row>
        <row r="1764">
          <cell r="B1764" t="str">
            <v>7751700</v>
          </cell>
          <cell r="C1764" t="str">
            <v>Здійснення заходів, пов'язаних з ліквідацією наслідків надзвичайної ситуації, що склалася 24 січня 2015 р. у м. Маріуполі, та наданням допомоги постраждалим і сім'ям загиблих</v>
          </cell>
        </row>
        <row r="1765">
          <cell r="B1765" t="str">
            <v>7751710</v>
          </cell>
          <cell r="C1765" t="str">
            <v>Здійснення заходів, пов'язаних з ліквідацією наслідків надзвичайної ситуації, що склалася 10 лютого 2015 р. у м. Краматорську, та надання допомоги постраждалим і сім'ям загиблих</v>
          </cell>
        </row>
        <row r="1766">
          <cell r="B1766" t="str">
            <v>7760000</v>
          </cell>
          <cell r="C1766" t="str">
            <v>Житомирська обласна державна адміністрація</v>
          </cell>
        </row>
        <row r="1767">
          <cell r="B1767" t="str">
            <v>7761000</v>
          </cell>
          <cell r="C1767" t="str">
            <v>Апарат Житомирської обласної державної адміністрації</v>
          </cell>
        </row>
        <row r="1768">
          <cell r="B1768" t="str">
            <v>7761010</v>
          </cell>
          <cell r="C1768" t="str">
            <v>Здійснення виконавчої влади у Житомирській області</v>
          </cell>
        </row>
        <row r="1769">
          <cell r="B1769" t="str">
            <v>7770000</v>
          </cell>
          <cell r="C1769" t="str">
            <v>Закарпатська обласна державна адміністрація</v>
          </cell>
        </row>
        <row r="1770">
          <cell r="B1770" t="str">
            <v>7771000</v>
          </cell>
          <cell r="C1770" t="str">
            <v>Апарат Закарпатської обласної державної адміністрації</v>
          </cell>
        </row>
        <row r="1771">
          <cell r="B1771" t="str">
            <v>7771010</v>
          </cell>
          <cell r="C1771" t="str">
            <v>Здійснення виконавчої влади у Закарпатській області</v>
          </cell>
        </row>
        <row r="1772">
          <cell r="B1772" t="str">
            <v>7771020</v>
          </cell>
          <cell r="C1772" t="str">
            <v>Субвенція з державного бюджету обласному бюджету Закарпатської області для ліквідації наслідків стихійного лиха, що сталося 23 і 27 липня 2008 року</v>
          </cell>
        </row>
        <row r="1773">
          <cell r="B1773" t="str">
            <v>7780000</v>
          </cell>
          <cell r="C1773" t="str">
            <v>Запорізька обласна державна адміністрація</v>
          </cell>
        </row>
        <row r="1774">
          <cell r="B1774" t="str">
            <v>7781000</v>
          </cell>
          <cell r="C1774" t="str">
            <v>Апарат Запорізької обласної державної адміністрації</v>
          </cell>
        </row>
        <row r="1775">
          <cell r="B1775" t="str">
            <v>7781010</v>
          </cell>
          <cell r="C1775" t="str">
            <v>Здійснення виконавчої влади у Запорізькій області</v>
          </cell>
        </row>
        <row r="1776">
          <cell r="B1776" t="str">
            <v>7790000</v>
          </cell>
          <cell r="C1776" t="str">
            <v>Івано-Франківська обласна державна адміністрація</v>
          </cell>
        </row>
        <row r="1777">
          <cell r="B1777" t="str">
            <v>7791000</v>
          </cell>
          <cell r="C1777" t="str">
            <v>Апарат Івано-Франківської обласної державної адміністрації</v>
          </cell>
        </row>
        <row r="1778">
          <cell r="B1778" t="str">
            <v>7791010</v>
          </cell>
          <cell r="C1778" t="str">
            <v>Здійснення виконавчої влади в Івано-Франківській області</v>
          </cell>
        </row>
        <row r="1779">
          <cell r="B1779" t="str">
            <v>7800000</v>
          </cell>
          <cell r="C1779" t="str">
            <v>Київська обласна державна адміністрація</v>
          </cell>
        </row>
        <row r="1780">
          <cell r="B1780" t="str">
            <v>7801000</v>
          </cell>
          <cell r="C1780" t="str">
            <v>Апарат Київської обласної державної адміністрації</v>
          </cell>
        </row>
        <row r="1781">
          <cell r="B1781" t="str">
            <v>7801010</v>
          </cell>
          <cell r="C1781" t="str">
            <v>Здійснення виконавчої влади у Київській області</v>
          </cell>
        </row>
        <row r="1782">
          <cell r="B1782" t="str">
            <v>7810000</v>
          </cell>
          <cell r="C1782" t="str">
            <v>Кіровоградська обласна державна адміністрація</v>
          </cell>
        </row>
        <row r="1783">
          <cell r="B1783" t="str">
            <v>7811000</v>
          </cell>
          <cell r="C1783" t="str">
            <v>Апарат Кіровоградської обласної державної адміністрації</v>
          </cell>
        </row>
        <row r="1784">
          <cell r="B1784" t="str">
            <v>7811010</v>
          </cell>
          <cell r="C1784" t="str">
            <v>Здійснення виконавчої влади у Кіровоградській області</v>
          </cell>
        </row>
        <row r="1785">
          <cell r="B1785" t="str">
            <v>7820000</v>
          </cell>
          <cell r="C1785" t="str">
            <v>Луганська обласна державна адміністрація</v>
          </cell>
        </row>
        <row r="1786">
          <cell r="B1786" t="str">
            <v>7821000</v>
          </cell>
          <cell r="C1786" t="str">
            <v>Апарат Луганської обласної державної адміністрації</v>
          </cell>
        </row>
        <row r="1787">
          <cell r="B1787" t="str">
            <v>7821010</v>
          </cell>
          <cell r="C1787" t="str">
            <v>Здійснення виконавчої влади у Луганській області</v>
          </cell>
        </row>
        <row r="1788">
          <cell r="B1788" t="str">
            <v>7830000</v>
          </cell>
          <cell r="C1788" t="str">
            <v>Львівська обласна державна адміністрація</v>
          </cell>
        </row>
        <row r="1789">
          <cell r="B1789" t="str">
            <v>7831000</v>
          </cell>
          <cell r="C1789" t="str">
            <v>Апарат Львівської обласної державної адміністрації</v>
          </cell>
        </row>
        <row r="1790">
          <cell r="B1790" t="str">
            <v>7831010</v>
          </cell>
          <cell r="C1790" t="str">
            <v>Здійснення виконавчої влади у Львівській області</v>
          </cell>
        </row>
        <row r="1791">
          <cell r="B1791" t="str">
            <v>7831020</v>
          </cell>
          <cell r="C1791" t="str">
            <v>Субвенція з державного бюджету обласному бюджету Львівської області для ліквідації наслідків стихійного лиха, що сталося 23 і 27 липня 2008 року</v>
          </cell>
        </row>
        <row r="1792">
          <cell r="B1792" t="str">
            <v>7840000</v>
          </cell>
          <cell r="C1792" t="str">
            <v>Миколаївська обласна державна адміністрація</v>
          </cell>
        </row>
        <row r="1793">
          <cell r="B1793" t="str">
            <v>7841000</v>
          </cell>
          <cell r="C1793" t="str">
            <v>Апарат Миколаївської обласної державної адміністрації</v>
          </cell>
        </row>
        <row r="1794">
          <cell r="B1794" t="str">
            <v>7841010</v>
          </cell>
          <cell r="C1794" t="str">
            <v>Здійснення виконавчої влади у Миколаївській області</v>
          </cell>
        </row>
        <row r="1795">
          <cell r="B1795" t="str">
            <v>7850000</v>
          </cell>
          <cell r="C1795" t="str">
            <v>Одеська обласна державна адміністрація</v>
          </cell>
        </row>
        <row r="1796">
          <cell r="B1796" t="str">
            <v>7851000</v>
          </cell>
          <cell r="C1796" t="str">
            <v>Апарат Одеської обласної державної адміністрації</v>
          </cell>
        </row>
        <row r="1797">
          <cell r="B1797" t="str">
            <v>7851010</v>
          </cell>
          <cell r="C1797" t="str">
            <v>Здійснення виконавчої влади в Одеській області</v>
          </cell>
        </row>
        <row r="1798">
          <cell r="B1798" t="str">
            <v>7851800</v>
          </cell>
          <cell r="C1798" t="str">
            <v>Будівництво, реконструкція та ремонт об'єктів соціальної та іншої інфраструктури у Одеській області</v>
          </cell>
        </row>
        <row r="1799">
          <cell r="B1799" t="str">
            <v>7860000</v>
          </cell>
          <cell r="C1799" t="str">
            <v>Полтавська обласна державна адміністрація</v>
          </cell>
        </row>
        <row r="1800">
          <cell r="B1800" t="str">
            <v>7861000</v>
          </cell>
          <cell r="C1800" t="str">
            <v>Апарат Полтавської обласної державної адміністрації</v>
          </cell>
        </row>
        <row r="1801">
          <cell r="B1801" t="str">
            <v>7861010</v>
          </cell>
          <cell r="C1801" t="str">
            <v>Здійснення виконавчої влади у Полтавській області</v>
          </cell>
        </row>
        <row r="1802">
          <cell r="B1802" t="str">
            <v>7870000</v>
          </cell>
          <cell r="C1802" t="str">
            <v>Рівненська обласна державна адміністрація</v>
          </cell>
        </row>
        <row r="1803">
          <cell r="B1803" t="str">
            <v>7871000</v>
          </cell>
          <cell r="C1803" t="str">
            <v>Апарат Рівненської обласної державної адміністрації</v>
          </cell>
        </row>
        <row r="1804">
          <cell r="B1804" t="str">
            <v>7871010</v>
          </cell>
          <cell r="C1804" t="str">
            <v>Здійснення виконавчої влади у Рівненській області</v>
          </cell>
        </row>
        <row r="1805">
          <cell r="B1805" t="str">
            <v>7880000</v>
          </cell>
          <cell r="C1805" t="str">
            <v>Сумська обласна державна адміністрація</v>
          </cell>
        </row>
        <row r="1806">
          <cell r="B1806" t="str">
            <v>7881000</v>
          </cell>
          <cell r="C1806" t="str">
            <v>Апарат Сумської обласної державної адміністрації</v>
          </cell>
        </row>
        <row r="1807">
          <cell r="B1807" t="str">
            <v>7881010</v>
          </cell>
          <cell r="C1807" t="str">
            <v>Здійснення виконавчої влади у Сумській області</v>
          </cell>
        </row>
        <row r="1808">
          <cell r="B1808" t="str">
            <v>7890000</v>
          </cell>
          <cell r="C1808" t="str">
            <v>Тернопільська обласна державна адміністрація</v>
          </cell>
        </row>
        <row r="1809">
          <cell r="B1809" t="str">
            <v>7891000</v>
          </cell>
          <cell r="C1809" t="str">
            <v>Апарат Тернопільської обласної державної адміністрації</v>
          </cell>
        </row>
        <row r="1810">
          <cell r="B1810" t="str">
            <v>7891010</v>
          </cell>
          <cell r="C1810" t="str">
            <v>Здійснення виконавчої влади у Тернопільській області</v>
          </cell>
        </row>
        <row r="1811">
          <cell r="B1811" t="str">
            <v>7891020</v>
          </cell>
          <cell r="C1811" t="str">
            <v>Субвенція з державного бюджету обласному бюджету Тернопільської області для ліквідації наслідків стихійного лиха, що сталося 23 і 27 липня 2008 року</v>
          </cell>
        </row>
        <row r="1812">
          <cell r="B1812" t="str">
            <v>7900000</v>
          </cell>
          <cell r="C1812" t="str">
            <v>Харківська обласна державна адміністрація</v>
          </cell>
        </row>
        <row r="1813">
          <cell r="B1813" t="str">
            <v>7901000</v>
          </cell>
          <cell r="C1813" t="str">
            <v>Апарат Харківської обласної державної адміністрації</v>
          </cell>
        </row>
        <row r="1814">
          <cell r="B1814" t="str">
            <v>7901010</v>
          </cell>
          <cell r="C1814" t="str">
            <v>Здійснення виконавчої влади у Харківській області</v>
          </cell>
        </row>
        <row r="1815">
          <cell r="B1815" t="str">
            <v>7901810</v>
          </cell>
          <cell r="C1815" t="str">
            <v>Будівництво, реконструкція, ремонт та утримання вулиць і доріг комунальної власності у населених пунктах Харківської області</v>
          </cell>
        </row>
        <row r="1816">
          <cell r="B1816" t="str">
            <v>7910000</v>
          </cell>
          <cell r="C1816" t="str">
            <v>Херсонська обласна державна адміністрація</v>
          </cell>
        </row>
        <row r="1817">
          <cell r="B1817" t="str">
            <v>7911000</v>
          </cell>
          <cell r="C1817" t="str">
            <v>Апарат Херсонської обласної державної адміністрації</v>
          </cell>
        </row>
        <row r="1818">
          <cell r="B1818" t="str">
            <v>7911010</v>
          </cell>
          <cell r="C1818" t="str">
            <v>Здійснення виконавчої влади у Херсонській області</v>
          </cell>
        </row>
        <row r="1819">
          <cell r="B1819" t="str">
            <v>7920000</v>
          </cell>
          <cell r="C1819" t="str">
            <v>Хмельницька обласна державна адміністрація</v>
          </cell>
        </row>
        <row r="1820">
          <cell r="B1820" t="str">
            <v>7921000</v>
          </cell>
          <cell r="C1820" t="str">
            <v>Апарат Хмельницької обласної державної адміністрації</v>
          </cell>
        </row>
        <row r="1821">
          <cell r="B1821" t="str">
            <v>7921010</v>
          </cell>
          <cell r="C1821" t="str">
            <v>Здійснення виконавчої влади у Хмельницькій області</v>
          </cell>
        </row>
        <row r="1822">
          <cell r="B1822" t="str">
            <v>7930000</v>
          </cell>
          <cell r="C1822" t="str">
            <v>Черкаська обласна державна адміністрація</v>
          </cell>
        </row>
        <row r="1823">
          <cell r="B1823" t="str">
            <v>7931000</v>
          </cell>
          <cell r="C1823" t="str">
            <v>Апарат Черкаської обласної державної адміністрації</v>
          </cell>
        </row>
        <row r="1824">
          <cell r="B1824" t="str">
            <v>7931010</v>
          </cell>
          <cell r="C1824" t="str">
            <v>Здійснення виконавчої влади у Черкаській області</v>
          </cell>
        </row>
        <row r="1825">
          <cell r="B1825" t="str">
            <v>7940000</v>
          </cell>
          <cell r="C1825" t="str">
            <v>Чернівецька обласна державна адміністрація</v>
          </cell>
        </row>
        <row r="1826">
          <cell r="B1826" t="str">
            <v>7941000</v>
          </cell>
          <cell r="C1826" t="str">
            <v>Апарат Чернівецької обласної державної адміністрації</v>
          </cell>
        </row>
        <row r="1827">
          <cell r="B1827" t="str">
            <v>7941010</v>
          </cell>
          <cell r="C1827" t="str">
            <v>Здійснення виконавчої влади у Чернівецькій області</v>
          </cell>
        </row>
        <row r="1828">
          <cell r="B1828" t="str">
            <v>7941030</v>
          </cell>
          <cell r="C1828" t="str">
            <v>Субвенція з державного бюджету обласному бюджету Чернівецької області для завершення у 2009 році будівництва мостів, берегоукріплювальних споруд, об'єктів соціально-культурного призначення та водовідведення, що перебувають у комунальній власності</v>
          </cell>
        </row>
        <row r="1829">
          <cell r="B1829" t="str">
            <v>7950000</v>
          </cell>
          <cell r="C1829" t="str">
            <v>Чернігівська обласна державна адміністрація</v>
          </cell>
        </row>
        <row r="1830">
          <cell r="B1830" t="str">
            <v>7951000</v>
          </cell>
          <cell r="C1830" t="str">
            <v>Апарат Чернігівської обласної державної адміністрації</v>
          </cell>
        </row>
        <row r="1831">
          <cell r="B1831" t="str">
            <v>7951010</v>
          </cell>
          <cell r="C1831" t="str">
            <v>Здійснення виконавчої влади у Чернігівській області</v>
          </cell>
        </row>
        <row r="1832">
          <cell r="B1832" t="str">
            <v>7960000</v>
          </cell>
          <cell r="C1832" t="str">
            <v>Київська міська державна адміністрація</v>
          </cell>
        </row>
        <row r="1833">
          <cell r="B1833" t="str">
            <v>7961000</v>
          </cell>
          <cell r="C1833" t="str">
            <v>Апарат Київської міської державної адміністрації</v>
          </cell>
        </row>
        <row r="1834">
          <cell r="B1834" t="str">
            <v>7970000</v>
          </cell>
          <cell r="C1834" t="str">
            <v>Севастопольська міська державна адміністрація</v>
          </cell>
        </row>
        <row r="1835">
          <cell r="B1835" t="str">
            <v>7971000</v>
          </cell>
          <cell r="C1835" t="str">
            <v>Апарат Севастопольської міської державної адміністрації</v>
          </cell>
        </row>
        <row r="1836">
          <cell r="B1836" t="str">
            <v>7971010</v>
          </cell>
          <cell r="C1836" t="str">
            <v>Здійснення виконавчої влади у місті Севастополі</v>
          </cell>
        </row>
        <row r="1837">
          <cell r="B1837" t="str">
            <v>7980000</v>
          </cell>
          <cell r="C1837" t="str">
            <v>Рада міністрів Автономної республіки Крим (загальнодержавні витрати)</v>
          </cell>
        </row>
        <row r="1838">
          <cell r="B1838" t="str">
            <v>7981000</v>
          </cell>
          <cell r="C1838" t="str">
            <v>Рада міністрів Автономної республіки Крим (загальнодержавні витрати)</v>
          </cell>
        </row>
        <row r="1839">
          <cell r="B1839" t="str">
            <v>8680000</v>
          </cell>
          <cell r="C1839" t="str">
            <v>Державна регуляторна служба України</v>
          </cell>
        </row>
        <row r="1840">
          <cell r="B1840" t="str">
            <v>8681000</v>
          </cell>
          <cell r="C1840" t="str">
            <v>Апарат Державної регуляторної служби України</v>
          </cell>
        </row>
        <row r="1841">
          <cell r="B1841" t="str">
            <v>8681010</v>
          </cell>
          <cell r="C1841" t="str">
            <v>Керівництво та управління у сфері регуляторної політики та розвитку підприємництва</v>
          </cell>
        </row>
        <row r="1842">
          <cell r="B1842" t="str">
            <v>8681030</v>
          </cell>
          <cell r="C1842" t="str">
            <v>Заходи по реалізації Національної програми сприяння розвитку малого підприємництва в Україні</v>
          </cell>
        </row>
        <row r="1843">
          <cell r="B1843" t="str">
            <v>8681050</v>
          </cell>
          <cell r="C1843" t="str">
            <v>Мікрокредитування суб'єктів малого підприємництва</v>
          </cell>
        </row>
        <row r="1844">
          <cell r="B1844" t="str">
            <v>-</v>
          </cell>
          <cell r="C1844" t="str">
            <v>-</v>
          </cell>
        </row>
      </sheetData>
      <sheetData sheetId="287">
        <row r="1">
          <cell r="A1" t="str">
            <v>010000</v>
          </cell>
          <cell r="B1" t="str">
            <v>Державне управління</v>
          </cell>
        </row>
        <row r="2">
          <cell r="A2" t="str">
            <v>010105</v>
          </cell>
          <cell r="B2" t="str">
            <v>Апарат Верховної Ради Автономної Республіки Крим</v>
          </cell>
        </row>
        <row r="3">
          <cell r="A3" t="str">
            <v>010106</v>
          </cell>
          <cell r="B3" t="str">
            <v>Забезпечення діяльності депутатів Автономної Республіки Крим</v>
          </cell>
        </row>
        <row r="4">
          <cell r="A4" t="str">
            <v>010108</v>
          </cell>
          <cell r="B4" t="str">
            <v>Апарат Рахункової палати Верховної Ради Автономної Республіки Крим</v>
          </cell>
        </row>
        <row r="5">
          <cell r="A5" t="str">
            <v>010114</v>
          </cell>
          <cell r="B5" t="str">
            <v>Апарат Ради міністрів Автономної Республіки Крим та її місцевих органів</v>
          </cell>
        </row>
        <row r="6">
          <cell r="A6" t="str">
            <v>010116</v>
          </cell>
          <cell r="B6" t="str">
            <v>Органи місцевого самоврядування</v>
          </cell>
        </row>
        <row r="7">
          <cell r="A7" t="str">
            <v>010117</v>
          </cell>
          <cell r="B7" t="str">
            <v>Органи виконавчої влади в м. Києві</v>
          </cell>
        </row>
        <row r="8">
          <cell r="A8" t="str">
            <v>060000</v>
          </cell>
          <cell r="B8" t="str">
            <v>Правоохоронна діяльність та забезпечення безпеки держави</v>
          </cell>
        </row>
        <row r="9">
          <cell r="A9" t="str">
            <v>060103</v>
          </cell>
          <cell r="B9" t="str">
            <v>Підрозділи дорожньо-патрульної служби та дорожнього нагляду</v>
          </cell>
        </row>
        <row r="10">
          <cell r="A10" t="str">
            <v>060106</v>
          </cell>
          <cell r="B10" t="str">
            <v>Приймальники-розподільники для неповнолітніх</v>
          </cell>
        </row>
        <row r="11">
          <cell r="A11" t="str">
            <v>060107</v>
          </cell>
          <cell r="B11" t="str">
            <v>Спеціальні приймальники-розподільники</v>
          </cell>
        </row>
        <row r="12">
          <cell r="A12" t="str">
            <v>060702</v>
          </cell>
          <cell r="B12" t="str">
            <v>Місцева пожежна охорона</v>
          </cell>
        </row>
        <row r="13">
          <cell r="A13" t="str">
            <v>061002</v>
          </cell>
          <cell r="B13" t="str">
            <v>Спеціальні монтажно-експлуатаційні підрозділи</v>
          </cell>
        </row>
        <row r="14">
          <cell r="A14" t="str">
            <v>061003</v>
          </cell>
          <cell r="B14" t="str">
            <v>Адресно-довідкові бюро</v>
          </cell>
        </row>
        <row r="15">
          <cell r="A15" t="str">
            <v>061007</v>
          </cell>
          <cell r="B15" t="str">
            <v>Інші правоохоронні заходи і заклади</v>
          </cell>
        </row>
        <row r="16">
          <cell r="A16" t="str">
            <v>070000</v>
          </cell>
          <cell r="B16" t="str">
            <v>Освіта</v>
          </cell>
        </row>
        <row r="17">
          <cell r="A17" t="str">
            <v>070101</v>
          </cell>
          <cell r="B17" t="str">
            <v>Дошкільні заклади освіти</v>
          </cell>
        </row>
        <row r="18">
          <cell r="A18" t="str">
            <v>070201</v>
          </cell>
          <cell r="B18" t="str">
            <v>Загальноосвітні школи (в т.ч. школа-дитячий садок, інтернат при школі), спеціалізовані школи, ліцеї, гімназії, колегіуми</v>
          </cell>
        </row>
        <row r="19">
          <cell r="A19" t="str">
            <v>070202</v>
          </cell>
          <cell r="B19" t="str">
            <v>Вечірні (змінні) школи</v>
          </cell>
        </row>
        <row r="20">
          <cell r="A20" t="str">
            <v>070301</v>
          </cell>
          <cell r="B20" t="str">
            <v>Загальноосвітні  школи-інтернати, загальноосвітні санаторні школи-інтернати</v>
          </cell>
        </row>
        <row r="21">
          <cell r="A21" t="str">
            <v>070302</v>
          </cell>
          <cell r="B21" t="str">
            <v>Загальноосвітні школи-інтернати для дітей-сиріт та дітей, які залишилися без піклування батьків</v>
          </cell>
        </row>
        <row r="22">
          <cell r="A22" t="str">
            <v>070303</v>
          </cell>
          <cell r="B22" t="str">
            <v>Дитячі будинки (в т.ч. сімейного типу, прийомні сім'ї)</v>
          </cell>
        </row>
        <row r="23">
          <cell r="A23" t="str">
            <v>070304</v>
          </cell>
          <cell r="B23" t="str">
            <v>Спеціальні загальноосвітні школи-інтернати, школи та інші заклади освіти для дітей з вадами у фізичному чи розумовому розвитку</v>
          </cell>
        </row>
        <row r="24">
          <cell r="A24" t="str">
            <v>070307</v>
          </cell>
          <cell r="B24" t="str">
            <v>Загальноосвітні спеціалізовані школи-інтернати з поглибленим вивченням окремих предметів і курсів для поглибленої підготовки дітей в галузі науки і мистецтв, фізичної культури і спорту, інших галузях, ліцеї з посиленою військово-фізичною підготовкою</v>
          </cell>
        </row>
        <row r="25">
          <cell r="A25" t="str">
            <v>070401</v>
          </cell>
          <cell r="B25" t="str">
            <v>Позашкільні заклади освіти, заходи із позашкільної роботи з дітьми</v>
          </cell>
        </row>
        <row r="26">
          <cell r="A26" t="str">
            <v>070501</v>
          </cell>
          <cell r="B26" t="str">
            <v>Професійно-технічні  заклади освіти</v>
          </cell>
        </row>
        <row r="27">
          <cell r="A27" t="str">
            <v>070502</v>
          </cell>
          <cell r="B27" t="str">
            <v>Професійно-технічні  училища соціальної реабілітації</v>
          </cell>
        </row>
        <row r="28">
          <cell r="A28" t="str">
            <v>070601</v>
          </cell>
          <cell r="B28" t="str">
            <v>Вищі заклади освіти  І та ІІ рівнів акредитації</v>
          </cell>
        </row>
        <row r="29">
          <cell r="A29" t="str">
            <v>070602</v>
          </cell>
          <cell r="B29" t="str">
            <v>Вищі заклади освіти  ІІІ та ІV рівнів акредитації</v>
          </cell>
        </row>
        <row r="30">
          <cell r="A30" t="str">
            <v>070701</v>
          </cell>
          <cell r="B30" t="str">
            <v>Заклади післядипломної освіти ІІІ-ІV рівнів акредитації (академії, інститути, центри підвищення кваліфікації, перепідготовки, вдосконалення)</v>
          </cell>
        </row>
        <row r="31">
          <cell r="A31" t="str">
            <v>070702</v>
          </cell>
          <cell r="B31" t="str">
            <v>Інші заклади і заходи післядипломної освіти</v>
          </cell>
        </row>
        <row r="32">
          <cell r="A32" t="str">
            <v>070801</v>
          </cell>
          <cell r="B32" t="str">
            <v>Придбання підручників</v>
          </cell>
        </row>
        <row r="33">
          <cell r="A33" t="str">
            <v>070802</v>
          </cell>
          <cell r="B33" t="str">
            <v>Методична робота, інші заходи у сфері народної освіти</v>
          </cell>
        </row>
        <row r="34">
          <cell r="A34" t="str">
            <v>070803</v>
          </cell>
          <cell r="B34" t="str">
            <v>Служби технічного нагляду за будівництвом і капітальним ремонтом</v>
          </cell>
        </row>
        <row r="35">
          <cell r="A35" t="str">
            <v>070804</v>
          </cell>
          <cell r="B35" t="str">
            <v>Централізовані бухгалтерії обласних, міських, районних відділів освіти</v>
          </cell>
        </row>
        <row r="36">
          <cell r="A36" t="str">
            <v>070805</v>
          </cell>
          <cell r="B36" t="str">
            <v>Групи  централізованого господарського обслуговування</v>
          </cell>
        </row>
        <row r="37">
          <cell r="A37" t="str">
            <v>070806</v>
          </cell>
          <cell r="B37" t="str">
            <v>Інші заклади освіти</v>
          </cell>
        </row>
        <row r="38">
          <cell r="A38" t="str">
            <v>070807</v>
          </cell>
          <cell r="B38" t="str">
            <v>Інші  освітні програми</v>
          </cell>
        </row>
        <row r="39">
          <cell r="A39" t="str">
            <v>070808</v>
          </cell>
          <cell r="B39" t="str">
            <v>Допомога дітям-сиротам та дітям, позбавленим батьківського піклування, яким виповнюється 18 років</v>
          </cell>
        </row>
        <row r="40">
          <cell r="A40" t="str">
            <v>070809</v>
          </cell>
          <cell r="B40" t="str">
            <v>Здійснення виплат, визначених Законом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41">
          <cell r="A41" t="str">
            <v>080000</v>
          </cell>
          <cell r="B41" t="str">
            <v>Охорона здоров"я</v>
          </cell>
        </row>
        <row r="42">
          <cell r="A42" t="str">
            <v>080101</v>
          </cell>
          <cell r="B42" t="str">
            <v>Лікарні</v>
          </cell>
        </row>
        <row r="43">
          <cell r="A43" t="str">
            <v>080102</v>
          </cell>
          <cell r="B43" t="str">
            <v>Територіальні медичні об'єднання</v>
          </cell>
        </row>
        <row r="44">
          <cell r="A44" t="str">
            <v>080201</v>
          </cell>
          <cell r="B44" t="str">
            <v>Спеціалізовані лікарні та інші спеціалізовані заклади (центри, диспансери, госпіталі для інвалідів ВВВ, лепрозорії, медико-санітарні частини  тощо, що мають ліжкову мережу)</v>
          </cell>
        </row>
        <row r="45">
          <cell r="A45" t="str">
            <v>080202</v>
          </cell>
          <cell r="B45" t="str">
            <v>Клініки науково-дослідних інститутів</v>
          </cell>
        </row>
        <row r="46">
          <cell r="A46" t="str">
            <v>080203</v>
          </cell>
          <cell r="B46" t="str">
            <v>Перинатальні центри, пологові будинки</v>
          </cell>
        </row>
        <row r="47">
          <cell r="A47" t="str">
            <v>080204</v>
          </cell>
          <cell r="B47" t="str">
            <v>Санаторії для хворих туберкульозом</v>
          </cell>
        </row>
        <row r="48">
          <cell r="A48" t="str">
            <v>080205</v>
          </cell>
          <cell r="B48" t="str">
            <v>Санаторії для дітей та підлітків (нетуберкульозні)</v>
          </cell>
        </row>
        <row r="49">
          <cell r="A49" t="str">
            <v>080206</v>
          </cell>
          <cell r="B49" t="str">
            <v>Санаторії медичної реабілітації</v>
          </cell>
        </row>
        <row r="50">
          <cell r="A50" t="str">
            <v>080207</v>
          </cell>
          <cell r="B50" t="str">
            <v>Будинки дитини</v>
          </cell>
        </row>
        <row r="51">
          <cell r="A51" t="str">
            <v>080208</v>
          </cell>
          <cell r="B51" t="str">
            <v>Станції переливання крові</v>
          </cell>
        </row>
        <row r="52">
          <cell r="A52" t="str">
            <v>080209</v>
          </cell>
          <cell r="B52" t="str">
            <v>Центри екстреної медичної допомоги та медицини катастроф, станції екстреної (швидкої) медичної допомоги</v>
          </cell>
        </row>
        <row r="53">
          <cell r="A53" t="str">
            <v>080300</v>
          </cell>
          <cell r="B53" t="str">
            <v>Поліклініки і амбулаторії (крім спеціалізованих поліклінік та загальних і спеціалізованих стоматологічних поліклінік)</v>
          </cell>
        </row>
        <row r="54">
          <cell r="A54" t="str">
            <v>080400</v>
          </cell>
          <cell r="B54" t="str">
            <v>Спеціалізовані поліклініки (в т.ч. диспансери, медико-санітарні частини, пересувні консультативні діагностичні центри  тощо, які не мають ліжкового фонду)</v>
          </cell>
        </row>
        <row r="55">
          <cell r="A55" t="str">
            <v>080500</v>
          </cell>
          <cell r="B55" t="str">
            <v>Загальні і спеціалізовані стоматологічні поліклініки</v>
          </cell>
        </row>
        <row r="56">
          <cell r="A56" t="str">
            <v>080600</v>
          </cell>
          <cell r="B56" t="str">
            <v>Фельдшерсько-акушерські пункти</v>
          </cell>
        </row>
        <row r="57">
          <cell r="A57" t="str">
            <v>080703</v>
          </cell>
          <cell r="B57" t="str">
            <v>Заходи  боротьби з епідеміями</v>
          </cell>
        </row>
        <row r="58">
          <cell r="A58" t="str">
            <v>080704</v>
          </cell>
          <cell r="B58" t="str">
            <v>Центри здоров'я і заходи у сфері санітарної освіти</v>
          </cell>
        </row>
        <row r="59">
          <cell r="A59" t="str">
            <v>080800</v>
          </cell>
          <cell r="B59" t="str">
            <v>Центри первинної медичної (медико-санітарної) допомоги</v>
          </cell>
        </row>
        <row r="60">
          <cell r="A60" t="str">
            <v>081001</v>
          </cell>
          <cell r="B60" t="str">
            <v>Медико-соціальні експертні комісії</v>
          </cell>
        </row>
        <row r="61">
          <cell r="A61" t="str">
            <v>081002</v>
          </cell>
          <cell r="B61" t="str">
            <v>Інші заходи по охороні здоров'я</v>
          </cell>
        </row>
        <row r="62">
          <cell r="A62" t="str">
            <v>081003</v>
          </cell>
          <cell r="B62" t="str">
            <v>Служби технічного нагляду за будівництвом та капітальним ремонтом, централізовані бухгалтерії, групи централізованого господарського обслуговування</v>
          </cell>
        </row>
        <row r="63">
          <cell r="A63" t="str">
            <v>081006</v>
          </cell>
          <cell r="B63" t="str">
            <v>Програми і централізовані заходи з імунопрофілактики</v>
          </cell>
        </row>
        <row r="64">
          <cell r="A64" t="str">
            <v>081007</v>
          </cell>
          <cell r="B64" t="str">
            <v>Програми і централізовані заходи  боротьби з туберкульозом</v>
          </cell>
        </row>
        <row r="65">
          <cell r="A65" t="str">
            <v>081008</v>
          </cell>
          <cell r="B65" t="str">
            <v>Програми і централізовані заходи  профілактики СНІДу</v>
          </cell>
        </row>
        <row r="66">
          <cell r="A66" t="str">
            <v>081009</v>
          </cell>
          <cell r="B66" t="str">
            <v>Забезпечення централізованих заходів з лікування хворих на цукровий та нецукровий діабет</v>
          </cell>
        </row>
        <row r="67">
          <cell r="A67" t="str">
            <v>081010</v>
          </cell>
          <cell r="B67" t="str">
            <v>Централізовані заходи з лікування онкологічних хворих</v>
          </cell>
        </row>
        <row r="68">
          <cell r="A68" t="str">
            <v>090000</v>
          </cell>
          <cell r="B68" t="str">
            <v>Соціальний захист та соціальне забезпечення</v>
          </cell>
        </row>
        <row r="69">
          <cell r="A69" t="str">
            <v>090201</v>
          </cell>
          <cell r="B69" t="str">
            <v>Пільги ветеранам війни, особам, на яких поширюється чинність Закону України "Про статус ветеранів війни, гарантії їх соціального захисту", особам, які мають особливі заслуги перед Батьківщиною, вдовам (вдівцям) та батькам померлих (загиблих) осіб, які ма</v>
          </cell>
        </row>
        <row r="70">
          <cell r="A70" t="str">
            <v>090202</v>
          </cell>
          <cell r="B70" t="str">
            <v>Пільги ветеранам війни, особам, на яких поширюється чинність Закону України "Про статус ветеранів війни, гарантії їх соціального захисту", особам, які мають особливі заслуги перед Батьківщиною, вдовам (вдівцям) та батькам померлих (загиблих) осіб, які ма</v>
          </cell>
        </row>
        <row r="71">
          <cell r="A71" t="str">
            <v>090203</v>
          </cell>
          <cell r="B71" t="str">
            <v>Інші пільги ветеранам війни, особам, на яких поширюється чинність Закону України "Про статус ветеранів війни, гарантії їх соціального захисту", особам, які мають особливі заслуги перед Батьківщиною, вдовам (вдівцям) та батькам померлих (загиблих) осіб, я</v>
          </cell>
        </row>
        <row r="72">
          <cell r="A72" t="str">
            <v>090204</v>
          </cell>
          <cell r="B72" t="str">
            <v>Пільги ветеранам військової служби, ветеранам органів внутрішніх справ, ветеранам податкової міліції, ветеранам державної пожежної охорони, ветеранам Державної кримінально-виконавчої служби, ветеранам служби цивільного захисту, ветеранам Державної служби</v>
          </cell>
        </row>
        <row r="73">
          <cell r="A73" t="str">
            <v>090205</v>
          </cell>
          <cell r="B73" t="str">
            <v>Пільги ветеранам військової служби, ветеранам органів внутрішніх справ, ветеранам податкової міліції, ветеранам державної пожежної охорони, ветеранам Державної кримінально-виконавчої служби, ветеранам служби цивільного захисту, ветеранам Державної служби</v>
          </cell>
        </row>
        <row r="74">
          <cell r="A74" t="str">
            <v>090206</v>
          </cell>
          <cell r="B74" t="str">
            <v>Інші пільги ветеранам військової служби, ветеранам органів внутрішніх справ, ветеранам податкової міліції, ветеранам державної пожежної охорони, ветеранам Державної кримінально-виконавчої служби, ветеранам служби цивільного захисту, ветеранам Державної с</v>
          </cell>
        </row>
        <row r="75">
          <cell r="A75" t="str">
            <v>090207</v>
          </cell>
          <cell r="B75" t="str">
            <v>Пільги громадянам, які постраждали внаслідок Чорнобильської катастрофи, дружинам (чоловікам) та опікунам (на час опікунства) дітей померлих громадян, смерть яких пов'язана з Чорнобильською катастрофою, на житлово-комунальні послуги</v>
          </cell>
        </row>
        <row r="76">
          <cell r="A76" t="str">
            <v>090208</v>
          </cell>
          <cell r="B76" t="str">
            <v>Пільги громадянам, які постраждали внаслідок Чорнобильської катастрофи, дружинам (чоловікам) та опікунам (на час опікунства) дітей померлих громадян, смерть яких пов'язана з Чорнобильською катастрофою, на придбання твердого палива</v>
          </cell>
        </row>
        <row r="77">
          <cell r="A77" t="str">
            <v>090209</v>
          </cell>
          <cell r="B77" t="str">
            <v>Інші пільги громадянам, які постраждали внаслідок Чорнобильської катастрофи, дружинам (чоловікам) та опікунам (на час опікунства) дітей померлих громадян, смерть яких пов'язана з Чорнобильською катастрофою</v>
          </cell>
        </row>
        <row r="78">
          <cell r="A78" t="str">
            <v>090210</v>
          </cell>
          <cell r="B78" t="str">
            <v>Пільги пенсіонерам з числа спеціалістів із захисту рослин, передбачені частиною четвертою статті 20 Закону України "Про захист рослин", громадянам, передбачені пунктом "ї" частини першої статті 77 Основ законодавства про охорону здоров'я, частиною п'ятою</v>
          </cell>
        </row>
        <row r="79">
          <cell r="A79" t="str">
            <v>090211</v>
          </cell>
          <cell r="B79" t="str">
            <v>Пільги пенсіонерам з числа спеціалістів із захисту рослин, передбачені частиною четвертою статті 20 Закону України "Про захист рослин", громадянам, передбачені пунктом "ї" частини першої статті 77 Основ законодавства про охорону здоров'я, частиною п'ятою</v>
          </cell>
        </row>
        <row r="80">
          <cell r="A80" t="str">
            <v>090212</v>
          </cell>
          <cell r="B80" t="str">
            <v>Пільги на медичне обслуговування громадянам, які постраждали внаслідок Чорнобильської катастрофи</v>
          </cell>
        </row>
        <row r="81">
          <cell r="A81" t="str">
            <v>090213</v>
          </cell>
          <cell r="B81" t="str">
            <v>Оздоровлення громадян, які постраждали внаслідок Чорнобильської катастрофи</v>
          </cell>
        </row>
        <row r="82">
          <cell r="A82" t="str">
            <v>090214</v>
          </cell>
          <cell r="B82" t="str">
            <v>Пільги окремим категоріям громадян з послуг зв'язку</v>
          </cell>
        </row>
        <row r="83">
          <cell r="A83" t="str">
            <v>090215</v>
          </cell>
          <cell r="B83" t="str">
            <v>Пільги багатодітним сім'ям, дитячим будинкам сімейного типу та прийомним сім'ям, в яких не менше року проживають відповідно троє або більше дітей, а також сім'ям (крім багатодітних сімей), в яких не менше року проживають троє і більше дітей, враховуючи т</v>
          </cell>
        </row>
        <row r="84">
          <cell r="A84" t="str">
            <v>090216</v>
          </cell>
          <cell r="B84" t="str">
            <v>Пільги багатодітним сім'ям, дитячим будинкам сімейного типу та прийомним сім'ям, в яких не менше року проживають відповідно троє або більше дітей, а також сім'ям (крім багатодітних сімей), в яких не менше року проживають троє і більше дітей, враховуючи т</v>
          </cell>
        </row>
        <row r="85">
          <cell r="A85" t="str">
            <v>090217</v>
          </cell>
          <cell r="B85" t="str">
            <v>Компенсація втрати частини доходів у зв'язку з відміною податку з власників  транспортних  засобів та інших самохідних машин і механізмів та відповідним збільшенням ставок акцизного  податку з пального</v>
          </cell>
        </row>
        <row r="86">
          <cell r="A86" t="str">
            <v>090302</v>
          </cell>
          <cell r="B86" t="str">
            <v>Допомога у зв'язку з вагітністю і пологами</v>
          </cell>
        </row>
        <row r="87">
          <cell r="A87" t="str">
            <v>090303</v>
          </cell>
          <cell r="B87" t="str">
            <v>Допомога до досягнення дитиною трирічного віку</v>
          </cell>
        </row>
        <row r="88">
          <cell r="A88" t="str">
            <v>090304</v>
          </cell>
          <cell r="B88" t="str">
            <v>Допомога при народженні дитини</v>
          </cell>
        </row>
        <row r="89">
          <cell r="A89" t="str">
            <v>090305</v>
          </cell>
          <cell r="B89" t="str">
            <v>Допомога на дітей, над якими встановлено опіку чи піклування</v>
          </cell>
        </row>
        <row r="90">
          <cell r="A90" t="str">
            <v>090306</v>
          </cell>
          <cell r="B90" t="str">
            <v>Допомога на дітей одиноким матерям</v>
          </cell>
        </row>
        <row r="91">
          <cell r="A91" t="str">
            <v>090307</v>
          </cell>
          <cell r="B91" t="str">
            <v>Тимчасова державна допомога дітям</v>
          </cell>
        </row>
        <row r="92">
          <cell r="A92" t="str">
            <v>090308</v>
          </cell>
          <cell r="B92" t="str">
            <v>Допомога при усиновленні дитини</v>
          </cell>
        </row>
        <row r="93">
          <cell r="A93" t="str">
            <v>090401</v>
          </cell>
          <cell r="B93" t="str">
            <v>Державна соціальна допомога малозабезпеченим сім'ям</v>
          </cell>
        </row>
        <row r="94">
          <cell r="A94" t="str">
            <v>090403</v>
          </cell>
          <cell r="B94" t="str">
            <v>Виплата компенсації реабілітованим</v>
          </cell>
        </row>
        <row r="95">
          <cell r="A95" t="str">
            <v>090405</v>
          </cell>
          <cell r="B95" t="str">
            <v>Субсидії населенню для відшкодування витрат на оплату житлово-комунальних послуг</v>
          </cell>
        </row>
        <row r="96">
          <cell r="A96" t="str">
            <v>090406</v>
          </cell>
          <cell r="B96" t="str">
            <v>Субсидії населенню для відшкодування витрат на придбання твердого та рідкого пічного побутового палива і скрапленого газу</v>
          </cell>
        </row>
        <row r="97">
          <cell r="A97" t="str">
            <v>090407</v>
          </cell>
          <cell r="B97" t="str">
            <v>Компенсація населенню додаткових витрат на оплату послуг газопостачання, центрального опалення та централізованого постачання гарячої води</v>
          </cell>
        </row>
        <row r="98">
          <cell r="A98" t="str">
            <v>090411</v>
          </cell>
          <cell r="B98" t="str">
            <v>Кошти на забезпечення побутовим вугіллям окремих категорій населення</v>
          </cell>
        </row>
        <row r="99">
          <cell r="A99" t="str">
            <v>090412</v>
          </cell>
          <cell r="B99" t="str">
            <v>Інші видатки на соціальний захист населення</v>
          </cell>
        </row>
        <row r="100">
          <cell r="A100" t="str">
            <v>090413</v>
          </cell>
          <cell r="B100" t="str">
            <v>Допомога на догляд за інвалідом І чи ІІ групи внаслідок психічного розладу</v>
          </cell>
        </row>
        <row r="101">
          <cell r="A101" t="str">
            <v>090414</v>
          </cell>
          <cell r="B101" t="str">
            <v>Компенсація особам, які згідно із статтями 43 та 48 Гірничого закону України мають право на безоплатне отримання вугілля на побутові потреби, але проживають у будинках, що мають центральне опалення</v>
          </cell>
        </row>
        <row r="102">
          <cell r="A102" t="str">
            <v>090416</v>
          </cell>
          <cell r="B102" t="str">
            <v>Інші видатки на соціальний захист ветеранів війни та праці</v>
          </cell>
        </row>
        <row r="103">
          <cell r="A103" t="str">
            <v>090417</v>
          </cell>
          <cell r="B103" t="str">
            <v>Витрати на поховання учасників бойових дій та інвалідів війни</v>
          </cell>
        </row>
        <row r="104">
          <cell r="A104" t="str">
            <v>090601</v>
          </cell>
          <cell r="B104" t="str">
            <v>Будинки-інтернати для малолітніх інвалідів</v>
          </cell>
        </row>
        <row r="105">
          <cell r="A105" t="str">
            <v>090700</v>
          </cell>
          <cell r="B105" t="str">
            <v>Утримання закладів, що надають соціальні послуги дітям, які опинились в складних життєвих обставинах</v>
          </cell>
        </row>
        <row r="106">
          <cell r="A106" t="str">
            <v>090802</v>
          </cell>
          <cell r="B106" t="str">
            <v>Інші програми соціального захисту дітей</v>
          </cell>
        </row>
        <row r="107">
          <cell r="A107" t="str">
            <v>090901</v>
          </cell>
          <cell r="B107" t="str">
            <v>Будинки-інтернати (пансіонати) для літніх людей та інвалідів системи соціального захисту</v>
          </cell>
        </row>
        <row r="108">
          <cell r="A108" t="str">
            <v>090902</v>
          </cell>
          <cell r="B108" t="str">
            <v>Інші будинки-інтернати для літніх людей та інвалідів</v>
          </cell>
        </row>
        <row r="109">
          <cell r="A109" t="str">
            <v>091101</v>
          </cell>
          <cell r="B109" t="str">
            <v>Утримання центрів соціальних служб для сім`ї, дітей   та  молоді</v>
          </cell>
        </row>
        <row r="110">
          <cell r="A110" t="str">
            <v>091102</v>
          </cell>
          <cell r="B110" t="str">
            <v>Програми і заходи центрів соціальних служб для сім`ї, дітей  та  молоді</v>
          </cell>
        </row>
        <row r="111">
          <cell r="A111" t="str">
            <v>091103</v>
          </cell>
          <cell r="B111" t="str">
            <v>Соціальні програми і заходи державних органів у справах молоді</v>
          </cell>
        </row>
        <row r="112">
          <cell r="A112" t="str">
            <v>091104</v>
          </cell>
          <cell r="B112" t="str">
            <v>Соціальні програми і заходи державних органів з питань забезпечення рівних прав та можливостей жінок і чоловіків</v>
          </cell>
        </row>
        <row r="113">
          <cell r="A113" t="str">
            <v>091105</v>
          </cell>
          <cell r="B113" t="str">
            <v>Утримання клубів підлітків за місцем проживання</v>
          </cell>
        </row>
        <row r="114">
          <cell r="A114" t="str">
            <v>091106</v>
          </cell>
          <cell r="B114" t="str">
            <v>Інші видатки</v>
          </cell>
        </row>
        <row r="115">
          <cell r="A115" t="str">
            <v>091107</v>
          </cell>
          <cell r="B115" t="str">
            <v>Соціальні програми і заходи державних органів у справах сім'ї</v>
          </cell>
        </row>
        <row r="116">
          <cell r="A116" t="str">
            <v>091108</v>
          </cell>
          <cell r="B116" t="str">
            <v>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v>
          </cell>
        </row>
        <row r="117">
          <cell r="A117" t="str">
            <v>091201</v>
          </cell>
          <cell r="B117" t="str">
            <v>Розселення та облаштування депортованих кримських татар та осіб інших національностей, депортованих з України</v>
          </cell>
        </row>
        <row r="118">
          <cell r="A118" t="str">
            <v>091203</v>
          </cell>
          <cell r="B118" t="str">
            <v>Навчання та трудове влаштування інвалідів</v>
          </cell>
        </row>
        <row r="119">
          <cell r="A119" t="str">
            <v>091204</v>
          </cell>
          <cell r="B119" t="str">
            <v>Територіальні центри соціального обслуговування (надання соціальних послуг)</v>
          </cell>
        </row>
        <row r="120">
          <cell r="A120" t="str">
            <v>091205</v>
          </cell>
          <cell r="B120" t="str">
            <v>Виплати грошової компенсації фізичним особам, які надають соціальні послуги громадянам похилого віку, інвалідам, дітям-інвалідам, хворим, які не здатні до самообслуговування і потребують сторонньої допомоги</v>
          </cell>
        </row>
        <row r="121">
          <cell r="A121" t="str">
            <v>091206</v>
          </cell>
          <cell r="B121" t="str">
            <v>Центри соціальної реабілітації дітей - інвалідів; центри професійної реабілітації інвалідів</v>
          </cell>
        </row>
        <row r="122">
          <cell r="A122" t="str">
            <v>091207</v>
          </cell>
          <cell r="B122" t="str">
            <v>Пільги, що надаються населенню (крім ветеранів війни і праці, військової служби, органів внутрішніх справ та громадян, які постраждали внаслідок Чорнобильської катастрофи), на оплату житлово-комунальних послуг і природного газу</v>
          </cell>
        </row>
        <row r="123">
          <cell r="A123" t="str">
            <v>091209</v>
          </cell>
          <cell r="B123" t="str">
            <v>Фінансова підтримка громадських організацій інвалідів і ветеранів</v>
          </cell>
        </row>
        <row r="124">
          <cell r="A124" t="str">
            <v>091210</v>
          </cell>
          <cell r="B124" t="str">
            <v>Служби технічного нагляду за будівництвом та капітальним ремонтом</v>
          </cell>
        </row>
        <row r="125">
          <cell r="A125" t="str">
            <v>091211</v>
          </cell>
          <cell r="B125" t="str">
            <v>Централізовані бухгалтерії</v>
          </cell>
        </row>
        <row r="126">
          <cell r="A126" t="str">
            <v>091212</v>
          </cell>
          <cell r="B126" t="str">
            <v>Обробка інформації з нарахування та виплати допомог і компенсацій</v>
          </cell>
        </row>
        <row r="127">
          <cell r="A127" t="str">
            <v>091214</v>
          </cell>
          <cell r="B127" t="str">
            <v>Інші установи та заклади</v>
          </cell>
        </row>
        <row r="128">
          <cell r="A128" t="str">
            <v>091300</v>
          </cell>
          <cell r="B128" t="str">
            <v>Державна соціальна допомога інвалідам з дитинства та дітям інвалідам</v>
          </cell>
        </row>
        <row r="129">
          <cell r="A129" t="str">
            <v>091303</v>
          </cell>
          <cell r="B129" t="str">
            <v>Компенсаційні виплати інвалідам на бензин, ремонт, техобслуговування автотранспорту та транспортне обслуговування</v>
          </cell>
        </row>
        <row r="130">
          <cell r="A130" t="str">
            <v>091304</v>
          </cell>
          <cell r="B130" t="str">
            <v>Встановлення телефонів інвалідам І та ІІ груп</v>
          </cell>
        </row>
        <row r="131">
          <cell r="A131" t="str">
            <v>100000</v>
          </cell>
          <cell r="B131" t="str">
            <v>Житлово-комунальне господарство</v>
          </cell>
        </row>
        <row r="132">
          <cell r="A132" t="str">
            <v>100101</v>
          </cell>
          <cell r="B132" t="str">
            <v>Житлово-експлуатаційне господарство</v>
          </cell>
        </row>
        <row r="133">
          <cell r="A133" t="str">
            <v>100102</v>
          </cell>
          <cell r="B133" t="str">
            <v>Капітальний ремонт житлового фонду місцевих органів влади</v>
          </cell>
        </row>
        <row r="134">
          <cell r="A134" t="str">
            <v>100103</v>
          </cell>
          <cell r="B134" t="str">
            <v>Дотація житлово-комунальному господарству</v>
          </cell>
        </row>
        <row r="135">
          <cell r="A135" t="str">
            <v>100105</v>
          </cell>
          <cell r="B135" t="str">
            <v>Видатки на утримання об'єктів соціальної сфери підприємств, що передаються до комунальної власності</v>
          </cell>
        </row>
        <row r="136">
          <cell r="A136" t="str">
            <v>100106</v>
          </cell>
          <cell r="B136" t="str">
            <v>Капітальний ремонт житлового фонду  об'єднань співвласників багатоквартирних будинків</v>
          </cell>
        </row>
        <row r="137">
          <cell r="A137" t="str">
            <v>100201</v>
          </cell>
          <cell r="B137" t="str">
            <v>Теплові мережі</v>
          </cell>
        </row>
        <row r="138">
          <cell r="A138" t="str">
            <v>100202</v>
          </cell>
          <cell r="B138" t="str">
            <v>Водопровідно - каналізаційне господарство</v>
          </cell>
        </row>
        <row r="139">
          <cell r="A139" t="str">
            <v>100203</v>
          </cell>
          <cell r="B139" t="str">
            <v>Благоустрій міст, сіл, селищ</v>
          </cell>
        </row>
        <row r="140">
          <cell r="A140" t="str">
            <v>100205</v>
          </cell>
          <cell r="B140" t="str">
            <v>Газові заводи і газова мережа</v>
          </cell>
        </row>
        <row r="141">
          <cell r="A141" t="str">
            <v>100206</v>
          </cell>
          <cell r="B141" t="str">
            <v>Готельне господарство</v>
          </cell>
        </row>
        <row r="142">
          <cell r="A142" t="str">
            <v>100207</v>
          </cell>
          <cell r="B142" t="str">
            <v>Берегоукріплювальні роботи</v>
          </cell>
        </row>
        <row r="143">
          <cell r="A143" t="str">
            <v>100208</v>
          </cell>
          <cell r="B143" t="str">
            <v>Видатки на впровадження засобів обліку витрат та регулювання споживання води та теплової енергії</v>
          </cell>
        </row>
        <row r="144">
          <cell r="A144" t="str">
            <v>100209</v>
          </cell>
          <cell r="B144" t="str">
            <v>Заходи, пов"язані з поліпшенням питної води</v>
          </cell>
        </row>
        <row r="145">
          <cell r="A145" t="str">
            <v>100301</v>
          </cell>
          <cell r="B145" t="str">
            <v>Збір та вивезення сміття і відходів, експлуатація каналізаційних систем</v>
          </cell>
        </row>
        <row r="146">
          <cell r="A146" t="str">
            <v>100302</v>
          </cell>
          <cell r="B146" t="str">
            <v>Комбінати комунальних підприємств, районні виробничі об'єднання та інші підприємства, установи та організації житлово-комунального господарства</v>
          </cell>
        </row>
        <row r="147">
          <cell r="A147" t="str">
            <v>100303</v>
          </cell>
          <cell r="B147" t="str">
            <v>Ремонтно-будівельні організації житлово-комунального господарства</v>
          </cell>
        </row>
        <row r="148">
          <cell r="A148" t="str">
            <v>100400</v>
          </cell>
          <cell r="B148" t="str">
            <v>Підприємства і організації побутового обслуговування, що входять до комунальної власності</v>
          </cell>
        </row>
        <row r="149">
          <cell r="A149" t="str">
            <v>100601</v>
          </cell>
          <cell r="B149" t="str">
            <v>Відшкодування різниці між розміром ціни (тарифу) на житлово-комунальні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обірунтованих витрат на їх  виробн</v>
          </cell>
        </row>
        <row r="150">
          <cell r="A150" t="str">
            <v>100602</v>
          </cell>
          <cell r="B150" t="str">
            <v>Погашення заборгованості з різниці в тарифах на теплову енергію, опалення та постачання гарячої води, послуги з централізованого водопостачання, водовідведення, що вироблялися, транспортувалися та постачалися населенню та/або іншим підприємствам централі</v>
          </cell>
        </row>
        <row r="151">
          <cell r="A151" t="str">
            <v>110000</v>
          </cell>
          <cell r="B151" t="str">
            <v>Культура і мистецтво</v>
          </cell>
        </row>
        <row r="152">
          <cell r="A152" t="str">
            <v>110101</v>
          </cell>
          <cell r="B152" t="str">
            <v>Творчі спілки</v>
          </cell>
        </row>
        <row r="153">
          <cell r="A153" t="str">
            <v>110102</v>
          </cell>
          <cell r="B153" t="str">
            <v>Театри</v>
          </cell>
        </row>
        <row r="154">
          <cell r="A154" t="str">
            <v>110103</v>
          </cell>
          <cell r="B154" t="str">
            <v>Філармонії, музичні колективи і ансамблі та інші мистецькі  заклади та заходи</v>
          </cell>
        </row>
        <row r="155">
          <cell r="A155" t="str">
            <v>110104</v>
          </cell>
          <cell r="B155" t="str">
            <v>Видатки на заходи, передбачені державними і місцевими програмами розвитку культури і мистецтва</v>
          </cell>
        </row>
        <row r="156">
          <cell r="A156" t="str">
            <v>110105</v>
          </cell>
          <cell r="B156" t="str">
            <v>Фінансова підтримка гастрольної діяльності</v>
          </cell>
        </row>
        <row r="157">
          <cell r="A157" t="str">
            <v>110201</v>
          </cell>
          <cell r="B157" t="str">
            <v>Бібліотеки</v>
          </cell>
        </row>
        <row r="158">
          <cell r="A158" t="str">
            <v>110202</v>
          </cell>
          <cell r="B158" t="str">
            <v>Музеї і виставки</v>
          </cell>
        </row>
        <row r="159">
          <cell r="A159" t="str">
            <v>110203</v>
          </cell>
          <cell r="B159" t="str">
            <v>Заповідники</v>
          </cell>
        </row>
        <row r="160">
          <cell r="A160" t="str">
            <v>110204</v>
          </cell>
          <cell r="B160" t="str">
            <v>Палаци і будинки культури, клуби та інші заклади клубного типу</v>
          </cell>
        </row>
        <row r="161">
          <cell r="A161" t="str">
            <v>110205</v>
          </cell>
          <cell r="B161" t="str">
            <v>Школи естетичного виховання дітей</v>
          </cell>
        </row>
        <row r="162">
          <cell r="A162" t="str">
            <v>110300</v>
          </cell>
          <cell r="B162" t="str">
            <v>Кінематографія</v>
          </cell>
        </row>
        <row r="163">
          <cell r="A163" t="str">
            <v>110502</v>
          </cell>
          <cell r="B163" t="str">
            <v>Інші культурно-освітні заклади та заходи</v>
          </cell>
        </row>
        <row r="164">
          <cell r="A164" t="str">
            <v>120000</v>
          </cell>
          <cell r="B164" t="str">
            <v>Засоби масової інформації</v>
          </cell>
        </row>
        <row r="165">
          <cell r="A165" t="str">
            <v>120100</v>
          </cell>
          <cell r="B165" t="str">
            <v>Телебачення і радіомовлення</v>
          </cell>
        </row>
        <row r="166">
          <cell r="A166" t="str">
            <v>120201</v>
          </cell>
          <cell r="B166" t="str">
            <v>Періодичні видання (газети та журнали)</v>
          </cell>
        </row>
        <row r="167">
          <cell r="A167" t="str">
            <v>120300</v>
          </cell>
          <cell r="B167" t="str">
            <v>Книговидання</v>
          </cell>
        </row>
        <row r="168">
          <cell r="A168" t="str">
            <v>120400</v>
          </cell>
          <cell r="B168" t="str">
            <v>Інші засоби масової інформації</v>
          </cell>
        </row>
        <row r="169">
          <cell r="A169" t="str">
            <v>130000</v>
          </cell>
          <cell r="B169" t="str">
            <v>Фізична культура і спорт</v>
          </cell>
        </row>
        <row r="170">
          <cell r="A170" t="str">
            <v>130102</v>
          </cell>
          <cell r="B170" t="str">
            <v>Проведення навчально-тренувальних зборів і змагань</v>
          </cell>
        </row>
        <row r="171">
          <cell r="A171" t="str">
            <v>130104</v>
          </cell>
          <cell r="B171" t="str">
            <v>Видатки на утримання центрів з інвалідного спорту і реабілітаційних шкіл</v>
          </cell>
        </row>
        <row r="172">
          <cell r="A172" t="str">
            <v>130105</v>
          </cell>
          <cell r="B172" t="str">
            <v>Проведення навчально-тренувальних зборів і змагань та заходів з інвалідного спорту</v>
          </cell>
        </row>
        <row r="173">
          <cell r="A173" t="str">
            <v>130106</v>
          </cell>
          <cell r="B173" t="str">
            <v>Проведення навчально-тренувальних зборів і змагань з неолімпійських видів спорту</v>
          </cell>
        </row>
        <row r="174">
          <cell r="A174" t="str">
            <v>130107</v>
          </cell>
          <cell r="B174" t="str">
            <v>Утримання та навчально-тренувальна робота дитячо-юнацьких спортивних шкіл</v>
          </cell>
        </row>
        <row r="175">
          <cell r="A175" t="str">
            <v>130110</v>
          </cell>
          <cell r="B175" t="str">
            <v>Фінансова підтримка спортивних споруд</v>
          </cell>
        </row>
        <row r="176">
          <cell r="A176" t="str">
            <v>130112</v>
          </cell>
          <cell r="B176" t="str">
            <v>Інші видатки</v>
          </cell>
        </row>
        <row r="177">
          <cell r="A177" t="str">
            <v>130113</v>
          </cell>
          <cell r="B177" t="str">
            <v>Централізовані бухгалтерії</v>
          </cell>
        </row>
        <row r="178">
          <cell r="A178" t="str">
            <v>130114</v>
          </cell>
          <cell r="B178" t="str">
            <v>Забезпечення підготовки спортсменів вищих категорій школами вищої спортивної майстерності</v>
          </cell>
        </row>
        <row r="179">
          <cell r="A179" t="str">
            <v>130115</v>
          </cell>
          <cell r="B179" t="str">
            <v>Центри "Спорт для всіх" та заходи з фізичної культури</v>
          </cell>
        </row>
        <row r="180">
          <cell r="A180" t="str">
            <v>130201</v>
          </cell>
          <cell r="B180" t="str">
            <v>Проведення навчально-тренувальних зборів і змагань (які проводяться громадськими організаціями фізкультурно-спортивної спрямованості)</v>
          </cell>
        </row>
        <row r="181">
          <cell r="A181" t="str">
            <v>130202</v>
          </cell>
          <cell r="B181" t="str">
            <v>Проведення заходів з нетрадиційних видів спорту і масових заходів з фізичної культури  (які проводяться громадськими організаціями фізкультурно-спортивної спрямованості)</v>
          </cell>
        </row>
        <row r="182">
          <cell r="A182" t="str">
            <v>130203</v>
          </cell>
          <cell r="B182" t="str">
            <v>Утримання та навчально-тренувальна робота дитячо-юнацьких спортивних шкіл (які підпорядковані громадським організаціям фізкультурно-спортивної спрямованості)</v>
          </cell>
        </row>
        <row r="183">
          <cell r="A183" t="str">
            <v>130204</v>
          </cell>
          <cell r="B183" t="str">
            <v>Утримання апарату управління громадських фізкультурно-спортивних організацій</v>
          </cell>
        </row>
        <row r="184">
          <cell r="A184" t="str">
            <v>130205</v>
          </cell>
          <cell r="B184" t="str">
            <v>Фінансова підтримка спортивних споруд, які належать громадським організаціям фізкультурно-спортивної спрямованості</v>
          </cell>
        </row>
        <row r="185">
          <cell r="A185" t="str">
            <v>150000</v>
          </cell>
          <cell r="B185" t="str">
            <v>Будівництво</v>
          </cell>
        </row>
        <row r="186">
          <cell r="A186" t="str">
            <v>150101</v>
          </cell>
          <cell r="B186" t="str">
            <v>Капітальні вкладення</v>
          </cell>
        </row>
        <row r="187">
          <cell r="A187" t="str">
            <v>150104</v>
          </cell>
          <cell r="B187" t="str">
            <v>Виплата компенсації на здешевлення вартості будівництва житла молодіжним житловим комплексам</v>
          </cell>
        </row>
        <row r="188">
          <cell r="A188" t="str">
            <v>150107</v>
          </cell>
          <cell r="B188" t="str">
            <v>Житлове будівництво і придбання житла військовослужбовцям та особам рядового і начальницького складу,  звільненим у запас або відставку за станом  здоров`я, віком, вислугою років та у зв`язку із скороченням штатів, які перебувають на квартирному обліку з</v>
          </cell>
        </row>
        <row r="189">
          <cell r="A189" t="str">
            <v>150109</v>
          </cell>
          <cell r="B189" t="str">
            <v>Компенсація селянським (фермерським) господарствам вартості будівництва об'єктів виробничого і невиробничого призначення</v>
          </cell>
        </row>
        <row r="190">
          <cell r="A190" t="str">
            <v>150110</v>
          </cell>
          <cell r="B190" t="str">
            <v>Проведення невідкладних відновлювальних робіт, будівництво та  реконструкція загальноосвітніх навчальних закладів</v>
          </cell>
        </row>
        <row r="191">
          <cell r="A191" t="str">
            <v>150111</v>
          </cell>
          <cell r="B191" t="str">
            <v>Проведення невідкладних відновлювальних робіт, будівництво та  реконструкція спеціалізованих навчальних закладів</v>
          </cell>
        </row>
        <row r="192">
          <cell r="A192" t="str">
            <v>150112</v>
          </cell>
          <cell r="B192" t="str">
            <v>Проведення невідкладних відновлювальних робіт, будівництво та  реконструкція позашкільних  навчальних закладів</v>
          </cell>
        </row>
        <row r="193">
          <cell r="A193" t="str">
            <v>150114</v>
          </cell>
          <cell r="B193" t="str">
            <v>Проведення невідкладних відновлювальних робіт, будівництво та реконструкція лікарень загального профілю</v>
          </cell>
        </row>
        <row r="194">
          <cell r="A194" t="str">
            <v>150115</v>
          </cell>
          <cell r="B194" t="str">
            <v>Завершення проектів газифікації сільських населених пунктів з високим ступенем готовності</v>
          </cell>
        </row>
        <row r="195">
          <cell r="A195" t="str">
            <v>150118</v>
          </cell>
          <cell r="B195" t="str">
            <v>Житлове будівництво та придбання житла для окремих категорій населення</v>
          </cell>
        </row>
        <row r="196">
          <cell r="A196" t="str">
            <v>150119</v>
          </cell>
          <cell r="B196" t="str">
            <v>Проведення невідкладних відновлювальних робіт, будівництво та реконструкція спеціалізованих лікарень  та інших спеціалізованих закладів</v>
          </cell>
        </row>
        <row r="197">
          <cell r="A197" t="str">
            <v>150120</v>
          </cell>
          <cell r="B197" t="str">
            <v>Будівництво та розвиток мережі метрополітенів</v>
          </cell>
        </row>
        <row r="198">
          <cell r="A198" t="str">
            <v>150121</v>
          </cell>
          <cell r="B198" t="str">
            <v>Заходи з упередження аварій та запобігання техногенних катастроф у житлово-комунальному господарстві та на інших аварійних об'єктах комунальної власності</v>
          </cell>
        </row>
        <row r="199">
          <cell r="A199" t="str">
            <v>150122</v>
          </cell>
          <cell r="B199" t="str">
            <v>Інвестиційні проекти</v>
          </cell>
        </row>
        <row r="200">
          <cell r="A200" t="str">
            <v>150201</v>
          </cell>
          <cell r="B200" t="str">
            <v>Збереження, розвиток, реконструкція та реставрація  пам'яток   історії та культури</v>
          </cell>
        </row>
        <row r="201">
          <cell r="A201" t="str">
            <v>150202</v>
          </cell>
          <cell r="B201" t="str">
            <v>Розробка схем та проектних рішень масового застосування</v>
          </cell>
        </row>
        <row r="202">
          <cell r="A202" t="str">
            <v>150203</v>
          </cell>
          <cell r="B202" t="str">
            <v>Операційні видатки і паспортизація, інвентаризація пам'яток архітектури, премії в галузі архітектури</v>
          </cell>
        </row>
        <row r="203">
          <cell r="A203" t="str">
            <v>160000</v>
          </cell>
          <cell r="B203" t="str">
            <v>Сільське і лісове господарство, рибне господарство та мисливство</v>
          </cell>
        </row>
        <row r="204">
          <cell r="A204" t="str">
            <v>160101</v>
          </cell>
          <cell r="B204" t="str">
            <v>Землеустрій</v>
          </cell>
        </row>
        <row r="205">
          <cell r="A205" t="str">
            <v>160600</v>
          </cell>
          <cell r="B205" t="str">
            <v>Лісове господарство і мисливство</v>
          </cell>
        </row>
        <row r="206">
          <cell r="A206" t="str">
            <v>160903</v>
          </cell>
          <cell r="B206" t="str">
            <v>Програми в галузі сільського господарства, лісового господарства, рибальства та мисливства</v>
          </cell>
        </row>
        <row r="207">
          <cell r="A207" t="str">
            <v>160904</v>
          </cell>
          <cell r="B207" t="str">
            <v>Організація та регулювання діяльності ветеринарних лікарень та ветеринарних лабораторій</v>
          </cell>
        </row>
        <row r="208">
          <cell r="A208" t="str">
            <v>170000</v>
          </cell>
          <cell r="B208" t="str">
            <v>Транспорт, дорожнє господарство, зв'язок, телекомунікації та інформатика</v>
          </cell>
        </row>
        <row r="209">
          <cell r="A209" t="str">
            <v>170101</v>
          </cell>
          <cell r="B209" t="str">
            <v>Регулювання цін на послуги місцевого автотранспорту</v>
          </cell>
        </row>
        <row r="210">
          <cell r="A210" t="str">
            <v>170102</v>
          </cell>
          <cell r="B210" t="str">
            <v>Коменсаційні виплати на пільговий проїзд автомобільним транспортом окремим категоріям громодян</v>
          </cell>
        </row>
        <row r="211">
          <cell r="A211" t="str">
            <v>170103</v>
          </cell>
          <cell r="B211" t="str">
            <v>Інші заходи у сфері автомобільного транспорту</v>
          </cell>
        </row>
        <row r="212">
          <cell r="A212" t="str">
            <v>170202</v>
          </cell>
          <cell r="B212" t="str">
            <v>Севастопольський морський торговельний порт</v>
          </cell>
        </row>
        <row r="213">
          <cell r="A213" t="str">
            <v>170203</v>
          </cell>
          <cell r="B213" t="str">
            <v>Компенсаційні виплати за пільговий проїзд окремих категорій громадян на водному транспорті</v>
          </cell>
        </row>
        <row r="214">
          <cell r="A214" t="str">
            <v>170302</v>
          </cell>
          <cell r="B214" t="str">
            <v>Компенсаційні виплати за пільговий проїзд окремих категорій громадян на залізничному транспорті</v>
          </cell>
        </row>
        <row r="215">
          <cell r="A215" t="str">
            <v>170303</v>
          </cell>
          <cell r="B215" t="str">
            <v>Регулювання цін на послуги метрополітену</v>
          </cell>
        </row>
        <row r="216">
          <cell r="A216" t="str">
            <v>170601</v>
          </cell>
          <cell r="B216" t="str">
            <v>Регулювання цін на послуги міського електротранспорту</v>
          </cell>
        </row>
        <row r="217">
          <cell r="A217" t="str">
            <v>170602</v>
          </cell>
          <cell r="B217" t="str">
            <v>Компенсаційні виплати на пільговий проїзд електротранспортом окремим категоріям громодян</v>
          </cell>
        </row>
        <row r="218">
          <cell r="A218" t="str">
            <v>170603</v>
          </cell>
          <cell r="B218" t="str">
            <v>Інші заходи у сфері електротранспорту</v>
          </cell>
        </row>
        <row r="219">
          <cell r="A219" t="str">
            <v>170703</v>
          </cell>
          <cell r="B219" t="str">
            <v>Видатки на проведення робіт, пов"язаних з будівництвом, реконструкцією, ремонтом та утриманням автомобільних доріг</v>
          </cell>
        </row>
        <row r="220">
          <cell r="A220" t="str">
            <v>170800</v>
          </cell>
          <cell r="B220" t="str">
            <v>Зв'язок</v>
          </cell>
        </row>
        <row r="221">
          <cell r="A221" t="str">
            <v>170901</v>
          </cell>
          <cell r="B221" t="str">
            <v>Національна програма інформатизації</v>
          </cell>
        </row>
        <row r="222">
          <cell r="A222" t="str">
            <v>171000</v>
          </cell>
          <cell r="B222" t="str">
            <v>Діяльність і послуги, не віднесені до інших категорій</v>
          </cell>
        </row>
        <row r="223">
          <cell r="A223" t="str">
            <v>180000</v>
          </cell>
          <cell r="B223" t="str">
            <v>Інші послуги, пов'язані з економічною діяльністю</v>
          </cell>
        </row>
        <row r="224">
          <cell r="A224" t="str">
            <v>180107</v>
          </cell>
          <cell r="B224" t="str">
            <v>Фінансування енергозберігаючих заходів</v>
          </cell>
        </row>
        <row r="225">
          <cell r="A225" t="str">
            <v>180109</v>
          </cell>
          <cell r="B225" t="str">
            <v>Програма стабілізації та соціально-економічного розвитку територій</v>
          </cell>
        </row>
        <row r="226">
          <cell r="A226" t="str">
            <v>180401</v>
          </cell>
          <cell r="B226" t="str">
            <v>Платежі за кредитними угодами, укладеними під гарантії Уряду</v>
          </cell>
        </row>
        <row r="227">
          <cell r="A227" t="str">
            <v>180403</v>
          </cell>
          <cell r="B227" t="str">
            <v>Видатки на обслуговування та погашення зобов'язань за коштами, залученими розпорядниками бюджетних коштів  під державні гарантії для здійснення капітальних видатків</v>
          </cell>
        </row>
        <row r="228">
          <cell r="A228" t="str">
            <v>180404</v>
          </cell>
          <cell r="B228" t="str">
            <v>Підтримка малого і середнього підприємництва</v>
          </cell>
        </row>
        <row r="229">
          <cell r="A229" t="str">
            <v>180405</v>
          </cell>
          <cell r="B229" t="str">
            <v>Видатки на погашення реструктуризованої заборгованості перед комерційними банками та на поповнення їх капіталу</v>
          </cell>
        </row>
        <row r="230">
          <cell r="A230" t="str">
            <v>180409</v>
          </cell>
          <cell r="B230" t="str">
            <v>Внески органів влади Автономної Республіки Крим та органів місцевого самоврядування у статутні капітали суб"єктів підприємницької діяльності</v>
          </cell>
        </row>
        <row r="231">
          <cell r="A231" t="str">
            <v>180410</v>
          </cell>
          <cell r="B231" t="str">
            <v>Інші заходи, пов"язані з економічною діяльністю</v>
          </cell>
        </row>
        <row r="232">
          <cell r="A232" t="str">
            <v>180411</v>
          </cell>
          <cell r="B232" t="str">
            <v>Виконання Автономною Республікою Крим чи територіальною громадою міста гарантійних зобов'язань за позичальників, що отримали кредити під місцеві гарантії</v>
          </cell>
        </row>
        <row r="233">
          <cell r="A233" t="str">
            <v>180412</v>
          </cell>
          <cell r="B233" t="str">
            <v>Повернення коштів, наданих із бюджету Автономної Республіки Крим чи місцевого самоврядування для виконання Автономною Республікою Крим чи територіальною громадою міста гарантійних зобов'язань за позичальників, що отримали кредити під місцеві гарантії</v>
          </cell>
        </row>
        <row r="234">
          <cell r="A234" t="str">
            <v>200000</v>
          </cell>
          <cell r="B234" t="str">
            <v>Охорона навколишнього природного середовища та ядерна безпека</v>
          </cell>
        </row>
        <row r="235">
          <cell r="A235" t="str">
            <v>200100</v>
          </cell>
          <cell r="B235" t="str">
            <v>Охорона і раціональне використання водних ресурсів</v>
          </cell>
        </row>
        <row r="236">
          <cell r="A236" t="str">
            <v>200200</v>
          </cell>
          <cell r="B236" t="str">
            <v>Охорона і раціональне використання земель</v>
          </cell>
        </row>
        <row r="237">
          <cell r="A237" t="str">
            <v>200300</v>
          </cell>
          <cell r="B237" t="str">
            <v>Створення захисних лісових насаджень та полезахисних лісових смуг</v>
          </cell>
        </row>
        <row r="238">
          <cell r="A238" t="str">
            <v>200400</v>
          </cell>
          <cell r="B238" t="str">
            <v>Охорона і раціональне використання мінеральних ресурсів</v>
          </cell>
        </row>
        <row r="239">
          <cell r="A239" t="str">
            <v>200600</v>
          </cell>
          <cell r="B239" t="str">
            <v>Збереження природно-заповідного фонду</v>
          </cell>
        </row>
        <row r="240">
          <cell r="A240" t="str">
            <v>200700</v>
          </cell>
          <cell r="B240" t="str">
            <v>Інші природоохоронні заходи</v>
          </cell>
        </row>
        <row r="241">
          <cell r="A241" t="str">
            <v>210000</v>
          </cell>
          <cell r="B241" t="str">
            <v>Запобігання та ліквідація надзвичайних ситуацій та наслідків стихійного лиха</v>
          </cell>
        </row>
        <row r="242">
          <cell r="A242" t="str">
            <v>210105</v>
          </cell>
          <cell r="B242" t="str">
            <v>Видатки на запобігання та ліквідацію надзвичайних ситуацій та наслідків стихійного лиха</v>
          </cell>
        </row>
        <row r="243">
          <cell r="A243" t="str">
            <v>210106</v>
          </cell>
          <cell r="B243" t="str">
            <v>Заходи у сфері захисту населення і територій від надзвичайних ситуацій техногенного та природного характеру</v>
          </cell>
        </row>
        <row r="244">
          <cell r="A244" t="str">
            <v>210107</v>
          </cell>
          <cell r="B244" t="str">
            <v>Заходи та роботи з мобілізаційної підготовки місцевого значення</v>
          </cell>
        </row>
        <row r="245">
          <cell r="A245" t="str">
            <v>210110</v>
          </cell>
          <cell r="B245" t="str">
            <v>Заходи з організації рятування на водах</v>
          </cell>
        </row>
        <row r="246">
          <cell r="A246" t="str">
            <v>210120</v>
          </cell>
          <cell r="B246" t="str">
            <v>Видатки на ліквідацію наслідків стихійного лиха, що сталося 23-27 липня 2008 року</v>
          </cell>
        </row>
        <row r="247">
          <cell r="A247" t="str">
            <v>230000</v>
          </cell>
          <cell r="B247" t="str">
            <v>Обслуговування боргу</v>
          </cell>
        </row>
        <row r="248">
          <cell r="A248" t="str">
            <v>240000</v>
          </cell>
          <cell r="B248" t="str">
            <v>Цільові фонди</v>
          </cell>
        </row>
        <row r="249">
          <cell r="A249" t="str">
            <v>240601</v>
          </cell>
          <cell r="B249" t="str">
            <v>Охорона та раціональне використання природних ресурсів</v>
          </cell>
        </row>
        <row r="250">
          <cell r="A250" t="str">
            <v>240602</v>
          </cell>
          <cell r="B250" t="str">
            <v>Утилізація відходів</v>
          </cell>
        </row>
        <row r="251">
          <cell r="A251" t="str">
            <v>240603</v>
          </cell>
          <cell r="B251" t="str">
            <v>Ліквідація іншого забруднення навколишнього природного середовища</v>
          </cell>
        </row>
        <row r="252">
          <cell r="A252" t="str">
            <v>240604</v>
          </cell>
          <cell r="B252" t="str">
            <v>Інша діяльність у сфері охорони навколишнього природного середовища</v>
          </cell>
        </row>
        <row r="253">
          <cell r="A253" t="str">
            <v>240605</v>
          </cell>
          <cell r="B253" t="str">
            <v>Збереження природно-заповідного фонду</v>
          </cell>
        </row>
        <row r="254">
          <cell r="A254" t="str">
            <v>240606</v>
          </cell>
          <cell r="B254" t="str">
            <v>Заходи по заповненню водосховищ</v>
          </cell>
        </row>
        <row r="255">
          <cell r="A255" t="str">
            <v>240800</v>
          </cell>
          <cell r="B255" t="str">
            <v>Інші фонди</v>
          </cell>
        </row>
        <row r="256">
          <cell r="A256" t="str">
            <v>240900</v>
          </cell>
          <cell r="B256" t="str">
            <v>Цільові фонди, утворені Верховною Радою Автономної Республіки Крим, органами місцевого самоврядування і місцевими органами виконавчої влади</v>
          </cell>
        </row>
        <row r="257">
          <cell r="A257" t="str">
            <v>250000</v>
          </cell>
          <cell r="B257" t="str">
            <v>Видатки, не віднесені до основних груп</v>
          </cell>
        </row>
        <row r="258">
          <cell r="A258" t="str">
            <v>250102</v>
          </cell>
          <cell r="B258" t="str">
            <v>Резервний фонд</v>
          </cell>
        </row>
        <row r="259">
          <cell r="A259" t="str">
            <v>250203</v>
          </cell>
          <cell r="B259" t="str">
            <v>Проведення виборів депутатів місцевих рад та сільських, селищних, міських голів</v>
          </cell>
        </row>
        <row r="260">
          <cell r="A260" t="str">
            <v>250205</v>
          </cell>
          <cell r="B260" t="str">
            <v>Проведення референдумів</v>
          </cell>
        </row>
        <row r="261">
          <cell r="A261" t="str">
            <v>250207</v>
          </cell>
          <cell r="B261" t="str">
            <v>Утримання апарату Виборчої комісії Автономної Республіки Крим</v>
          </cell>
        </row>
        <row r="262">
          <cell r="A262" t="str">
            <v>250301</v>
          </cell>
          <cell r="B262" t="str">
            <v>Реверсна дотація</v>
          </cell>
        </row>
        <row r="263">
          <cell r="A263" t="str">
            <v>250302</v>
          </cell>
          <cell r="B263" t="str">
            <v>Кошти, що передаються до районних та міських (міст Києва і Севастополя, міст республіканського і обласного значення) бюджетів з міських (міст районного значення), селищних, сільських та районних у містах бюджетів</v>
          </cell>
        </row>
        <row r="264">
          <cell r="A264" t="str">
            <v>250303</v>
          </cell>
          <cell r="B264" t="str">
            <v>Кошти, що передаються за взаємними розрахунками із додаткової дотації до державного бюджету</v>
          </cell>
        </row>
        <row r="265">
          <cell r="A265" t="str">
            <v>250304</v>
          </cell>
          <cell r="B265" t="str">
            <v>Кошти, що передаються за взаємними розрахунками із додаткової дотації з районних та міських (міст Києва і Севастополя, міст республіканського та обласного значення) до міських (міст районного значення), селищних та сільських бюджетів</v>
          </cell>
        </row>
        <row r="266">
          <cell r="A266" t="str">
            <v>250305</v>
          </cell>
          <cell r="B266" t="str">
            <v>Кошти, що передаються за взаємними розрахунками із додаткової дотації з міських (міст районного значення), селищних та сільських бюджетів до районних та міських (міст Києва і Севастополя, міст республіканського та обласного значення) бюджетів</v>
          </cell>
        </row>
        <row r="267">
          <cell r="A267" t="str">
            <v>250307</v>
          </cell>
          <cell r="B267" t="str">
            <v>Кошти, що передаються за взаємними розрахунками до державного бюджету з місцевих бюджетів</v>
          </cell>
        </row>
        <row r="268">
          <cell r="A268" t="str">
            <v>250308</v>
          </cell>
          <cell r="B268" t="str">
            <v>Кошти, що передаються за взаємними розрахунками до місцевих бюджетів з державного бюджету</v>
          </cell>
        </row>
        <row r="269">
          <cell r="A269" t="str">
            <v>250309</v>
          </cell>
          <cell r="B269" t="str">
            <v>Кошти, що передаються за взаємними розрахунками між місцевими бюджетами</v>
          </cell>
        </row>
        <row r="270">
          <cell r="A270" t="str">
            <v>250310</v>
          </cell>
          <cell r="B270" t="str">
            <v>Додаткова дотація з державного бюджету місцевим бюджетам на компенсацію втрат доходів місцевих бюджетів внаслідок наданих державою податкових пільг зі сплати земельного податку суб'єктам космічної діяльності, літакобудування, суднобудування та кінематогр</v>
          </cell>
        </row>
        <row r="271">
          <cell r="A271" t="str">
            <v>250313</v>
          </cell>
          <cell r="B271" t="str">
            <v>Стабілізаційна дотація</v>
          </cell>
        </row>
        <row r="272">
          <cell r="A272" t="str">
            <v>250315</v>
          </cell>
          <cell r="B272" t="str">
            <v>Інші додаткові дотації</v>
          </cell>
        </row>
        <row r="273">
          <cell r="A273" t="str">
            <v>250316</v>
          </cell>
          <cell r="B273" t="str">
            <v>Субвенція з державного бюджету обласному бюджету Донецької області на будівництво ПЕТ-КТ центру, капітальний ремонт і реконструкцію лікарняних споруд та закупівлю високовартісного медичного обладнання для Донецького обласного клінічного територіального м</v>
          </cell>
        </row>
        <row r="274">
          <cell r="A274" t="str">
            <v>250318</v>
          </cell>
          <cell r="B274" t="str">
            <v>Додаткова дотація з державного бюджету місцевим бюджетам на виплату надбавок за обсяг та якість виконаної роботи медичним працівникам закладів охорони здоров'я, що надають первинну медичну допомогу, у непілотних регіонах</v>
          </cell>
        </row>
        <row r="275">
          <cell r="A275" t="str">
            <v>250319</v>
          </cell>
          <cell r="B275" t="str">
            <v>Додаткова дотація з державного бюджету місцевим бюджетам на оплату праці працівників бюджетних установ</v>
          </cell>
        </row>
        <row r="276">
          <cell r="A276" t="str">
            <v>250321</v>
          </cell>
          <cell r="B276" t="str">
            <v>Субвенція з державного бюджету місцевим бюджетам на відшкодування частини відсоткових ставок по залучених кредитах на оновлення парку автобусів та тролейбусів приймаючих міст по підготовці до проведення в Україні фінальної частини чемпіонату Європи 2012</v>
          </cell>
        </row>
        <row r="277">
          <cell r="A277" t="str">
            <v>250322</v>
          </cell>
          <cell r="B277" t="str">
            <v>Субвенція з державного бюджету місцевим бюджетам на проекти ліквідації підприємств вугільної та торфодобувної промисловості і утримання водовідливних комплексів у безпечному режимі на умовах співфінансування (50 відсотків)</v>
          </cell>
        </row>
        <row r="278">
          <cell r="A278" t="str">
            <v>250323</v>
          </cell>
          <cell r="B278" t="str">
            <v>Субвенція на утримання об"єктів спільного користування чи ліквідацію негативних наслідків діяльності об"єктів спільного користування</v>
          </cell>
        </row>
        <row r="279">
          <cell r="A279" t="str">
            <v>250324</v>
          </cell>
          <cell r="B279" t="str">
            <v>Субвенція іншим бюджетам на виконання інвестиційних проектів</v>
          </cell>
        </row>
        <row r="280">
          <cell r="A280" t="str">
            <v>250326</v>
          </cell>
          <cell r="B280" t="str">
            <v>Субвенція з державного бюджету місцевим бюджетам на виплату допомоги сім'ям з дітьми, малозабезпеченим сім'ям, інвалідам з дитинства, дітям-інвалідам, тимчасової державної допомоги дітям та допомоги по догляду за інвалідами І чи ІІ групи внаслідок психіч</v>
          </cell>
        </row>
        <row r="281">
          <cell r="A281" t="str">
            <v>250328</v>
          </cell>
          <cell r="B281" t="str">
            <v>Субвенція з державного бюджету місцевим бюджетам на надання пільг та житлових субсидій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v>
          </cell>
        </row>
        <row r="282">
          <cell r="A282" t="str">
            <v>250329</v>
          </cell>
          <cell r="B282" t="str">
            <v>Субвенція з державного бюджету місцевим бюджетам на 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 потреби, тве</v>
          </cell>
        </row>
        <row r="283">
          <cell r="A283" t="str">
            <v>250330</v>
          </cell>
          <cell r="B283" t="str">
            <v>Субвенція з державного бюджету місцевим бюджетам на надання пільг та житлових субсидій населенню на придбання твердого та рідкого  пічного побутового палива і скрапленого газу</v>
          </cell>
        </row>
        <row r="284">
          <cell r="A284" t="str">
            <v>250331</v>
          </cell>
          <cell r="B284" t="str">
            <v>Додаткова дотація з державного бюджету місцевим бюджетам на покращення надання соціальних послуг найуразливішим верствам населення</v>
          </cell>
        </row>
        <row r="285">
          <cell r="A285" t="str">
            <v>250332</v>
          </cell>
          <cell r="B285" t="str">
            <v>Субвенція на підготовку робітничих кадрів з державного бюджету місцевим бюджетам</v>
          </cell>
        </row>
        <row r="286">
          <cell r="A286" t="str">
            <v>250333</v>
          </cell>
          <cell r="B286" t="str">
            <v>Додаткова дотація з державного бюджету місцевим бюджетам на виплату допомоги по догляду за інвалідом І чи ІІ групи внаслідок психічного розладу</v>
          </cell>
        </row>
        <row r="287">
          <cell r="A287" t="str">
            <v>250334</v>
          </cell>
          <cell r="B287" t="str">
            <v>Субвенція з державного бюджету місцевим бюджетам на погашення кредиторської заборгованості за медичне обладнання, придбане в 2011 році за рахунок субвенції з державного бюджету місцевим бюджетам на придбання витратних матеріалів та медичного обладнання д</v>
          </cell>
        </row>
        <row r="288">
          <cell r="A288" t="str">
            <v>250335</v>
          </cell>
          <cell r="B288" t="str">
            <v>Субвенція з державного бюджету місцевим бюджетам на 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v>
          </cell>
        </row>
        <row r="289">
          <cell r="A289" t="str">
            <v>250336</v>
          </cell>
          <cell r="B289" t="str">
            <v>Освітня субвенція з державного бюджету місцевим бюджетам</v>
          </cell>
        </row>
        <row r="290">
          <cell r="A290" t="str">
            <v>250337</v>
          </cell>
          <cell r="B290" t="str">
            <v>Субвенція з державного бюджету місцевим бюджетам на проведення заходів з відзначення 200-річчя від дня народження Тараса Шевченка</v>
          </cell>
        </row>
        <row r="291">
          <cell r="A291" t="str">
            <v>250339</v>
          </cell>
          <cell r="B291" t="str">
            <v>Медична субвенція з державного бюджету місцевим бюджетам</v>
          </cell>
        </row>
        <row r="292">
          <cell r="A292" t="str">
            <v>250342</v>
          </cell>
          <cell r="B292" t="str">
            <v>Субвенція з державного бюджету місцевим бюджетам для сплати заборгованості за поставлене у 2012 році медичне обладнання вітчизняного виробництва</v>
          </cell>
        </row>
        <row r="293">
          <cell r="A293" t="str">
            <v>250343</v>
          </cell>
          <cell r="B293" t="str">
            <v>Субвенція з державного бюджету обласному бюджету Тернопільської області на продовження будівництва житлових будинків у м. Почаєві Кременецького району з метою відселення сторонніх осіб з території Свято-Успенської Почаївської Лаври</v>
          </cell>
        </row>
        <row r="294">
          <cell r="A294" t="str">
            <v>250344</v>
          </cell>
          <cell r="B294" t="str">
            <v>Субвенція з місцевого бюджету державному бюджету на виконання програм соціально-економічного та культурного розвитку регіонів</v>
          </cell>
        </row>
        <row r="295">
          <cell r="A295" t="str">
            <v>250347</v>
          </cell>
          <cell r="B295" t="str">
            <v>Субвенція з державного бюджету районному бюджету  Шацького району Волинської області для продовження будівництва та капітального ремонту доріг Шацьк - Світязь - Залісся - Пульмо - Шацьк, в тому числі на оплату виконаних у 2012 році робіт</v>
          </cell>
        </row>
        <row r="296">
          <cell r="A296" t="str">
            <v>250348</v>
          </cell>
          <cell r="B296" t="str">
            <v>Субвенція з державного бюджету бюджету м. Дніпропетровська для продовження будівництва автомобільної дороги в м. Дніпропетровську на ділянці від Кайдацького шляху до автомобільної дороги Київ - Луганськ - Ізварине, у тому числі оплату виконаних у 2012 ро</v>
          </cell>
        </row>
        <row r="297">
          <cell r="A297" t="str">
            <v>250349</v>
          </cell>
          <cell r="B297" t="str">
            <v>Субвенція з державного бюджету місцевим бюджетам на капітальний ремонт систем централізованого водопостачання та водовідведення</v>
          </cell>
        </row>
        <row r="298">
          <cell r="A298" t="str">
            <v>250355</v>
          </cell>
          <cell r="B298" t="str">
            <v>Субвенція з державного бюджету місцевим бюджетам на реформування регіональних систем охорони здоров'я для здійснення  заходів з виконання спільного з Міжнародним банком реконструкції та розвитку проекту "Поліпшення охорони здоров'я на службі у людей"</v>
          </cell>
        </row>
        <row r="299">
          <cell r="A299" t="str">
            <v>250356</v>
          </cell>
          <cell r="B299" t="str">
            <v>Субвенція з державного бюджету обласному бюджету Львівської області на завершення реконструкції Львівського обласного перинатального центру</v>
          </cell>
        </row>
        <row r="300">
          <cell r="A300" t="str">
            <v>250357</v>
          </cell>
          <cell r="B300" t="str">
            <v>Субвенція з державного бюджету місцевим бюджетам на відновлення (будівництво, капітальний ремонт, реконструкцію) інфраструктури у Донецькій та Луганській областях</v>
          </cell>
        </row>
        <row r="301">
          <cell r="A301" t="str">
            <v>250359</v>
          </cell>
          <cell r="B301" t="str">
            <v>Субвенція з державного бюджету місцевим бюджетам на придбання витратних матеріалів для закладів охорони здоров'я та лікарських засобів для інгаляційної анестезії</v>
          </cell>
        </row>
        <row r="302">
          <cell r="A302" t="str">
            <v>250360</v>
          </cell>
          <cell r="B302" t="str">
            <v>Субвенція з державного бюджету місцевим бюджетам на часткове відшкодування вартості лікарських засобів для лікування осіб з гіпертонічною хворобою</v>
          </cell>
        </row>
        <row r="303">
          <cell r="A303" t="str">
            <v>250361</v>
          </cell>
          <cell r="B303" t="str">
            <v>Субвенція з державного бюджету місцевим бюджетам на придбання нових трамвайних вагонів вітчизняного виробництва для комунального електротранспорту</v>
          </cell>
        </row>
        <row r="304">
          <cell r="A304" t="str">
            <v>250362</v>
          </cell>
          <cell r="B304" t="str">
            <v>Субвенція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v>
          </cell>
        </row>
        <row r="305">
          <cell r="A305" t="str">
            <v>250363</v>
          </cell>
          <cell r="B305" t="str">
            <v>Субвенція з державного бюджету місцевим бюджетам на придбання медикаментів та виробів медичного призначення для забезпечення швидкої медичної допомоги</v>
          </cell>
        </row>
        <row r="306">
          <cell r="A306" t="str">
            <v>250366</v>
          </cell>
          <cell r="B306" t="str">
            <v>Субвенція з державного бюджету місцевим бюджетам на здійснення заходів щодо соціально-економічного розвитку окремих територій</v>
          </cell>
        </row>
        <row r="307">
          <cell r="A307" t="str">
            <v>250370</v>
          </cell>
          <cell r="B307" t="str">
            <v>Субвенція з державного бюджету місцевим бюджетам на підтримку реформування системи охорони здоров'я (придбання медичного автотранспорту, автотранспорту, техніки, інвентарю та медичного обладнання для центрів первинної медичної (медико-санітарної) допомог</v>
          </cell>
        </row>
        <row r="308">
          <cell r="A308" t="str">
            <v>250371</v>
          </cell>
          <cell r="B308" t="str">
            <v>Субвенція з державного бюджету місцевим бюджетам на придбання медичного обладнання (мамографічного, рентгенологічного та апаратів ультразвукової діагностики) вітчизняного виробництва</v>
          </cell>
        </row>
        <row r="309">
          <cell r="A309" t="str">
            <v>250372</v>
          </cell>
          <cell r="B309" t="str">
            <v>Субвенція з державного бюджету місцевим бюджетам на придбання медичного автотранспорту та обладнання для закладів охорони здоров'я</v>
          </cell>
        </row>
        <row r="310">
          <cell r="A310" t="str">
            <v>250373</v>
          </cell>
          <cell r="B310" t="str">
            <v>Субвенція з державного бюджету міському бюджету  міста Києва для здійснення заходів з деодорації на спорудах Бортницької станції аерації</v>
          </cell>
        </row>
        <row r="311">
          <cell r="A311" t="str">
            <v>250376</v>
          </cell>
          <cell r="B311" t="str">
            <v>Субвенція з державного бюджету місцевим бюджетам на виплату державної соціальної допомоги на дітей-сиріт та дітей, позбавлених батьківського піклування, грошового забезпечення батькам-вихователям і прийомним батькам за надання соціальних послуг у дитячих</v>
          </cell>
        </row>
        <row r="312">
          <cell r="A312" t="str">
            <v>250380</v>
          </cell>
          <cell r="B312" t="str">
            <v>Інші субвенції</v>
          </cell>
        </row>
        <row r="313">
          <cell r="A313" t="str">
            <v>250382</v>
          </cell>
          <cell r="B313" t="str">
            <v>Субвенція з державного бюджету місцевим бюджетам на фінансування Програм - переможців Всеукраїнського конкурсу проектів та програм розвитку місцевого самоврядування</v>
          </cell>
        </row>
        <row r="314">
          <cell r="A314" t="str">
            <v>250383</v>
          </cell>
          <cell r="B314" t="str">
            <v>Субвенція з державного бюджету місцевим бюджетам на погашення заборгованості з різниці в тарифах на теплову енергію, опалення та постачання гарячої води, послуги з централізованого водопостачання, водовідведення,що вироблялися, транспортувалися та постач</v>
          </cell>
        </row>
        <row r="315">
          <cell r="A315" t="str">
            <v>250384</v>
          </cell>
          <cell r="B315" t="str">
            <v>Субвенція з державного бюджету місцевим бюджетам на будівництво (придбання) житла для сімей загиблих військовослужбовців, які брали безпосередню участь в антитерористичній операції, а також для інвалідів І - ІІ групи з числа військовослужбовців, які брал</v>
          </cell>
        </row>
        <row r="316">
          <cell r="A316" t="str">
            <v>250388</v>
          </cell>
          <cell r="B316" t="str">
            <v>Субвенція з державного бюджету місцевим бюджетам на проведення виборів депутатів місцевих рад та сільських, селищних, міських голів</v>
          </cell>
        </row>
        <row r="317">
          <cell r="A317" t="str">
            <v>250389</v>
          </cell>
          <cell r="B317" t="str">
            <v>Субвенція з державного бюджету міському бюджету міста Києва на забезпечення функціонування Центру ядерної медицини Київського міського клінічного онкологічного центру</v>
          </cell>
        </row>
        <row r="318">
          <cell r="A318" t="str">
            <v>250390</v>
          </cell>
          <cell r="B318" t="str">
            <v>Субвенція з державного бюджету обласному бюджету Одеської області на будівництво лікувального корпусу Одеської обласної дитячої клінічної лікарні</v>
          </cell>
        </row>
        <row r="319">
          <cell r="A319" t="str">
            <v>250391</v>
          </cell>
          <cell r="B319" t="str">
            <v>Субвенція з державного бюджету місцевим бюджетам на часткове фінансування дитячо-юнацьких спортивних шкіл, які до 2015 року отримували підтримку з Фонду соціального страхування з тимчасової втрати працездатності</v>
          </cell>
        </row>
        <row r="320">
          <cell r="A320" t="str">
            <v>250402</v>
          </cell>
          <cell r="B320" t="str">
            <v>Видатки на покриття заборгованостей, що виникли у попередні роки із заробітної плати працівників бюджетних установ, грошового забезпечення, стипендій та інших соціальних виплатах</v>
          </cell>
        </row>
        <row r="321">
          <cell r="A321" t="str">
            <v>250403</v>
          </cell>
          <cell r="B321" t="str">
            <v>Видатки на покриття інших заборгованостей, що виникли у попередні роки</v>
          </cell>
        </row>
        <row r="322">
          <cell r="A322" t="str">
            <v>250404</v>
          </cell>
          <cell r="B322" t="str">
            <v>Інші видатки</v>
          </cell>
        </row>
        <row r="323">
          <cell r="A323" t="str">
            <v>250405</v>
          </cell>
          <cell r="B323" t="str">
            <v>Видатки на будівництво та реконструкцію релігійних споруд</v>
          </cell>
        </row>
        <row r="324">
          <cell r="A324" t="str">
            <v>250406</v>
          </cell>
          <cell r="B324" t="str">
            <v>Видатки на реалізацію програм допомоги і грантів міжнародних фінансових організацій та Європейського Союзу</v>
          </cell>
        </row>
        <row r="325">
          <cell r="A325" t="str">
            <v>250500</v>
          </cell>
          <cell r="B325" t="str">
            <v>Підготовка земельних ділянок несільськогосподарського призначення або прав на них комунальної власності для продажу на земельних торгах та проведення таких торгів</v>
          </cell>
        </row>
        <row r="326">
          <cell r="A326" t="str">
            <v>250901</v>
          </cell>
          <cell r="B326" t="str">
            <v>Впровадження проектів розвитку за рахунок коштів, залучених державою</v>
          </cell>
        </row>
        <row r="327">
          <cell r="A327" t="str">
            <v>250902</v>
          </cell>
          <cell r="B327" t="str">
            <v>Повернення позик, наданих для впровадження проектів розвитку за рахунок коштів, залучених державою</v>
          </cell>
        </row>
        <row r="328">
          <cell r="A328" t="str">
            <v>250903</v>
          </cell>
          <cell r="B328" t="str">
            <v>Надання бюджетних позичок субієктам підприємницької діяльності</v>
          </cell>
        </row>
        <row r="329">
          <cell r="A329" t="str">
            <v>250904</v>
          </cell>
          <cell r="B329" t="str">
            <v>Повернення бюджетних позичок</v>
          </cell>
        </row>
        <row r="330">
          <cell r="A330" t="str">
            <v>250905</v>
          </cell>
          <cell r="B330" t="str">
            <v>Часткова компенсація відсоткової ставки кредитів комерційних банків молодим сім'ям та одиноким молодим громадянам на будівництво (реконструкцію) та придбання житла</v>
          </cell>
        </row>
        <row r="331">
          <cell r="A331" t="str">
            <v>250907</v>
          </cell>
          <cell r="B331" t="str">
            <v>Погашення відсотків за користування довгостроковими пільговими кредитами на будівництво (реконструкцію) та придбання житла для молодих сімей та інших соціально незахищених категорій громадян</v>
          </cell>
        </row>
        <row r="332">
          <cell r="A332" t="str">
            <v>250908</v>
          </cell>
          <cell r="B332" t="str">
            <v>Надання пільгового довгострокового кредиту громадянам на будівництво (реконструкцію) та  придбання житла</v>
          </cell>
        </row>
        <row r="333">
          <cell r="A333" t="str">
            <v>250909</v>
          </cell>
          <cell r="B333" t="str">
            <v>Повернення коштів, наданих для кредитування  громадян на будівництво (реконструкцію) та придбання житла</v>
          </cell>
        </row>
        <row r="334">
          <cell r="A334" t="str">
            <v>250910</v>
          </cell>
          <cell r="B334" t="str">
            <v>Надання пільгового кредиту членам житлово-будівельних кооперативів</v>
          </cell>
        </row>
        <row r="335">
          <cell r="A335" t="str">
            <v>250911</v>
          </cell>
          <cell r="B335" t="str">
            <v>Надання державного пільгового кредиту індивідуальним сільським забудовникам</v>
          </cell>
        </row>
        <row r="336">
          <cell r="A336" t="str">
            <v>250912</v>
          </cell>
          <cell r="B336" t="str">
            <v>Повернення коштів, наданих для кредитування індивідуальних сільських забудовників</v>
          </cell>
        </row>
        <row r="337">
          <cell r="A337" t="str">
            <v>250913</v>
          </cell>
          <cell r="B337" t="str">
            <v>Витрати, пов'язані з наданням та обслуговуванням пільгових довгострокових кредитів, наданих громадянам на будівництво (реконструкцію) та придбання житла</v>
          </cell>
        </row>
        <row r="338">
          <cell r="A338" t="str">
            <v>250914</v>
          </cell>
          <cell r="B338" t="str">
            <v>Витрати, пов'язані з наданням та обслуговуванням державних пільгових кредитів, наданих індивідуальним сільським забудовникам</v>
          </cell>
        </row>
        <row r="339">
          <cell r="A339" t="str">
            <v>250915</v>
          </cell>
          <cell r="B339" t="str">
            <v>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Севастополі та районних у містах рад для здійснення зах</v>
          </cell>
        </row>
        <row r="340">
          <cell r="A340" t="str">
            <v>-</v>
          </cell>
          <cell r="B340" t="str">
            <v>-</v>
          </cell>
        </row>
      </sheetData>
      <sheetData sheetId="288">
        <row r="1">
          <cell r="A1" t="str">
            <v>11</v>
          </cell>
          <cell r="B1" t="str">
            <v>Апарат Верховної Ради України</v>
          </cell>
        </row>
        <row r="2">
          <cell r="A2" t="str">
            <v>30</v>
          </cell>
          <cell r="B2" t="str">
            <v>Державне управління справами</v>
          </cell>
        </row>
        <row r="3">
          <cell r="A3" t="str">
            <v>41</v>
          </cell>
          <cell r="B3" t="str">
            <v>Господарсько-фінансовий департамент Секретаріату Кабінету Міністрів України</v>
          </cell>
        </row>
        <row r="4">
          <cell r="A4" t="str">
            <v>42</v>
          </cell>
          <cell r="B4" t="str">
            <v>Господарсько-фінансовий департамент Секретаріату Кабінету Міністрів України (загальнодержавні витрати)</v>
          </cell>
        </row>
        <row r="5">
          <cell r="A5" t="str">
            <v>50</v>
          </cell>
          <cell r="B5" t="str">
            <v>Державна судова адміністрація України</v>
          </cell>
        </row>
        <row r="6">
          <cell r="A6" t="str">
            <v>60</v>
          </cell>
          <cell r="B6" t="str">
            <v>Верховний Суд України</v>
          </cell>
        </row>
        <row r="7">
          <cell r="A7" t="str">
            <v>65</v>
          </cell>
          <cell r="B7" t="str">
            <v>Вищий спеціалізований суд України з розгляду цивільних і кримінальних справ</v>
          </cell>
        </row>
        <row r="8">
          <cell r="A8" t="str">
            <v>70</v>
          </cell>
          <cell r="B8" t="str">
            <v>Вищий господарський суд України</v>
          </cell>
        </row>
        <row r="9">
          <cell r="A9" t="str">
            <v>75</v>
          </cell>
          <cell r="B9" t="str">
            <v>Вищий адміністративний суд України</v>
          </cell>
        </row>
        <row r="10">
          <cell r="A10" t="str">
            <v>80</v>
          </cell>
          <cell r="B10" t="str">
            <v>Конституційний Суд України</v>
          </cell>
        </row>
        <row r="11">
          <cell r="A11" t="str">
            <v>90</v>
          </cell>
          <cell r="B11" t="str">
            <v>Генеральна прокуратура України</v>
          </cell>
        </row>
        <row r="12">
          <cell r="A12" t="str">
            <v>100</v>
          </cell>
          <cell r="B12" t="str">
            <v>Міністерство внутрішніх справ України</v>
          </cell>
        </row>
        <row r="13">
          <cell r="A13" t="str">
            <v>110</v>
          </cell>
          <cell r="B13" t="str">
            <v>Міністерство енергетики та вугільної промисловості України</v>
          </cell>
        </row>
        <row r="14">
          <cell r="A14" t="str">
            <v>111</v>
          </cell>
          <cell r="B14" t="str">
            <v>Міністерство енергетики та вугільної промисловості України (загальнодержавні витрати)</v>
          </cell>
        </row>
        <row r="15">
          <cell r="A15" t="str">
            <v>120</v>
          </cell>
          <cell r="B15" t="str">
            <v>Міністерство економічного розвитку і торгівлі України</v>
          </cell>
        </row>
        <row r="16">
          <cell r="A16" t="str">
            <v>121</v>
          </cell>
          <cell r="B16" t="str">
            <v>Міністерство економічного розвитку і торгівлі України (загальнодержавні витрати)</v>
          </cell>
        </row>
        <row r="17">
          <cell r="A17" t="str">
            <v>140</v>
          </cell>
          <cell r="B17" t="str">
            <v>Міністерство закордонних справ України</v>
          </cell>
        </row>
        <row r="18">
          <cell r="A18" t="str">
            <v>170</v>
          </cell>
          <cell r="B18" t="str">
            <v>Державний комітет телебачення і радіомовлення України</v>
          </cell>
        </row>
        <row r="19">
          <cell r="A19" t="str">
            <v>180</v>
          </cell>
          <cell r="B19" t="str">
            <v>Міністерство культури України</v>
          </cell>
        </row>
        <row r="20">
          <cell r="A20" t="str">
            <v>181</v>
          </cell>
          <cell r="B20" t="str">
            <v>Міністерство культури України (загальнодержавні витрати)</v>
          </cell>
        </row>
        <row r="21">
          <cell r="A21" t="str">
            <v>190</v>
          </cell>
          <cell r="B21" t="str">
            <v>Державне агентство лісових ресурсів України</v>
          </cell>
        </row>
        <row r="22">
          <cell r="A22" t="str">
            <v>210</v>
          </cell>
          <cell r="B22" t="str">
            <v>Міністерство оборони України</v>
          </cell>
        </row>
        <row r="23">
          <cell r="A23" t="str">
            <v>220</v>
          </cell>
          <cell r="B23" t="str">
            <v>Міністерство освіти і науки України</v>
          </cell>
        </row>
        <row r="24">
          <cell r="A24" t="str">
            <v>221</v>
          </cell>
          <cell r="B24" t="str">
            <v>Міністерство освіти і науки, молоді та спорту України (загальнодержавні витрати)</v>
          </cell>
        </row>
        <row r="25">
          <cell r="A25" t="str">
            <v>230</v>
          </cell>
          <cell r="B25" t="str">
            <v>Міністерство охорони здоров'я України</v>
          </cell>
        </row>
        <row r="26">
          <cell r="A26" t="str">
            <v>231</v>
          </cell>
          <cell r="B26" t="str">
            <v>Міністерство охорони здоров'я України (загальнодержавні витрати)</v>
          </cell>
        </row>
        <row r="27">
          <cell r="A27" t="str">
            <v>240</v>
          </cell>
          <cell r="B27" t="str">
            <v>Міністерство екології та природних ресурсів України</v>
          </cell>
        </row>
        <row r="28">
          <cell r="A28" t="str">
            <v>250</v>
          </cell>
          <cell r="B28" t="str">
            <v>Міністерство соціальної політики України</v>
          </cell>
        </row>
        <row r="29">
          <cell r="A29" t="str">
            <v>251</v>
          </cell>
          <cell r="B29" t="str">
            <v>Міністерство соціальної політики України (загальнодержавні витрати)</v>
          </cell>
        </row>
        <row r="30">
          <cell r="A30" t="str">
            <v>275</v>
          </cell>
          <cell r="B30" t="str">
            <v>Міністерство регіонального розвитку, будівництва та житлово-комунального господарства України</v>
          </cell>
        </row>
        <row r="31">
          <cell r="A31" t="str">
            <v>276</v>
          </cell>
          <cell r="B31" t="str">
            <v>Міністерство регіонального розвитку, будівництва та житлово-комунального господарства України (загальнодержавні витрати)</v>
          </cell>
        </row>
        <row r="32">
          <cell r="A32" t="str">
            <v>280</v>
          </cell>
          <cell r="B32" t="str">
            <v>Міністерство аграрної політики та продовольства України</v>
          </cell>
        </row>
        <row r="33">
          <cell r="A33" t="str">
            <v>310</v>
          </cell>
          <cell r="B33" t="str">
            <v>Міністерство інфраструктури України</v>
          </cell>
        </row>
        <row r="34">
          <cell r="A34" t="str">
            <v>311</v>
          </cell>
          <cell r="B34" t="str">
            <v>Державне агентство автомобільних доріг України</v>
          </cell>
        </row>
        <row r="35">
          <cell r="A35" t="str">
            <v>312</v>
          </cell>
          <cell r="B35" t="str">
            <v>Міністерство інфраструктури України (загальнодержавні витрати)</v>
          </cell>
        </row>
        <row r="36">
          <cell r="A36" t="str">
            <v>313</v>
          </cell>
          <cell r="B36" t="str">
            <v>Державне агентство автомобільних доріг України (загальнодержавні витрати)</v>
          </cell>
        </row>
        <row r="37">
          <cell r="A37" t="str">
            <v>320</v>
          </cell>
          <cell r="B37" t="str">
            <v>Міністерство надзвичайних ситуацій України</v>
          </cell>
        </row>
        <row r="38">
          <cell r="A38" t="str">
            <v>321</v>
          </cell>
          <cell r="B38" t="str">
            <v>Міністерство надзвичайних ситуацій України (загальнодержавні витрати)</v>
          </cell>
        </row>
        <row r="39">
          <cell r="A39" t="str">
            <v>330</v>
          </cell>
          <cell r="B39" t="str">
            <v>Державна фіскальна служба України</v>
          </cell>
        </row>
        <row r="40">
          <cell r="A40" t="str">
            <v>340</v>
          </cell>
          <cell r="B40" t="str">
            <v>Міністерство молоді та спорту України</v>
          </cell>
        </row>
        <row r="41">
          <cell r="A41" t="str">
            <v>341</v>
          </cell>
          <cell r="B41" t="str">
            <v>Міністерство молоді та спорту України (загальнодержавні витрати)</v>
          </cell>
        </row>
        <row r="42">
          <cell r="A42" t="str">
            <v>350</v>
          </cell>
          <cell r="B42" t="str">
            <v>Міністерство фінансів України</v>
          </cell>
        </row>
        <row r="43">
          <cell r="A43" t="str">
            <v>351</v>
          </cell>
          <cell r="B43" t="str">
            <v>Міністерство фінансів України (загальнодержавні витрати)</v>
          </cell>
        </row>
        <row r="44">
          <cell r="A44" t="str">
            <v>360</v>
          </cell>
          <cell r="B44" t="str">
            <v>Міністерство юстиції України</v>
          </cell>
        </row>
        <row r="45">
          <cell r="A45" t="str">
            <v>380</v>
          </cell>
          <cell r="B45" t="str">
            <v>Міністерство інформаційної політики України</v>
          </cell>
        </row>
        <row r="46">
          <cell r="A46" t="str">
            <v>527</v>
          </cell>
          <cell r="B46" t="str">
            <v>Державна інспекція ядерного регулювання України</v>
          </cell>
        </row>
        <row r="47">
          <cell r="A47" t="str">
            <v>534</v>
          </cell>
          <cell r="B47" t="str">
            <v>Адміністрація Державної прикордонної служби України</v>
          </cell>
        </row>
        <row r="48">
          <cell r="A48" t="str">
            <v>550</v>
          </cell>
          <cell r="B48" t="str">
            <v>Національна комісія, що здійснює державне регулювання у сфері ринків фінансових послуг</v>
          </cell>
        </row>
        <row r="49">
          <cell r="A49" t="str">
            <v>555</v>
          </cell>
          <cell r="B49" t="str">
            <v>Державна служба України з контролю за наркотиками</v>
          </cell>
        </row>
        <row r="50">
          <cell r="A50" t="str">
            <v>556</v>
          </cell>
          <cell r="B50" t="str">
            <v>Національна комісія, що здійснює державне регулювання у сфері зв'язку та інформатизації</v>
          </cell>
        </row>
        <row r="51">
          <cell r="A51" t="str">
            <v>596</v>
          </cell>
          <cell r="B51" t="str">
            <v>Головне управління розвідки Міністерства оборони України</v>
          </cell>
        </row>
        <row r="52">
          <cell r="A52" t="str">
            <v>598</v>
          </cell>
          <cell r="B52" t="str">
            <v>Вища рада юстиції</v>
          </cell>
        </row>
        <row r="53">
          <cell r="A53" t="str">
            <v>599</v>
          </cell>
          <cell r="B53" t="str">
            <v>Секретаріат Уповноваженого Верховної Ради України з прав людини</v>
          </cell>
        </row>
        <row r="54">
          <cell r="A54" t="str">
            <v>601</v>
          </cell>
          <cell r="B54" t="str">
            <v>Антимонопольний комітет України</v>
          </cell>
        </row>
        <row r="55">
          <cell r="A55" t="str">
            <v>612</v>
          </cell>
          <cell r="B55" t="str">
            <v>Національне агентство України з питань державної служби</v>
          </cell>
        </row>
        <row r="56">
          <cell r="A56" t="str">
            <v>615</v>
          </cell>
          <cell r="B56" t="str">
            <v>Національна комісія з цінних паперів та фондового ринку</v>
          </cell>
        </row>
        <row r="57">
          <cell r="A57" t="str">
            <v>632</v>
          </cell>
          <cell r="B57" t="str">
            <v>Національне антикорупційне бюро України</v>
          </cell>
        </row>
        <row r="58">
          <cell r="A58" t="str">
            <v>633</v>
          </cell>
          <cell r="B58" t="str">
            <v>Національне агентство з питань запобігання корупції</v>
          </cell>
        </row>
        <row r="59">
          <cell r="A59" t="str">
            <v>634</v>
          </cell>
          <cell r="B59" t="str">
            <v>Національна комісія, що здійснює державне регулювання у сферах енергетики та комунальних послуг</v>
          </cell>
        </row>
        <row r="60">
          <cell r="A60" t="str">
            <v>637</v>
          </cell>
          <cell r="B60" t="str">
            <v>Національна комісія, що здійснює державне регулювання у сфері енергетики</v>
          </cell>
        </row>
        <row r="61">
          <cell r="A61" t="str">
            <v>638</v>
          </cell>
          <cell r="B61" t="str">
            <v>Державне космічне агентство України</v>
          </cell>
        </row>
        <row r="62">
          <cell r="A62" t="str">
            <v>644</v>
          </cell>
          <cell r="B62" t="str">
            <v>Національна рада України з питань телебачення і радіомовлення</v>
          </cell>
        </row>
        <row r="63">
          <cell r="A63" t="str">
            <v>645</v>
          </cell>
          <cell r="B63" t="str">
            <v>Національна комісія, що здійснює державне регулювання у сфері комунальних послуг</v>
          </cell>
        </row>
        <row r="64">
          <cell r="A64" t="str">
            <v>650</v>
          </cell>
          <cell r="B64" t="str">
            <v>Рада національної безпеки і оборони України</v>
          </cell>
        </row>
        <row r="65">
          <cell r="A65" t="str">
            <v>651</v>
          </cell>
          <cell r="B65" t="str">
            <v>Рахункова палата</v>
          </cell>
        </row>
        <row r="66">
          <cell r="A66" t="str">
            <v>652</v>
          </cell>
          <cell r="B66" t="str">
            <v>Служба безпеки України</v>
          </cell>
        </row>
        <row r="67">
          <cell r="A67" t="str">
            <v>654</v>
          </cell>
          <cell r="B67" t="str">
            <v>Національна академія наук України</v>
          </cell>
        </row>
        <row r="68">
          <cell r="A68" t="str">
            <v>655</v>
          </cell>
          <cell r="B68" t="str">
            <v>Національна академія педагогічних наук України</v>
          </cell>
        </row>
        <row r="69">
          <cell r="A69" t="str">
            <v>656</v>
          </cell>
          <cell r="B69" t="str">
            <v>Національна академія медичних наук України</v>
          </cell>
        </row>
        <row r="70">
          <cell r="A70" t="str">
            <v>657</v>
          </cell>
          <cell r="B70" t="str">
            <v>Національна академія мистецтв України</v>
          </cell>
        </row>
        <row r="71">
          <cell r="A71" t="str">
            <v>658</v>
          </cell>
          <cell r="B71" t="str">
            <v>Національна академія правових наук України</v>
          </cell>
        </row>
        <row r="72">
          <cell r="A72" t="str">
            <v>659</v>
          </cell>
          <cell r="B72" t="str">
            <v>Національна академія аграрних наук України</v>
          </cell>
        </row>
        <row r="73">
          <cell r="A73" t="str">
            <v>660</v>
          </cell>
          <cell r="B73" t="str">
            <v>Управління державної охорони України</v>
          </cell>
        </row>
        <row r="74">
          <cell r="A74" t="str">
            <v>661</v>
          </cell>
          <cell r="B74" t="str">
            <v>Фонд державного майна України</v>
          </cell>
        </row>
        <row r="75">
          <cell r="A75" t="str">
            <v>662</v>
          </cell>
          <cell r="B75" t="str">
            <v>Служба зовнішньої розвідки України</v>
          </cell>
        </row>
        <row r="76">
          <cell r="A76" t="str">
            <v>664</v>
          </cell>
          <cell r="B76" t="str">
            <v>Адміністрація Державної служби спеціального зв'язку та захисту інформації України</v>
          </cell>
        </row>
        <row r="77">
          <cell r="A77" t="str">
            <v>665</v>
          </cell>
          <cell r="B77" t="str">
            <v>Національне агентство з питань підготовки та проведення в Україні фінальної частини чемпіонату Європи2012 року з футболу та реалізації інфраструктурних проектів</v>
          </cell>
        </row>
        <row r="78">
          <cell r="A78" t="str">
            <v>673</v>
          </cell>
          <cell r="B78" t="str">
            <v>Центральна виборча комісія</v>
          </cell>
        </row>
        <row r="79">
          <cell r="A79" t="str">
            <v>674</v>
          </cell>
          <cell r="B79" t="str">
            <v>Центральна виборча комісія (загальнодержавні витрати)</v>
          </cell>
        </row>
        <row r="80">
          <cell r="A80" t="str">
            <v>680</v>
          </cell>
          <cell r="B80" t="str">
            <v>Національна акціонерна компанія "Украгролізинг"</v>
          </cell>
        </row>
        <row r="81">
          <cell r="A81" t="str">
            <v>771</v>
          </cell>
          <cell r="B81" t="str">
            <v>Рада міністрів Автономної Республіки Крим</v>
          </cell>
        </row>
        <row r="82">
          <cell r="A82" t="str">
            <v>772</v>
          </cell>
          <cell r="B82" t="str">
            <v>Вінницька обласна державна адміністрація</v>
          </cell>
        </row>
        <row r="83">
          <cell r="A83" t="str">
            <v>773</v>
          </cell>
          <cell r="B83" t="str">
            <v>Волинська обласна державна адміністрація</v>
          </cell>
        </row>
        <row r="84">
          <cell r="A84" t="str">
            <v>774</v>
          </cell>
          <cell r="B84" t="str">
            <v>Дніпропетровська обласна державна адміністрація</v>
          </cell>
        </row>
        <row r="85">
          <cell r="A85" t="str">
            <v>775</v>
          </cell>
          <cell r="B85" t="str">
            <v>Донецька обласна державна адміністрація</v>
          </cell>
        </row>
        <row r="86">
          <cell r="A86" t="str">
            <v>776</v>
          </cell>
          <cell r="B86" t="str">
            <v>Житомирська обласна державна адміністрація</v>
          </cell>
        </row>
        <row r="87">
          <cell r="A87" t="str">
            <v>777</v>
          </cell>
          <cell r="B87" t="str">
            <v>Закарпатська обласна державна адміністрація</v>
          </cell>
        </row>
        <row r="88">
          <cell r="A88" t="str">
            <v>778</v>
          </cell>
          <cell r="B88" t="str">
            <v>Запорізька обласна державна адміністрація</v>
          </cell>
        </row>
        <row r="89">
          <cell r="A89" t="str">
            <v>779</v>
          </cell>
          <cell r="B89" t="str">
            <v>Івано-Франківська обласна державна адміністрація</v>
          </cell>
        </row>
        <row r="90">
          <cell r="A90" t="str">
            <v>780</v>
          </cell>
          <cell r="B90" t="str">
            <v>Київська обласна державна адміністрація</v>
          </cell>
        </row>
        <row r="91">
          <cell r="A91" t="str">
            <v>781</v>
          </cell>
          <cell r="B91" t="str">
            <v>Кіровоградська обласна державна адміністрація</v>
          </cell>
        </row>
        <row r="92">
          <cell r="A92" t="str">
            <v>782</v>
          </cell>
          <cell r="B92" t="str">
            <v>Луганська обласна державна адміністрація</v>
          </cell>
        </row>
        <row r="93">
          <cell r="A93" t="str">
            <v>783</v>
          </cell>
          <cell r="B93" t="str">
            <v>Львівська обласна державна адміністрація</v>
          </cell>
        </row>
        <row r="94">
          <cell r="A94" t="str">
            <v>784</v>
          </cell>
          <cell r="B94" t="str">
            <v>Миколаївська обласна державна адміністрація</v>
          </cell>
        </row>
        <row r="95">
          <cell r="A95" t="str">
            <v>785</v>
          </cell>
          <cell r="B95" t="str">
            <v>Одеська обласна державна адміністрація</v>
          </cell>
        </row>
        <row r="96">
          <cell r="A96" t="str">
            <v>786</v>
          </cell>
          <cell r="B96" t="str">
            <v>Полтавська обласна державна адміністрація</v>
          </cell>
        </row>
        <row r="97">
          <cell r="A97" t="str">
            <v>787</v>
          </cell>
          <cell r="B97" t="str">
            <v>Рівненська обласна державна адміністрація</v>
          </cell>
        </row>
        <row r="98">
          <cell r="A98" t="str">
            <v>788</v>
          </cell>
          <cell r="B98" t="str">
            <v>Сумська обласна державна адміністрація</v>
          </cell>
        </row>
        <row r="99">
          <cell r="A99" t="str">
            <v>789</v>
          </cell>
          <cell r="B99" t="str">
            <v>Тернопільська обласна державна адміністрація</v>
          </cell>
        </row>
        <row r="100">
          <cell r="A100" t="str">
            <v>790</v>
          </cell>
          <cell r="B100" t="str">
            <v>Харківська обласна державна адміністрація</v>
          </cell>
        </row>
        <row r="101">
          <cell r="A101" t="str">
            <v>791</v>
          </cell>
          <cell r="B101" t="str">
            <v>Херсонська обласна державна адміністрація</v>
          </cell>
        </row>
        <row r="102">
          <cell r="A102" t="str">
            <v>792</v>
          </cell>
          <cell r="B102" t="str">
            <v>Хмельницька обласна державна адміністрація</v>
          </cell>
        </row>
        <row r="103">
          <cell r="A103" t="str">
            <v>793</v>
          </cell>
          <cell r="B103" t="str">
            <v>Черкаська обласна державна адміністрація</v>
          </cell>
        </row>
        <row r="104">
          <cell r="A104" t="str">
            <v>794</v>
          </cell>
          <cell r="B104" t="str">
            <v>Чернівецька обласна державна адміністрація</v>
          </cell>
        </row>
        <row r="105">
          <cell r="A105" t="str">
            <v>795</v>
          </cell>
          <cell r="B105" t="str">
            <v>Чернігівська обласна державна адміністрація</v>
          </cell>
        </row>
        <row r="106">
          <cell r="A106" t="str">
            <v>796</v>
          </cell>
          <cell r="B106" t="str">
            <v>Київська міська державна админістрація</v>
          </cell>
        </row>
        <row r="107">
          <cell r="A107" t="str">
            <v>797</v>
          </cell>
          <cell r="B107" t="str">
            <v>Севастопольська міська державна адміністрація</v>
          </cell>
        </row>
        <row r="108">
          <cell r="A108" t="str">
            <v>868</v>
          </cell>
          <cell r="B108" t="str">
            <v>Державна регуляторна служба України</v>
          </cell>
        </row>
        <row r="109">
          <cell r="A109" t="str">
            <v>-</v>
          </cell>
          <cell r="B109" t="str">
            <v>-</v>
          </cell>
        </row>
      </sheetData>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вязка1"/>
      <sheetName val="DBF"/>
      <sheetName val="ЗАПОЛНИТЬ"/>
      <sheetName val="Ф1(титул)"/>
      <sheetName val="Ф1"/>
      <sheetName val="Ф1(4стр)"/>
      <sheetName val="Ф.2.ЗВЕД"/>
      <sheetName val="Ф.2.1"/>
      <sheetName val="Ф.2.2"/>
      <sheetName val="Ф.2.3"/>
      <sheetName val="Ф.2.4"/>
      <sheetName val="Ф.2.5"/>
      <sheetName val="Ф.2.6"/>
      <sheetName val="Ф.2.7"/>
      <sheetName val="Ф.2.8"/>
      <sheetName val="Ф.2.9"/>
      <sheetName val="Ф.2.10"/>
      <sheetName val="Ф.2.11"/>
      <sheetName val="Ф.2.12"/>
      <sheetName val="Ф.2.13"/>
      <sheetName val="Ф.2.14"/>
      <sheetName val="Ф.2.15"/>
      <sheetName val="Ф.2.16"/>
      <sheetName val="Ф.2.17"/>
      <sheetName val="Ф.2.18"/>
      <sheetName val="Ф.2.19"/>
      <sheetName val="Ф.2.20"/>
      <sheetName val="Ф.2.21"/>
      <sheetName val="Ф.2.22"/>
      <sheetName val="Ф.2.23"/>
      <sheetName val="Ф.2.24"/>
      <sheetName val="Ф.2.25"/>
      <sheetName val="Ф.2.26"/>
      <sheetName val="Ф.2.27"/>
      <sheetName val="Ф.2.28"/>
      <sheetName val="Ф.2.29"/>
      <sheetName val="Ф.2.30"/>
      <sheetName val="Ф.2.31"/>
      <sheetName val="Ф.2.32"/>
      <sheetName val="Ф.2.33"/>
      <sheetName val="Ф.2.34"/>
      <sheetName val="Ф.2.35"/>
      <sheetName val="Ф.2.36"/>
      <sheetName val="Ф.2.37"/>
      <sheetName val="Ф.2.38"/>
      <sheetName val="Ф.2.39"/>
      <sheetName val="Ф.2.40"/>
      <sheetName val="Ф.2.41"/>
      <sheetName val="Ф.2.42"/>
      <sheetName val="Ф.2.43"/>
      <sheetName val="Ф.2.44"/>
      <sheetName val="Ф.2.45"/>
      <sheetName val="Ф.2.46"/>
      <sheetName val="Ф.2.47"/>
      <sheetName val="Ф.2.48"/>
      <sheetName val="Ф.2.49"/>
      <sheetName val="Ф.2.50"/>
      <sheetName val="Ф.25"/>
      <sheetName val="Ф.26"/>
      <sheetName val="Ф.27"/>
      <sheetName val="Ф.28"/>
      <sheetName val="Ф.29"/>
      <sheetName val="Ф.30"/>
      <sheetName val="Ф.31"/>
      <sheetName val="Ф.4.1.ЗВЕД"/>
      <sheetName val="Ф.4.1.КФК1"/>
      <sheetName val="Ф.4.1.КФК2"/>
      <sheetName val="Ф.4.1.КФК3"/>
      <sheetName val="Ф.4.1.КФК4"/>
      <sheetName val="Ф.4.1.КФК5"/>
      <sheetName val="Ф.4.1.КФК6"/>
      <sheetName val="Ф.4.1.КФК7"/>
      <sheetName val="Ф.4.1.КФК8"/>
      <sheetName val="Ф.4.1.КФК9"/>
      <sheetName val="Ф.4.1.КФК10"/>
      <sheetName val="Ф.4.1.КФК11"/>
      <sheetName val="Ф.4.1.КФК12"/>
      <sheetName val="Ф.4.1.КФК13"/>
      <sheetName val="Ф.4.1.КФК14"/>
      <sheetName val="Ф.4.1.КФК15"/>
      <sheetName val="Ф.4.1.КФК16"/>
      <sheetName val="Ф.4.1.КФК17"/>
      <sheetName val="Ф.4.1.КФК18"/>
      <sheetName val="Ф.4.1.КФК19"/>
      <sheetName val="Ф.4.1.КФК20"/>
      <sheetName val="Ф.4.1.КФК21"/>
      <sheetName val="Ф.4.1.КФК22"/>
      <sheetName val="Ф.4.1.КФК23"/>
      <sheetName val="Ф.4.1.КФК24"/>
      <sheetName val="Ф.4.1.КФК25"/>
      <sheetName val="Ф.4.1.КФК26"/>
      <sheetName val="Ф.4.1.КФК27"/>
      <sheetName val="Ф.4.1.КФК28"/>
      <sheetName val="Ф.4.1.КФК29"/>
      <sheetName val="Ф.4.1.КФК30"/>
      <sheetName val="Ф.4.2.ЗВЕД"/>
      <sheetName val="Ф.4.2.КФК1"/>
      <sheetName val="Ф.4.2.КФК2"/>
      <sheetName val="Ф.4.2.КФК3"/>
      <sheetName val="Ф.4.2.КФК4"/>
      <sheetName val="Ф.4.2.КФК5"/>
      <sheetName val="Ф.4.2.КФК6"/>
      <sheetName val="Ф.4.2.КФК7"/>
      <sheetName val="Ф.4.2.КФК8"/>
      <sheetName val="Ф.4.2.КФК9"/>
      <sheetName val="Ф.4.2.КФК10"/>
      <sheetName val="Ф.4.2.КФК11"/>
      <sheetName val="Ф.4.2.КФК12"/>
      <sheetName val="Ф.4.2.КФК13"/>
      <sheetName val="Ф.4.2.КФК14"/>
      <sheetName val="Ф.4.2.КФК15"/>
      <sheetName val="Ф.4.2.КФК16"/>
      <sheetName val="Ф.4.2.КФК17"/>
      <sheetName val="Ф.4.2.КФК18"/>
      <sheetName val="Ф.4.2.КФК19"/>
      <sheetName val="Ф.4.2.КФК20"/>
      <sheetName val="Ф.4.2.КФК21"/>
      <sheetName val="Ф.4.2.КФК22"/>
      <sheetName val="Ф.4.2.КФК23"/>
      <sheetName val="Ф.4.2.КФК24"/>
      <sheetName val="Ф.4.2.КФК25"/>
      <sheetName val="Ф.4.2.КФК26"/>
      <sheetName val="Ф.4.2.КФК27"/>
      <sheetName val="Ф.4.2.КФК28"/>
      <sheetName val="Ф.4.2.КФК29"/>
      <sheetName val="Ф.4.2.КФК30"/>
      <sheetName val="Ф.4.3.ЗВЕД"/>
      <sheetName val="Ф.4.3.КФК1"/>
      <sheetName val="Ф.4.3.КФК2"/>
      <sheetName val="Ф.4.3.КФК3"/>
      <sheetName val="Ф.4.3.КФК4"/>
      <sheetName val="Ф.4.3.КФК5"/>
      <sheetName val="Ф.4.3.КФК6"/>
      <sheetName val="Ф.4.3.КФК7"/>
      <sheetName val="Ф.4.3.КФК8"/>
      <sheetName val="Ф.4.3.КФК9"/>
      <sheetName val="Ф.4.3.КФК10"/>
      <sheetName val="Ф.4.3.КФК11"/>
      <sheetName val="Ф.4.3.КФК12"/>
      <sheetName val="Ф.4.3.КФК13"/>
      <sheetName val="Ф.4.3.КФК14"/>
      <sheetName val="Ф.4.3.КФК15"/>
      <sheetName val="Ф.4.3.КФК16"/>
      <sheetName val="Ф.4.3.КФК17"/>
      <sheetName val="Ф.4.3.КФК18"/>
      <sheetName val="Ф.4.3.КФК19"/>
      <sheetName val="Ф.4.3.КФК20"/>
      <sheetName val="Ф.4.3.КФК21"/>
      <sheetName val="Ф.4.3.КФК22"/>
      <sheetName val="Ф.4.3.КФК23"/>
      <sheetName val="Ф.4.3.КФК24"/>
      <sheetName val="Ф.4.3.КФК25"/>
      <sheetName val="Ф.4.3.КФК26"/>
      <sheetName val="Ф.4.3.КФК27"/>
      <sheetName val="Ф.4.3.КФК28"/>
      <sheetName val="Ф.4.3.КФК29"/>
      <sheetName val="Ф.4.3.КФК30"/>
      <sheetName val="Ф.4.3.КФК31"/>
      <sheetName val="Ф.4.3.КФК32"/>
      <sheetName val="Ф.4.3.КФК33"/>
      <sheetName val="Ф.4.3.КФК34"/>
      <sheetName val="Ф.4.3.КФК35"/>
      <sheetName val="Ф.4.3.КФК36"/>
      <sheetName val="Ф.4.3.КФК37"/>
      <sheetName val="Ф.4.3.КФК38"/>
      <sheetName val="Ф.4.3.КФК39"/>
      <sheetName val="Ф.4.3.КФК40"/>
      <sheetName val="Ф.4.4.ЗВЕД"/>
      <sheetName val="Ф.4.4.КПК1"/>
      <sheetName val="Ф.4.4.КПК2"/>
      <sheetName val="Ф.4.3.1.ЗВЕД"/>
      <sheetName val="Ф.4.3.1.КВК1"/>
      <sheetName val="Ф.4.3.1.КВК2"/>
      <sheetName val="Ф.7.ЗВ"/>
      <sheetName val="Ф.7(ЗФ).ЗВЕД"/>
      <sheetName val="Ф.7(ЗФ).1"/>
      <sheetName val="Ф.7(ЗФ).2"/>
      <sheetName val="Ф.7(ЗФ).3"/>
      <sheetName val="Ф.7(ЗФ).4"/>
      <sheetName val="Ф.7(ЗФ).5"/>
      <sheetName val="Ф.7(ЗФ).6"/>
      <sheetName val="Ф.7(ЗФ).7"/>
      <sheetName val="Ф.7(ЗФ).8"/>
      <sheetName val="Ф.7(ЗФ).9"/>
      <sheetName val="Ф.7(ЗФ).10"/>
      <sheetName val="Ф.7(ЗФ).11"/>
      <sheetName val="Ф.7(ЗФ).12"/>
      <sheetName val="Ф.7(ЗФ).13"/>
      <sheetName val="Ф.7(ЗФ).14"/>
      <sheetName val="Ф.7(ЗФ).15"/>
      <sheetName val="Ф.7(ЗФ).16"/>
      <sheetName val="Ф.7(ЗФ).17"/>
      <sheetName val="Ф.7(ЗФ).18"/>
      <sheetName val="Ф.7(ЗФ).19"/>
      <sheetName val="Ф.7(ЗФ).20"/>
      <sheetName val="Ф.7(ЗФ).21"/>
      <sheetName val="Ф.7(ЗФ).22"/>
      <sheetName val="Ф.7(ЗФ).23"/>
      <sheetName val="Ф.7(ЗФ).24"/>
      <sheetName val="Ф.7(ЗФ).25"/>
      <sheetName val="Ф.7(ЗФ).26"/>
      <sheetName val="Ф.7(ЗФ).27"/>
      <sheetName val="Ф.7(ЗФ).28"/>
      <sheetName val="Ф.7(ЗФ).29"/>
      <sheetName val="Ф.7(ЗФ).30"/>
      <sheetName val="Ф.7(ЗФ).31"/>
      <sheetName val="Ф.7(ЗФ).32"/>
      <sheetName val="Ф.7(ЗФ).33"/>
      <sheetName val="Ф.7(ЗФ).34"/>
      <sheetName val="Ф.7(ЗФ).35"/>
      <sheetName val="Ф.7(ЗФ).36"/>
      <sheetName val="Ф.7(ЗФ).37"/>
      <sheetName val="Ф.7(ЗФ).38"/>
      <sheetName val="Ф.7(ЗФ).39"/>
      <sheetName val="Ф.7(ЗФ).40"/>
      <sheetName val="Ф.7(ЗФ).41"/>
      <sheetName val="Ф.7(ЗФ).42"/>
      <sheetName val="Ф.7(ЗФ).43"/>
      <sheetName val="Ф.7(ЗФ).44"/>
      <sheetName val="Ф.7(ЗФ).45"/>
      <sheetName val="Ф.7(ЗФ).46"/>
      <sheetName val="Ф.7(ЗФ).47"/>
      <sheetName val="Ф.7(ЗФ).48"/>
      <sheetName val="Ф.7(ЗФ).49"/>
      <sheetName val="Ф.7(ЗФ).50"/>
      <sheetName val="Ф.7(3Ф).5"/>
      <sheetName val="Ф.7(3Ф).6"/>
      <sheetName val="Ф.7(3Ф).7"/>
      <sheetName val="Ф.7(3Ф).8"/>
      <sheetName val="Ф.7(3Ф).9"/>
      <sheetName val="Ф.7(3Ф).10"/>
      <sheetName val="Ф.7(3Ф).11"/>
      <sheetName val="Ф.7(СФ).ЗВЕД"/>
      <sheetName val="Ф.7(СФ).1"/>
      <sheetName val="Ф.7(СФ).2"/>
      <sheetName val="Ф.7(СФ).3"/>
      <sheetName val="Ф.7(СФ).4"/>
      <sheetName val="Ф.7(СФ).5"/>
      <sheetName val="Ф.7(СФ).6"/>
      <sheetName val="Ф.7(СФ).7"/>
      <sheetName val="Ф.7(СФ).8"/>
      <sheetName val="Ф.7(СФ).9"/>
      <sheetName val="Ф.7(СФ).10"/>
      <sheetName val="Ф.7(СФ).11"/>
      <sheetName val="Ф.7(СФ).12"/>
      <sheetName val="Ф.7(СФ).13"/>
      <sheetName val="Ф.7(СФ).14"/>
      <sheetName val="Ф.7(СФ).15"/>
      <sheetName val="Ф.7(СФ).16"/>
      <sheetName val="Ф.7(СФ).17"/>
      <sheetName val="Ф.7(СФ).18"/>
      <sheetName val="Ф.7(СФ).19"/>
      <sheetName val="Ф.7(СФ).20"/>
      <sheetName val="Ф.7(СФ).21"/>
      <sheetName val="Ф.7(СФ).22"/>
      <sheetName val="Ф.7(СФ).23"/>
      <sheetName val="Ф.7(СФ).24"/>
      <sheetName val="Ф.7(СФ).25"/>
      <sheetName val="Ф.7(СФ).26"/>
      <sheetName val="Ф.7(СФ).27"/>
      <sheetName val="Ф.7(СФ).28"/>
      <sheetName val="Ф.7(СФ).29"/>
      <sheetName val="Ф.7(СФ).30"/>
      <sheetName val="Ф.7(СФ).31"/>
      <sheetName val="Ф.7(СФ).32"/>
      <sheetName val="Ф.7(СФ).33"/>
      <sheetName val="Ф.7(СФ).34"/>
      <sheetName val="Ф.7(СФ).35"/>
      <sheetName val="Ф.7.1(ЗФ).ЗВЕД"/>
      <sheetName val="Ф.7.1(ЗФ).1"/>
      <sheetName val="Ф.7.1(ЗФ).2"/>
      <sheetName val="Ф.7.1(СФ).ЗВЕД"/>
      <sheetName val="Ф.7.1(СФ).1"/>
      <sheetName val="Ф.7.1(СФ).2"/>
      <sheetName val="шапки"/>
      <sheetName val="д14"/>
      <sheetName val="д18"/>
      <sheetName val="д19"/>
      <sheetName val="д24"/>
      <sheetName val="д25"/>
      <sheetName val="д26"/>
      <sheetName val="д28"/>
      <sheetName val="д28.1"/>
      <sheetName val="д28.2"/>
      <sheetName val="д29"/>
      <sheetName val="д29.1"/>
      <sheetName val="д29.2"/>
      <sheetName val="д30"/>
      <sheetName val="д31зф"/>
      <sheetName val="д31сф"/>
      <sheetName val="д32"/>
      <sheetName val="д33зф"/>
      <sheetName val="д33сф"/>
      <sheetName val="д34зф"/>
      <sheetName val="д34сф"/>
      <sheetName val="ДовидникКПК"/>
      <sheetName val="ДовидникКФК"/>
      <sheetName val="ДовидникКВК(ГОС)"/>
      <sheetName val="КОПФГ"/>
      <sheetName val="д37"/>
      <sheetName val="7z"/>
      <sheetName val="7s"/>
      <sheetName val="7DZ"/>
      <sheetName val="7DS"/>
      <sheetName val="7MZ"/>
      <sheetName val="7MS"/>
    </sheetNames>
    <sheetDataSet>
      <sheetData sheetId="0" refreshError="1"/>
      <sheetData sheetId="1" refreshError="1"/>
      <sheetData sheetId="2">
        <row r="3">
          <cell r="B3" t="str">
            <v>Вдділ освіти Амур -Нижньодніпровської у м.Дніпропетровську ради</v>
          </cell>
        </row>
        <row r="5">
          <cell r="B5" t="str">
            <v>49023,м. Дніпропетровськ АНД район,пр.Мануйлівський, 31</v>
          </cell>
        </row>
        <row r="7">
          <cell r="F7">
            <v>2</v>
          </cell>
        </row>
        <row r="9">
          <cell r="H9" t="str">
            <v>-</v>
          </cell>
        </row>
        <row r="10">
          <cell r="H10" t="str">
            <v>10</v>
          </cell>
          <cell r="I10" t="str">
            <v>Орган з питань освіти та науки, молоді</v>
          </cell>
        </row>
        <row r="13">
          <cell r="A13" t="str">
            <v>за ЄДРПОУ</v>
          </cell>
          <cell r="B13" t="str">
            <v>02142187</v>
          </cell>
        </row>
        <row r="14">
          <cell r="A14" t="str">
            <v>за КОАТУУ</v>
          </cell>
          <cell r="B14">
            <v>12110136300</v>
          </cell>
        </row>
        <row r="15">
          <cell r="A15" t="str">
            <v>за КОПФГ</v>
          </cell>
          <cell r="B15">
            <v>420</v>
          </cell>
          <cell r="D15" t="str">
            <v>Орган місцевого самоврядування</v>
          </cell>
        </row>
        <row r="17">
          <cell r="B17" t="str">
            <v>І квартал</v>
          </cell>
          <cell r="C17" t="str">
            <v>2016 р.</v>
          </cell>
        </row>
        <row r="18">
          <cell r="B18" t="str">
            <v>1 квітня</v>
          </cell>
          <cell r="C18" t="str">
            <v>2016 р.</v>
          </cell>
        </row>
        <row r="19">
          <cell r="C19" t="str">
            <v>"11" квітня 2016 року</v>
          </cell>
        </row>
        <row r="26">
          <cell r="F26" t="str">
            <v>Л.О.Темченко</v>
          </cell>
        </row>
        <row r="28">
          <cell r="F28" t="str">
            <v>А.М.Трусевич</v>
          </cell>
        </row>
        <row r="30">
          <cell r="F30" t="str">
            <v xml:space="preserve">Керівник </v>
          </cell>
        </row>
        <row r="31">
          <cell r="F31" t="str">
            <v>Головний бухгалтер</v>
          </cell>
        </row>
      </sheetData>
      <sheetData sheetId="3" refreshError="1"/>
      <sheetData sheetId="4" refreshError="1"/>
      <sheetData sheetId="5" refreshError="1"/>
      <sheetData sheetId="6" refreshError="1"/>
      <sheetData sheetId="7">
        <row r="23">
          <cell r="F23">
            <v>0</v>
          </cell>
        </row>
        <row r="24">
          <cell r="E24">
            <v>0</v>
          </cell>
          <cell r="F24">
            <v>0</v>
          </cell>
        </row>
        <row r="25">
          <cell r="E25">
            <v>0</v>
          </cell>
          <cell r="F25">
            <v>0</v>
          </cell>
        </row>
        <row r="26">
          <cell r="F26">
            <v>0</v>
          </cell>
        </row>
        <row r="27">
          <cell r="E27">
            <v>0</v>
          </cell>
          <cell r="F27">
            <v>0</v>
          </cell>
          <cell r="G27">
            <v>8331125.4100000001</v>
          </cell>
        </row>
        <row r="28">
          <cell r="D28">
            <v>0</v>
          </cell>
          <cell r="E28">
            <v>0</v>
          </cell>
          <cell r="F28">
            <v>0</v>
          </cell>
          <cell r="G28">
            <v>0</v>
          </cell>
          <cell r="H28">
            <v>0</v>
          </cell>
          <cell r="I28">
            <v>0</v>
          </cell>
          <cell r="J28">
            <v>0</v>
          </cell>
        </row>
        <row r="29">
          <cell r="F29">
            <v>0</v>
          </cell>
          <cell r="G29">
            <v>1850794.11</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2087674</v>
          </cell>
          <cell r="F33">
            <v>0</v>
          </cell>
          <cell r="J33">
            <v>0</v>
          </cell>
        </row>
        <row r="34">
          <cell r="E34">
            <v>0</v>
          </cell>
          <cell r="F34">
            <v>0</v>
          </cell>
          <cell r="G34">
            <v>39498.93</v>
          </cell>
        </row>
        <row r="35">
          <cell r="E35">
            <v>0</v>
          </cell>
          <cell r="F35">
            <v>0</v>
          </cell>
          <cell r="J35">
            <v>0</v>
          </cell>
        </row>
        <row r="36">
          <cell r="D36">
            <v>0</v>
          </cell>
          <cell r="E36">
            <v>0</v>
          </cell>
          <cell r="F36">
            <v>0</v>
          </cell>
          <cell r="G36">
            <v>0</v>
          </cell>
          <cell r="H36">
            <v>0</v>
          </cell>
          <cell r="I36">
            <v>0</v>
          </cell>
          <cell r="J36">
            <v>0</v>
          </cell>
        </row>
        <row r="37">
          <cell r="F37">
            <v>0</v>
          </cell>
        </row>
        <row r="38">
          <cell r="D38">
            <v>8312859</v>
          </cell>
          <cell r="E38">
            <v>0</v>
          </cell>
          <cell r="F38">
            <v>0</v>
          </cell>
          <cell r="G38">
            <v>1969597.09</v>
          </cell>
        </row>
        <row r="39">
          <cell r="D39">
            <v>323949</v>
          </cell>
          <cell r="E39">
            <v>0</v>
          </cell>
          <cell r="F39">
            <v>0</v>
          </cell>
          <cell r="G39">
            <v>99997.93</v>
          </cell>
        </row>
        <row r="40">
          <cell r="D40">
            <v>1757055</v>
          </cell>
          <cell r="E40">
            <v>0</v>
          </cell>
          <cell r="F40">
            <v>0</v>
          </cell>
          <cell r="G40">
            <v>466409.41</v>
          </cell>
        </row>
        <row r="41">
          <cell r="D41">
            <v>0</v>
          </cell>
          <cell r="E41">
            <v>0</v>
          </cell>
          <cell r="F41">
            <v>0</v>
          </cell>
          <cell r="G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8">
        <row r="23">
          <cell r="F23">
            <v>0</v>
          </cell>
        </row>
        <row r="24">
          <cell r="E24">
            <v>0</v>
          </cell>
          <cell r="F24">
            <v>0</v>
          </cell>
        </row>
        <row r="25">
          <cell r="E25">
            <v>0</v>
          </cell>
          <cell r="F25">
            <v>0</v>
          </cell>
        </row>
        <row r="26">
          <cell r="F26">
            <v>0</v>
          </cell>
        </row>
        <row r="27">
          <cell r="E27">
            <v>0</v>
          </cell>
          <cell r="F27">
            <v>0</v>
          </cell>
          <cell r="G27">
            <v>14155353.369999999</v>
          </cell>
        </row>
        <row r="28">
          <cell r="D28">
            <v>0</v>
          </cell>
          <cell r="E28">
            <v>0</v>
          </cell>
          <cell r="F28">
            <v>0</v>
          </cell>
          <cell r="G28">
            <v>0</v>
          </cell>
          <cell r="H28">
            <v>0</v>
          </cell>
          <cell r="I28">
            <v>0</v>
          </cell>
          <cell r="J28">
            <v>0</v>
          </cell>
        </row>
        <row r="29">
          <cell r="F29">
            <v>0</v>
          </cell>
          <cell r="G29">
            <v>3152612.9</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2220660</v>
          </cell>
          <cell r="F33">
            <v>0</v>
          </cell>
          <cell r="J33">
            <v>0</v>
          </cell>
        </row>
        <row r="34">
          <cell r="E34">
            <v>0</v>
          </cell>
          <cell r="F34">
            <v>0</v>
          </cell>
          <cell r="G34">
            <v>156184.76999999999</v>
          </cell>
        </row>
        <row r="35">
          <cell r="E35">
            <v>0</v>
          </cell>
          <cell r="F35">
            <v>0</v>
          </cell>
          <cell r="J35">
            <v>0</v>
          </cell>
        </row>
        <row r="36">
          <cell r="D36">
            <v>0</v>
          </cell>
          <cell r="E36">
            <v>0</v>
          </cell>
          <cell r="F36">
            <v>0</v>
          </cell>
          <cell r="G36">
            <v>0</v>
          </cell>
          <cell r="H36">
            <v>0</v>
          </cell>
          <cell r="I36">
            <v>0</v>
          </cell>
          <cell r="J36">
            <v>0</v>
          </cell>
        </row>
        <row r="37">
          <cell r="F37">
            <v>0</v>
          </cell>
        </row>
        <row r="38">
          <cell r="D38">
            <v>453996</v>
          </cell>
          <cell r="E38">
            <v>0</v>
          </cell>
          <cell r="F38">
            <v>0</v>
          </cell>
          <cell r="G38">
            <v>313850.89</v>
          </cell>
        </row>
        <row r="39">
          <cell r="D39">
            <v>139898</v>
          </cell>
          <cell r="E39">
            <v>0</v>
          </cell>
          <cell r="F39">
            <v>0</v>
          </cell>
          <cell r="G39">
            <v>70959.48</v>
          </cell>
        </row>
        <row r="40">
          <cell r="D40">
            <v>1478916</v>
          </cell>
          <cell r="E40">
            <v>0</v>
          </cell>
          <cell r="F40">
            <v>0</v>
          </cell>
          <cell r="G40">
            <v>460269.12</v>
          </cell>
        </row>
        <row r="41">
          <cell r="D41">
            <v>1910298</v>
          </cell>
          <cell r="E41">
            <v>0</v>
          </cell>
          <cell r="F41">
            <v>0</v>
          </cell>
          <cell r="G41">
            <v>198924.46</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1550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9">
        <row r="23">
          <cell r="F23">
            <v>0</v>
          </cell>
        </row>
        <row r="24">
          <cell r="E24">
            <v>0</v>
          </cell>
          <cell r="F24">
            <v>0</v>
          </cell>
        </row>
        <row r="25">
          <cell r="E25">
            <v>0</v>
          </cell>
          <cell r="F25">
            <v>0</v>
          </cell>
        </row>
        <row r="26">
          <cell r="F26">
            <v>0</v>
          </cell>
        </row>
        <row r="27">
          <cell r="E27">
            <v>0</v>
          </cell>
          <cell r="F27">
            <v>0</v>
          </cell>
          <cell r="G27">
            <v>506583.89</v>
          </cell>
        </row>
        <row r="28">
          <cell r="D28">
            <v>0</v>
          </cell>
          <cell r="E28">
            <v>0</v>
          </cell>
          <cell r="F28">
            <v>0</v>
          </cell>
          <cell r="G28">
            <v>0</v>
          </cell>
          <cell r="H28">
            <v>0</v>
          </cell>
          <cell r="I28">
            <v>0</v>
          </cell>
          <cell r="J28">
            <v>0</v>
          </cell>
        </row>
        <row r="29">
          <cell r="F29">
            <v>0</v>
          </cell>
          <cell r="G29">
            <v>113011.42</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cell r="G34">
            <v>7151.39</v>
          </cell>
        </row>
        <row r="35">
          <cell r="E35">
            <v>0</v>
          </cell>
          <cell r="F35">
            <v>0</v>
          </cell>
          <cell r="J35">
            <v>0</v>
          </cell>
        </row>
        <row r="36">
          <cell r="D36">
            <v>0</v>
          </cell>
          <cell r="E36">
            <v>0</v>
          </cell>
          <cell r="F36">
            <v>0</v>
          </cell>
          <cell r="G36">
            <v>0</v>
          </cell>
          <cell r="H36">
            <v>0</v>
          </cell>
          <cell r="I36">
            <v>0</v>
          </cell>
          <cell r="J36">
            <v>0</v>
          </cell>
        </row>
        <row r="37">
          <cell r="F37">
            <v>0</v>
          </cell>
        </row>
        <row r="38">
          <cell r="D38">
            <v>354635</v>
          </cell>
          <cell r="E38">
            <v>0</v>
          </cell>
          <cell r="F38">
            <v>0</v>
          </cell>
          <cell r="G38">
            <v>52746.77</v>
          </cell>
        </row>
        <row r="39">
          <cell r="D39">
            <v>1963</v>
          </cell>
          <cell r="E39">
            <v>0</v>
          </cell>
          <cell r="F39">
            <v>0</v>
          </cell>
          <cell r="G39">
            <v>568.88</v>
          </cell>
        </row>
        <row r="40">
          <cell r="D40">
            <v>28158</v>
          </cell>
          <cell r="E40">
            <v>0</v>
          </cell>
          <cell r="F40">
            <v>0</v>
          </cell>
          <cell r="G40">
            <v>3645.31</v>
          </cell>
        </row>
        <row r="41">
          <cell r="D41">
            <v>199872</v>
          </cell>
          <cell r="E41">
            <v>0</v>
          </cell>
          <cell r="F41">
            <v>0</v>
          </cell>
          <cell r="G41">
            <v>39893.64</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108</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10">
        <row r="23">
          <cell r="F23">
            <v>0</v>
          </cell>
        </row>
        <row r="24">
          <cell r="E24">
            <v>0</v>
          </cell>
          <cell r="F24">
            <v>0</v>
          </cell>
        </row>
        <row r="25">
          <cell r="E25">
            <v>0</v>
          </cell>
          <cell r="F25">
            <v>0</v>
          </cell>
        </row>
        <row r="26">
          <cell r="F26">
            <v>0</v>
          </cell>
        </row>
        <row r="27">
          <cell r="E27">
            <v>0</v>
          </cell>
          <cell r="F27">
            <v>0</v>
          </cell>
          <cell r="G27">
            <v>55145.63</v>
          </cell>
        </row>
        <row r="28">
          <cell r="D28">
            <v>0</v>
          </cell>
          <cell r="E28">
            <v>0</v>
          </cell>
          <cell r="F28">
            <v>0</v>
          </cell>
          <cell r="G28">
            <v>0</v>
          </cell>
          <cell r="H28">
            <v>0</v>
          </cell>
          <cell r="I28">
            <v>0</v>
          </cell>
          <cell r="J28">
            <v>0</v>
          </cell>
        </row>
        <row r="29">
          <cell r="F29">
            <v>0</v>
          </cell>
          <cell r="G29">
            <v>10183.620000000001</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cell r="G34">
            <v>625.94000000000005</v>
          </cell>
        </row>
        <row r="35">
          <cell r="E35">
            <v>0</v>
          </cell>
          <cell r="F35">
            <v>0</v>
          </cell>
          <cell r="J35">
            <v>0</v>
          </cell>
        </row>
        <row r="36">
          <cell r="D36">
            <v>0</v>
          </cell>
          <cell r="E36">
            <v>0</v>
          </cell>
          <cell r="F36">
            <v>0</v>
          </cell>
          <cell r="G36">
            <v>0</v>
          </cell>
          <cell r="H36">
            <v>0</v>
          </cell>
          <cell r="I36">
            <v>0</v>
          </cell>
          <cell r="J36">
            <v>0</v>
          </cell>
        </row>
        <row r="37">
          <cell r="F37">
            <v>0</v>
          </cell>
        </row>
        <row r="38">
          <cell r="D38">
            <v>9867</v>
          </cell>
          <cell r="E38">
            <v>0</v>
          </cell>
          <cell r="F38">
            <v>0</v>
          </cell>
          <cell r="G38">
            <v>727.98</v>
          </cell>
        </row>
        <row r="39">
          <cell r="D39">
            <v>138</v>
          </cell>
          <cell r="E39">
            <v>0</v>
          </cell>
          <cell r="F39">
            <v>0</v>
          </cell>
          <cell r="G39">
            <v>41</v>
          </cell>
        </row>
        <row r="40">
          <cell r="D40">
            <v>778</v>
          </cell>
          <cell r="E40">
            <v>0</v>
          </cell>
          <cell r="F40">
            <v>0</v>
          </cell>
          <cell r="G40">
            <v>368.17</v>
          </cell>
        </row>
        <row r="41">
          <cell r="D41">
            <v>0</v>
          </cell>
          <cell r="E41">
            <v>0</v>
          </cell>
          <cell r="F41">
            <v>0</v>
          </cell>
          <cell r="G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11">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12">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13">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14">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15">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16">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17">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18">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19">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20">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21">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22">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23">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24">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25">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26">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27">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28">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29">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30">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31">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32">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33">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34">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35">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36">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37">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38">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39">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40">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41">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42">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43">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44">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45">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46">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47">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48">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49">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50">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51">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52">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53">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54">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55">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56">
        <row r="23">
          <cell r="F23">
            <v>0</v>
          </cell>
        </row>
        <row r="24">
          <cell r="E24">
            <v>0</v>
          </cell>
          <cell r="F24">
            <v>0</v>
          </cell>
        </row>
        <row r="25">
          <cell r="E25">
            <v>0</v>
          </cell>
          <cell r="F25">
            <v>0</v>
          </cell>
        </row>
        <row r="26">
          <cell r="F26">
            <v>0</v>
          </cell>
        </row>
        <row r="27">
          <cell r="E27">
            <v>0</v>
          </cell>
          <cell r="F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cell r="J31">
            <v>0</v>
          </cell>
        </row>
        <row r="32">
          <cell r="D32">
            <v>0</v>
          </cell>
          <cell r="E32">
            <v>0</v>
          </cell>
          <cell r="F32">
            <v>0</v>
          </cell>
          <cell r="G32">
            <v>0</v>
          </cell>
          <cell r="H32">
            <v>0</v>
          </cell>
          <cell r="J32">
            <v>0</v>
          </cell>
        </row>
        <row r="33">
          <cell r="E33">
            <v>0</v>
          </cell>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row>
        <row r="38">
          <cell r="E38">
            <v>0</v>
          </cell>
          <cell r="F38">
            <v>0</v>
          </cell>
        </row>
        <row r="39">
          <cell r="E39">
            <v>0</v>
          </cell>
          <cell r="F39">
            <v>0</v>
          </cell>
        </row>
        <row r="40">
          <cell r="E40">
            <v>0</v>
          </cell>
          <cell r="F40">
            <v>0</v>
          </cell>
        </row>
        <row r="41">
          <cell r="E41">
            <v>0</v>
          </cell>
          <cell r="F41">
            <v>0</v>
          </cell>
        </row>
        <row r="42">
          <cell r="D42">
            <v>0</v>
          </cell>
          <cell r="E42">
            <v>0</v>
          </cell>
          <cell r="F42">
            <v>0</v>
          </cell>
        </row>
        <row r="43">
          <cell r="D43">
            <v>0</v>
          </cell>
          <cell r="E43">
            <v>0</v>
          </cell>
          <cell r="F43">
            <v>0</v>
          </cell>
          <cell r="G43">
            <v>0</v>
          </cell>
          <cell r="H43">
            <v>0</v>
          </cell>
          <cell r="I43">
            <v>0</v>
          </cell>
          <cell r="J43">
            <v>0</v>
          </cell>
        </row>
        <row r="44">
          <cell r="D44">
            <v>0</v>
          </cell>
          <cell r="E44">
            <v>0</v>
          </cell>
          <cell r="F44">
            <v>0</v>
          </cell>
          <cell r="G44">
            <v>0</v>
          </cell>
          <cell r="H44">
            <v>0</v>
          </cell>
          <cell r="I44">
            <v>0</v>
          </cell>
          <cell r="J44">
            <v>0</v>
          </cell>
        </row>
        <row r="45">
          <cell r="D45">
            <v>0</v>
          </cell>
          <cell r="E45">
            <v>0</v>
          </cell>
          <cell r="F45">
            <v>0</v>
          </cell>
          <cell r="G45">
            <v>0</v>
          </cell>
          <cell r="H45">
            <v>0</v>
          </cell>
          <cell r="I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D53">
            <v>0</v>
          </cell>
          <cell r="E53">
            <v>0</v>
          </cell>
          <cell r="F53">
            <v>0</v>
          </cell>
          <cell r="G53">
            <v>0</v>
          </cell>
          <cell r="H53">
            <v>0</v>
          </cell>
          <cell r="I53">
            <v>0</v>
          </cell>
          <cell r="J53">
            <v>0</v>
          </cell>
        </row>
        <row r="54">
          <cell r="F54">
            <v>0</v>
          </cell>
          <cell r="J54">
            <v>0</v>
          </cell>
        </row>
        <row r="55">
          <cell r="D55">
            <v>0</v>
          </cell>
          <cell r="E55">
            <v>0</v>
          </cell>
          <cell r="F55">
            <v>0</v>
          </cell>
          <cell r="G55">
            <v>0</v>
          </cell>
          <cell r="H55">
            <v>0</v>
          </cell>
          <cell r="I55">
            <v>0</v>
          </cell>
          <cell r="J55">
            <v>0</v>
          </cell>
        </row>
        <row r="56">
          <cell r="E56">
            <v>0</v>
          </cell>
          <cell r="F56">
            <v>0</v>
          </cell>
          <cell r="G56">
            <v>0</v>
          </cell>
          <cell r="H56">
            <v>0</v>
          </cell>
          <cell r="I56">
            <v>0</v>
          </cell>
          <cell r="J56">
            <v>0</v>
          </cell>
        </row>
        <row r="57">
          <cell r="E57">
            <v>0</v>
          </cell>
          <cell r="F57">
            <v>0</v>
          </cell>
          <cell r="J57">
            <v>0</v>
          </cell>
        </row>
        <row r="58">
          <cell r="D58">
            <v>0</v>
          </cell>
          <cell r="E58">
            <v>0</v>
          </cell>
          <cell r="F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D85">
            <v>0</v>
          </cell>
          <cell r="E85">
            <v>0</v>
          </cell>
          <cell r="F85">
            <v>0</v>
          </cell>
          <cell r="G85">
            <v>0</v>
          </cell>
          <cell r="H85">
            <v>0</v>
          </cell>
          <cell r="I85">
            <v>0</v>
          </cell>
          <cell r="J85">
            <v>0</v>
          </cell>
        </row>
        <row r="87">
          <cell r="D87">
            <v>0</v>
          </cell>
          <cell r="E87">
            <v>0</v>
          </cell>
          <cell r="F87">
            <v>0</v>
          </cell>
          <cell r="G87">
            <v>0</v>
          </cell>
          <cell r="H87">
            <v>0</v>
          </cell>
          <cell r="I87">
            <v>0</v>
          </cell>
          <cell r="J87">
            <v>0</v>
          </cell>
        </row>
      </sheetData>
      <sheetData sheetId="57">
        <row r="27">
          <cell r="G27">
            <v>85832.02</v>
          </cell>
        </row>
        <row r="29">
          <cell r="G29">
            <v>18898.009999999998</v>
          </cell>
        </row>
        <row r="34">
          <cell r="G34">
            <v>944.25</v>
          </cell>
        </row>
        <row r="38">
          <cell r="D38">
            <v>16966</v>
          </cell>
          <cell r="G38">
            <v>1922.32</v>
          </cell>
        </row>
        <row r="39">
          <cell r="D39">
            <v>515</v>
          </cell>
          <cell r="G39">
            <v>204.97</v>
          </cell>
        </row>
        <row r="40">
          <cell r="D40">
            <v>1087</v>
          </cell>
          <cell r="G40">
            <v>519.55999999999995</v>
          </cell>
        </row>
        <row r="41">
          <cell r="D41">
            <v>0</v>
          </cell>
          <cell r="G41">
            <v>0</v>
          </cell>
        </row>
      </sheetData>
      <sheetData sheetId="58">
        <row r="27">
          <cell r="G27">
            <v>302687.17</v>
          </cell>
        </row>
        <row r="29">
          <cell r="G29">
            <v>67487.77</v>
          </cell>
        </row>
        <row r="34">
          <cell r="G34">
            <v>19739.21</v>
          </cell>
        </row>
        <row r="38">
          <cell r="D38">
            <v>78015</v>
          </cell>
          <cell r="G38">
            <v>20788.77</v>
          </cell>
        </row>
        <row r="39">
          <cell r="D39">
            <v>1065</v>
          </cell>
          <cell r="G39">
            <v>430.43</v>
          </cell>
        </row>
        <row r="40">
          <cell r="D40">
            <v>8590</v>
          </cell>
          <cell r="G40">
            <v>4005.16</v>
          </cell>
        </row>
        <row r="41">
          <cell r="D41">
            <v>0</v>
          </cell>
          <cell r="G41">
            <v>0</v>
          </cell>
        </row>
      </sheetData>
      <sheetData sheetId="59">
        <row r="34">
          <cell r="G34">
            <v>3.08</v>
          </cell>
        </row>
        <row r="41">
          <cell r="D41">
            <v>0</v>
          </cell>
        </row>
      </sheetData>
      <sheetData sheetId="60" refreshError="1"/>
      <sheetData sheetId="61" refreshError="1"/>
      <sheetData sheetId="62" refreshError="1"/>
      <sheetData sheetId="63">
        <row r="27">
          <cell r="G27">
            <v>72146.91</v>
          </cell>
        </row>
        <row r="29">
          <cell r="G29">
            <v>15872.31</v>
          </cell>
        </row>
        <row r="34">
          <cell r="G34">
            <v>1056</v>
          </cell>
        </row>
        <row r="38">
          <cell r="D38">
            <v>17830</v>
          </cell>
          <cell r="G38">
            <v>9976</v>
          </cell>
        </row>
        <row r="39">
          <cell r="D39">
            <v>349</v>
          </cell>
          <cell r="G39">
            <v>143.47999999999999</v>
          </cell>
        </row>
        <row r="40">
          <cell r="D40">
            <v>2660</v>
          </cell>
          <cell r="G40">
            <v>1361.55</v>
          </cell>
        </row>
        <row r="41">
          <cell r="D41">
            <v>0</v>
          </cell>
          <cell r="G41">
            <v>0</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ow r="11">
          <cell r="A11" t="str">
            <v>Організаційно-правова форма господарювання</v>
          </cell>
        </row>
      </sheetData>
      <sheetData sheetId="173" refreshError="1"/>
      <sheetData sheetId="174" refreshError="1"/>
      <sheetData sheetId="175">
        <row r="26">
          <cell r="D26">
            <v>0</v>
          </cell>
          <cell r="E26">
            <v>0</v>
          </cell>
          <cell r="F26">
            <v>0</v>
          </cell>
          <cell r="G26">
            <v>0</v>
          </cell>
          <cell r="H26">
            <v>0</v>
          </cell>
          <cell r="I26">
            <v>0</v>
          </cell>
          <cell r="J26">
            <v>0</v>
          </cell>
          <cell r="L26" t="str">
            <v>-</v>
          </cell>
        </row>
        <row r="27">
          <cell r="F27">
            <v>0</v>
          </cell>
          <cell r="G27">
            <v>0</v>
          </cell>
          <cell r="H27">
            <v>0</v>
          </cell>
          <cell r="I27">
            <v>431.91</v>
          </cell>
          <cell r="J27">
            <v>0</v>
          </cell>
          <cell r="K27">
            <v>0</v>
          </cell>
          <cell r="L27">
            <v>0</v>
          </cell>
          <cell r="M27">
            <v>431.91</v>
          </cell>
        </row>
        <row r="28">
          <cell r="F28">
            <v>0</v>
          </cell>
          <cell r="G28">
            <v>0</v>
          </cell>
          <cell r="H28">
            <v>0</v>
          </cell>
          <cell r="I28">
            <v>431.91</v>
          </cell>
          <cell r="J28">
            <v>0</v>
          </cell>
          <cell r="K28">
            <v>0</v>
          </cell>
          <cell r="L28">
            <v>0</v>
          </cell>
          <cell r="M28">
            <v>431.91</v>
          </cell>
        </row>
        <row r="29">
          <cell r="D29">
            <v>0</v>
          </cell>
          <cell r="E29">
            <v>0</v>
          </cell>
          <cell r="F29">
            <v>0</v>
          </cell>
          <cell r="G29">
            <v>0</v>
          </cell>
          <cell r="H29">
            <v>0</v>
          </cell>
          <cell r="I29">
            <v>431.91</v>
          </cell>
          <cell r="J29">
            <v>0</v>
          </cell>
          <cell r="K29">
            <v>0</v>
          </cell>
          <cell r="L29">
            <v>0</v>
          </cell>
          <cell r="M29">
            <v>431.91</v>
          </cell>
        </row>
        <row r="30">
          <cell r="D30">
            <v>0</v>
          </cell>
          <cell r="E30">
            <v>0</v>
          </cell>
          <cell r="F30">
            <v>0</v>
          </cell>
          <cell r="G30">
            <v>0</v>
          </cell>
          <cell r="H30">
            <v>0</v>
          </cell>
          <cell r="I30">
            <v>431.91</v>
          </cell>
          <cell r="J30">
            <v>0</v>
          </cell>
          <cell r="K30">
            <v>0</v>
          </cell>
          <cell r="L30">
            <v>0</v>
          </cell>
          <cell r="M30">
            <v>431.91</v>
          </cell>
        </row>
        <row r="31">
          <cell r="D31">
            <v>0</v>
          </cell>
          <cell r="E31">
            <v>0</v>
          </cell>
          <cell r="F31">
            <v>0</v>
          </cell>
          <cell r="G31">
            <v>0</v>
          </cell>
          <cell r="H31">
            <v>0</v>
          </cell>
          <cell r="I31">
            <v>431.91</v>
          </cell>
          <cell r="J31">
            <v>0</v>
          </cell>
          <cell r="K31">
            <v>0</v>
          </cell>
          <cell r="L31">
            <v>0</v>
          </cell>
          <cell r="M31">
            <v>431.91</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76">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77">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78">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79">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80">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81">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82">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83">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84">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85">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86">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87">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88">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89">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90">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91">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92">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93">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94">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95">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96">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97">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98">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199">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00">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01">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02">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03">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04">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05">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06">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07">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08">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09">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10">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11">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12">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13">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14">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15">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16">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17">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18">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19">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0">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1">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2">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3">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4">
        <row r="26">
          <cell r="D26">
            <v>0</v>
          </cell>
          <cell r="E26">
            <v>0</v>
          </cell>
          <cell r="F26">
            <v>0</v>
          </cell>
          <cell r="G26">
            <v>0</v>
          </cell>
          <cell r="H26">
            <v>0</v>
          </cell>
          <cell r="I26">
            <v>0</v>
          </cell>
          <cell r="J26">
            <v>0</v>
          </cell>
          <cell r="L26" t="str">
            <v>-</v>
          </cell>
        </row>
        <row r="27">
          <cell r="F27">
            <v>0</v>
          </cell>
          <cell r="G27">
            <v>0</v>
          </cell>
          <cell r="H27">
            <v>0</v>
          </cell>
          <cell r="I27">
            <v>0</v>
          </cell>
          <cell r="J27">
            <v>0</v>
          </cell>
          <cell r="K27">
            <v>0</v>
          </cell>
          <cell r="L27">
            <v>0</v>
          </cell>
          <cell r="M27">
            <v>0</v>
          </cell>
        </row>
        <row r="28">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row r="82">
          <cell r="D82">
            <v>0</v>
          </cell>
          <cell r="E82">
            <v>0</v>
          </cell>
          <cell r="F82">
            <v>0</v>
          </cell>
          <cell r="G82">
            <v>0</v>
          </cell>
          <cell r="H82">
            <v>0</v>
          </cell>
          <cell r="I82">
            <v>0</v>
          </cell>
          <cell r="J82">
            <v>0</v>
          </cell>
          <cell r="K82">
            <v>0</v>
          </cell>
          <cell r="L82">
            <v>0</v>
          </cell>
          <cell r="M82">
            <v>0</v>
          </cell>
        </row>
      </sheetData>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ow r="2">
          <cell r="A2" t="str">
            <v>про надходження та використання коштів загального фонду (форма</v>
          </cell>
          <cell r="C2" t="str">
            <v xml:space="preserve">      №2д,</v>
          </cell>
          <cell r="D2" t="str">
            <v xml:space="preserve">      №2м)</v>
          </cell>
        </row>
        <row r="6">
          <cell r="A6" t="str">
            <v>про заборгованість за бюджетними коштами (форма</v>
          </cell>
          <cell r="C6" t="str">
            <v xml:space="preserve">   № 7д, </v>
          </cell>
          <cell r="D6" t="str">
            <v xml:space="preserve">   №7м)</v>
          </cell>
        </row>
      </sheetData>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ow r="1">
          <cell r="B1" t="str">
            <v>110000</v>
          </cell>
          <cell r="C1" t="str">
            <v>Апарат Верховної Ради України</v>
          </cell>
        </row>
        <row r="2">
          <cell r="B2" t="str">
            <v>111000</v>
          </cell>
          <cell r="C2" t="str">
            <v>Апарат Верховної Ради України</v>
          </cell>
        </row>
        <row r="3">
          <cell r="B3" t="str">
            <v>111010</v>
          </cell>
          <cell r="C3" t="str">
            <v>Здійснення законотворчої діяльності Верховної Ради України</v>
          </cell>
        </row>
        <row r="4">
          <cell r="B4" t="str">
            <v>111020</v>
          </cell>
          <cell r="C4" t="str">
            <v>Обслуговування та організаційне, інформаційно-аналітичне, матеріально-технічне забезпечення діяльності Верховної Ради України</v>
          </cell>
        </row>
        <row r="5">
          <cell r="B5" t="str">
            <v>111030</v>
          </cell>
          <cell r="C5" t="str">
            <v>Організація та здійснення офіційних прийомів Верховною Радою України</v>
          </cell>
        </row>
        <row r="6">
          <cell r="B6" t="str">
            <v>111040</v>
          </cell>
          <cell r="C6" t="str">
            <v>Візити народних депутатів України за кордон</v>
          </cell>
        </row>
        <row r="7">
          <cell r="B7" t="str">
            <v>111050</v>
          </cell>
          <cell r="C7" t="str">
            <v>Обслуговування діяльності Верховної Ради України</v>
          </cell>
        </row>
        <row r="8">
          <cell r="B8" t="str">
            <v>111060</v>
          </cell>
          <cell r="C8" t="str">
            <v>Створення автоматизованої інформаційно-аналітичної системи органів законодавчої влади</v>
          </cell>
        </row>
        <row r="9">
          <cell r="B9" t="str">
            <v>111070</v>
          </cell>
          <cell r="C9" t="str">
            <v>Фінансова підтримка санаторно-курортного комплексу Управління справами Верховної Ради України</v>
          </cell>
        </row>
        <row r="10">
          <cell r="B10" t="str">
            <v>111080</v>
          </cell>
          <cell r="C10" t="str">
            <v>Висвітлення діяльності народних депутатів України через засоби телебачення і радіомовлення</v>
          </cell>
        </row>
        <row r="11">
          <cell r="B11" t="str">
            <v>111090</v>
          </cell>
          <cell r="C11" t="str">
            <v>Висвітлення діяльності  Верховної  Ради  України через  засоби  телебачення  і радіомовлення та фінансова підтримка видання газети "Голос України" і журналу "Віче"</v>
          </cell>
        </row>
        <row r="12">
          <cell r="B12" t="str">
            <v>111100</v>
          </cell>
          <cell r="C12" t="str">
            <v>Капітальний ремонт житлового фонду Верховної Ради України</v>
          </cell>
        </row>
        <row r="13">
          <cell r="B13" t="str">
            <v>300000</v>
          </cell>
          <cell r="C13" t="str">
            <v>Державне управління справами</v>
          </cell>
        </row>
        <row r="14">
          <cell r="B14" t="str">
            <v>301000</v>
          </cell>
          <cell r="C14" t="str">
            <v>Апарат Державного управління справами</v>
          </cell>
        </row>
        <row r="15">
          <cell r="B15" t="str">
            <v>301010</v>
          </cell>
          <cell r="C15" t="str">
            <v>Обслуговування та організаційне, інформаційно-аналітичне, матеріально-технічне забезпечення діяльності Президента України та Адміністрації Президента України</v>
          </cell>
        </row>
        <row r="16">
          <cell r="B16" t="str">
            <v>301020</v>
          </cell>
          <cell r="C16" t="str">
            <v>Організаційне, інформаційно-аналітичне та матеріально-технічне забезпечення діяльності  Президента України</v>
          </cell>
        </row>
        <row r="17">
          <cell r="B17" t="str">
            <v>301030</v>
          </cell>
          <cell r="C17" t="str">
            <v>Обслуговування діяльності Президента України, Адміністрації Президента України та інших державних органів</v>
          </cell>
        </row>
        <row r="18">
          <cell r="B18" t="str">
            <v>301040</v>
          </cell>
          <cell r="C18" t="str">
            <v>Візити Президента України за кордон</v>
          </cell>
        </row>
        <row r="19">
          <cell r="B19" t="str">
            <v>301050</v>
          </cell>
          <cell r="C19" t="str">
            <v>Виготовлення державних нагород та пам'ятних знаків</v>
          </cell>
        </row>
        <row r="20">
          <cell r="B20" t="str">
            <v>301060</v>
          </cell>
          <cell r="C20" t="str">
            <v>Фінансова підтримка санаторно-курортних закладів</v>
          </cell>
        </row>
        <row r="21">
          <cell r="B21" t="str">
            <v>301080</v>
          </cell>
          <cell r="C21" t="str">
            <v>Фундаментальні і прикладні розробки та дослідження у сфері державного управління, стратегічних проблем внутрішньої і зовнішньої політики та з питань посередництва і примирення при вирішенні колективних трудових спорів (конфліктів)</v>
          </cell>
        </row>
        <row r="22">
          <cell r="B22" t="str">
            <v>301090</v>
          </cell>
          <cell r="C22" t="str">
            <v>Прикладні розробки у сфері державного управління</v>
          </cell>
        </row>
        <row r="23">
          <cell r="B23" t="str">
            <v>301110</v>
          </cell>
          <cell r="C23" t="str">
            <v>Оздоровлення і відпочинок дітей в дитячих закладах оздоровлення</v>
          </cell>
        </row>
        <row r="24">
          <cell r="B24" t="str">
            <v>301130</v>
          </cell>
          <cell r="C24" t="str">
            <v>Підготовка кадрів, підвищення кваліфікації керівних працівників, спеціалістів державного управління, підготовка науково-педагогічних і наукових кадрів з питань стратегічних проблем внутрішньої і зовнішньої політики</v>
          </cell>
        </row>
        <row r="25">
          <cell r="B25" t="str">
            <v>301140</v>
          </cell>
          <cell r="C25" t="str">
            <v>Збереження природно-заповідного фонду в національних природних парках та заповідниках</v>
          </cell>
        </row>
        <row r="26">
          <cell r="B26" t="str">
            <v>301150</v>
          </cell>
          <cell r="C26" t="str">
            <v>Прикладні дослідження і розробки у сфері профілактичної та клінічної медицини</v>
          </cell>
        </row>
        <row r="27">
          <cell r="B27" t="str">
            <v>301160</v>
          </cell>
          <cell r="C27" t="str">
            <v>Створення автоматизованої системи інформаційно-аналітичного забезпечення Адміністрації Президента України</v>
          </cell>
        </row>
        <row r="28">
          <cell r="B28" t="str">
            <v>301170</v>
          </cell>
          <cell r="C28" t="str">
            <v>Надання  медичних  послуг  медичними  закладами</v>
          </cell>
        </row>
        <row r="29">
          <cell r="B29" t="str">
            <v>301190</v>
          </cell>
          <cell r="C29" t="str">
            <v>Поліклінічно-амбулаторне обслуговування, діагностика та лікування народних депутатів України та керівного складу органів державної влади</v>
          </cell>
        </row>
        <row r="30">
          <cell r="B30" t="str">
            <v>301200</v>
          </cell>
          <cell r="C30" t="str">
            <v>Державний санітарно-епідеміологічний нагляд в  лікувально-оздоровчих закладах Державного управління справами та на об'єктах органів державної влади</v>
          </cell>
        </row>
        <row r="31">
          <cell r="B31" t="str">
            <v>301230</v>
          </cell>
          <cell r="C31" t="str">
            <v>Підвищення кваліфікації лікарів та середнього медичного персоналу в системі лікувально-оздоровчих закладів Державного управління справами</v>
          </cell>
        </row>
        <row r="32">
          <cell r="B32" t="str">
            <v>301240</v>
          </cell>
          <cell r="C32"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33">
          <cell r="B33" t="str">
            <v>301260</v>
          </cell>
          <cell r="C33" t="str">
            <v>Ведення лісового та мисливського господарства та забезпечення утримання резиденції</v>
          </cell>
        </row>
        <row r="34">
          <cell r="B34" t="str">
            <v>301270</v>
          </cell>
          <cell r="C34" t="str">
            <v>Фінансова підтримка інформаційного бюлетеня "Офіційний вісник Президента України"</v>
          </cell>
        </row>
        <row r="35">
          <cell r="B35" t="str">
            <v>301280</v>
          </cell>
          <cell r="C35" t="str">
            <v>Виконання загальнодержавних організаційних, інформаційно-аналітичних та науково-методологічних заходів з питань євроатлантичної інтеграції</v>
          </cell>
        </row>
        <row r="36">
          <cell r="B36" t="str">
            <v>301290</v>
          </cell>
          <cell r="C36" t="str">
            <v>Ліквідація аварійного стану, реконструкція, реставрація, капітальний ремонт будівель, споруд і систем інженерного забезпечення з оновленням обладнання державного підприємства "Санаторій "Гурзуфський"</v>
          </cell>
        </row>
        <row r="37">
          <cell r="B37" t="str">
            <v>301330</v>
          </cell>
          <cell r="C37" t="str">
            <v>Підготовка науково-педагогічних і наукових кадрів з питань стратегічних проблем внутрішньої і зовнішньої політики</v>
          </cell>
        </row>
        <row r="38">
          <cell r="B38" t="str">
            <v>301340</v>
          </cell>
          <cell r="C38" t="str">
            <v>Заходи щодо зміцнення матеріально-технічної бази Національного палацу мистецтв "Україна"</v>
          </cell>
        </row>
        <row r="39">
          <cell r="B39" t="str">
            <v>301360</v>
          </cell>
          <cell r="C39" t="str">
            <v>Фінансова підтримка Національного камерного ансамблю "Київські солісти", Національного культурно-мистецького та музейного комплексу "Мистецький арсенал", інформаційного бюлетеня "Офіційний вісник Президента України"</v>
          </cell>
        </row>
        <row r="40">
          <cell r="B40" t="str">
            <v>301370</v>
          </cell>
          <cell r="C40" t="str">
            <v>Надання науково-методичної та консультативної підтримки розвитку місцевого самоврядування</v>
          </cell>
        </row>
        <row r="41">
          <cell r="B41" t="str">
            <v>301380</v>
          </cell>
          <cell r="C41" t="str">
            <v>Забезпечення перевезень вищих посадових осіб держави авіаційним транспортом</v>
          </cell>
        </row>
        <row r="42">
          <cell r="B42" t="str">
            <v>301390</v>
          </cell>
          <cell r="C42" t="str">
            <v>Відновлення у державній власності будівель і споруд пансіонату "Гліцинія"</v>
          </cell>
        </row>
        <row r="43">
          <cell r="B43" t="str">
            <v>301410</v>
          </cell>
          <cell r="C43" t="str">
            <v>Фінансова підтримка Національного комплексу "Експоцентр України"</v>
          </cell>
        </row>
        <row r="44">
          <cell r="B44" t="str">
            <v>301420</v>
          </cell>
          <cell r="C44" t="str">
            <v>Заходи з обміну та вивчення досвіду у провідних клініках світу</v>
          </cell>
        </row>
        <row r="45">
          <cell r="B45" t="str">
            <v>301430</v>
          </cell>
          <cell r="C45" t="str">
            <v>Створення Національного культурно-мистецького та музейного комплексу "Мистецький арсенал"</v>
          </cell>
        </row>
        <row r="46">
          <cell r="B46" t="str">
            <v>301440</v>
          </cell>
          <cell r="C46" t="str">
            <v>Проведення міжнародного форуму "Європа і Україна"</v>
          </cell>
        </row>
        <row r="47">
          <cell r="B47" t="str">
            <v>301450</v>
          </cell>
          <cell r="C47" t="str">
            <v>Конкурсний відбір та присудження Національної премії України імені Тараса Шевченка</v>
          </cell>
        </row>
        <row r="48">
          <cell r="B48" t="str">
            <v>301460</v>
          </cell>
          <cell r="C48" t="str">
            <v>Виплата Державних премій України</v>
          </cell>
        </row>
        <row r="49">
          <cell r="B49" t="str">
            <v>301800</v>
          </cell>
          <cell r="C49" t="str">
            <v>Капітальний ремонт житлового фонду</v>
          </cell>
        </row>
        <row r="50">
          <cell r="B50" t="str">
            <v>301810</v>
          </cell>
          <cell r="C50" t="str">
            <v>Будівництво, капітальний ремонт, реконструкція, реставрація та придбання обладнання</v>
          </cell>
        </row>
        <row r="51">
          <cell r="B51" t="str">
            <v>301820</v>
          </cell>
          <cell r="C51" t="str">
            <v>Реконструкція корпусу N 1 Державного підприємства "Санаторій "Кришталевий палац"</v>
          </cell>
        </row>
        <row r="52">
          <cell r="B52" t="str">
            <v>301830</v>
          </cell>
          <cell r="C52" t="str">
            <v>Реконструкція та реставрація об'єктів Державного підприємства "Санаторій "Гурзуфський" та парку-пам'ятника загальнодержавного значення</v>
          </cell>
        </row>
        <row r="53">
          <cell r="B53" t="str">
            <v>301850</v>
          </cell>
          <cell r="C53" t="str">
            <v>Реконструкція будинку для розміщення Представництва Президента України в Автономній Республіці  Крим, Ради представників кримськотатарського народу у м.Сімферополі</v>
          </cell>
        </row>
        <row r="54">
          <cell r="B54" t="str">
            <v>301860</v>
          </cell>
          <cell r="C54" t="str">
            <v>Реставрація та пристосування Маріїнського палацу в м. Києві</v>
          </cell>
        </row>
        <row r="55">
          <cell r="B55" t="str">
            <v>301870</v>
          </cell>
          <cell r="C55" t="str">
            <v>Аварійно-відновлювальні роботи з ліквідації аварійного стану житлового будинку по вул. Срібнокільській, 20 у м. Києві</v>
          </cell>
        </row>
        <row r="56">
          <cell r="B56" t="str">
            <v>301880</v>
          </cell>
          <cell r="C56" t="str">
            <v>Капітальний ремонт будівель Державного підприємства "Санаторій "Південний"</v>
          </cell>
        </row>
        <row r="57">
          <cell r="B57" t="str">
            <v>301890</v>
          </cell>
          <cell r="C57" t="str">
            <v>Будівництво Реабілітаційного центру на базі Державного підприємства "Санаторій "Конча-Заспа"</v>
          </cell>
        </row>
        <row r="58">
          <cell r="B58" t="str">
            <v>303000</v>
          </cell>
          <cell r="C58" t="str">
            <v>Представництво Президента України в Автономній Республіці Крим</v>
          </cell>
        </row>
        <row r="59">
          <cell r="B59" t="str">
            <v>303010</v>
          </cell>
          <cell r="C59" t="str">
            <v>Здійснення повноважень постійним представником Президента України в Автономній Республіці Крим</v>
          </cell>
        </row>
        <row r="60">
          <cell r="B60" t="str">
            <v>304000</v>
          </cell>
          <cell r="C60" t="str">
            <v>Національна служба посередництва і примирення України</v>
          </cell>
        </row>
        <row r="61">
          <cell r="B61" t="str">
            <v>304010</v>
          </cell>
          <cell r="C61" t="str">
            <v>Сприяння врегулюванню колективних трудових спорів (конфліктів)</v>
          </cell>
        </row>
        <row r="62">
          <cell r="B62" t="str">
            <v>304020</v>
          </cell>
          <cell r="C62" t="str">
            <v>Прикладні розробки з питань посередництва і примирення при вирішенні колективних трудових спорів (конфліктів)</v>
          </cell>
        </row>
        <row r="63">
          <cell r="B63" t="str">
            <v>410000</v>
          </cell>
          <cell r="C63" t="str">
            <v>Господарсько-фінансовий департамент Секретаріату Кабінету Міністрів України</v>
          </cell>
        </row>
        <row r="64">
          <cell r="B64" t="str">
            <v>411000</v>
          </cell>
          <cell r="C64" t="str">
            <v>Секретаріат Кабінету Міністрів України</v>
          </cell>
        </row>
        <row r="65">
          <cell r="B65" t="str">
            <v>411010</v>
          </cell>
          <cell r="C65" t="str">
            <v>Обслуговування та організаційне, інформаційно-аналітичне та матеріально-технічне забезпечення діяльності Кабінету Міністрів України</v>
          </cell>
        </row>
        <row r="66">
          <cell r="B66" t="str">
            <v>411020</v>
          </cell>
          <cell r="C66" t="str">
            <v>Організація та здійснення офіційних прийомів керівництвом Кабінету Міністрів України</v>
          </cell>
        </row>
        <row r="67">
          <cell r="B67" t="str">
            <v>411030</v>
          </cell>
          <cell r="C67" t="str">
            <v>Обслуговування діяльності Кабінету Міністрів України</v>
          </cell>
        </row>
        <row r="68">
          <cell r="B68" t="str">
            <v>411040</v>
          </cell>
          <cell r="C68" t="str">
            <v>Створення спеціальної інформаційно-телекомунікаційної системи органів виконавчої влади, розвиток та інтеграція інформаційних ресурсів і технологій органів державної влади</v>
          </cell>
        </row>
        <row r="69">
          <cell r="B69" t="str">
            <v>411050</v>
          </cell>
          <cell r="C69" t="str">
            <v>Візити урядових делегацій та відрядження працівників органів державної влади за кордон  за рішенням Кабінету Міністрів України</v>
          </cell>
        </row>
        <row r="70">
          <cell r="B70" t="str">
            <v>411060</v>
          </cell>
          <cell r="C70" t="str">
            <v>Перепідготовка та підвищення кваліфікації працівників Секретаріату Кабінету Міністрів України</v>
          </cell>
        </row>
        <row r="71">
          <cell r="B71" t="str">
            <v>411070</v>
          </cell>
          <cell r="C71" t="str">
            <v>Фінансова підтримка газети "Урядовий кур'єр"</v>
          </cell>
        </row>
        <row r="72">
          <cell r="B72" t="str">
            <v>411110</v>
          </cell>
          <cell r="C72" t="str">
            <v>Організаційне забезпечення підготовки та проведення в Україні фінальної частини чемпіонату Європи 2012 року з футболу</v>
          </cell>
        </row>
        <row r="73">
          <cell r="B73" t="str">
            <v>411120</v>
          </cell>
          <cell r="C73" t="str">
            <v>Забезпечення функціонування та розвитку системи спеціальної інформації</v>
          </cell>
        </row>
        <row r="74">
          <cell r="B74" t="str">
            <v>411130</v>
          </cell>
          <cell r="C74" t="str">
            <v>Інформаційно-аналітичне та організаційне забезпечення оперативного реагування органів виконавчої влади</v>
          </cell>
        </row>
        <row r="75">
          <cell r="B75" t="str">
            <v>411150</v>
          </cell>
          <cell r="C75" t="str">
            <v>Забезпечення розслідування авіаційних подій та інцидентів з цивільними повітряними суднами Національним бюро</v>
          </cell>
        </row>
        <row r="76">
          <cell r="B76" t="str">
            <v>412000</v>
          </cell>
          <cell r="C76" t="str">
            <v>Державна служба з питань Автономної Республіки Крим та міста Севастополя</v>
          </cell>
        </row>
        <row r="77">
          <cell r="B77" t="str">
            <v>412010</v>
          </cell>
          <cell r="C77" t="str">
            <v>Керівництво та управління з питань Автономної Республіки Крим та міста Севастополя</v>
          </cell>
        </row>
        <row r="78">
          <cell r="B78" t="str">
            <v>420000</v>
          </cell>
          <cell r="C78" t="str">
            <v>Господарсько-фінансовий департамент Секретаріату Кабінету Міністрів України (загальнодержавні витрати)</v>
          </cell>
        </row>
        <row r="79">
          <cell r="B79" t="str">
            <v>421000</v>
          </cell>
          <cell r="C79" t="str">
            <v>Секретаріат Кабінету Міністрів України (загальнодержавні витрати)</v>
          </cell>
        </row>
        <row r="80">
          <cell r="B80" t="str">
            <v>421010</v>
          </cell>
          <cell r="C80" t="str">
            <v>Заходи щодо оптимізації системи центральних органів виконавчої влади та скорочення кількості контролюючих органів</v>
          </cell>
        </row>
        <row r="81">
          <cell r="B81" t="str">
            <v>421020</v>
          </cell>
          <cell r="C81" t="str">
            <v>Здійснення державного контролю за додержанням законодавства про захист прав споживачів</v>
          </cell>
        </row>
        <row r="82">
          <cell r="B82" t="str">
            <v>421040</v>
          </cell>
          <cell r="C82" t="str">
            <v>Протиепізоотичні заходи та участь у Міжнародному епізоотичному бюро</v>
          </cell>
        </row>
        <row r="83">
          <cell r="B83" t="str">
            <v>421050</v>
          </cell>
          <cell r="C83" t="str">
            <v>Організація і регулювання діяльності установ ветеринарної та фітосанітарної служби</v>
          </cell>
        </row>
        <row r="84">
          <cell r="B84" t="str">
            <v>500000</v>
          </cell>
          <cell r="C84" t="str">
            <v>Державна судова адміністрація України</v>
          </cell>
        </row>
        <row r="85">
          <cell r="B85" t="str">
            <v>501000</v>
          </cell>
          <cell r="C85" t="str">
            <v>Апарат Державної судової адміністрації України</v>
          </cell>
        </row>
        <row r="86">
          <cell r="B86" t="str">
            <v>501010</v>
          </cell>
          <cell r="C86" t="str">
            <v>Організаційне забезпечення діяльності судів та установ судової системи</v>
          </cell>
        </row>
        <row r="87">
          <cell r="B87" t="str">
            <v>501020</v>
          </cell>
          <cell r="C87" t="str">
            <v>Здійснення правосуддя місцевими господарськими судами</v>
          </cell>
        </row>
        <row r="88">
          <cell r="B88" t="str">
            <v>501030</v>
          </cell>
          <cell r="C88" t="str">
            <v>Здійснення правосуддя апеляційними загальними судами</v>
          </cell>
        </row>
        <row r="89">
          <cell r="B89" t="str">
            <v>501040</v>
          </cell>
          <cell r="C89" t="str">
            <v>Здійснення правосуддя місцевими загальними судами</v>
          </cell>
        </row>
        <row r="90">
          <cell r="B90" t="str">
            <v>501050</v>
          </cell>
          <cell r="C90" t="str">
            <v>Здійснення правосуддя військовими судами</v>
          </cell>
        </row>
        <row r="91">
          <cell r="B91" t="str">
            <v>501080</v>
          </cell>
          <cell r="C91" t="str">
            <v>Здійснення правосуддя апеляційними господарськими судами</v>
          </cell>
        </row>
        <row r="92">
          <cell r="B92" t="str">
            <v>501100</v>
          </cell>
          <cell r="C92" t="str">
            <v>Забезпечення діяльності Вищої кваліфікаційної комісії суддів України</v>
          </cell>
        </row>
        <row r="93">
          <cell r="B93" t="str">
            <v>501110</v>
          </cell>
          <cell r="C93" t="str">
            <v>Організація спеціальної підготовки кандидатів на посаду судді, підготовка суддів та працівників апарату судів Національною школою суддів України</v>
          </cell>
        </row>
        <row r="94">
          <cell r="B94" t="str">
            <v>501150</v>
          </cell>
          <cell r="C94" t="str">
            <v>Виконання рішень судів на користь суддів</v>
          </cell>
        </row>
        <row r="95">
          <cell r="B95" t="str">
            <v>501160</v>
          </cell>
          <cell r="C95" t="str">
            <v>Здійснення правосуддя апеляційними адміністративними судами</v>
          </cell>
        </row>
        <row r="96">
          <cell r="B96" t="str">
            <v>501170</v>
          </cell>
          <cell r="C96" t="str">
            <v>Здійснення правосуддя місцевими адміністративними судами</v>
          </cell>
        </row>
        <row r="97">
          <cell r="B97" t="str">
            <v>501180</v>
          </cell>
          <cell r="C97" t="str">
            <v>Придбання (будівництво) житла для суддів Апеляційного суду України, апеляційних і місцевих судів</v>
          </cell>
        </row>
        <row r="98">
          <cell r="B98" t="str">
            <v>501190</v>
          </cell>
          <cell r="C98" t="str">
            <v>Створення автоматизованої системи документообігу у судах та забезпечення її функціонування</v>
          </cell>
        </row>
        <row r="99">
          <cell r="B99" t="str">
            <v>501200</v>
          </cell>
          <cell r="C99" t="str">
            <v>Проведення санації будівель бюджетних установ Державної судової адміністрації, у тому числі розроблення проектно-кошторисної документації</v>
          </cell>
        </row>
        <row r="100">
          <cell r="B100" t="str">
            <v>501210</v>
          </cell>
          <cell r="C100" t="str">
            <v>Забезпечення ведення Єдиного державного реєстру судових рішень, створення та забезпечення функціонування єдиної бази даних електронних адрес, номерів факсів (телефаксів) суб'єктів владних повноважень</v>
          </cell>
        </row>
        <row r="101">
          <cell r="B101" t="str">
            <v>501600</v>
          </cell>
          <cell r="C101" t="str">
            <v>Підтримка судової реформи</v>
          </cell>
        </row>
        <row r="102">
          <cell r="B102" t="str">
            <v>501820</v>
          </cell>
          <cell r="C102" t="str">
            <v>Забезпечення судів належними приміщеннями та суддів службовим житлом</v>
          </cell>
        </row>
        <row r="103">
          <cell r="B103" t="str">
            <v>501840</v>
          </cell>
          <cell r="C103" t="str">
            <v>Реконструкція  з добудовою приміщення Шацького районного суду Волинської області</v>
          </cell>
        </row>
        <row r="104">
          <cell r="B104" t="str">
            <v>600000</v>
          </cell>
          <cell r="C104" t="str">
            <v>Верховний Суд України</v>
          </cell>
        </row>
        <row r="105">
          <cell r="B105" t="str">
            <v>601000</v>
          </cell>
          <cell r="C105" t="str">
            <v>Апарат Верховного Суду України</v>
          </cell>
        </row>
        <row r="106">
          <cell r="B106" t="str">
            <v>601010</v>
          </cell>
          <cell r="C106" t="str">
            <v>Здійснення правосуддя Верховним Судом України</v>
          </cell>
        </row>
        <row r="107">
          <cell r="B107" t="str">
            <v>601020</v>
          </cell>
          <cell r="C107" t="str">
            <v>Підвищення кваліфікації суддів та працівників апарату Верховного Суду України</v>
          </cell>
        </row>
        <row r="108">
          <cell r="B108" t="str">
            <v>650000</v>
          </cell>
          <cell r="C108" t="str">
            <v>Вищий спеціалізований суд України з розгляду цивільних і кримінальних справ</v>
          </cell>
        </row>
        <row r="109">
          <cell r="B109" t="str">
            <v>651000</v>
          </cell>
          <cell r="C109" t="str">
            <v>Апарат Вищого спеціалізованого суду України з розгляду цивільних і кримінальних справ</v>
          </cell>
        </row>
        <row r="110">
          <cell r="B110" t="str">
            <v>651010</v>
          </cell>
          <cell r="C110" t="str">
            <v>Здійснення правосуддя Вищим спеціалізованим судом України з розгляду цивільних і кримінальних справ</v>
          </cell>
        </row>
        <row r="111">
          <cell r="B111" t="str">
            <v>700000</v>
          </cell>
          <cell r="C111" t="str">
            <v>Вищий господарський суд України</v>
          </cell>
        </row>
        <row r="112">
          <cell r="B112" t="str">
            <v>701000</v>
          </cell>
          <cell r="C112" t="str">
            <v>Вищий господарський суд України</v>
          </cell>
        </row>
        <row r="113">
          <cell r="B113" t="str">
            <v>701010</v>
          </cell>
          <cell r="C113" t="str">
            <v>Здійснення правосуддя Вищим господарським судом України</v>
          </cell>
        </row>
        <row r="114">
          <cell r="B114" t="str">
            <v>750000</v>
          </cell>
          <cell r="C114" t="str">
            <v>Вищий адміністративний суд України</v>
          </cell>
        </row>
        <row r="115">
          <cell r="B115" t="str">
            <v>751000</v>
          </cell>
          <cell r="C115" t="str">
            <v>Апарат Вищого адміністративного суду України</v>
          </cell>
        </row>
        <row r="116">
          <cell r="B116" t="str">
            <v>751010</v>
          </cell>
          <cell r="C116" t="str">
            <v>Здійснення правосуддя Вищим адміністративним судом України</v>
          </cell>
        </row>
        <row r="117">
          <cell r="B117" t="str">
            <v>800000</v>
          </cell>
          <cell r="C117" t="str">
            <v>Конституційний Суд України</v>
          </cell>
        </row>
        <row r="118">
          <cell r="B118" t="str">
            <v>801000</v>
          </cell>
          <cell r="C118" t="str">
            <v>Конституційний Суд України</v>
          </cell>
        </row>
        <row r="119">
          <cell r="B119" t="str">
            <v>801010</v>
          </cell>
          <cell r="C119" t="str">
            <v>Забезпечення конституційної юрисдикції в Україні</v>
          </cell>
        </row>
        <row r="120">
          <cell r="B120" t="str">
            <v>900000</v>
          </cell>
          <cell r="C120" t="str">
            <v>Генеральна прокуратура України</v>
          </cell>
        </row>
        <row r="121">
          <cell r="B121" t="str">
            <v>901000</v>
          </cell>
          <cell r="C121" t="str">
            <v>Генеральна прокуратура України</v>
          </cell>
        </row>
        <row r="122">
          <cell r="B122" t="str">
            <v>901010</v>
          </cell>
          <cell r="C122" t="str">
            <v>Здійснення прокурорсько-слідчої діяльності, підготовка та підвищення кваліфікації кадрів прокуратури</v>
          </cell>
        </row>
        <row r="123">
          <cell r="B123" t="str">
            <v>901020</v>
          </cell>
          <cell r="C123" t="str">
            <v>Підготовка кадрів та підвищення кваліфікації прокурорсько-слідчих кадрів Національною академією прокуратури України</v>
          </cell>
        </row>
        <row r="124">
          <cell r="B124" t="str">
            <v>1000000</v>
          </cell>
          <cell r="C124" t="str">
            <v>Міністерство внутрішніх справ України</v>
          </cell>
        </row>
        <row r="125">
          <cell r="B125" t="str">
            <v>1001000</v>
          </cell>
          <cell r="C125" t="str">
            <v>Апарат Міністерства внутрішніх справ України</v>
          </cell>
        </row>
        <row r="126">
          <cell r="B126" t="str">
            <v>1001010</v>
          </cell>
          <cell r="C126" t="str">
            <v>Керівництво та управління діяльністю органів внутрішніх справ</v>
          </cell>
        </row>
        <row r="127">
          <cell r="B127" t="str">
            <v>1001020</v>
          </cell>
          <cell r="C127" t="str">
            <v>Створення та функціонування Державної інформаційної системи реєстраційного обліку фізичних осіб та їх документування</v>
          </cell>
        </row>
        <row r="128">
          <cell r="B128" t="str">
            <v>1001030</v>
          </cell>
          <cell r="C128" t="str">
            <v>Створення та впровадження Національної автоматизованої інформаційної системи Департаменту державної автомобільної інспекції України</v>
          </cell>
        </row>
        <row r="129">
          <cell r="B129" t="str">
            <v>1001040</v>
          </cell>
          <cell r="C129" t="str">
            <v>Участь органів внутрішніх справ у боротьбі з нелегальною міграцією, створення та утримання пунктів розміщення незаконних мігрантів</v>
          </cell>
        </row>
        <row r="130">
          <cell r="B130" t="str">
            <v>1001050</v>
          </cell>
          <cell r="C130" t="str">
            <v>Забезпечення захисту прав і свобод громадян, суспільства і держави від протиправних посягань, охорона громадського порядку та протидія незаконній міграції</v>
          </cell>
        </row>
        <row r="131">
          <cell r="B131" t="str">
            <v>1001060</v>
          </cell>
          <cell r="C131" t="str">
            <v>Створення та впровадження єдиної системи цифрового зв'язку органів та підрозділів внутрішніх справ</v>
          </cell>
        </row>
        <row r="132">
          <cell r="B132" t="str">
            <v>1001070</v>
          </cell>
          <cell r="C132" t="str">
            <v>Участь органів внутрішніх справ у міжнародних миротворчих операціях</v>
          </cell>
        </row>
        <row r="133">
          <cell r="B133" t="str">
            <v>1001080</v>
          </cell>
          <cell r="C133" t="str">
            <v>Підготовка кадрів для органів внутрішніх справ вищими закладами освіти ІІІ і ІV рівнів акредитації</v>
          </cell>
        </row>
        <row r="134">
          <cell r="B134" t="str">
            <v>1001090</v>
          </cell>
          <cell r="C134" t="str">
            <v>Заходи, пов'язані  із забезпеченням правопорядку під час проведення Євро-2012</v>
          </cell>
        </row>
        <row r="135">
          <cell r="B135" t="str">
            <v>1001100</v>
          </cell>
          <cell r="C135" t="str">
            <v>Медичне забезпечення працівників, осіб рядового і начальницького складу органів внутрішніх справ</v>
          </cell>
        </row>
        <row r="136">
          <cell r="B136" t="str">
            <v>1001110</v>
          </cell>
          <cell r="C136" t="str">
            <v>Закупівля і модернізація озброєння, військової та спеціальної техніки за державним оборонним замовленням Міністерства внутрішніх справ</v>
          </cell>
        </row>
        <row r="137">
          <cell r="B137" t="str">
            <v>1001130</v>
          </cell>
          <cell r="C137" t="str">
            <v>Дошкільна освіта та заходи з позашкільної роботи з дітьми працівників,  осіб рядового та начальницького складу органів внутрішніх справ</v>
          </cell>
        </row>
        <row r="138">
          <cell r="B138" t="str">
            <v>1001160</v>
          </cell>
          <cell r="C138" t="str">
            <v>Забезпечення заходів спеціальними підрозділами  по боротьбі  з організованою злочинністю Міністерства внутрішніх справ України</v>
          </cell>
        </row>
        <row r="139">
          <cell r="B139" t="str">
            <v>1001170</v>
          </cell>
          <cell r="C139" t="str">
            <v>Наукове та інформаційно-аналітичне забезпечення заходів по боротьбі з організованою злочинністю і корупцією</v>
          </cell>
        </row>
        <row r="140">
          <cell r="B140" t="str">
            <v>1001180</v>
          </cell>
          <cell r="C140" t="str">
            <v>Забезпечення особистої безпеки суддів і членів їх сімей, охорони приміщень суду, громадського порядку під час здійснення правосуддя</v>
          </cell>
        </row>
        <row r="141">
          <cell r="B141" t="str">
            <v>1001190</v>
          </cell>
          <cell r="C141" t="str">
            <v>Будівництво (придбання) житла для осіб рядового і начальницького складу органів внутрішніх справ</v>
          </cell>
        </row>
        <row r="142">
          <cell r="B142" t="str">
            <v>1001200</v>
          </cell>
          <cell r="C142" t="str">
            <v>Державна підтримка фізкультурно-спортивного товариства "Динамо" України на організацію та проведення роботи з розвитку фізичної культури і спорту серед працівників і військовослужбовців правоохоронних органів</v>
          </cell>
        </row>
        <row r="143">
          <cell r="B143" t="str">
            <v>1002000</v>
          </cell>
          <cell r="C143" t="str">
            <v>Адміністрація Державної прикордонної служби України</v>
          </cell>
        </row>
        <row r="144">
          <cell r="B144" t="str">
            <v>1002010</v>
          </cell>
          <cell r="C144" t="str">
            <v>Керівництво та управління у сфері охорони державного кордону України</v>
          </cell>
        </row>
        <row r="145">
          <cell r="B145" t="str">
            <v>1002030</v>
          </cell>
          <cell r="C145" t="str">
            <v>Матеріально-технічне забезпечення Державної прикордонної служби України та утримання її особового складу</v>
          </cell>
        </row>
        <row r="146">
          <cell r="B146" t="str">
            <v>1002060</v>
          </cell>
          <cell r="C146" t="str">
            <v>Підготовка кадрів та підвищення кваліфікації Національною академією Державної прикордонної служби України</v>
          </cell>
        </row>
        <row r="147">
          <cell r="B147" t="str">
            <v>1002070</v>
          </cell>
          <cell r="C147" t="str">
            <v>Будівництво (придбання) житла для військовослужбовців Державної прикордонної служби України</v>
          </cell>
        </row>
        <row r="148">
          <cell r="B148" t="str">
            <v>1002080</v>
          </cell>
          <cell r="C148" t="str">
            <v>Розвиток Державної прикордонної служби України</v>
          </cell>
        </row>
        <row r="149">
          <cell r="B149" t="str">
            <v>1002100</v>
          </cell>
          <cell r="C149" t="str">
            <v>Облаштування та реконструкція державного кордону</v>
          </cell>
        </row>
        <row r="150">
          <cell r="B150" t="str">
            <v>1002110</v>
          </cell>
          <cell r="C150" t="str">
            <v>Розвідувальна діяльність у сфері захисту державного кордону</v>
          </cell>
        </row>
        <row r="151">
          <cell r="B151" t="str">
            <v>1002120</v>
          </cell>
          <cell r="C151" t="str">
            <v>Заходи з інженерно-технічного облаштування кордону</v>
          </cell>
        </row>
        <row r="152">
          <cell r="B152" t="str">
            <v>1002800</v>
          </cell>
          <cell r="C152" t="str">
            <v>Будівництво, реконструкція та капітальний ремонт об'єктів Державної прикордонної служби України</v>
          </cell>
        </row>
        <row r="153">
          <cell r="B153" t="str">
            <v>1003000</v>
          </cell>
          <cell r="C153" t="str">
            <v>Національна гвардія України</v>
          </cell>
        </row>
        <row r="154">
          <cell r="B154" t="str">
            <v>1003010</v>
          </cell>
          <cell r="C154" t="str">
            <v>Керівництво та управління Національною гвардією України</v>
          </cell>
        </row>
        <row r="155">
          <cell r="B155" t="str">
            <v>1003020</v>
          </cell>
          <cell r="C155" t="str">
            <v>Забезпечення виконання завдань та функцій Національної гвардії України</v>
          </cell>
        </row>
        <row r="156">
          <cell r="B156" t="str">
            <v>1003030</v>
          </cell>
          <cell r="C156" t="str">
            <v>Охорона особливо важливих державних об'єктів, дипломатичних та консульських представництв іноземних держав на території України, супроводження перевезення ядерних матеріалів по території України</v>
          </cell>
        </row>
        <row r="157">
          <cell r="B157" t="str">
            <v>1003040</v>
          </cell>
          <cell r="C157" t="str">
            <v>Фінансове забезпечення зобов'язань по сплаті земельного податку військовими частинами, закладами, установами та організаціями внутрішніх військ Міністерства внутрішніх справ, які утримуються за рахунок бюджету</v>
          </cell>
        </row>
        <row r="158">
          <cell r="B158" t="str">
            <v>1003050</v>
          </cell>
          <cell r="C158" t="str">
            <v>Заходи, пов'язані із переходом на військову службу за контрактом</v>
          </cell>
        </row>
        <row r="159">
          <cell r="B159" t="str">
            <v>1003070</v>
          </cell>
          <cell r="C159" t="str">
            <v>Підготовка кадрів для Національної гвардії України вищими навчальними закладами ІІІ і ІV рівнів акредитації</v>
          </cell>
        </row>
        <row r="160">
          <cell r="B160" t="str">
            <v>1003080</v>
          </cell>
          <cell r="C160" t="str">
            <v>Стаціонарне лікування військовослужбовців Національної гвардії України у власних медичних закладах</v>
          </cell>
        </row>
        <row r="161">
          <cell r="B161" t="str">
            <v>1003090</v>
          </cell>
          <cell r="C161" t="str">
            <v>Будівництво (придбання) житла для військовослужбовців Національної гвардії України</v>
          </cell>
        </row>
        <row r="162">
          <cell r="B162" t="str">
            <v>1004000</v>
          </cell>
          <cell r="C162" t="str">
            <v>Державна міграційна служба України</v>
          </cell>
        </row>
        <row r="163">
          <cell r="B163" t="str">
            <v>1004010</v>
          </cell>
          <cell r="C163" t="str">
            <v>Керівництво та управління у сфері міграції, громадянства, імміграції та реєстрації фізичних осіб</v>
          </cell>
        </row>
        <row r="164">
          <cell r="B164" t="str">
            <v>1004020</v>
          </cell>
          <cell r="C164" t="str">
            <v>Забезпечення виконання завдань та функцій у сфері громадянства, імміграції та реєстрації фізичних осіб</v>
          </cell>
        </row>
        <row r="165">
          <cell r="B165" t="str">
            <v>1004040</v>
          </cell>
          <cell r="C165" t="str">
            <v>Створення та впровадження єдиної національної бази даних управління міграційними потоками</v>
          </cell>
        </row>
        <row r="166">
          <cell r="B166" t="str">
            <v>1004050</v>
          </cell>
          <cell r="C166" t="str">
            <v>Утримання установ тимчасового розміщення біженців та інших категорій мігрантів, виконання міжнародних угод про реадмісію</v>
          </cell>
        </row>
        <row r="167">
          <cell r="B167" t="str">
            <v>1004060</v>
          </cell>
          <cell r="C167" t="str">
            <v>Надання допомоги біженцям</v>
          </cell>
        </row>
        <row r="168">
          <cell r="B168" t="str">
            <v>1004070</v>
          </cell>
          <cell r="C168" t="str">
            <v>Внески до Міжнародної організації з міграції</v>
          </cell>
        </row>
        <row r="169">
          <cell r="B169" t="str">
            <v>1004080</v>
          </cell>
          <cell r="C169" t="str">
            <v>Створення та утримання пунктів розміщення незаконних мігрантів та інформаційної системи обліку та аналізу міграційних потоків</v>
          </cell>
        </row>
        <row r="170">
          <cell r="B170" t="str">
            <v>1004090</v>
          </cell>
          <cell r="C170" t="str">
            <v>Створення та функціонування Єдиного державного демографічного реєстру</v>
          </cell>
        </row>
        <row r="171">
          <cell r="B171" t="str">
            <v>1006000</v>
          </cell>
          <cell r="C171" t="str">
            <v>Державна служба України з надзвичайних ситуацій</v>
          </cell>
        </row>
        <row r="172">
          <cell r="B172" t="str">
            <v>1006010</v>
          </cell>
          <cell r="C172" t="str">
            <v>Керівництво та управління у сфері надзвичайних ситуацій</v>
          </cell>
        </row>
        <row r="173">
          <cell r="B173" t="str">
            <v>1006050</v>
          </cell>
          <cell r="C173" t="str">
            <v>Авіаційні роботи з пошуку і рятування</v>
          </cell>
        </row>
        <row r="174">
          <cell r="B174" t="str">
            <v>1006060</v>
          </cell>
          <cell r="C174" t="str">
            <v>Гідрометеорологічна діяльність</v>
          </cell>
        </row>
        <row r="175">
          <cell r="B175" t="str">
            <v>1006070</v>
          </cell>
          <cell r="C175" t="str">
            <v>Прикладні наукові та науково-технічні розробки, виконання робіт за державними цільовими програмами і державним замовленням у сфері гідрометеорології, підготовка наукових кадрів</v>
          </cell>
        </row>
        <row r="176">
          <cell r="B176" t="str">
            <v>1006080</v>
          </cell>
          <cell r="C176" t="str">
            <v>Прикладні наукові та науково-технічні розробки, виконання робіт за державними цільовими програмами і державним замовленням у сфері цивільного захисту та пожежної безпеки, підготовка наукових кадрів</v>
          </cell>
        </row>
        <row r="177">
          <cell r="B177" t="str">
            <v>1006090</v>
          </cell>
          <cell r="C177" t="str">
            <v>Придбання пожежної та іншої спеціальної техніки вітчизняного виробництва</v>
          </cell>
        </row>
        <row r="178">
          <cell r="B178" t="str">
            <v>1006280</v>
          </cell>
          <cell r="C178" t="str">
            <v>Забезпечення діяльності сил цивільного захисту</v>
          </cell>
        </row>
        <row r="179">
          <cell r="B179" t="str">
            <v>1006360</v>
          </cell>
          <cell r="C179" t="str">
            <v>Підготовка кадрів у сфері цивільного захисту</v>
          </cell>
        </row>
        <row r="180">
          <cell r="B180" t="str">
            <v>1010000</v>
          </cell>
          <cell r="C180" t="str">
            <v>Міністерство внутрішніх справ України (загальнодержавні витрати)</v>
          </cell>
        </row>
        <row r="181">
          <cell r="B181" t="str">
            <v>1011000</v>
          </cell>
          <cell r="C181" t="str">
            <v>Міністерство внутрішніх справ України (загальнодержавні витрати)</v>
          </cell>
        </row>
        <row r="182">
          <cell r="B182" t="str">
            <v>1100000</v>
          </cell>
          <cell r="C182" t="str">
            <v>Міністерство енергетики та вугільної промисловості України</v>
          </cell>
        </row>
        <row r="183">
          <cell r="B183" t="str">
            <v>1101000</v>
          </cell>
          <cell r="C183" t="str">
            <v>Апарат Міністерства енергетики та вугільної промисловості України</v>
          </cell>
        </row>
        <row r="184">
          <cell r="B184" t="str">
            <v>1101010</v>
          </cell>
          <cell r="C184" t="str">
            <v>Загальне керівництво та управління у сфері паливно-енергетичного комплексу та вугільної промисловості</v>
          </cell>
        </row>
        <row r="185">
          <cell r="B185" t="str">
            <v>1101030</v>
          </cell>
          <cell r="C185" t="str">
            <v>Прикладні наукові та науково-технічні розробки, виконання робіт за державними цільовими програмами і державним замовленням, підготовка наукових кадрів та фінансова підтримка розвитку наукової інфраструктури у сфері паливно-енергетичного комплексу й вугіл</v>
          </cell>
        </row>
        <row r="186">
          <cell r="B186" t="str">
            <v>1101070</v>
          </cell>
          <cell r="C186" t="str">
            <v xml:space="preserve">Реструктуризація вугільної та торфодобувної промисловості _x000D_
</v>
          </cell>
        </row>
        <row r="187">
          <cell r="B187" t="str">
            <v>1101080</v>
          </cell>
          <cell r="C187" t="str">
            <v>Поповнення статутного капіталу державного концерну іЯдерне паливоі з метою придбання Концерном акцій додаткової емісії ПрАТ іЗавод з виробництва  ядерного паливаі</v>
          </cell>
        </row>
        <row r="188">
          <cell r="B188" t="str">
            <v>1101090</v>
          </cell>
          <cell r="C188" t="str">
            <v>Підготовка фахівців для підприємств ядерно-промислового комплексу Севастопольським національним університетом ядерної енергії та промисловості</v>
          </cell>
        </row>
        <row r="189">
          <cell r="B189" t="str">
            <v>1101100</v>
          </cell>
          <cell r="C189" t="str">
            <v>Гірничорятувальні заходи на вугледобувних підприємствах</v>
          </cell>
        </row>
        <row r="190">
          <cell r="B190" t="str">
            <v>1101110</v>
          </cell>
          <cell r="C190" t="str">
            <v>Державна підтримка вугледобувних підприємств на часткове покриття витрат із собівартості готової товарної вугільної продукції та закупівля вугілля для державних потреб</v>
          </cell>
        </row>
        <row r="191">
          <cell r="B191" t="str">
            <v>1101120</v>
          </cell>
          <cell r="C191" t="str">
            <v>Створення резерву ядерного палива та ядерних матеріалів</v>
          </cell>
        </row>
        <row r="192">
          <cell r="B192" t="str">
            <v>1101130</v>
          </cell>
          <cell r="C192" t="str">
            <v>Фінансова підтримка розвитку наукової інфраструктури у сфері енергетики</v>
          </cell>
        </row>
        <row r="193">
          <cell r="B193" t="str">
            <v>1101140</v>
          </cell>
          <cell r="C193" t="str">
            <v>Фізичний захист ядерних установок та ядерних матеріалів</v>
          </cell>
        </row>
        <row r="194">
          <cell r="B194" t="str">
            <v>1101160</v>
          </cell>
          <cell r="C194" t="str">
            <v>Заходи з охорони праці та підвищення техніки безпеки на вугледобувних підприємствах, а саме оснащення новітніми приладами контролю за параметрами шахтної атмосфери та засобами контролю параметрів дегазації</v>
          </cell>
        </row>
        <row r="195">
          <cell r="B195" t="str">
            <v>1101180</v>
          </cell>
          <cell r="C195" t="str">
            <v>Реалізація заходів, передбачених Державною цільовою економічною програмою енергоефективності на 2010 - 2015 роки</v>
          </cell>
        </row>
        <row r="196">
          <cell r="B196" t="str">
            <v>1101190</v>
          </cell>
          <cell r="C196" t="str">
            <v>Заходи з реалізації Державної цільової  екологічної програми  приведення в безпечний стан уранових об'єктів виробничого об'єднання "Придніпровський хімічний завод"</v>
          </cell>
        </row>
        <row r="197">
          <cell r="B197" t="str">
            <v>1101200</v>
          </cell>
          <cell r="C197" t="str">
            <v>Державна підтримка будівництва вугле- та торфодобувних підприємств, технічне переоснащення зазначених підприємств</v>
          </cell>
        </row>
        <row r="198">
          <cell r="B198" t="str">
            <v>1101210</v>
          </cell>
          <cell r="C198" t="str">
            <v>Технічне переоснащення державних вугле- та торфодобувних підприємств, в тому числі через здешевлення кредитів, отриманих у 2010 - 2011 роках, а також фінансування програми реновації гірничошахтного обладнання</v>
          </cell>
        </row>
        <row r="199">
          <cell r="B199" t="str">
            <v>1101310</v>
          </cell>
          <cell r="C199" t="str">
            <v>Облаштування Одеського і Безіменного газових родовищ та Субботінського нафтового родовища для введення їх в експлуатацію</v>
          </cell>
        </row>
        <row r="200">
          <cell r="B200" t="str">
            <v>1101340</v>
          </cell>
          <cell r="C200" t="str">
            <v>Заходи по передачі об'єктів соціальної інфраструктури, які перебувають на балансі вугледобувних підприємств, у комунальну власність</v>
          </cell>
        </row>
        <row r="201">
          <cell r="B201" t="str">
            <v>1101390</v>
          </cell>
          <cell r="C201" t="str">
            <v>Будівництво енергоблоків атомних, гідроакумулюючих, інших електростанцій, теплоелектроцентралей, будівництво та реконструкція ліній електропередачі та підстанцій</v>
          </cell>
        </row>
        <row r="202">
          <cell r="B202" t="str">
            <v>1101400</v>
          </cell>
          <cell r="C202"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203">
          <cell r="B203" t="str">
            <v>1101420</v>
          </cell>
          <cell r="C203" t="str">
            <v>Часткова компенсація Національній акціонерній компанії "Нафтогаз України" різниці між цінами закупівлі імпортованого природного газу та його реалізації суб'єктам господарювання на виробництво теплової енергії, яка споживається населенням, у тому числі не</v>
          </cell>
        </row>
        <row r="204">
          <cell r="B204" t="str">
            <v>1101430</v>
          </cell>
          <cell r="C204" t="str">
            <v>Виконання першочергових екологічних заходів у м. Дніпродзержинськ</v>
          </cell>
        </row>
        <row r="205">
          <cell r="B205" t="str">
            <v>1101440</v>
          </cell>
          <cell r="C205" t="str">
            <v>Внесок України до Енергетичного Співтовариства</v>
          </cell>
        </row>
        <row r="206">
          <cell r="B206" t="str">
            <v>1101450</v>
          </cell>
          <cell r="C206" t="str">
            <v>Будівництво, реконструкція та технічне переоснащення об'єктів паливно-енергетичного комплексу (за рахунок коштів, залучених під державні гарантії на поворотній основі)</v>
          </cell>
        </row>
        <row r="207">
          <cell r="B207" t="str">
            <v>1101460</v>
          </cell>
          <cell r="C207" t="str">
            <v>Повернення коштів, наданих публічному акціонерному товариству іУкргідроенергоі на поворотній основі для реалізації проектів соціально-економічного розвитку</v>
          </cell>
        </row>
        <row r="208">
          <cell r="B208" t="str">
            <v>1101470</v>
          </cell>
          <cell r="C208" t="str">
            <v>Виконання боргових зобов'язань за кредитами, залученими під державні гарантії, з метою реалізації проектів соціально-економічного розвитку</v>
          </cell>
        </row>
        <row r="209">
          <cell r="B209" t="str">
            <v>1101500</v>
          </cell>
          <cell r="C209" t="str">
            <v>Збільшення статутного капіталу державного підприємства іНаціональна атомна енергогенеруюча компанія іЕнергоатомі</v>
          </cell>
        </row>
        <row r="210">
          <cell r="B210" t="str">
            <v>1101520</v>
          </cell>
          <cell r="C210" t="str">
            <v xml:space="preserve">Поповнення обігових коштів або збільшення статутних фондів вугледобувних підприємств для погашення простроченої заборгованості із заробітної плати працівникам, що утворилася на 1 січня 2015 року_x000D_
</v>
          </cell>
        </row>
        <row r="211">
          <cell r="B211" t="str">
            <v>1101530</v>
          </cell>
          <cell r="C211" t="str">
            <v xml:space="preserve">Державна підтримка будівництва шахти N 10 "Нововолинська"_x000D_
</v>
          </cell>
        </row>
        <row r="212">
          <cell r="B212" t="str">
            <v>1101600</v>
          </cell>
          <cell r="C212" t="str">
            <v>Реконструкція гідроелектростанцій ПАТ "Укргідроенерго"</v>
          </cell>
        </row>
        <row r="213">
          <cell r="B213" t="str">
            <v>1101620</v>
          </cell>
          <cell r="C213" t="str">
            <v>Реконструкція, капітальний ремонт та технічне переоснащення магістрального газопроводу Уренгой-Помари-Ужгород</v>
          </cell>
        </row>
        <row r="214">
          <cell r="B214" t="str">
            <v>1101630</v>
          </cell>
          <cell r="C214" t="str">
            <v>Впровадження Програми реформування та розвитку енергетичного сектора</v>
          </cell>
        </row>
        <row r="215">
          <cell r="B215" t="str">
            <v>1101640</v>
          </cell>
          <cell r="C215" t="str">
            <v>Підвищення надійності постачання електроенергії в Україні</v>
          </cell>
        </row>
        <row r="216">
          <cell r="B216" t="str">
            <v>1101650</v>
          </cell>
          <cell r="C216" t="str">
            <v>Будівництво ПЛ 750 кВ Рівненська АЕС - Київська</v>
          </cell>
        </row>
        <row r="217">
          <cell r="B217" t="str">
            <v>1101660</v>
          </cell>
          <cell r="C217" t="str">
            <v>Підтримка впровадження Енергетичної стратегії України на період до 2030 року</v>
          </cell>
        </row>
        <row r="218">
          <cell r="B218" t="str">
            <v>1101670</v>
          </cell>
          <cell r="C218" t="str">
            <v>Будівництво повітряної лінії 750 кВ Запорізька - Каховська</v>
          </cell>
        </row>
        <row r="219">
          <cell r="B219" t="str">
            <v>1101680</v>
          </cell>
          <cell r="C219" t="str">
            <v>Підвищення ефективності передачі електроенергії (Модернізація підстанцій)</v>
          </cell>
        </row>
        <row r="220">
          <cell r="B220" t="str">
            <v>1101690</v>
          </cell>
          <cell r="C220" t="str">
            <v>Модернізація та реконструкція магістрального газопроводу Уренгой-Помари-Ужгород</v>
          </cell>
        </row>
        <row r="221">
          <cell r="B221" t="str">
            <v>1101800</v>
          </cell>
          <cell r="C221" t="str">
            <v>Будівництво першої черги Дністровської гідроакумулюючої електростанції</v>
          </cell>
        </row>
        <row r="222">
          <cell r="B222" t="str">
            <v>1102000</v>
          </cell>
          <cell r="C222" t="str">
            <v>Державна служба гірничого нагляду та промислової безпеки України</v>
          </cell>
        </row>
        <row r="223">
          <cell r="B223" t="str">
            <v>1102030</v>
          </cell>
          <cell r="C223" t="str">
            <v>Прикладні дослідження та розробки, підготовка наукових кадрів у сфері промислової безпеки та охорони праці</v>
          </cell>
        </row>
        <row r="224">
          <cell r="B224" t="str">
            <v>1102040</v>
          </cell>
          <cell r="C224" t="str">
            <v>Фінансування проектів, пов'язаних з підвищенням техніки безпеки шахт шляхом впровадження уніфікованих телекомунікаційних систем диспетчерського контролю та автоматизованого керування гірничими машинами і технологічними комплексами (УТАС) та проектів моде</v>
          </cell>
        </row>
        <row r="225">
          <cell r="B225" t="str">
            <v>1102060</v>
          </cell>
          <cell r="C225" t="str">
            <v>Утримання Центру комплексної безпеки підприємств вугільної промисловості</v>
          </cell>
        </row>
        <row r="226">
          <cell r="B226" t="str">
            <v>1110000</v>
          </cell>
          <cell r="C226" t="str">
            <v>Міністерство енергетики та вугільної промисловості України (загальнодержавні витрати)</v>
          </cell>
        </row>
        <row r="227">
          <cell r="B227" t="str">
            <v>1111000</v>
          </cell>
          <cell r="C227" t="str">
            <v>Міністерство енергетики та вугільної промисловості України (загальнодержавні витрати)</v>
          </cell>
        </row>
        <row r="228">
          <cell r="B228" t="str">
            <v>1111020</v>
          </cell>
          <cell r="C228" t="str">
            <v>Субвенція з державного бюджету місцевим бюджетам на проекти ліквідації підприємств вугільної та торфодобувної промисловості і утримання водовідливних комплексів у безпечному режимі на умовах співфінансування (50 відсотків)</v>
          </cell>
        </row>
        <row r="229">
          <cell r="B229" t="str">
            <v>1200000</v>
          </cell>
          <cell r="C229" t="str">
            <v>Міністерство економічного розвитку і торгівлі України</v>
          </cell>
        </row>
        <row r="230">
          <cell r="B230" t="str">
            <v>1201000</v>
          </cell>
          <cell r="C230" t="str">
            <v>Апарат Міністерства економічного розвитку і торгівлі України</v>
          </cell>
        </row>
        <row r="231">
          <cell r="B231" t="str">
            <v>1201010</v>
          </cell>
          <cell r="C231" t="str">
            <v>Керівництво та управління у сфері економічного розвитку і торгівлі</v>
          </cell>
        </row>
        <row r="232">
          <cell r="B232" t="str">
            <v>1201020</v>
          </cell>
          <cell r="C232" t="str">
            <v>Внески України до бюджету СОТ та Єдиного бюджету органів СНД</v>
          </cell>
        </row>
        <row r="233">
          <cell r="B233" t="str">
            <v>1201030</v>
          </cell>
          <cell r="C233" t="str">
            <v>Забезпечення двостороннього співробітництва України з іноземними державами та міжнародними організаціями, інформаційне та організаційне забезпечення участі України у міжнародних форумах, конференціях, виставках</v>
          </cell>
        </row>
        <row r="234">
          <cell r="B234" t="str">
            <v>1201040</v>
          </cell>
          <cell r="C234" t="str">
            <v>Інформаційне та організаційне забезпечення участі України у міжнародних форумах, конференціях, виставках</v>
          </cell>
        </row>
        <row r="235">
          <cell r="B235" t="str">
            <v>1201070</v>
          </cell>
          <cell r="C235" t="str">
            <v>Дослідження, прикладні наукові і науково-технічні розробки, виконання робіт за державними цільовими програмами і державним замовленням, підготовка наукових кадрів та фінансова підтримка розвитку наукової інфраструктури  у сфері економічного розвитку</v>
          </cell>
        </row>
        <row r="236">
          <cell r="B236" t="str">
            <v>1201080</v>
          </cell>
          <cell r="C236" t="str">
            <v>Проведення науково-практичних конференцій і семінарів з економічних проблем</v>
          </cell>
        </row>
        <row r="237">
          <cell r="B237" t="str">
            <v>1201090</v>
          </cell>
          <cell r="C237" t="str">
            <v>Підвищення кваліфікації державних службовців у сфері економіки та перепідготовка управлінських кадрів для сфери підприємництва</v>
          </cell>
        </row>
        <row r="238">
          <cell r="B238" t="str">
            <v>1201100</v>
          </cell>
          <cell r="C238"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239">
          <cell r="B239" t="str">
            <v>1201110</v>
          </cell>
          <cell r="C239" t="str">
            <v>Перепідготовка управлінських кадрів для сфери підприємництва</v>
          </cell>
        </row>
        <row r="240">
          <cell r="B240" t="str">
            <v>1201120</v>
          </cell>
          <cell r="C240" t="str">
            <v>Фінансова підтримка видань з економічних питань і забезпечення функціонування веб-порталу з питань державних закупівель</v>
          </cell>
        </row>
        <row r="241">
          <cell r="B241" t="str">
            <v>1201140</v>
          </cell>
          <cell r="C241" t="str">
            <v>Капітальний ремонт відомчого житлового фонду</v>
          </cell>
        </row>
        <row r="242">
          <cell r="B242" t="str">
            <v>1201150</v>
          </cell>
          <cell r="C242" t="str">
            <v>Забезпечення діяльності Організаційної групи ЄЕП</v>
          </cell>
        </row>
        <row r="243">
          <cell r="B243" t="str">
            <v>1201170</v>
          </cell>
          <cell r="C243" t="str">
            <v>Забезпечення видання інформаційного бюлетеня "Вісник державних закупівель" та створення і забезпечення функціонування веб-порталу з питань державних закупівель</v>
          </cell>
        </row>
        <row r="244">
          <cell r="B244" t="str">
            <v>1201200</v>
          </cell>
          <cell r="C244" t="str">
            <v>Реалізація проектів, спрямованих на скорочення викидів або збільшення поглинання парникових газів</v>
          </cell>
        </row>
        <row r="245">
          <cell r="B245" t="str">
            <v>1201210</v>
          </cell>
          <cell r="C245" t="str">
            <v>Заходи із створення організаційно-правових умов для залучення інвестицій, необхідних для підготовки та проведення Євро -2012</v>
          </cell>
        </row>
        <row r="246">
          <cell r="B246" t="str">
            <v>1201220</v>
          </cell>
          <cell r="C246" t="str">
            <v>Збереження та функціонування національної еталонної бази, забезпечення функціонування державних служб,  прикладні наукові і науково-технічні розробки, виконання робіт за державними цільовими програмами і державним замовленням у сфері стандартизації, метр</v>
          </cell>
        </row>
        <row r="247">
          <cell r="B247" t="str">
            <v>1201320</v>
          </cell>
          <cell r="C247" t="str">
            <v>Прикладні розробки у сфері державного контролю за цінами</v>
          </cell>
        </row>
        <row r="248">
          <cell r="B248" t="str">
            <v>1201340</v>
          </cell>
          <cell r="C248" t="str">
            <v>Заходи по реалізації Національної програми сприяння розвитку малого підприємництва в Україні</v>
          </cell>
        </row>
        <row r="249">
          <cell r="B249" t="str">
            <v>1201350</v>
          </cell>
          <cell r="C249" t="str">
            <v>Часткове відшкодування відсоткових ставок за кредитами, що надаються суб'єктам малого та середнього бізнесу на реалізацію інвестиційних проектів</v>
          </cell>
        </row>
        <row r="250">
          <cell r="B250" t="str">
            <v>1201360</v>
          </cell>
          <cell r="C250" t="str">
            <v>Мікрокредитування суб'єктів малого підприємництва</v>
          </cell>
        </row>
        <row r="251">
          <cell r="B251" t="str">
            <v>1201370</v>
          </cell>
          <cell r="C251" t="str">
            <v>Підготовка та проведення Міжнародного чемпіонату із стратегічного менеджменту в Україні</v>
          </cell>
        </row>
        <row r="252">
          <cell r="B252" t="str">
            <v>1201380</v>
          </cell>
          <cell r="C252" t="str">
            <v>Державний метрологічний нагляд</v>
          </cell>
        </row>
        <row r="253">
          <cell r="B253" t="str">
            <v>1201390</v>
          </cell>
          <cell r="C253" t="str">
            <v>Заходи щодо запобігання катастрофи техногенного характеру на державному підприємстві "Горлівський хімічний завод"</v>
          </cell>
        </row>
        <row r="254">
          <cell r="B254" t="str">
            <v>1201400</v>
          </cell>
          <cell r="C254" t="str">
            <v>Прикладні наукові і науково-технічні розробки, виконання робіт за державними цільовими програмами і державним замовленням, наукові розробки у сфері стандартизації та сертифікації промислової продукції, фінансова підтримка розвитку наукової інфраструктури</v>
          </cell>
        </row>
        <row r="255">
          <cell r="B255" t="str">
            <v>1201420</v>
          </cell>
          <cell r="C255" t="str">
            <v>Забезпечення міжнародного співробітництва та участь у міжнародних виставках</v>
          </cell>
        </row>
        <row r="256">
          <cell r="B256" t="str">
            <v>1201430</v>
          </cell>
          <cell r="C256" t="str">
            <v>Формування статутного капіталу Державного концерну "Укроборонпром"</v>
          </cell>
        </row>
        <row r="257">
          <cell r="B257" t="str">
            <v>1201440</v>
          </cell>
          <cell r="C257" t="str">
            <v>Виконання програми "Сприяння взаємній торгівлі шляхом усунення технічних бар'єрів у торгівлі між Україною та Європейським Союзом"</v>
          </cell>
        </row>
        <row r="258">
          <cell r="B258" t="str">
            <v>1201450</v>
          </cell>
          <cell r="C258" t="str">
            <v>Функціонування Центральної державної науково-технічної бібліотеки та Державного металургійного музею України</v>
          </cell>
        </row>
        <row r="259">
          <cell r="B259" t="str">
            <v>1201460</v>
          </cell>
          <cell r="C259" t="str">
            <v>Консервація виробничих потужностей промислових підприємств</v>
          </cell>
        </row>
        <row r="260">
          <cell r="B260" t="str">
            <v>1201470</v>
          </cell>
          <cell r="C260" t="str">
            <v>Реструктуризація та ліквідація об'єктів підприємств гірничої хімії і здійснення невідкладних природоохоронних заходів в зоні їх діяльності, а також реструктуризація підприємств з підземного видобутку залізної руди</v>
          </cell>
        </row>
        <row r="261">
          <cell r="B261" t="str">
            <v>1201480</v>
          </cell>
          <cell r="C261" t="str">
            <v>Забезпечення життєдіяльності Криворізького гірничо-збагачувального комбінату окислених руд</v>
          </cell>
        </row>
        <row r="262">
          <cell r="B262" t="str">
            <v>1201490</v>
          </cell>
          <cell r="C262" t="str">
            <v>Повернення кредитів, наданих у 2007 році з Державного бюджету України на реалізацію інноваційних та інвестиційних проектів у галузях економіки, у першу чергу з впровадження передових енергозберігаючих технологій і технологій з виробництва альтернативних</v>
          </cell>
        </row>
        <row r="263">
          <cell r="B263" t="str">
            <v>1201500</v>
          </cell>
          <cell r="C263" t="str">
            <v>Повернення мікрокредитів, наданих з державного бюджету субієктам малого підприємництва</v>
          </cell>
        </row>
        <row r="264">
          <cell r="B264" t="str">
            <v>1201610</v>
          </cell>
          <cell r="C264" t="str">
            <v>Заходи щодо зміцнення інформаційної бази для прийняття рішень і прогнозування</v>
          </cell>
        </row>
        <row r="265">
          <cell r="B265" t="str">
            <v>1201640</v>
          </cell>
          <cell r="C265" t="str">
            <v>Розвиток приватного сектора</v>
          </cell>
        </row>
        <row r="266">
          <cell r="B266" t="str">
            <v>1201800</v>
          </cell>
          <cell r="C266" t="str">
            <v>Реконструкція та ремонт приміщень ННЦ "Інститут метрології" для зберігання джерел іонізуючого випромінювання та функціонування еталонної бази України</v>
          </cell>
        </row>
        <row r="267">
          <cell r="B267" t="str">
            <v>1202000</v>
          </cell>
          <cell r="C267" t="str">
            <v>Державна інспекція України з питань захисту прав споживачів</v>
          </cell>
        </row>
        <row r="268">
          <cell r="B268" t="str">
            <v>1202010</v>
          </cell>
          <cell r="C268" t="str">
            <v>Керівництво та управління у сфері захисту прав споживачів</v>
          </cell>
        </row>
        <row r="269">
          <cell r="B269" t="str">
            <v>1202050</v>
          </cell>
          <cell r="C269" t="str">
            <v>Збереження та функціонування національної еталонної бази</v>
          </cell>
        </row>
        <row r="270">
          <cell r="B270" t="str">
            <v>1202070</v>
          </cell>
          <cell r="C270" t="str">
            <v>Гармонізація національних стандартів з міжнародними та європейськими</v>
          </cell>
        </row>
        <row r="271">
          <cell r="B271" t="str">
            <v>1202080</v>
          </cell>
          <cell r="C271" t="str">
            <v>Виробництво та розповсюдження соціальної реклами щодо шкоди тютюнопаління та зловживання алкоголем</v>
          </cell>
        </row>
        <row r="272">
          <cell r="B272" t="str">
            <v>1202090</v>
          </cell>
          <cell r="C272" t="str">
            <v>Придбання та функціонування пересувних лабораторій з контролю якості та безпеки нафтопродуктів</v>
          </cell>
        </row>
        <row r="273">
          <cell r="B273" t="str">
            <v>1202100</v>
          </cell>
          <cell r="C273" t="str">
            <v>Створення та вдосконалення електронних інформаційних систем та ресурсів Держспоживстандарту України</v>
          </cell>
        </row>
        <row r="274">
          <cell r="B274" t="str">
            <v>1202110</v>
          </cell>
          <cell r="C274" t="str">
            <v>Створення національної системи геомоніторингу та дистанційного зондування землі</v>
          </cell>
        </row>
        <row r="275">
          <cell r="B275" t="str">
            <v>1202130</v>
          </cell>
          <cell r="C275" t="str">
            <v>Забезпечення функціонування державних служб</v>
          </cell>
        </row>
        <row r="276">
          <cell r="B276" t="str">
            <v>1202140</v>
          </cell>
          <cell r="C276" t="str">
            <v>Проведення незалежної експертизи (випробувань) якості товарів, сировини, матеріалів, напівфабрикатів та комплектуючих виробів</v>
          </cell>
        </row>
        <row r="277">
          <cell r="B277" t="str">
            <v>1202810</v>
          </cell>
          <cell r="C277" t="str">
            <v>Реконструкція споруд та лабораторних приміщень Національного наукового центру "Інститут метрології"</v>
          </cell>
        </row>
        <row r="278">
          <cell r="B278" t="str">
            <v>1203000</v>
          </cell>
          <cell r="C278" t="str">
            <v>Державне агентство резерву України</v>
          </cell>
        </row>
        <row r="279">
          <cell r="B279" t="str">
            <v>1203010</v>
          </cell>
          <cell r="C279" t="str">
            <v>Керівництво та управління у сфері державного резерву</v>
          </cell>
        </row>
        <row r="280">
          <cell r="B280" t="str">
            <v>1203020</v>
          </cell>
          <cell r="C280" t="str">
            <v>Обслуговування державного матеріального резерву</v>
          </cell>
        </row>
        <row r="281">
          <cell r="B281" t="str">
            <v>1203030</v>
          </cell>
          <cell r="C281" t="str">
            <v>Відшкодування підприємствам, установам та організаціям витрат, пов'язаних з обслуговуванням матеріальних цінностей державного резерву</v>
          </cell>
        </row>
        <row r="282">
          <cell r="B282" t="str">
            <v>1203040</v>
          </cell>
          <cell r="C282" t="str">
            <v>Накопичення (приріст) матеріальних цінностей державного матеріального резерву</v>
          </cell>
        </row>
        <row r="283">
          <cell r="B283" t="str">
            <v>1203050</v>
          </cell>
          <cell r="C283" t="str">
            <v>Повернення коштів, наданих з державного бюджету на закупівлю сільськогосподарської продукції</v>
          </cell>
        </row>
        <row r="284">
          <cell r="B284" t="str">
            <v>1203060</v>
          </cell>
          <cell r="C284" t="str">
            <v>Заходи щодо  формування державного замовлення на ринку продовольчих товарів</v>
          </cell>
        </row>
        <row r="285">
          <cell r="B285" t="str">
            <v>1203070</v>
          </cell>
          <cell r="C285" t="str">
            <v>Створення державних запасів світлих нафтопродуктів та цукру</v>
          </cell>
        </row>
        <row r="286">
          <cell r="B286" t="str">
            <v>1203090</v>
          </cell>
          <cell r="C286" t="str">
            <v>Проведення державним підприємством "Ресурспостач" розрахунків за надання послуг у галузі права щодо повернення бюджетних коштів</v>
          </cell>
        </row>
        <row r="287">
          <cell r="B287" t="str">
            <v>1204000</v>
          </cell>
          <cell r="C287" t="str">
            <v>Державне агентство з інвестицій та управління національними проектами України</v>
          </cell>
        </row>
        <row r="288">
          <cell r="B288" t="str">
            <v>1204010</v>
          </cell>
          <cell r="C288" t="str">
            <v>Керівництво та управління у сфері інвестиційної діяльності та управління національними проектами</v>
          </cell>
        </row>
        <row r="289">
          <cell r="B289" t="str">
            <v>1204040</v>
          </cell>
          <cell r="C289" t="str">
            <v>Утримання регіональних центрів інноваційного розвитку</v>
          </cell>
        </row>
        <row r="290">
          <cell r="B290" t="str">
            <v>1205000</v>
          </cell>
          <cell r="C290" t="str">
            <v>Державна служба інтелектуальної власності України</v>
          </cell>
        </row>
        <row r="291">
          <cell r="B291" t="str">
            <v>1205010</v>
          </cell>
          <cell r="C291" t="str">
            <v>Керівництво у сфері інтелектуальної власності</v>
          </cell>
        </row>
        <row r="292">
          <cell r="B292" t="str">
            <v>1205020</v>
          </cell>
          <cell r="C292" t="str">
            <v>Державна програма розвитку Національної депозитарної системи України</v>
          </cell>
        </row>
        <row r="293">
          <cell r="B293" t="str">
            <v>1205030</v>
          </cell>
          <cell r="C293" t="str">
            <v>Заходи з легалізації комп'ютерних програм, що використовуються в органах виконавчої влади</v>
          </cell>
        </row>
        <row r="294">
          <cell r="B294" t="str">
            <v>1205050</v>
          </cell>
          <cell r="C294" t="str">
            <v>Надання кредитів на реалізацію інноваційних та інвестиційних проектів в галузях економіки, у першу чергу з впровадження передових енергозберігаючих технологій і технологій з виробництва альтернативних джерел палива</v>
          </cell>
        </row>
        <row r="295">
          <cell r="B295" t="str">
            <v>1205060</v>
          </cell>
          <cell r="C295" t="str">
            <v>Фінансова підтримка інноваційних та інвестиційних проектів, у першу чергу з впровадження передових технологій, які реалізуються в галузях економіки, через механізм здешевлення кредитів</v>
          </cell>
        </row>
        <row r="296">
          <cell r="B296" t="str">
            <v>1205070</v>
          </cell>
          <cell r="C296" t="str">
            <v>Повернення кредитів, наданих на фінансову підтримку інноваційної та інвестиційної діяльності суб'єктів підприємництва</v>
          </cell>
        </row>
        <row r="297">
          <cell r="B297" t="str">
            <v>1205080</v>
          </cell>
          <cell r="C297" t="str">
            <v>Збільшення статутного капіталу Державної іпотечної установи</v>
          </cell>
        </row>
        <row r="298">
          <cell r="B298" t="str">
            <v>1206000</v>
          </cell>
          <cell r="C298" t="str">
            <v>Державне агентство України з туризму та курортів</v>
          </cell>
        </row>
        <row r="299">
          <cell r="B299" t="str">
            <v>1206010</v>
          </cell>
          <cell r="C299" t="str">
            <v>Керівництво та управління у сфері туризму та курортів</v>
          </cell>
        </row>
        <row r="300">
          <cell r="B300" t="str">
            <v>1206020</v>
          </cell>
          <cell r="C300" t="str">
            <v>Наукові та науково-технічні розробки за державними цільовими програмами і державним замовленням у сфері енергоефективності та енергозбереження</v>
          </cell>
        </row>
        <row r="301">
          <cell r="B301" t="str">
            <v>1206030</v>
          </cell>
          <cell r="C301" t="str">
            <v>Розробки найважливіших новітніх технологій у сфері ефективного використання енергетичних ресурсів та енергозбереження</v>
          </cell>
        </row>
        <row r="302">
          <cell r="B302" t="str">
            <v>1206050</v>
          </cell>
          <cell r="C302" t="str">
            <v>Заходи з реалізації Комплексної програми будівництва вітрових електростанцій</v>
          </cell>
        </row>
        <row r="303">
          <cell r="B303" t="str">
            <v>1206060</v>
          </cell>
          <cell r="C303" t="str">
            <v>Реалізація Державної цільової економічної програми енергоефективності на 2010 - 2015 роки</v>
          </cell>
        </row>
        <row r="304">
          <cell r="B304" t="str">
            <v>1207000</v>
          </cell>
          <cell r="C304" t="str">
            <v>Державна служба статистики України</v>
          </cell>
        </row>
        <row r="305">
          <cell r="B305" t="str">
            <v>1207010</v>
          </cell>
          <cell r="C305" t="str">
            <v>Керівництво та управління у сфері статистики</v>
          </cell>
        </row>
        <row r="306">
          <cell r="B306" t="str">
            <v>1207020</v>
          </cell>
          <cell r="C306" t="str">
            <v>Статистичні спостереження та переписи</v>
          </cell>
        </row>
        <row r="307">
          <cell r="B307" t="str">
            <v>1207030</v>
          </cell>
          <cell r="C307" t="str">
            <v>Обстеження умов життя домогосподарств</v>
          </cell>
        </row>
        <row r="308">
          <cell r="B308" t="str">
            <v>1207040</v>
          </cell>
          <cell r="C308" t="str">
            <v>Прикладні розробки, підготовка наукових кадрів у сфері державної статистики</v>
          </cell>
        </row>
        <row r="309">
          <cell r="B309" t="str">
            <v>1207060</v>
          </cell>
          <cell r="C309" t="str">
            <v>Підвищення кваліфікації працівників органів державної статистики</v>
          </cell>
        </row>
        <row r="310">
          <cell r="B310" t="str">
            <v>1207070</v>
          </cell>
          <cell r="C310" t="str">
            <v>Створення та розвиток інтегрованої інформаційно-аналітичної системи державної статистики</v>
          </cell>
        </row>
        <row r="311">
          <cell r="B311" t="str">
            <v>1207080</v>
          </cell>
          <cell r="C311" t="str">
            <v>Фінансова підтримка підготовки наукових кадрів у сфері державної статистики</v>
          </cell>
        </row>
        <row r="312">
          <cell r="B312" t="str">
            <v>1207600</v>
          </cell>
          <cell r="C312" t="str">
            <v>Реформування державної статистики</v>
          </cell>
        </row>
        <row r="313">
          <cell r="B313" t="str">
            <v>1208000</v>
          </cell>
          <cell r="C313" t="str">
            <v>Державна служба експортного контролю України</v>
          </cell>
        </row>
        <row r="314">
          <cell r="B314" t="str">
            <v>1208010</v>
          </cell>
          <cell r="C314" t="str">
            <v>Керівництво та управління у сфері експортного контролю</v>
          </cell>
        </row>
        <row r="315">
          <cell r="B315" t="str">
            <v>1208020</v>
          </cell>
          <cell r="C315" t="str">
            <v>Прикладні розробки у сфері розвитку експортного контролю</v>
          </cell>
        </row>
        <row r="316">
          <cell r="B316" t="str">
            <v>1209000</v>
          </cell>
          <cell r="C316" t="str">
            <v>Державна інспекція України з контролю за цінами</v>
          </cell>
        </row>
        <row r="317">
          <cell r="B317" t="str">
            <v>1209010</v>
          </cell>
          <cell r="C317" t="str">
            <v>Керівництво та управління у сфері контролю за цінами</v>
          </cell>
        </row>
        <row r="318">
          <cell r="B318" t="str">
            <v>1210000</v>
          </cell>
          <cell r="C318" t="str">
            <v>Міністерство економічного розвитку і торгівлі України (загальнодержавні витрати)</v>
          </cell>
        </row>
        <row r="319">
          <cell r="B319" t="str">
            <v>1211000</v>
          </cell>
          <cell r="C319" t="str">
            <v>Міністерство економічного розвитку і торгівлі України (загальнодержавні витрати)</v>
          </cell>
        </row>
        <row r="320">
          <cell r="B320" t="str">
            <v>1211020</v>
          </cell>
          <cell r="C320" t="str">
            <v>Субвенція з державного бюджету обласному бюджету Дніпропетровської області на створення регіонального центру надання адміністративних послуг</v>
          </cell>
        </row>
        <row r="321">
          <cell r="B321" t="str">
            <v>1211050</v>
          </cell>
          <cell r="C321" t="str">
            <v>Мобілізаційна підготовка галузей національної економіки України</v>
          </cell>
        </row>
        <row r="322">
          <cell r="B322" t="str">
            <v>1211080</v>
          </cell>
          <cell r="C322" t="str">
            <v>Субвенція з державного бюджету обласному бюджету Одеської області на берегоукріплювальні роботи і на розвиток інфраструктури селища Біле на о. Зміїний</v>
          </cell>
        </row>
        <row r="323">
          <cell r="B323" t="str">
            <v>1211100</v>
          </cell>
          <cell r="C323" t="str">
            <v>Субвенція з державного бюджету місцевим бюджетам на проведення заходів, пов'язаних з підготовкою і проведенням в Україні фінальної частини чемпіонату Європи 2012 року з футболу</v>
          </cell>
        </row>
        <row r="324">
          <cell r="B324" t="str">
            <v>1300000</v>
          </cell>
          <cell r="C324" t="str">
            <v>Міністерство вугільної промисловості України</v>
          </cell>
        </row>
        <row r="325">
          <cell r="B325" t="str">
            <v>1301000</v>
          </cell>
          <cell r="C325" t="str">
            <v>Апарат Міністерства вугільної промисловості України</v>
          </cell>
        </row>
        <row r="326">
          <cell r="B326" t="str">
            <v>1301010</v>
          </cell>
          <cell r="C326" t="str">
            <v>Загальне керівництво та управління у вугільній промисловості</v>
          </cell>
        </row>
        <row r="327">
          <cell r="B327" t="str">
            <v>1301030</v>
          </cell>
          <cell r="C327" t="str">
            <v>Прикладні наукові та науково-технічні розробки, виконання робіт за державними цільовими програмами і державним замовленням у вугледобувній промисловості</v>
          </cell>
        </row>
        <row r="328">
          <cell r="B328" t="str">
            <v>1301100</v>
          </cell>
          <cell r="C328" t="str">
            <v>Державна підтримка підприємств з видобутку кам'яного вугілля, лігніту (бурого вугілля) і торфу на будівництво, технічне переоснащення та капітальний ремонт гірничошахтного обладнання, а також на здешевлення кредитів для будівництва та технічного переосна</v>
          </cell>
        </row>
        <row r="329">
          <cell r="B329" t="str">
            <v>1301120</v>
          </cell>
          <cell r="C329" t="str">
            <v>Охорона праці та підвищення техніки безпеки на вугледобувних та шахтобудівельних підприємствах (включаючи підприємства з видобутку бурого вугілля), у тому числі дегазація вугільних пластів</v>
          </cell>
        </row>
        <row r="330">
          <cell r="B330" t="str">
            <v>1301130</v>
          </cell>
          <cell r="C330" t="str">
            <v>Заходи по передачі об'єктів соціальної інфраструктури, які перебувають на балансі вугледобувних підприємств</v>
          </cell>
        </row>
        <row r="331">
          <cell r="B331" t="str">
            <v>1301170</v>
          </cell>
          <cell r="C331" t="str">
            <v>Погашення простроченої заборгованості за спожиту в минулих періодах електричну енергію державних вугледобувних підприємств, в тому числі підприємств, які готуються до ліквідації, та вугледобувних господарських товариств, 100 відсотків акцій яких належать</v>
          </cell>
        </row>
        <row r="332">
          <cell r="B332" t="str">
            <v>1301200</v>
          </cell>
          <cell r="C332" t="str">
            <v>Видатки із Стабілізаційного фонду на підтримку вугільної галузі</v>
          </cell>
        </row>
        <row r="333">
          <cell r="B333" t="str">
            <v>1310000</v>
          </cell>
          <cell r="C333" t="str">
            <v>Міністерство вугільної промисловості України (загальнодержавні витрати)</v>
          </cell>
        </row>
        <row r="334">
          <cell r="B334" t="str">
            <v>1311000</v>
          </cell>
          <cell r="C334" t="str">
            <v>Міністерство вугільної промисловості України (загальнодержавні витрати)</v>
          </cell>
        </row>
        <row r="335">
          <cell r="B335" t="str">
            <v>1400000</v>
          </cell>
          <cell r="C335" t="str">
            <v>Міністерство закордонних справ України</v>
          </cell>
        </row>
        <row r="336">
          <cell r="B336" t="str">
            <v>1401000</v>
          </cell>
          <cell r="C336" t="str">
            <v>Апарат Міністерства закордонних справ України</v>
          </cell>
        </row>
        <row r="337">
          <cell r="B337" t="str">
            <v>1401010</v>
          </cell>
          <cell r="C337" t="str">
            <v>Керівництво та управління у сфері державної політики щодо зовнішніх відносин</v>
          </cell>
        </row>
        <row r="338">
          <cell r="B338" t="str">
            <v>1401020</v>
          </cell>
          <cell r="C338" t="str">
            <v>Внески України до бюджетів ООН, органів і спеціалізованих установ системи ООН, інших міжнародних організацій та конвенційних органів</v>
          </cell>
        </row>
        <row r="339">
          <cell r="B339" t="str">
            <v>1401030</v>
          </cell>
          <cell r="C339" t="str">
            <v>Функціонування закордонних дипломатичних установ України та розширення мережі власності України для потреб цих установ</v>
          </cell>
        </row>
        <row r="340">
          <cell r="B340" t="str">
            <v>1401040</v>
          </cell>
          <cell r="C340" t="str">
            <v>Розширення мережі власності України за кордоном для потреб дипломатичних установ України</v>
          </cell>
        </row>
        <row r="341">
          <cell r="B341" t="str">
            <v>1401050</v>
          </cell>
          <cell r="C341" t="str">
            <v>Реалізація Міністерством закордонних справ України повноважень з проведення зовнішньої політики України, організація і контроль за діяльністю закордонних дипломатичних установ України</v>
          </cell>
        </row>
        <row r="342">
          <cell r="B342" t="str">
            <v>1401060</v>
          </cell>
          <cell r="C342" t="str">
            <v>Забезпечення головування України у міжнародних інституціях</v>
          </cell>
        </row>
        <row r="343">
          <cell r="B343" t="str">
            <v>1401070</v>
          </cell>
          <cell r="C343" t="str">
            <v>Внески до установ і організацій СНД</v>
          </cell>
        </row>
        <row r="344">
          <cell r="B344" t="str">
            <v>1401080</v>
          </cell>
          <cell r="C344" t="str">
            <v>Забезпечення перебування в Україні іноземних делегацій, пов'язаних з офіційними візитами</v>
          </cell>
        </row>
        <row r="345">
          <cell r="B345" t="str">
            <v>1401090</v>
          </cell>
          <cell r="C345" t="str">
            <v>Виконання зобов'язань Уряду України щодо функціонування бюро інформації Ради Європи та фінансового забезпечення членства України в ГУАМ</v>
          </cell>
        </row>
        <row r="346">
          <cell r="B346" t="str">
            <v>1401100</v>
          </cell>
          <cell r="C346" t="str">
            <v>Підготовка та підвищення кваліфікації кадрів для сфери міжнародних відносин, підвищення кваліфікації працівників дипломатичної служби, які віднесені до п'ятої-сьомої категорій державних службовців, проведення прикладних досліджень у галузі міжнародних ві</v>
          </cell>
        </row>
        <row r="347">
          <cell r="B347" t="str">
            <v>1401110</v>
          </cell>
          <cell r="C347" t="str">
            <v>Фінансова підтримка забезпечення міжнародного позитивного іміджу України, заходи щодо підтримки зв'язків з українцями, які проживають за межами України</v>
          </cell>
        </row>
        <row r="348">
          <cell r="B348" t="str">
            <v>1401120</v>
          </cell>
          <cell r="C348" t="str">
            <v>Підвищення кваліфікації працівників дипломатичної служби, які віднесені до посад  п'ятої-сьомої категорій державних службовців</v>
          </cell>
        </row>
        <row r="349">
          <cell r="B349" t="str">
            <v>1401130</v>
          </cell>
          <cell r="C349" t="str">
            <v>Документування громадян та створення і забезпечення функціонування інформаційно-телекомунікаційних систем консульської служби</v>
          </cell>
        </row>
        <row r="350">
          <cell r="B350" t="str">
            <v>1401140</v>
          </cell>
          <cell r="C350" t="str">
            <v>Забезпечення представництва України під час розгляду справ у Міжнародному Cуді ООН</v>
          </cell>
        </row>
        <row r="351">
          <cell r="B351" t="str">
            <v>1401150</v>
          </cell>
          <cell r="C351" t="str">
            <v>Заходи щодо підтримки зв'язків з українцями, які проживають за межами України</v>
          </cell>
        </row>
        <row r="352">
          <cell r="B352" t="str">
            <v>1401160</v>
          </cell>
          <cell r="C352"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353">
          <cell r="B353" t="str">
            <v>1401170</v>
          </cell>
          <cell r="C353" t="str">
            <v>Реалізація Українським агентством міжнародного розвитку повноважень щодо надання міжнародної технічної допомоги</v>
          </cell>
        </row>
        <row r="354">
          <cell r="B354" t="str">
            <v>1401180</v>
          </cell>
          <cell r="C354" t="str">
            <v>Здійснення заходів з підтримання зв'язків із закордонними українцями за рахунок коштів Стабілізаційного фонду</v>
          </cell>
        </row>
        <row r="355">
          <cell r="B355" t="str">
            <v>1700000</v>
          </cell>
          <cell r="C355" t="str">
            <v>Державний комітет телебачення і радіомовлення України</v>
          </cell>
        </row>
        <row r="356">
          <cell r="B356" t="str">
            <v>1701000</v>
          </cell>
          <cell r="C356" t="str">
            <v>Апарат Державного комітету телебачення і радіомовлення України</v>
          </cell>
        </row>
        <row r="357">
          <cell r="B357" t="str">
            <v>1701010</v>
          </cell>
          <cell r="C357" t="str">
            <v>Керівництво та управління у сфері телебачення і радіомовлення</v>
          </cell>
        </row>
        <row r="358">
          <cell r="B358" t="str">
            <v>1701020</v>
          </cell>
          <cell r="C358" t="str">
            <v>Прикладні розробки у сфері засобів масової інформації, книговидавничої справи та інформаційно-бібліографічної діяльності, фінансова підтримка розвитку наукової інфраструктури</v>
          </cell>
        </row>
        <row r="359">
          <cell r="B359" t="str">
            <v>1701030</v>
          </cell>
          <cell r="C359" t="str">
            <v>Забезпечення населення засобами приймання сигналів цифрового телерадіомовлення</v>
          </cell>
        </row>
        <row r="360">
          <cell r="B360" t="str">
            <v>1701040</v>
          </cell>
          <cell r="C360" t="str">
            <v>Підвищення кваліфікації працівників засобів масової інформації в Укртелерадіопресінституті</v>
          </cell>
        </row>
        <row r="361">
          <cell r="B361" t="str">
            <v>1701050</v>
          </cell>
          <cell r="C361" t="str">
            <v>Фінансова підтримка творчих спілок у сфері засобів масової інформації, преси</v>
          </cell>
        </row>
        <row r="362">
          <cell r="B362" t="str">
            <v>1701070</v>
          </cell>
          <cell r="C362" t="str">
            <v>Інформаційно-культурне забезпечення населення Криму у відродженні та розвитку культур народів Криму</v>
          </cell>
        </row>
        <row r="363">
          <cell r="B363" t="str">
            <v>1701080</v>
          </cell>
          <cell r="C363" t="str">
            <v>Виробництво та трансляція телерадіопрограм для державних потреб, збирання, обробка та розповсюдження офіційної інформаційної продукції, створення та функціонування україномовної версії міжнародного каналу "EuroNews"</v>
          </cell>
        </row>
        <row r="364">
          <cell r="B364" t="str">
            <v>1701100</v>
          </cell>
          <cell r="C364" t="str">
            <v>Фінансова підтримка преси</v>
          </cell>
        </row>
        <row r="365">
          <cell r="B365" t="str">
            <v>1701110</v>
          </cell>
          <cell r="C365" t="str">
            <v>Випуск книжкової продукції за програмою "Українська книга"</v>
          </cell>
        </row>
        <row r="366">
          <cell r="B366" t="str">
            <v>1701120</v>
          </cell>
          <cell r="C366" t="str">
            <v>Збирання, обробка та розповсюдження офіційної інформаційної продукції</v>
          </cell>
        </row>
        <row r="367">
          <cell r="B367" t="str">
            <v>1701130</v>
          </cell>
          <cell r="C367" t="str">
            <v>Державні стипендії видатним діячам інформаційної галузі, дітям журналістів, які загинули або стали інвалідами у зв'язку з виконанням службових обов'язків  та премії в інформаційній галузі</v>
          </cell>
        </row>
        <row r="368">
          <cell r="B368" t="str">
            <v>1701150</v>
          </cell>
          <cell r="C368" t="str">
            <v>Трансляція телерадіопрограм, вироблених для державних потреб</v>
          </cell>
        </row>
        <row r="369">
          <cell r="B369" t="str">
            <v>1701160</v>
          </cell>
          <cell r="C369" t="str">
            <v>Здійснення контролю у сфері захисту суспільної моралі</v>
          </cell>
        </row>
        <row r="370">
          <cell r="B370" t="str">
            <v>1701170</v>
          </cell>
          <cell r="C370" t="str">
            <v>Інформаційне та організаційне забезпечення участі України у міжнародних форумах, конференціях, виставках та інших заходах</v>
          </cell>
        </row>
        <row r="371">
          <cell r="B371" t="str">
            <v>1701210</v>
          </cell>
          <cell r="C371" t="str">
            <v>Технічне переоснащення обласних державних телерадіокомпаній</v>
          </cell>
        </row>
        <row r="372">
          <cell r="B372" t="str">
            <v>1701220</v>
          </cell>
          <cell r="C372" t="str">
            <v>Державна адресна підтримка періодичних видань літературно-художнього напряму</v>
          </cell>
        </row>
        <row r="373">
          <cell r="B373" t="str">
            <v>1701230</v>
          </cell>
          <cell r="C373" t="str">
            <v>Фінансова підтримка державних музичних колективів</v>
          </cell>
        </row>
        <row r="374">
          <cell r="B374" t="str">
            <v>1701240</v>
          </cell>
          <cell r="C374" t="str">
            <v>Виконання заходів з питань європейської інтеграції в інформаційній сфері</v>
          </cell>
        </row>
        <row r="375">
          <cell r="B375" t="str">
            <v>1701250</v>
          </cell>
          <cell r="C375" t="str">
            <v>Забезпечення висвітлення Літніх Олімпійських та Паралімпійських Ігор 2008 року у м. Пекін (Китай)</v>
          </cell>
        </row>
        <row r="376">
          <cell r="B376" t="str">
            <v>1701260</v>
          </cell>
          <cell r="C376" t="str">
            <v>Здійснення заходів з підготовки і проведення Євро-2012 в інформаційній сфері</v>
          </cell>
        </row>
        <row r="377">
          <cell r="B377" t="str">
            <v>1701270</v>
          </cell>
          <cell r="C377" t="str">
            <v>Оплата послуг, наданих Концерном радіомовлення, радіозв'язку та телебачення і відкритим акціонерним товариством "Укртелеком", з трансляції телепрограм Національної телекомпанії в обсязі 1167,96 години на умовах державного замовлення</v>
          </cell>
        </row>
        <row r="378">
          <cell r="B378" t="str">
            <v>1701280</v>
          </cell>
          <cell r="C378" t="str">
            <v>Погашення заборгованості Національної телекомпанії  перед каналом "EuroNews"</v>
          </cell>
        </row>
        <row r="379">
          <cell r="B379" t="str">
            <v>1701290</v>
          </cell>
          <cell r="C379" t="str">
            <v>Створення та функціонування україномовної версії міжнародного каналу "EuroNews"</v>
          </cell>
        </row>
        <row r="380">
          <cell r="B380" t="str">
            <v>1701810</v>
          </cell>
          <cell r="C380" t="str">
            <v>Створення міжнародних телерадіоцентрів</v>
          </cell>
        </row>
        <row r="381">
          <cell r="B381" t="str">
            <v>1800000</v>
          </cell>
          <cell r="C381" t="str">
            <v>Міністерство культури України</v>
          </cell>
        </row>
        <row r="382">
          <cell r="B382" t="str">
            <v>1801000</v>
          </cell>
          <cell r="C382" t="str">
            <v>Апарат Міністерства культури України</v>
          </cell>
        </row>
        <row r="383">
          <cell r="B383" t="str">
            <v>1801010</v>
          </cell>
          <cell r="C383" t="str">
            <v>Загальне керівництво та управління у сфері культури</v>
          </cell>
        </row>
        <row r="384">
          <cell r="B384" t="str">
            <v>1801020</v>
          </cell>
          <cell r="C384" t="str">
            <v>Прикладні розробки у сфері розвитку культури</v>
          </cell>
        </row>
        <row r="385">
          <cell r="B385" t="str">
            <v>1801030</v>
          </cell>
          <cell r="C385" t="str">
            <v>Надання загальної та спеціальної освіти мистецькими (художніми, музичними, хореографічними) загальноосвітніми школами (школами-інтернатами) та позашкільними навчальними закладами</v>
          </cell>
        </row>
        <row r="386">
          <cell r="B386" t="str">
            <v>1801040</v>
          </cell>
          <cell r="C386" t="str">
            <v>Надання загальної та спеціальної музичної освіти у загальноосвітніх спеціалізованих школах-інтернатах</v>
          </cell>
        </row>
        <row r="387">
          <cell r="B387" t="str">
            <v>1801050</v>
          </cell>
          <cell r="C387" t="str">
            <v>Підготовка кадрів для сфери культури і мистецтва вищими навчальними закладами І і ІІ рівнів акредитації</v>
          </cell>
        </row>
        <row r="388">
          <cell r="B388" t="str">
            <v>1801060</v>
          </cell>
          <cell r="C388" t="str">
            <v>Підготовка кадрів для сфери культури і мистецтва вищими навчальними закладами ІІІ і ІV рівнів акредитації та методичне забезпечення діяльності навчальних закладів</v>
          </cell>
        </row>
        <row r="389">
          <cell r="B389" t="str">
            <v>1801070</v>
          </cell>
          <cell r="C389" t="str">
            <v>Підвищення кваліфікації, перепідготовка кадрів та підготовка науково-педагогічних кадрів у сфері культури і мистецтва, підготовка кадрів акторської майстерності для національних мистецьких та творчих колективів</v>
          </cell>
        </row>
        <row r="390">
          <cell r="B390" t="str">
            <v>1801080</v>
          </cell>
          <cell r="C390" t="str">
            <v>Методичне забезпечення діяльності навчальних закладів у галузі культури і мистецтва</v>
          </cell>
        </row>
        <row r="391">
          <cell r="B391" t="str">
            <v>1801090</v>
          </cell>
          <cell r="C391" t="str">
            <v>Підготовка кадрів акторської майстерності для національних мистецьких та творчих колективів</v>
          </cell>
        </row>
        <row r="392">
          <cell r="B392" t="str">
            <v>1801100</v>
          </cell>
          <cell r="C392" t="str">
            <v>Фінансова підтримка національних творчих спілок у сфері культури і мистецтва та заходи Всеукраїнського товариства "Просвіта"</v>
          </cell>
        </row>
        <row r="393">
          <cell r="B393" t="str">
            <v>1801110</v>
          </cell>
          <cell r="C393" t="str">
            <v>Фінансова підтримка національних театрів</v>
          </cell>
        </row>
        <row r="394">
          <cell r="B394" t="str">
            <v>1801120</v>
          </cell>
          <cell r="C394" t="str">
            <v>Фінансова підтримка національних художніх колективів, концертних організацій та їх дирекції, національних і державних циркових організацій</v>
          </cell>
        </row>
        <row r="395">
          <cell r="B395" t="str">
            <v>1801130</v>
          </cell>
          <cell r="C395" t="str">
            <v>Гранти Президента України молодим діячам мистецтва для створення і реалізації творчих проектів, премії і стипендії за видатні досягнення у галузі культури, літератури, мистецтва</v>
          </cell>
        </row>
        <row r="396">
          <cell r="B396" t="str">
            <v>1801140</v>
          </cell>
          <cell r="C396" t="str">
            <v>Премії і стипендії за видатні досягнення у галузі культури, літератури і мистецтва</v>
          </cell>
        </row>
        <row r="397">
          <cell r="B397" t="str">
            <v>1801150</v>
          </cell>
          <cell r="C397" t="str">
            <v>Поповнення експозицій музеїв та репертуарів театрів і концертних та циркових організацій</v>
          </cell>
        </row>
        <row r="398">
          <cell r="B398" t="str">
            <v>1801160</v>
          </cell>
          <cell r="C398" t="str">
            <v>Фінансова підтримка гастрольної діяльності вітчизняних виконавців</v>
          </cell>
        </row>
        <row r="399">
          <cell r="B399" t="str">
            <v>1801170</v>
          </cell>
          <cell r="C399" t="str">
            <v>Здійснення концертно-мистецьких та культурологічних загальнодержавних заходів, заходів з вшанування пам'яті, заходів з виявлення та підтримки творчо обдарованих дітей та молоді, заходів, пов'язаних із забезпеченням свободи совісті та релігії, державна пі</v>
          </cell>
        </row>
        <row r="400">
          <cell r="B400" t="str">
            <v>1801180</v>
          </cell>
          <cell r="C400" t="str">
            <v>Заходи щодо зміцнення матеріально-технічної бази закладів культури системи Міністерства культури і туризму України</v>
          </cell>
        </row>
        <row r="401">
          <cell r="B401" t="str">
            <v>1801190</v>
          </cell>
          <cell r="C401" t="str">
            <v>Забезпечення діяльності національних музеїв, національних і державних бібліотек</v>
          </cell>
        </row>
        <row r="402">
          <cell r="B402" t="str">
            <v>1801200</v>
          </cell>
          <cell r="C402" t="str">
            <v>Музейна справа та виставкова діяльність</v>
          </cell>
        </row>
        <row r="403">
          <cell r="B403" t="str">
            <v>1801210</v>
          </cell>
          <cell r="C403" t="str">
            <v>Відтворення інтер'єру Успенського собору Києво-Печерської Лаври, проведення протизсувних заходів, протиаварійних робіт, ремонт та реставрація пам'яток Національного Києво-Печерського історико-культурного заповідника по вул. Івана Мазепи, 21</v>
          </cell>
        </row>
        <row r="404">
          <cell r="B404" t="str">
            <v>1801220</v>
          </cell>
          <cell r="C404" t="str">
            <v>Підготовка кадрів Дитячою хореографічною школою при Національному заслуженому академічному ансамблі танцю України ім. Вірського</v>
          </cell>
        </row>
        <row r="405">
          <cell r="B405" t="str">
            <v>1801240</v>
          </cell>
          <cell r="C405" t="str">
            <v>Здійснення культурно-інформаційної та культурно-просвітницької діяльності</v>
          </cell>
        </row>
        <row r="406">
          <cell r="B406" t="str">
            <v>1801250</v>
          </cell>
          <cell r="C406" t="str">
            <v>Реставрація, реконструкція, капітальний ремонт будівель і споруд Меморіального комплексу "Національний музей історії Великої вітчизняної війни 1941-1945 років" та придбання необхідного обладнання"</v>
          </cell>
        </row>
        <row r="407">
          <cell r="B407" t="str">
            <v>1801260</v>
          </cell>
          <cell r="C407" t="str">
            <v>Заходи з відтворення культури національних меншин, заходи Української Всесвітньої Координаційної Ради, заходи з реалізації Європейської хартії регіональних мов або мов меншин, заходи щодо встановлення культурних зв'язків з українською діаспорою, заходи щ</v>
          </cell>
        </row>
        <row r="408">
          <cell r="B408" t="str">
            <v>1801270</v>
          </cell>
          <cell r="C408" t="str">
            <v>Заходи щодо встановлення культурних зв'язків з українською діаспорою</v>
          </cell>
        </row>
        <row r="409">
          <cell r="B409" t="str">
            <v>1801280</v>
          </cell>
          <cell r="C409" t="str">
            <v>Капітальний ремонт та реконструкція виробничих майстерень Одеського національного академічного театру опери та балету, розташованих за адресою: м. Одеса, вул. Садіковська, 18, та виготовлення проектно-кошторисної документації для забезпечення житлом прац</v>
          </cell>
        </row>
        <row r="410">
          <cell r="B410" t="str">
            <v>1801290</v>
          </cell>
          <cell r="C410" t="str">
            <v>Заходи Всеукраїнського товариства "Просвіта"</v>
          </cell>
        </row>
        <row r="411">
          <cell r="B411" t="str">
            <v>1801300</v>
          </cell>
          <cell r="C411" t="str">
            <v>Фінансова підтримка друкованих періодичних видань культурологічного напрямку, газет мовами національних меншин, фінансова підтримка гастрольної діяльності вітчизняних виконавців</v>
          </cell>
        </row>
        <row r="412">
          <cell r="B412" t="str">
            <v>1801310</v>
          </cell>
          <cell r="C412" t="str">
            <v>Забезпечення розвитку та застосування української мови</v>
          </cell>
        </row>
        <row r="413">
          <cell r="B413" t="str">
            <v>1801320</v>
          </cell>
          <cell r="C413" t="str">
            <v>Заходи з виявлення та підтримки творчо обдарованих дітей та молоді</v>
          </cell>
        </row>
        <row r="414">
          <cell r="B414" t="str">
            <v>1801330</v>
          </cell>
          <cell r="C414" t="str">
            <v>Підготовка кадрів для сфери культури і мистецтва Київським національним університетом культури і мистецтв</v>
          </cell>
        </row>
        <row r="415">
          <cell r="B415" t="str">
            <v>1801340</v>
          </cell>
          <cell r="C415" t="str">
            <v>Надання фінансової підтримки державному підприємству "Кримський дім"</v>
          </cell>
        </row>
        <row r="416">
          <cell r="B416" t="str">
            <v>1801350</v>
          </cell>
          <cell r="C416"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417">
          <cell r="B417" t="str">
            <v>1801360</v>
          </cell>
          <cell r="C417" t="str">
            <v>Реставрація та  ремонт будівель, фасадів та приміщень вищих навчальних закладів сфери культури і мистецтва в містах проведення Євро-2012</v>
          </cell>
        </row>
        <row r="418">
          <cell r="B418" t="str">
            <v>1801370</v>
          </cell>
          <cell r="C418" t="str">
            <v>Будівельно-ремонтні та реставраційні роботи об'єктів культури і мистецтва у приймаючих містах та населених пунктах, де перебуватимуть гості та учасники Євро-2012</v>
          </cell>
        </row>
        <row r="419">
          <cell r="B419" t="str">
            <v>1801380</v>
          </cell>
          <cell r="C419" t="str">
            <v>Проведення санації будівель бюджетних установ Міністерства культури і туризму України, у тому числі розроблення проектно-кошторисної документації</v>
          </cell>
        </row>
        <row r="420">
          <cell r="B420" t="str">
            <v>1801410</v>
          </cell>
          <cell r="C420" t="str">
            <v>Державні науково-технічні програми та наукові частини державних цільових програм у сфері розвитку туризму</v>
          </cell>
        </row>
        <row r="421">
          <cell r="B421" t="str">
            <v>1801420</v>
          </cell>
          <cell r="C421" t="str">
            <v>Фінансова підтримка створення умов для забезпечення безпеки туристів та розбудови туристичної інфраструктури міжнародних транспортних коридорів та магістралей в Україні</v>
          </cell>
        </row>
        <row r="422">
          <cell r="B422" t="str">
            <v>1801430</v>
          </cell>
          <cell r="C422" t="str">
            <v>Забезпечення діяльності Українського інституту національної пам'яті</v>
          </cell>
        </row>
        <row r="423">
          <cell r="B423" t="str">
            <v>1801440</v>
          </cell>
          <cell r="C423" t="str">
            <v>Проектування та створення музейної експозиції в будинку-музеї Т.Г.Шевченка в Шевченківському національному заповіднику в м. Каневі Черкаської області</v>
          </cell>
        </row>
        <row r="424">
          <cell r="B424" t="str">
            <v>1801450</v>
          </cell>
          <cell r="C424" t="str">
            <v>Заходи з вшанування пам'яті</v>
          </cell>
        </row>
        <row r="425">
          <cell r="B425" t="str">
            <v>1801460</v>
          </cell>
          <cell r="C425" t="str">
            <v>Функціонування національних історико-меморіальних заповідників</v>
          </cell>
        </row>
        <row r="426">
          <cell r="B426" t="str">
            <v>1801470</v>
          </cell>
          <cell r="C426" t="str">
            <v>Функціонування національних меморіальних музеїв</v>
          </cell>
        </row>
        <row r="427">
          <cell r="B427" t="str">
            <v>1801480</v>
          </cell>
          <cell r="C427" t="str">
            <v>Надання фінансової підтримки державному підприємству "Кримський дім"</v>
          </cell>
        </row>
        <row r="428">
          <cell r="B428" t="str">
            <v>1801490</v>
          </cell>
          <cell r="C428" t="str">
            <v>Збереження історико-культурної та архітектурної спадщини в національних і державних заповідниках, здійснення заходів з охорони культурної спадщини, паспортизація, інвентаризація та реставрація пам'яток архітектури, культури та світової спадщини ЮНЕСКО</v>
          </cell>
        </row>
        <row r="429">
          <cell r="B429" t="str">
            <v>1801500</v>
          </cell>
          <cell r="C429" t="str">
            <v>Розробка впровадження комплексної інформаційної системи Міністерства культури України</v>
          </cell>
        </row>
        <row r="430">
          <cell r="B430" t="str">
            <v>1801520</v>
          </cell>
          <cell r="C430" t="str">
            <v>Заходи Української Всесвітньої Координаційної Ради</v>
          </cell>
        </row>
        <row r="431">
          <cell r="B431" t="str">
            <v>1801550</v>
          </cell>
          <cell r="C431" t="str">
            <v>Заходи з реалізації Європейської хартії регіональних мов або мов меншин</v>
          </cell>
        </row>
        <row r="432">
          <cell r="B432" t="str">
            <v>1801580</v>
          </cell>
          <cell r="C432" t="str">
            <v>Заходи, пов'язані із забезпеченням свободи совісті та релігії</v>
          </cell>
        </row>
        <row r="433">
          <cell r="B433" t="str">
            <v>1801590</v>
          </cell>
          <cell r="C433" t="str">
            <v>Заходи щодо зміцнення зв'язків закордонних українців з Україною та забезпечення міжнародної діяльності у сфері міжнаціональних відносин</v>
          </cell>
        </row>
        <row r="434">
          <cell r="B434" t="str">
            <v>1801810</v>
          </cell>
          <cell r="C434" t="str">
            <v>Спорудження Меморіалу жертв тоталітаризму на території Національного історико-меморіального заповідника іБиківнянські могилиі</v>
          </cell>
        </row>
        <row r="435">
          <cell r="B435" t="str">
            <v>1802000</v>
          </cell>
          <cell r="C435" t="str">
            <v>Державна служба з питань національної культурної спадщини</v>
          </cell>
        </row>
        <row r="436">
          <cell r="B436" t="str">
            <v>1802040</v>
          </cell>
          <cell r="C436" t="str">
            <v>Заходи з охорони культурної спадщини, паспортизація, інвентаризація та реставрація пам'яток культурної спадщини</v>
          </cell>
        </row>
        <row r="437">
          <cell r="B437" t="str">
            <v>1803000</v>
          </cell>
          <cell r="C437" t="str">
            <v>Комітет з Національної премії України імені Тараса Шевченка</v>
          </cell>
        </row>
        <row r="438">
          <cell r="B438" t="str">
            <v>1804000</v>
          </cell>
          <cell r="C438" t="str">
            <v>Державна служба туризму і курортів</v>
          </cell>
        </row>
        <row r="439">
          <cell r="B439" t="str">
            <v>1804050</v>
          </cell>
          <cell r="C439" t="str">
            <v>Заходи у сфері туризму, пов'язані з підготовкою до Євро - 2012</v>
          </cell>
        </row>
        <row r="440">
          <cell r="B440" t="str">
            <v>1805000</v>
          </cell>
          <cell r="C440" t="str">
            <v>Державна служба контролю за переміщенням культурних цінностей через державний кордон України</v>
          </cell>
        </row>
        <row r="441">
          <cell r="B441" t="str">
            <v>1805020</v>
          </cell>
          <cell r="C441" t="str">
            <v>Заходи щодо запобігання незаконному переміщенню культурних цінностей через державний кордон України та сприяння їх поверненню державам, яким вони належали</v>
          </cell>
        </row>
        <row r="442">
          <cell r="B442" t="str">
            <v>1806000</v>
          </cell>
          <cell r="C442" t="str">
            <v>Державне агентство України з питань кіно</v>
          </cell>
        </row>
        <row r="443">
          <cell r="B443" t="str">
            <v>1806010</v>
          </cell>
          <cell r="C443" t="str">
            <v>Керівництво та управління у сфері кінематографії</v>
          </cell>
        </row>
        <row r="444">
          <cell r="B444" t="str">
            <v>1806020</v>
          </cell>
          <cell r="C444" t="str">
            <v>Створення та розповсюдження національних фільмів</v>
          </cell>
        </row>
        <row r="445">
          <cell r="B445" t="str">
            <v>1806030</v>
          </cell>
          <cell r="C445" t="str">
            <v>Створення та розповсюдження національних фільмів, фінансова підтримка державного підприємства "Національний центр Олександра Довженка"</v>
          </cell>
        </row>
        <row r="446">
          <cell r="B446" t="str">
            <v>1806040</v>
          </cell>
          <cell r="C446" t="str">
            <v>Здійснення концертно-мистецьких та культурологічних заходів у сфері кінематографії</v>
          </cell>
        </row>
        <row r="447">
          <cell r="B447" t="str">
            <v>1806050</v>
          </cell>
          <cell r="C447" t="str">
            <v>Здійснення концертно-мистецьких, культурологічних заходів у сфері кінематографії, фінансова підтримка Національної спілки кінематографістів України</v>
          </cell>
        </row>
        <row r="448">
          <cell r="B448" t="str">
            <v>1806060</v>
          </cell>
          <cell r="C448" t="str">
            <v>Гранти Президента України молодим діячам мистецтва для створення і реалізації творчих проектів в сфері кінематографії та премії за видатні досягнення у галузі кінематографії</v>
          </cell>
        </row>
        <row r="449">
          <cell r="B449" t="str">
            <v>1806070</v>
          </cell>
          <cell r="C449" t="str">
            <v>Премії за видатні досягнення у галузі кінематографії</v>
          </cell>
        </row>
        <row r="450">
          <cell r="B450" t="str">
            <v>1806800</v>
          </cell>
          <cell r="C450" t="str">
            <v>Реконструкція та технічне переоснащення Будинку кіно Національної спілки кінематографістів України</v>
          </cell>
        </row>
        <row r="451">
          <cell r="B451" t="str">
            <v>1807000</v>
          </cell>
          <cell r="C451" t="str">
            <v>Державний комітет України у справах національностей та релігій</v>
          </cell>
        </row>
        <row r="452">
          <cell r="B452" t="str">
            <v>1807010</v>
          </cell>
          <cell r="C452" t="str">
            <v>Керівництво та управління у сфері національностей та релігій</v>
          </cell>
        </row>
        <row r="453">
          <cell r="B453" t="str">
            <v>1808000</v>
          </cell>
          <cell r="C453" t="str">
            <v>Національна академія мистецтв України</v>
          </cell>
        </row>
        <row r="454">
          <cell r="B454" t="str">
            <v>1809000</v>
          </cell>
          <cell r="C454" t="str">
            <v xml:space="preserve">Український інститут національної пам'яті_x000D_
</v>
          </cell>
        </row>
        <row r="455">
          <cell r="B455" t="str">
            <v>1809010</v>
          </cell>
          <cell r="C455" t="str">
            <v xml:space="preserve">Керівництво та управління у сфері відновлення та збереження національної пам'яті_x000D_
</v>
          </cell>
        </row>
        <row r="456">
          <cell r="B456" t="str">
            <v>1809020</v>
          </cell>
          <cell r="C456" t="str">
            <v xml:space="preserve">Заходи з реалізації державної політики у сфері відновлення та збереження національної пам'яті_x000D_
</v>
          </cell>
        </row>
        <row r="457">
          <cell r="B457" t="str">
            <v>1810000</v>
          </cell>
          <cell r="C457" t="str">
            <v>Міністерство культури України (загальнодержавні витрати)</v>
          </cell>
        </row>
        <row r="458">
          <cell r="B458" t="str">
            <v>1811000</v>
          </cell>
          <cell r="C458" t="str">
            <v>Міністерство культури України (загальнодержавні витрати)</v>
          </cell>
        </row>
        <row r="459">
          <cell r="B459" t="str">
            <v>1811020</v>
          </cell>
          <cell r="C459" t="str">
            <v>Субвенція з державного бюджету міському бюджету міста Києва на проведення консервації та сучасної музеєфікації, завершення археологічних досліджень Старокиївської гори із залишками фундаменту Десятинної церкви території пам'ятки археології національного</v>
          </cell>
        </row>
        <row r="460">
          <cell r="B460" t="str">
            <v>1811070</v>
          </cell>
          <cell r="C460" t="str">
            <v>Субвенція з державного бюджету місцевим бюджетам на створення рекреаційних зон, меморіальних та музейних комплексів, а також розвиток історико-культурних паміяток та заповідників</v>
          </cell>
        </row>
        <row r="461">
          <cell r="B461" t="str">
            <v>1811080</v>
          </cell>
          <cell r="C461" t="str">
            <v>Субвенція з державного бюджету обласному бюджету Полтавської області на проведення заходів з підготовки та відзначення 200- річчя від дня народження М.В.Гоголя</v>
          </cell>
        </row>
        <row r="462">
          <cell r="B462" t="str">
            <v>1811090</v>
          </cell>
          <cell r="C462" t="str">
            <v>Субвенція з державного бюджету обласному бюджету Полтавської області на проведення комплексу робіт із створення пам'ятників Івану Мазепі та Карлу XІІ, ремонту та реставрації історико-культурного заповідника "Поле Полтавської битви"</v>
          </cell>
        </row>
        <row r="463">
          <cell r="B463" t="str">
            <v>1811100</v>
          </cell>
          <cell r="C463" t="str">
            <v>Субвенція з державного бюджету обласному бюджету Сумської області на створення меморіального комплексу, присвяченого перемозі війська під проводом гетьмана України І. Виговського у Конотопській битві</v>
          </cell>
        </row>
        <row r="464">
          <cell r="B464" t="str">
            <v>1811110</v>
          </cell>
          <cell r="C464" t="str">
            <v>Субвенція з державного бюджету обласному бюджету Кіровоградської області на завершення реконструкції будівлі Кіровоградського академічного обласного українського музично-драматичного театру імені М.Л. Кропивницького</v>
          </cell>
        </row>
        <row r="465">
          <cell r="B465" t="str">
            <v>1811120</v>
          </cell>
          <cell r="C465" t="str">
            <v>Субвенція з державного бюджету обласному бюджету Черкаської області на реконструкцію та реставрацію, здійснення ремонтних робіт обієктів Шевченківського національного заповідника (м. Канів)</v>
          </cell>
        </row>
        <row r="466">
          <cell r="B466" t="str">
            <v>1811130</v>
          </cell>
          <cell r="C466" t="str">
            <v>Субвенція з державного бюджету обласному бюджету Чернігівської області на фінансування реставраційно-відновлювальних робіт по комплексу пам'яток архітектури НІКЗ "Гетьманська столиця" у м. Батурині</v>
          </cell>
        </row>
        <row r="467">
          <cell r="B467" t="str">
            <v>1811140</v>
          </cell>
          <cell r="C467" t="str">
            <v>Субвенція з державного бюджету місцевим бюджетам на проведення заходів з відзначення 200-річчя від дня народження Тараса Шевченка</v>
          </cell>
        </row>
        <row r="468">
          <cell r="B468" t="str">
            <v>1900000</v>
          </cell>
          <cell r="C468" t="str">
            <v>Державне агентство лісових ресурсів України</v>
          </cell>
        </row>
        <row r="469">
          <cell r="B469" t="str">
            <v>1901000</v>
          </cell>
          <cell r="C469" t="str">
            <v>Апарат Державного агентства лісових ресурсів України</v>
          </cell>
        </row>
        <row r="470">
          <cell r="B470" t="str">
            <v>1901050</v>
          </cell>
          <cell r="C470" t="str">
            <v>Підготовка кадрів для лісового господарства вищими навчальними закладами І і ІІ рівнів акредитації</v>
          </cell>
        </row>
        <row r="471">
          <cell r="B471" t="str">
            <v>1901070</v>
          </cell>
          <cell r="C471" t="str">
            <v>Розвиток комплексної системи електронного документообігу та створення інформаційно-аналітичної системи обліку лісових ресурсів</v>
          </cell>
        </row>
        <row r="472">
          <cell r="B472" t="str">
            <v>2100000</v>
          </cell>
          <cell r="C472" t="str">
            <v>Міністерство оборони України</v>
          </cell>
        </row>
        <row r="473">
          <cell r="B473" t="str">
            <v>2101000</v>
          </cell>
          <cell r="C473" t="str">
            <v>Апарат Міністерства оборони України</v>
          </cell>
        </row>
        <row r="474">
          <cell r="B474" t="str">
            <v>2101010</v>
          </cell>
          <cell r="C474" t="str">
            <v>Керівництво та військове управління Збройними Силами України</v>
          </cell>
        </row>
        <row r="475">
          <cell r="B475" t="str">
            <v>2101020</v>
          </cell>
          <cell r="C475" t="str">
            <v>Забезпечення діяльності Збройних Сил України та підготовка військ</v>
          </cell>
        </row>
        <row r="476">
          <cell r="B476" t="str">
            <v>2101070</v>
          </cell>
          <cell r="C476" t="str">
            <v>Забезпечення Збройних Сил України зв'язком, створення та розвиток командних пунктів та автоматизованих систем управління</v>
          </cell>
        </row>
        <row r="477">
          <cell r="B477" t="str">
            <v>2101080</v>
          </cell>
          <cell r="C477" t="str">
            <v>Медичне лікування, реабілітація та санаторне забезпечення особового складу Збройних Сил України, ветеранів військової служби та членів їх сімей, ветеранів війни</v>
          </cell>
        </row>
        <row r="478">
          <cell r="B478" t="str">
            <v>2101100</v>
          </cell>
          <cell r="C478" t="str">
            <v>Підготовка військових фахівців у вищих навчальних закладах І-ІV рівнів акредитації, підвищення кваліфікації та перепідготовка військових фахівців і державних службовців, початкова військова підготовка молоді</v>
          </cell>
        </row>
        <row r="479">
          <cell r="B479" t="str">
            <v>2101110</v>
          </cell>
          <cell r="C479" t="str">
            <v>Проведення мобілізаційної роботи і призову до Збройних Сил України та інших військових формувань</v>
          </cell>
        </row>
        <row r="480">
          <cell r="B480" t="str">
            <v>2101130</v>
          </cell>
          <cell r="C480"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481">
          <cell r="B481" t="str">
            <v>2101140</v>
          </cell>
          <cell r="C481" t="str">
            <v>Реформування та розвиток Збройних Сил України</v>
          </cell>
        </row>
        <row r="482">
          <cell r="B482" t="str">
            <v>2101150</v>
          </cell>
          <cell r="C482" t="str">
            <v>Розвиток озброєння та військової техніки Збройних Сил України</v>
          </cell>
        </row>
        <row r="483">
          <cell r="B483" t="str">
            <v>2101160</v>
          </cell>
          <cell r="C483" t="str">
            <v>Прикладні дослідження у сфері військової оборони держави</v>
          </cell>
        </row>
        <row r="484">
          <cell r="B484" t="str">
            <v>2101170</v>
          </cell>
          <cell r="C484" t="str">
            <v>Відновлення боєздатності, утримання, експлуатація, ремонт озброєння та військової техніки</v>
          </cell>
        </row>
        <row r="485">
          <cell r="B485" t="str">
            <v>2101180</v>
          </cell>
          <cell r="C485" t="str">
            <v>Будівництво і капітальний ремонт військових об'єктів</v>
          </cell>
        </row>
        <row r="486">
          <cell r="B486" t="str">
            <v>2101190</v>
          </cell>
          <cell r="C486" t="str">
            <v>Будівництво (придбання) житла для військовослужбовців Збройних Сил України</v>
          </cell>
        </row>
        <row r="487">
          <cell r="B487" t="str">
            <v>2101200</v>
          </cell>
          <cell r="C487" t="str">
            <v>Забезпечення живучості та вибухопожежобезпеки арсеналів, баз і складів озброєння ракет і боєприпасів Збройних Сил України</v>
          </cell>
        </row>
        <row r="488">
          <cell r="B488" t="str">
            <v>2101210</v>
          </cell>
          <cell r="C488" t="str">
            <v>Утилізація боєприпасів та рідинних компонентів ракетного палива, забезпечення живучості та вибухопожежобезпеки арсеналів, баз і складів Збройних Сил України</v>
          </cell>
        </row>
        <row r="489">
          <cell r="B489" t="str">
            <v>2101230</v>
          </cell>
          <cell r="C489" t="str">
            <v>Забезпечення участі у міжнародних миротворчих операціях</v>
          </cell>
        </row>
        <row r="490">
          <cell r="B490" t="str">
            <v>2101240</v>
          </cell>
          <cell r="C490" t="str">
            <v>Забезпечення виконання міжнародних угод у військовій сфері</v>
          </cell>
        </row>
        <row r="491">
          <cell r="B491" t="str">
            <v>2101260</v>
          </cell>
          <cell r="C491" t="str">
            <v>Створення, закупівля і модернізація озброєння та військової техніки за державним оборонним замовленням Міністерства оборони</v>
          </cell>
        </row>
        <row r="492">
          <cell r="B492" t="str">
            <v>2101270</v>
          </cell>
          <cell r="C492" t="str">
            <v>Підготовка курсантів льотних спеціалізацій для Збройних Сил України Харківським аероклубом Товариства сприяння обороні України</v>
          </cell>
        </row>
        <row r="493">
          <cell r="B493" t="str">
            <v>2101330</v>
          </cell>
          <cell r="C493" t="str">
            <v>Відшкодування Фонду соціального страхування на випадок безробіття додаткових витрат, пов'язаних з виплатою військовослужбовцям, звільненим у зв'язку з реформуванням Збройних Сил України, допомоги по безробіттю та матеріальної допомоги у період професійно</v>
          </cell>
        </row>
        <row r="494">
          <cell r="B494" t="str">
            <v>2101340</v>
          </cell>
          <cell r="C494" t="str">
            <v>Захист важливих державних об'єктів</v>
          </cell>
        </row>
        <row r="495">
          <cell r="B495" t="str">
            <v>2101350</v>
          </cell>
          <cell r="C495" t="str">
            <v>Соціальна та професійна адаптація військовослужбовців, що звільняються в запас або відставку</v>
          </cell>
        </row>
        <row r="496">
          <cell r="B496" t="str">
            <v>2101410</v>
          </cell>
          <cell r="C496" t="str">
            <v>Здійснення заходів, пов'язаних  з проведенням землевпорядних робіт, оформленням правовстановлюючих документів на нерухоме військове майно та земельні ділянки</v>
          </cell>
        </row>
        <row r="497">
          <cell r="B497" t="str">
            <v>2101420</v>
          </cell>
          <cell r="C497" t="str">
            <v>Заходи, пов'язані із переходом на військову службу за контрактом</v>
          </cell>
        </row>
        <row r="498">
          <cell r="B498" t="str">
            <v>2101430</v>
          </cell>
          <cell r="C498" t="str">
            <v>Забезпечення речовим майном військовослужбовців та задоволення інших невідкладних потреб Збройних Сил України</v>
          </cell>
        </row>
        <row r="499">
          <cell r="B499" t="str">
            <v>2101440</v>
          </cell>
          <cell r="C499" t="str">
            <v>Забезпечення житлом військовослужбовців Збройних Сил України</v>
          </cell>
        </row>
        <row r="500">
          <cell r="B500" t="str">
            <v>2101500</v>
          </cell>
          <cell r="C500" t="str">
            <v>Видатки із Стабілізаційного фонду за напрямом оборони та придбання пожежної техніки</v>
          </cell>
        </row>
        <row r="501">
          <cell r="B501" t="str">
            <v>2101700</v>
          </cell>
          <cell r="C501" t="str">
            <v>Будівництво інженерних споруд з метою зміцнення обороноздатності держави</v>
          </cell>
        </row>
        <row r="502">
          <cell r="B502" t="str">
            <v>2102000</v>
          </cell>
          <cell r="C502" t="str">
            <v>Головне управління розвідки Міністерства оборони України</v>
          </cell>
        </row>
        <row r="503">
          <cell r="B503" t="str">
            <v>2110000</v>
          </cell>
          <cell r="C503" t="str">
            <v>Міністерство оборони України (загальнодержавні витрати)</v>
          </cell>
        </row>
        <row r="504">
          <cell r="B504" t="str">
            <v>2111000</v>
          </cell>
          <cell r="C504" t="str">
            <v>Міністерство оборони України (загальнодержавні витрати)</v>
          </cell>
        </row>
        <row r="505">
          <cell r="B505" t="str">
            <v>2111040</v>
          </cell>
          <cell r="C505" t="str">
            <v>Субвенція з державного бюджету місцевим бюджетам на здійснення заходів по передачі житлового фонду та об'єктів соціально-культурної сфери Міністерства оборони України у комунальну власність</v>
          </cell>
        </row>
        <row r="506">
          <cell r="B506" t="str">
            <v>2200000</v>
          </cell>
          <cell r="C506" t="str">
            <v>Міністерство освіти і науки України</v>
          </cell>
        </row>
        <row r="507">
          <cell r="B507" t="str">
            <v>2201000</v>
          </cell>
          <cell r="C507" t="str">
            <v>Апарат Міністерства освіти і науки України</v>
          </cell>
        </row>
        <row r="508">
          <cell r="B508" t="str">
            <v>2201010</v>
          </cell>
          <cell r="C508" t="str">
            <v>Загальне керівництво та управління у сфері освіти і науки</v>
          </cell>
        </row>
        <row r="509">
          <cell r="B509" t="str">
            <v>2201020</v>
          </cell>
          <cell r="C509" t="str">
            <v>Забезпечення організації роботи Національного агентства із забезпечення якості вищої освіти</v>
          </cell>
        </row>
        <row r="510">
          <cell r="B510" t="str">
            <v>2201030</v>
          </cell>
          <cell r="C510" t="str">
            <v>Забезпечення діяльності Державного фонду фундаментальних досліджень</v>
          </cell>
        </row>
        <row r="511">
          <cell r="B511" t="str">
            <v>2201040</v>
          </cell>
          <cell r="C511" t="str">
            <v>Дослідження, наукові та науково-технічні розробки, виконання робіт за державними цільовими програмами та державним замовленням, підготовка наукових кадрів, фінансова підтримка наукової інфраструктури, наукової преси та наукових обієктів, що становлять на</v>
          </cell>
        </row>
        <row r="512">
          <cell r="B512" t="str">
            <v>2201050</v>
          </cell>
          <cell r="C512" t="str">
            <v>Фінансова підтримка розвитку інфраструктури науково-технічної, інноваційної діяльності та інформатизації, наукової преси, наукових об'єктів, що становлять національне надбання, забезпечення діяльності Державного фонду фундаментальних досліджень</v>
          </cell>
        </row>
        <row r="513">
          <cell r="B513" t="str">
            <v>2201060</v>
          </cell>
          <cell r="C513" t="str">
            <v>Наукові та науково-технічні розробки за державними цільовими програмами і державними замовленнями</v>
          </cell>
        </row>
        <row r="514">
          <cell r="B514" t="str">
            <v>2201070</v>
          </cell>
          <cell r="C514" t="str">
            <v>Виконання міжнародних наукових та науково-технічних програм та проектів вищими навчальними закладами та науковими установами</v>
          </cell>
        </row>
        <row r="515">
          <cell r="B515" t="str">
            <v>2201080</v>
          </cell>
          <cell r="C515" t="str">
            <v>Державні премії, стипендії та гранти в галузі освіти, науки і техніки, стипендії переможцям міжнародних конкурсів</v>
          </cell>
        </row>
        <row r="516">
          <cell r="B516" t="str">
            <v>2201090</v>
          </cell>
          <cell r="C516" t="str">
            <v>Фінансова підтримка наукових об'єктів, що становлять національне надбання</v>
          </cell>
        </row>
        <row r="517">
          <cell r="B517" t="str">
            <v>2201100</v>
          </cell>
          <cell r="C517" t="str">
            <v xml:space="preserve">Надання освіти у загальноосвітніх школах соціальної реабілітації, загальноосвітніх ліцеях-інтернатах, гімназіях-інтернатах з посиленою військово-фізичною підготовкою та інших загальноосвітніх навчальних закладах державної форми власності _x000D_
</v>
          </cell>
        </row>
        <row r="518">
          <cell r="B518" t="str">
            <v>2201110</v>
          </cell>
          <cell r="C518" t="str">
            <v>Надання освіти у загальноосвітніх школах соціальної реабілітації</v>
          </cell>
        </row>
        <row r="519">
          <cell r="B519" t="str">
            <v>2201120</v>
          </cell>
          <cell r="C519" t="str">
            <v>Забезпечення діяльності Національного центру іМала академія наук Україниі, надання позашкільної освіти державними позашкільними навчальними закладами, заходи з позашкільної роботи</v>
          </cell>
        </row>
        <row r="520">
          <cell r="B520" t="str">
            <v>2201130</v>
          </cell>
          <cell r="C520" t="str">
            <v>Підготовка робітничих кадрів у професійно-технічних навчальних закладах соціальної реабілітації та адаптації, їх методичне забезпечення</v>
          </cell>
        </row>
        <row r="521">
          <cell r="B521" t="str">
            <v>2201140</v>
          </cell>
          <cell r="C521" t="str">
            <v>Підготовка робітничих кадрів у професійно-технічних навчальних закладах соціальної реабілітації та адаптації</v>
          </cell>
        </row>
        <row r="522">
          <cell r="B522" t="str">
            <v>2201150</v>
          </cell>
          <cell r="C522" t="str">
            <v>Підготовка кадрів вищими навчальними закладами І і ІІ рівнів акредитації та забезпечення діяльності їх баз практики</v>
          </cell>
        </row>
        <row r="523">
          <cell r="B523" t="str">
            <v>2201160</v>
          </cell>
          <cell r="C523" t="str">
            <v>Підготовка кадрів вищими навчальними закладами ІІІ і ІV рівнів акредитації та забезпечення діяльності їх баз практики</v>
          </cell>
        </row>
        <row r="524">
          <cell r="B524" t="str">
            <v>2201170</v>
          </cell>
          <cell r="C524" t="str">
            <v>Здійснення методичного та матеріально-технічного забезпечення діяльності навчальних закладів</v>
          </cell>
        </row>
        <row r="525">
          <cell r="B525" t="str">
            <v>2201180</v>
          </cell>
          <cell r="C525" t="str">
            <v>Проведення всеукраїнських та міжнародних олімпіад у сфері освіти, всеукраїнського конкурсу "Учитель року"</v>
          </cell>
        </row>
        <row r="526">
          <cell r="B526" t="str">
            <v>2201190</v>
          </cell>
          <cell r="C526" t="str">
            <v>Інформатизація та комп'ютеризація загальноосвітніх навчальних закладів</v>
          </cell>
        </row>
        <row r="527">
          <cell r="B527" t="str">
            <v>2201200</v>
          </cell>
          <cell r="C527" t="str">
            <v>Пільговий проїзд студентів вищих навчальних закладів і учнів професійно-технічних училищ у залізничному, автомобільному та водному транспорті</v>
          </cell>
        </row>
        <row r="528">
          <cell r="B528" t="str">
            <v>2201210</v>
          </cell>
          <cell r="C528" t="str">
            <v>Державне пільгове довгострокове кредитування на здобуття освіти</v>
          </cell>
        </row>
        <row r="529">
          <cell r="B529" t="str">
            <v>2201220</v>
          </cell>
          <cell r="C529" t="str">
            <v>Надання одноразової адресної допомоги молодим працівникам, які закінчили навчальні заклади державної і комунальної форми власності у поточному році, уклали трудові договори на строк не менш як три роки із закладами, підприємствами, установами та організа</v>
          </cell>
        </row>
        <row r="530">
          <cell r="B530" t="str">
            <v>2201230</v>
          </cell>
          <cell r="C530" t="str">
            <v>Видання, придбання, зберігання і доставка підручників і посібників для студентів вищих навчальних закладів, учнів загальноосвітніх і професійно-технічних навчальних закладів та вихованців дошкільних навчальних закладів</v>
          </cell>
        </row>
        <row r="531">
          <cell r="B531" t="str">
            <v>2201240</v>
          </cell>
          <cell r="C531" t="str">
            <v>Методичне забезпечення діяльності навчальних закладів</v>
          </cell>
        </row>
        <row r="532">
          <cell r="B532" t="str">
            <v>2201250</v>
          </cell>
          <cell r="C532" t="str">
            <v>Навчання, стажування, підвищення кваліфікації студентів, аспірантів, науково-педагогічних та педагогічних працівників за кордоном, підвищення кваліфікації науково-педагогічних працівників, керівних працівників і спеціалістів харчової, переробної промисло</v>
          </cell>
        </row>
        <row r="533">
          <cell r="B533" t="str">
            <v>2201260</v>
          </cell>
          <cell r="C533" t="str">
            <v>Амбулаторне медичне обслуговування працівників Кримської астрофізичної обсерваторії</v>
          </cell>
        </row>
        <row r="534">
          <cell r="B534" t="str">
            <v>2201270</v>
          </cell>
          <cell r="C534" t="str">
            <v>Функціонування музеїв</v>
          </cell>
        </row>
        <row r="535">
          <cell r="B535" t="str">
            <v>2201280</v>
          </cell>
          <cell r="C535" t="str">
            <v>Підготовка кадрів Київським національним університетом імені Тараса Шевченка</v>
          </cell>
        </row>
        <row r="536">
          <cell r="B536" t="str">
            <v>2201290</v>
          </cell>
          <cell r="C536" t="str">
            <v>Дослідження, наукові та науково-технічні розробки, проведення наукових заходів Київським національним університетом імені Тараса Шевченка</v>
          </cell>
        </row>
        <row r="537">
          <cell r="B537" t="str">
            <v>2201300</v>
          </cell>
          <cell r="C537" t="str">
            <v>Спецінформації</v>
          </cell>
        </row>
        <row r="538">
          <cell r="B538" t="str">
            <v>2201310</v>
          </cell>
          <cell r="C538" t="str">
            <v>Фізична і спортивна підготовка учнівської та студентської молоді</v>
          </cell>
        </row>
        <row r="539">
          <cell r="B539" t="str">
            <v>2201320</v>
          </cell>
          <cell r="C539" t="str">
            <v>Підвищення кваліфікації керівних працівників і спеціалістів харчової і переробної промисловості</v>
          </cell>
        </row>
        <row r="540">
          <cell r="B540" t="str">
            <v>2201330</v>
          </cell>
          <cell r="C540" t="str">
            <v>Будівництво, реконструкція, реставрація та ремонт гуртожитків навчальних закладів в містах проведення Євро - 2012</v>
          </cell>
        </row>
        <row r="541">
          <cell r="B541" t="str">
            <v>2201340</v>
          </cell>
          <cell r="C541" t="str">
            <v>Фінансова підтримка розвитку інфраструктури у сфері наукової діяльності</v>
          </cell>
        </row>
        <row r="542">
          <cell r="B542" t="str">
            <v>2201350</v>
          </cell>
          <cell r="C542" t="str">
            <v>Дослідження, прикладні наукові і науково-технічні розробки, виконання робіт за державними цільовими програмами та державним замовленням</v>
          </cell>
        </row>
        <row r="543">
          <cell r="B543" t="str">
            <v>2201360</v>
          </cell>
          <cell r="C543" t="str">
            <v>Заходи з реалізації Європейської хартії регіональних мов або мов меншин, фінансова підтримка пропаганди української освіти за кордоном</v>
          </cell>
        </row>
        <row r="544">
          <cell r="B544" t="str">
            <v>2201370</v>
          </cell>
          <cell r="C544" t="str">
            <v>Підготовка фахівців Національним університетом "Юридична академія України  імені Ярослава Мудрого"</v>
          </cell>
        </row>
        <row r="545">
          <cell r="B545" t="str">
            <v>2201380</v>
          </cell>
          <cell r="C545" t="str">
            <v>Виконання зобов'язань України у сфері міжнародного науково-технічного співробітництва</v>
          </cell>
        </row>
        <row r="546">
          <cell r="B546" t="str">
            <v>2201390</v>
          </cell>
          <cell r="C546" t="str">
            <v>Будівництво, реконструкція та ремонт гуртожитків для учнів професійно-технічних та студентів вищих навчальних закладів</v>
          </cell>
        </row>
        <row r="547">
          <cell r="B547" t="str">
            <v>2201400</v>
          </cell>
          <cell r="C547" t="str">
            <v>Державні премії, стипендії та гранти в галузі науки і техніки</v>
          </cell>
        </row>
        <row r="548">
          <cell r="B548" t="str">
            <v>2201410</v>
          </cell>
          <cell r="C548" t="str">
            <v>Дослідження на антарктичній станції "Академік Вернадський"</v>
          </cell>
        </row>
        <row r="549">
          <cell r="B549" t="str">
            <v>2201420</v>
          </cell>
          <cell r="C549" t="str">
            <v>Формування статутного капіталу Державної інноваційної небанківської фінансово-кредитної установи іФонд підтримки малого інноваційного бізнесуі</v>
          </cell>
        </row>
        <row r="550">
          <cell r="B550" t="str">
            <v>2201430</v>
          </cell>
          <cell r="C550" t="str">
            <v>Підготовка кадрів Національним технічним університетом "Київський політехнічний інститут"</v>
          </cell>
        </row>
        <row r="551">
          <cell r="B551" t="str">
            <v>2201440</v>
          </cell>
          <cell r="C551" t="str">
            <v>Забезпечення діяльності Національного центру "Мала академія наук України"</v>
          </cell>
        </row>
        <row r="552">
          <cell r="B552" t="str">
            <v>2201450</v>
          </cell>
          <cell r="C552"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553">
          <cell r="B553" t="str">
            <v>2201460</v>
          </cell>
          <cell r="C553" t="str">
            <v>Надання кредитів на будівництво (придбання) житла для науково-педагогічних та педагогічних працівників</v>
          </cell>
        </row>
        <row r="554">
          <cell r="B554" t="str">
            <v>2201470</v>
          </cell>
          <cell r="C554" t="str">
            <v>Здійснення зовнішнього оцінювання та моніторинг якості освіти Українським центром оцінювання якості освіти та його регіональними підрозділами</v>
          </cell>
        </row>
        <row r="555">
          <cell r="B555" t="str">
            <v>2201480</v>
          </cell>
          <cell r="C555" t="str">
            <v>Повернення коштів, наданих з державного бюджету для кредитування окремих категорій громадян, які відповідно до чинного законодавства мають право на отримання таких кредитів на будівництво (придбання) житла, та науково-педагогічних і педагогічних працівни</v>
          </cell>
        </row>
        <row r="556">
          <cell r="B556" t="str">
            <v>2201490</v>
          </cell>
          <cell r="C556" t="str">
            <v>Діагностика і лікування захворювань із впровадженням експериментальних та нових медичних технологій у структурних підрозділах вищих навчальних медичних закладах</v>
          </cell>
        </row>
        <row r="557">
          <cell r="B557" t="str">
            <v>2201500</v>
          </cell>
          <cell r="C557" t="str">
            <v>Підготовка кадрів Національним авіаційним університетом</v>
          </cell>
        </row>
        <row r="558">
          <cell r="B558" t="str">
            <v>2201510</v>
          </cell>
          <cell r="C558" t="str">
            <v>Державна атестація наукових і науково-педагогічних кадрів вищої кваліфікації, ліцензування, атестація та акредитація навчальних закладів</v>
          </cell>
        </row>
        <row r="559">
          <cell r="B559" t="str">
            <v>2201520</v>
          </cell>
          <cell r="C559" t="str">
            <v>Фінансова підтримка пропаганди України за кордоном</v>
          </cell>
        </row>
        <row r="560">
          <cell r="B560" t="str">
            <v>2201530</v>
          </cell>
          <cell r="C560" t="str">
            <v>Підготовка кадрів для гуманітарної сфери Національним університетом "Острозька академія"</v>
          </cell>
        </row>
        <row r="561">
          <cell r="B561" t="str">
            <v>2201540</v>
          </cell>
          <cell r="C561" t="str">
            <v>Придбання шкільних автобусів для перевезення дітей, що проживають у сільській місцевості</v>
          </cell>
        </row>
        <row r="562">
          <cell r="B562" t="str">
            <v>2201550</v>
          </cell>
          <cell r="C562" t="str">
            <v>Забезпечення підготовки та перепідготовки у вищих навчальних закладах спеціалістів, залучених для проведення Євро - 2012</v>
          </cell>
        </row>
        <row r="563">
          <cell r="B563" t="str">
            <v>2201560</v>
          </cell>
          <cell r="C563" t="str">
            <v>Фундаментальні дослідження у сфері державного управління</v>
          </cell>
        </row>
        <row r="564">
          <cell r="B564" t="str">
            <v>2201600</v>
          </cell>
          <cell r="C564" t="str">
            <v>Заходи щодо модернізації системи загальної середньої освіти</v>
          </cell>
        </row>
        <row r="565">
          <cell r="B565" t="str">
            <v>2201800</v>
          </cell>
          <cell r="C565" t="str">
            <v>Капітальний ремонт приміщень та благоустрій території геодезичного полігону м. Бережани НУ "Львівська політехніка"</v>
          </cell>
        </row>
        <row r="566">
          <cell r="B566" t="str">
            <v>2201820</v>
          </cell>
          <cell r="C566" t="str">
            <v>Будівництво, ремонт та реконструкція закладів і об'єктів Міністерства освіти і науки України</v>
          </cell>
        </row>
        <row r="567">
          <cell r="B567" t="str">
            <v>2201830</v>
          </cell>
          <cell r="C567" t="str">
            <v>Виконання робіт із будівництва об'єктів Національного медичного університету ім. О.О. Богомольця</v>
          </cell>
        </row>
        <row r="568">
          <cell r="B568" t="str">
            <v>2201860</v>
          </cell>
          <cell r="C568" t="str">
            <v>Добудова до навчального корпусу НТУ "Київський політехнічний інститут" для розміщення Українсько-Японського центру</v>
          </cell>
        </row>
        <row r="569">
          <cell r="B569" t="str">
            <v>2201890</v>
          </cell>
          <cell r="C569" t="str">
            <v>Завершення будівництва учбового корпусу Шосткинського інституту Сумського державного університету</v>
          </cell>
        </row>
        <row r="570">
          <cell r="B570" t="str">
            <v>2202000</v>
          </cell>
          <cell r="C570" t="str">
            <v>Національна академія наук України</v>
          </cell>
        </row>
        <row r="571">
          <cell r="B571" t="str">
            <v>2203000</v>
          </cell>
          <cell r="C571" t="str">
            <v>Державна інспекція навчальних закладів України</v>
          </cell>
        </row>
        <row r="572">
          <cell r="B572" t="str">
            <v>2203010</v>
          </cell>
          <cell r="C572" t="str">
            <v>Здійснення державного нагляду за діяльністю навчальних закладів</v>
          </cell>
        </row>
        <row r="573">
          <cell r="B573" t="str">
            <v>2204000</v>
          </cell>
          <cell r="C573" t="str">
            <v>Національна академія педагогічних наук України</v>
          </cell>
        </row>
        <row r="574">
          <cell r="B574" t="str">
            <v>2204040</v>
          </cell>
          <cell r="C574" t="str">
            <v>Підготовка кадрів для сфери спорту вищими навчальними закладами ІІІ і ІV рівнів акредитації</v>
          </cell>
        </row>
        <row r="575">
          <cell r="B575" t="str">
            <v>2204050</v>
          </cell>
          <cell r="C575" t="str">
            <v>Підвищення кваліфікації працівників державних органів, установ і організацій у справах сім'ї, молоді та спорту</v>
          </cell>
        </row>
        <row r="576">
          <cell r="B576" t="str">
            <v>2204080</v>
          </cell>
          <cell r="C576"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577">
          <cell r="B577" t="str">
            <v>2204090</v>
          </cell>
          <cell r="C577" t="str">
            <v>Фінансова підтримка Спортивного комітету України</v>
          </cell>
        </row>
        <row r="578">
          <cell r="B578" t="str">
            <v>2204130</v>
          </cell>
          <cell r="C578" t="str">
            <v>Фінансова підтримка паралімпійського руху в Україні</v>
          </cell>
        </row>
        <row r="579">
          <cell r="B579" t="str">
            <v>2204140</v>
          </cell>
          <cell r="C579" t="str">
            <v>Здійснення заходів з реалізації державної політики з питань дітей та заходів, спрямованих на подолання дитячої бездоглядності і безпритульності</v>
          </cell>
        </row>
        <row r="580">
          <cell r="B580" t="str">
            <v>2204150</v>
          </cell>
          <cell r="C580" t="str">
            <v>Надання державних пільгових довгострокових кредитів на підготовку кадрів для сфери спорту вищими навчальними закладами</v>
          </cell>
        </row>
        <row r="581">
          <cell r="B581" t="str">
            <v>2204160</v>
          </cell>
          <cell r="C581" t="str">
            <v>Фінансова підтримка програм і заходів аерокосмічного профілю серед дітей та молоді</v>
          </cell>
        </row>
        <row r="582">
          <cell r="B582" t="str">
            <v>2204170</v>
          </cell>
          <cell r="C582" t="str">
            <v>Державна підтримка молодіжних і дитячих громадських організацій на виконання загальнодержавних програм і заходів стосовно дітей, молоді, жінок, сім'ї</v>
          </cell>
        </row>
        <row r="583">
          <cell r="B583" t="str">
            <v>2204180</v>
          </cell>
          <cell r="C583" t="str">
            <v>Прикладні розробки у сфері сім'ї та молоді, розвитку спорту та методики підготовки спортсменів</v>
          </cell>
        </row>
        <row r="584">
          <cell r="B584" t="str">
            <v>2204190</v>
          </cell>
          <cell r="C584" t="str">
            <v>Здійснення державними органами централізованих заходів по організації відпочинку та оздоровлення дітей</v>
          </cell>
        </row>
        <row r="585">
          <cell r="B585" t="str">
            <v>2204200</v>
          </cell>
          <cell r="C585" t="str">
            <v>Пільговий проїзд дітей віком від 6 до 14 років у залізничному транспорті</v>
          </cell>
        </row>
        <row r="586">
          <cell r="B586" t="str">
            <v>2204210</v>
          </cell>
          <cell r="C586" t="str">
            <v>Державна підтримка дитячих громадських організацій на виконання загальнодержавних програм і заходів стосовно дітей</v>
          </cell>
        </row>
        <row r="587">
          <cell r="B587" t="str">
            <v>2204220</v>
          </cell>
          <cell r="C587" t="str">
            <v>Розвиток фізичної культури, спорту вищих досягнень та резервного спорту</v>
          </cell>
        </row>
        <row r="588">
          <cell r="B588" t="str">
            <v>2204230</v>
          </cell>
          <cell r="C588" t="str">
            <v>Функціонування музею спортивної слави України</v>
          </cell>
        </row>
        <row r="589">
          <cell r="B589" t="str">
            <v>2204240</v>
          </cell>
          <cell r="C589" t="str">
            <v>Забезпечення підготовки спортсменів вищих категорій</v>
          </cell>
        </row>
        <row r="590">
          <cell r="B590" t="str">
            <v>2204250</v>
          </cell>
          <cell r="C590" t="str">
            <v>Створення та розвиток матеріально-технічної бази спорту</v>
          </cell>
        </row>
        <row r="591">
          <cell r="B591" t="str">
            <v>2204260</v>
          </cell>
          <cell r="C591" t="str">
            <v>Прикладні розробки у сфері розвитку окремих видів спорту та методики підготовки спортсменів</v>
          </cell>
        </row>
        <row r="592">
          <cell r="B592" t="str">
            <v>2204270</v>
          </cell>
          <cell r="C592" t="str">
            <v>Розвиток авіаційних видів спорту</v>
          </cell>
        </row>
        <row r="593">
          <cell r="B593" t="str">
            <v>2204290</v>
          </cell>
          <cell r="C593" t="str">
            <v>Видатки на облаштування спортивних та футбольних майданчиків</v>
          </cell>
        </row>
        <row r="594">
          <cell r="B594" t="str">
            <v>2204310</v>
          </cell>
          <cell r="C594" t="str">
            <v>Проведення навчально-тренувальних зборів і змагань з олімпійських видів спорту</v>
          </cell>
        </row>
        <row r="595">
          <cell r="B595" t="str">
            <v>2204330</v>
          </cell>
          <cell r="C595" t="str">
            <v>Проведення заходів з неолімпійських видів спорту і масових заходів з фізичної культури</v>
          </cell>
        </row>
        <row r="596">
          <cell r="B596" t="str">
            <v>2204350</v>
          </cell>
          <cell r="C596" t="str">
            <v>Забезпечення діяльності Всеукраїнського центру фізичного здоров'я населення іСпорт для всіхі</v>
          </cell>
        </row>
        <row r="597">
          <cell r="B597" t="str">
            <v>2204360</v>
          </cell>
          <cell r="C597" t="str">
            <v>Оздоровлення і відпочинок дітей в дитячих оздоровчих таборах та МДЦ "Артек" і ДЦ "Молода Гвардія"</v>
          </cell>
        </row>
        <row r="598">
          <cell r="B598" t="str">
            <v>2204400</v>
          </cell>
          <cell r="C598" t="str">
            <v>Фінансова підтримка Національного олімпійського комітету України</v>
          </cell>
        </row>
        <row r="599">
          <cell r="B599" t="str">
            <v>2204430</v>
          </cell>
          <cell r="C599" t="str">
            <v>Забезпечення підготовки національної збірної команди України з футболу для участі в чемпіонаті Євро-2012</v>
          </cell>
        </row>
        <row r="600">
          <cell r="B600" t="str">
            <v>2204450</v>
          </cell>
          <cell r="C600" t="str">
            <v>Виготовлення посвідчень для батьків та дітей багатодітних родин</v>
          </cell>
        </row>
        <row r="601">
          <cell r="B601" t="str">
            <v>2204460</v>
          </cell>
          <cell r="C601" t="str">
            <v>Підготовка і участь національних збірних команд в Юнацьких Олімпійських іграх</v>
          </cell>
        </row>
        <row r="602">
          <cell r="B602" t="str">
            <v>2204490</v>
          </cell>
          <cell r="C602" t="str">
            <v>Надання загальної та поглибленої освіти з фізкультури і спорту загальноосвітніми спеціалізованими школами-інтернатами</v>
          </cell>
        </row>
        <row r="603">
          <cell r="B603" t="str">
            <v>2204500</v>
          </cell>
          <cell r="C603" t="str">
            <v>Видатки із Стабілізаційного фонду за напрямом забезпечення житлом громадян та витрати ДІУ</v>
          </cell>
        </row>
        <row r="604">
          <cell r="B604" t="str">
            <v>2204800</v>
          </cell>
          <cell r="C604" t="str">
            <v>Проведення протизсувних робіт з укріплення схилу, реконструкції та реставрації адміністративного будинку по вул. Десятинній, 14</v>
          </cell>
        </row>
        <row r="605">
          <cell r="B605" t="str">
            <v>2204810</v>
          </cell>
          <cell r="C605" t="str">
            <v>Реконструкція стадіону Національного спортивного комплексу "Олімпійський"</v>
          </cell>
        </row>
        <row r="606">
          <cell r="B606" t="str">
            <v>2204830</v>
          </cell>
          <cell r="C606" t="str">
            <v>Реконструкція та капітальний ремонт об'єктів Міжнародного дитячого центру "Артек" та Українського дитячого центру "Молода гвардія"</v>
          </cell>
        </row>
        <row r="607">
          <cell r="B607" t="str">
            <v>2204860</v>
          </cell>
          <cell r="C607" t="str">
            <v>Будівництво стадіону у м. Львові, необхідного для проведення Євро-2012</v>
          </cell>
        </row>
        <row r="608">
          <cell r="B608" t="str">
            <v>2204870</v>
          </cell>
          <cell r="C608" t="str">
            <v>Реконструкція стадіону комунального підприємства "Обласний спортивний комплекс "Металіст" в  м. Харкові</v>
          </cell>
        </row>
        <row r="609">
          <cell r="B609" t="str">
            <v>2204880</v>
          </cell>
          <cell r="C609" t="str">
            <v>Реконструкція гуртожитків Національного університету фізичного виховання і спорту для розміщення вболівальників під час проведення Євро-2012</v>
          </cell>
        </row>
        <row r="610">
          <cell r="B610" t="str">
            <v>2204890</v>
          </cell>
          <cell r="C610" t="str">
            <v>Придбання сучасного аналітичного обладнання для лабораторії Національного антидопінгового центру України в рамках підготовки до Євро-2012</v>
          </cell>
        </row>
        <row r="611">
          <cell r="B611" t="str">
            <v>2205000</v>
          </cell>
          <cell r="C611" t="str">
            <v>Національна академія медичних наук України</v>
          </cell>
        </row>
        <row r="612">
          <cell r="B612" t="str">
            <v>2206000</v>
          </cell>
          <cell r="C612" t="str">
            <v>Національна академія мистецтв України</v>
          </cell>
        </row>
        <row r="613">
          <cell r="B613" t="str">
            <v>2206010</v>
          </cell>
          <cell r="C613" t="str">
            <v>Фундаментальні дослідження у сфері природничих і технічних, гуманітарних і суспільних наук</v>
          </cell>
        </row>
        <row r="614">
          <cell r="B614" t="str">
            <v>2206040</v>
          </cell>
          <cell r="C614" t="str">
            <v>Проведення з'їздів, симпозіумів, конференцій і семінарів Київським національним університетом імені Тараса Шевченка</v>
          </cell>
        </row>
        <row r="615">
          <cell r="B615" t="str">
            <v>2206050</v>
          </cell>
          <cell r="C615" t="str">
            <v>Підготовка кадрів Київським національним університетом імені Тараса Шевченка</v>
          </cell>
        </row>
        <row r="616">
          <cell r="B616" t="str">
            <v>2207000</v>
          </cell>
          <cell r="C616" t="str">
            <v>Національна академія правових наук України</v>
          </cell>
        </row>
        <row r="617">
          <cell r="B617" t="str">
            <v>2208000</v>
          </cell>
          <cell r="C617" t="str">
            <v>Національна академія аграрних наук України</v>
          </cell>
        </row>
        <row r="618">
          <cell r="B618" t="str">
            <v>2210000</v>
          </cell>
          <cell r="C618" t="str">
            <v>Міністерство освіти і науки України (загальнодержавні витрати)</v>
          </cell>
        </row>
        <row r="619">
          <cell r="B619" t="str">
            <v>2211000</v>
          </cell>
          <cell r="C619" t="str">
            <v>Міністерство освіти і науки України (загальнодержавні витрати)</v>
          </cell>
        </row>
        <row r="620">
          <cell r="B620" t="str">
            <v>2211020</v>
          </cell>
          <cell r="C620" t="str">
            <v>Субвенція з державного бюджету місцевим бюджетам на здійснення виплат, визначених Законом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v>
          </cell>
        </row>
        <row r="621">
          <cell r="B621" t="str">
            <v>2211030</v>
          </cell>
          <cell r="C621" t="str">
            <v>Субвенція з державного бюджету місцевим бюджетам на придбання шкільних автобусів для перевезення дітей, що проживають у сільській місцевості</v>
          </cell>
        </row>
        <row r="622">
          <cell r="B622" t="str">
            <v>2211060</v>
          </cell>
          <cell r="C622" t="str">
            <v>Субвенція з державного бюджету місцевим бюджетам на реалізацію державної цільової соціальної програми "Школа майбутнього"</v>
          </cell>
        </row>
        <row r="623">
          <cell r="B623" t="str">
            <v>2211070</v>
          </cell>
          <cell r="C623" t="str">
            <v>Субвенція з державного бюджету місцевим бюджетам на комп'ютеризацію та інформатизацію загальноосвітніх навчальних закладів районів</v>
          </cell>
        </row>
        <row r="624">
          <cell r="B624" t="str">
            <v>2211090</v>
          </cell>
          <cell r="C624" t="str">
            <v>Субвенція з державного бюджету обласному бюджету Київської області на проведення експерименту за принципом "гроші ходять за дитиною"</v>
          </cell>
        </row>
        <row r="625">
          <cell r="B625" t="str">
            <v>2211130</v>
          </cell>
          <cell r="C625" t="str">
            <v>Субвенція з державного бюджету місцевим бюджетам на завершення ремонтних робіт в закладах, що надають соціальні послуги  дітям та молоді, створення яких було розпочато в 2007 році</v>
          </cell>
        </row>
        <row r="626">
          <cell r="B626" t="str">
            <v>2211140</v>
          </cell>
          <cell r="C626" t="str">
            <v>Субвенція з державного бюджету місцевим бюджетам на завершення розпочатих у 2007 році робіт з облаштування закладів, які надають соціальні послуги дітям та молоді</v>
          </cell>
        </row>
        <row r="627">
          <cell r="B627" t="str">
            <v>2211150</v>
          </cell>
          <cell r="C627" t="str">
            <v>Субвенція з державного бюджету обласному бюджету Одеської області на реконструкцію з розширенням палацу спорту в місті Одесі</v>
          </cell>
        </row>
        <row r="628">
          <cell r="B628" t="str">
            <v>2211170</v>
          </cell>
          <cell r="C628" t="str">
            <v>Субвенція з державного бюджету місцевим бюджетам на забезпечення харчуванням (сніданками) учнів 5-11 класів загальноосвітніх навчальних закладів</v>
          </cell>
        </row>
        <row r="629">
          <cell r="B629" t="str">
            <v>2211180</v>
          </cell>
          <cell r="C629" t="str">
            <v>Субвенція на підготовку робітничих кадрів з державного бюджету місцевим бюджетам</v>
          </cell>
        </row>
        <row r="630">
          <cell r="B630" t="str">
            <v>2211190</v>
          </cell>
          <cell r="C630" t="str">
            <v>Освітня субвенція з державного бюджету місцевим бюджетам</v>
          </cell>
        </row>
        <row r="631">
          <cell r="B631" t="str">
            <v>2300000</v>
          </cell>
          <cell r="C631" t="str">
            <v>Міністерство охорони здоров'я України</v>
          </cell>
        </row>
        <row r="632">
          <cell r="B632" t="str">
            <v>2301000</v>
          </cell>
          <cell r="C632" t="str">
            <v>Апарат Міністерства охорони здоров'я України</v>
          </cell>
        </row>
        <row r="633">
          <cell r="B633" t="str">
            <v>2301010</v>
          </cell>
          <cell r="C633" t="str">
            <v>Керівництво та управління у сфері охорони здоров'я</v>
          </cell>
        </row>
        <row r="634">
          <cell r="B634" t="str">
            <v>2301020</v>
          </cell>
          <cell r="C634" t="str">
            <v>Дослідження, наукові і науково-технічні розробки, виконання робіт за державними цільовими програмами і державним замовленням, підготовка та підвищення кваліфікації наукових кадрів у сфері охорони здоров'я, фінансова підтримка розвитку наукової інфраструк</v>
          </cell>
        </row>
        <row r="635">
          <cell r="B635" t="str">
            <v>2301030</v>
          </cell>
          <cell r="C635" t="str">
            <v>Фінансування заходів по забезпеченню реалізації інвестиційного проекту з оснащення закладів охорони здоровія сучасним високотехнологічним медичним обладнанням</v>
          </cell>
        </row>
        <row r="636">
          <cell r="B636" t="str">
            <v>2301050</v>
          </cell>
          <cell r="C636" t="str">
            <v>Прикладні наукові та науково-технічні розробки, виконання робіт за державними цільовими програмами і державним замовленням, фінансова підтримка підготовки наукових кадрів у сфері охорони здоров'я</v>
          </cell>
        </row>
        <row r="637">
          <cell r="B637" t="str">
            <v>2301060</v>
          </cell>
          <cell r="C637" t="str">
            <v>Фінансова підтримка розвитку інфраструктури наукової діяльності у сфері профілактичної та клінічної медицини</v>
          </cell>
        </row>
        <row r="638">
          <cell r="B638" t="str">
            <v>2301070</v>
          </cell>
          <cell r="C638" t="str">
            <v>Підготовка і підвищення кваліфікації медичних та фармацевтичних, наукових та науково-педагогічних кадрів вищими навчальними закладами ІІІ і ІV рівнів акредитації</v>
          </cell>
        </row>
        <row r="639">
          <cell r="B639" t="str">
            <v>2301080</v>
          </cell>
          <cell r="C639" t="str">
            <v>Підвищення кваліфікації медичних та фармацевтичних кадрів  та підготовка наукових і науково-педагогічних кадрів у сфері охорони здоров'я</v>
          </cell>
        </row>
        <row r="640">
          <cell r="B640" t="str">
            <v>2301090</v>
          </cell>
          <cell r="C640" t="str">
            <v>Методичне забезпечення діяльності медичних (фармацевтичних) вищих навчальних закладів та закладів післядипломної освіти</v>
          </cell>
        </row>
        <row r="641">
          <cell r="B641" t="str">
            <v>2301100</v>
          </cell>
          <cell r="C641" t="str">
            <v>Стаціонарне медичне обслуговування  працівників водного транспорту та нафтопереробної промисловості</v>
          </cell>
        </row>
        <row r="642">
          <cell r="B642" t="str">
            <v>2301110</v>
          </cell>
          <cell r="C642" t="str">
            <v>Спеціалізована та високоспеціалізована медична допомога, що надається загальнодержавними закладами охорони здоров'я</v>
          </cell>
        </row>
        <row r="643">
          <cell r="B643" t="str">
            <v>2301120</v>
          </cell>
          <cell r="C643" t="str">
            <v>Підготовка медичних і фармацевтичних кадрів вищими навчальними закладами І і ІІ рівнів акредитації</v>
          </cell>
        </row>
        <row r="644">
          <cell r="B644" t="str">
            <v>2301130</v>
          </cell>
          <cell r="C644" t="str">
            <v>Стипендії Президента України для видатних діячів галузі охорони здоров'я</v>
          </cell>
        </row>
        <row r="645">
          <cell r="B645" t="str">
            <v>2301140</v>
          </cell>
          <cell r="C645" t="str">
            <v>Централізована закупівля матеріально-технічних засобів для забезпечення надання медичних послуг у містах проведення Євро - 2012</v>
          </cell>
        </row>
        <row r="646">
          <cell r="B646" t="str">
            <v>2301150</v>
          </cell>
          <cell r="C646" t="str">
            <v>Капітальний ремонт приміщень Центру реконструктивної та відновної медицини (Університетської клініки) Одеського національного медичного університету та придбання медичного обладнання</v>
          </cell>
        </row>
        <row r="647">
          <cell r="B647" t="str">
            <v>2301160</v>
          </cell>
          <cell r="C647" t="str">
            <v>Створення центрів позитронно-емісійної томографії та придбання ПЕТ-КТ сканерів</v>
          </cell>
        </row>
        <row r="648">
          <cell r="B648" t="str">
            <v>2301170</v>
          </cell>
          <cell r="C648" t="str">
            <v>Діагностика і лікування захворювань  із впровадженням експериментальних та нових медичних технологій у закладах охорони здоров'я науково-дослідних установ та  вищих навчальних медичних закладах Міністерства охорони здоров'я України</v>
          </cell>
        </row>
        <row r="649">
          <cell r="B649" t="str">
            <v>2301180</v>
          </cell>
          <cell r="C649" t="str">
            <v>Санаторне лікування хворих на туберкульоз та дітей і підлітків з соматичними захворюваннями</v>
          </cell>
        </row>
        <row r="650">
          <cell r="B650" t="str">
            <v>2301190</v>
          </cell>
          <cell r="C650" t="str">
            <v>Створення оперативно-диспетчерських служб з використанням сучасних GPS-технологій</v>
          </cell>
        </row>
        <row r="651">
          <cell r="B651" t="str">
            <v>2301200</v>
          </cell>
          <cell r="C651" t="str">
            <v>Спеціалізована консультативна амбулаторно-поліклінічна та стоматологічна допомога, що надається вищими навчальними закладами, науково-дослідними установами та загальнодержавними закладами охорони здоров'я</v>
          </cell>
        </row>
        <row r="652">
          <cell r="B652" t="str">
            <v>2301210</v>
          </cell>
          <cell r="C652" t="str">
            <v>Придбання медикаментів для забезпечення дітей, хворих на рідкісні захворювання</v>
          </cell>
        </row>
        <row r="653">
          <cell r="B653" t="str">
            <v>2301230</v>
          </cell>
          <cell r="C653" t="str">
            <v>Надання послуг у стоматологічних поліклініках вищих навчальних медичних закладів та інших загальнодержавних стоматологічних закладах</v>
          </cell>
        </row>
        <row r="654">
          <cell r="B654" t="str">
            <v>2301250</v>
          </cell>
          <cell r="C654" t="str">
            <v>Державний санітарно-епідеміологічний нагляд, дезінфекційні заходи та заходи по боротьбі з епідеміями</v>
          </cell>
        </row>
        <row r="655">
          <cell r="B655" t="str">
            <v>2301260</v>
          </cell>
          <cell r="C655" t="str">
            <v>Заходи по боротьбі з епідеміями</v>
          </cell>
        </row>
        <row r="656">
          <cell r="B656" t="str">
            <v>2301270</v>
          </cell>
          <cell r="C656" t="str">
            <v>Програми і централізовані заходи з імунопрофілактики</v>
          </cell>
        </row>
        <row r="657">
          <cell r="B657" t="str">
            <v>2301280</v>
          </cell>
          <cell r="C657" t="str">
            <v>Виконання боргових зобов'язань за кредитами, залученими ДП "Укрмедпостач" під державні гарантії, для реалізації інвестиційного проекту, оплата податкових зобовіязань (з урахуванням штрафних санкцій), що виникли в рамках реалізації інвестиційного проекту</v>
          </cell>
        </row>
        <row r="658">
          <cell r="B658" t="str">
            <v>2301290</v>
          </cell>
          <cell r="C658" t="str">
            <v>Централізована закупівля рентгенологічного, діагностичного та іншого обладнання для закладів охорони здоров'я</v>
          </cell>
        </row>
        <row r="659">
          <cell r="B659" t="str">
            <v>2301310</v>
          </cell>
          <cell r="C659" t="str">
            <v>Централізовані заходи з трансплантації органів та тканин</v>
          </cell>
        </row>
        <row r="660">
          <cell r="B660" t="str">
            <v>2301320</v>
          </cell>
          <cell r="C660" t="str">
            <v>Проведення державним підприємством "Укрвакцина" розрахунків за надання послуг у галузі права щодо повернення бюджетних коштів</v>
          </cell>
        </row>
        <row r="661">
          <cell r="B661" t="str">
            <v>2301340</v>
          </cell>
          <cell r="C661" t="str">
            <v>Державний контроль за якістю лікарських засобів</v>
          </cell>
        </row>
        <row r="662">
          <cell r="B662" t="str">
            <v>2301350</v>
          </cell>
          <cell r="C662" t="str">
            <v>Організація і регулювання діяльності установ та окремі заходи у системі охорони здоров'я</v>
          </cell>
        </row>
        <row r="663">
          <cell r="B663" t="str">
            <v>2301360</v>
          </cell>
          <cell r="C663" t="str">
            <v>Лікування громадян України за кордоном</v>
          </cell>
        </row>
        <row r="664">
          <cell r="B664" t="str">
            <v>2301370</v>
          </cell>
          <cell r="C664" t="str">
            <v>Забезпечення медичних заходів по боротьбі з туберкульозом, профілактики та лікування СНІДу, лікування онкологічних хворих</v>
          </cell>
        </row>
        <row r="665">
          <cell r="B665" t="str">
            <v>2301380</v>
          </cell>
          <cell r="C665" t="str">
            <v>Розвиток служби екстреної медичної допомоги (придбання медичного автотранспорту) для закладів охорони здоровія України</v>
          </cell>
        </row>
        <row r="666">
          <cell r="B666" t="str">
            <v>2301400</v>
          </cell>
          <cell r="C666" t="str">
            <v xml:space="preserve">Забезпечення медичних заходів окремих державних програм та комплексних заходів програмного характеру, в тому числі 200000 тис. грн. на придбання цифрових мамографів та ультразвукових діагностичних приладів вітчизняного виробництва_x000D_
</v>
          </cell>
        </row>
        <row r="667">
          <cell r="B667" t="str">
            <v>2301410</v>
          </cell>
          <cell r="C667" t="str">
            <v>Функціонування Національної наукової медичної бібліотеки, збереження та популяризація історії медицини</v>
          </cell>
        </row>
        <row r="668">
          <cell r="B668" t="str">
            <v>2301420</v>
          </cell>
          <cell r="C668" t="str">
            <v>Збереження та популяризація історії медицини</v>
          </cell>
        </row>
        <row r="669">
          <cell r="B669" t="str">
            <v>2301430</v>
          </cell>
          <cell r="C669"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670">
          <cell r="B670" t="str">
            <v>2301440</v>
          </cell>
          <cell r="C670" t="str">
            <v>Заходи з обміну та вивчення досвіду у провідних клініках світу</v>
          </cell>
        </row>
        <row r="671">
          <cell r="B671" t="str">
            <v>2301450</v>
          </cell>
          <cell r="C671" t="str">
            <v>Забезпечення окремих централізованих заходів з лікування цукрового діабету</v>
          </cell>
        </row>
        <row r="672">
          <cell r="B672" t="str">
            <v>2301480</v>
          </cell>
          <cell r="C672" t="str">
            <v>Компенсація виробникам додаткових витрат, пов'язаних з підвищенням з 1 січня 2004 р. ставки акцизного збору на спирт етиловий, що використовується для виготовлення лікарських засобів</v>
          </cell>
        </row>
        <row r="673">
          <cell r="B673" t="str">
            <v>2301510</v>
          </cell>
          <cell r="C673" t="str">
            <v>Заходи із реабілітації хворих на дитячий церебральний параліч у Міжнародній клініці відновного лікування</v>
          </cell>
        </row>
        <row r="674">
          <cell r="B674" t="str">
            <v>2301520</v>
          </cell>
          <cell r="C674" t="str">
            <v>Фінансова підтримка служб Товариства Червоного Хреста України та внесок до Міжнародної федерації Товариств Червоного Хреста та Червоного Півмісяця</v>
          </cell>
        </row>
        <row r="675">
          <cell r="B675" t="str">
            <v>2301540</v>
          </cell>
          <cell r="C675" t="str">
            <v>Надання державних пільгових довгострокових кредитів на підготовку медичних та фармацевтичних кадрів вищими навчальними закладами</v>
          </cell>
        </row>
        <row r="676">
          <cell r="B676" t="str">
            <v>2301580</v>
          </cell>
          <cell r="C676" t="str">
            <v>Заходи із запобігання поширенню та лікування грипу типу А/Н1N1/Каліфорнія/04/09 і гострих респіраторних захворювань</v>
          </cell>
        </row>
        <row r="677">
          <cell r="B677" t="str">
            <v>2301590</v>
          </cell>
          <cell r="C677" t="str">
            <v>Заходи із проектування, реконструкції та капітального ремонту закладів охорони здоров'я в містах проведення  Євро - 2012</v>
          </cell>
        </row>
        <row r="678">
          <cell r="B678" t="str">
            <v>2301600</v>
          </cell>
          <cell r="C678" t="str">
            <v>Заходи з подолання епідемії туберкульозу та СНІДу</v>
          </cell>
        </row>
        <row r="679">
          <cell r="B679" t="str">
            <v>2301610</v>
          </cell>
          <cell r="C679" t="str">
            <v>Поліпшення охорони здоров`я на службі у людей</v>
          </cell>
        </row>
        <row r="680">
          <cell r="B680" t="str">
            <v>2301800</v>
          </cell>
          <cell r="C680" t="str">
            <v>Заходи щодо створення державної клініки високих медичних технологій у Запорізькій області</v>
          </cell>
        </row>
        <row r="681">
          <cell r="B681" t="str">
            <v>2301810</v>
          </cell>
          <cell r="C681" t="str">
            <v>Будівництво сучасного лікувально-діагностичного комплексу Національної дитячої спеціалізованої лікарні іОхматдиті</v>
          </cell>
        </row>
        <row r="682">
          <cell r="B682" t="str">
            <v>2301820</v>
          </cell>
          <cell r="C682" t="str">
            <v>Будівництво сучасного лікувально-діагностичного комплексу Національної дитячої спеціалізованої лікарні "Охматдит"</v>
          </cell>
        </row>
        <row r="683">
          <cell r="B683" t="str">
            <v>2301830</v>
          </cell>
          <cell r="C683" t="str">
            <v>Завершення реконструкції харчоблоку Українського державного медико-соціального центру ветеранів війни с.Циблі</v>
          </cell>
        </row>
        <row r="684">
          <cell r="B684" t="str">
            <v>2301840</v>
          </cell>
          <cell r="C684" t="str">
            <v>Виконання робіт із будівництва об'єктів Національного медичного університету ім. О.О. Богомольця</v>
          </cell>
        </row>
        <row r="685">
          <cell r="B685" t="str">
            <v>2301850</v>
          </cell>
          <cell r="C685" t="str">
            <v>Реконструкція і розширення Національного інституту раку</v>
          </cell>
        </row>
        <row r="686">
          <cell r="B686" t="str">
            <v>2301860</v>
          </cell>
          <cell r="C686" t="str">
            <v>Розроблення проектно-кошторисної документації та виконання робіт з реконструкції будівель та споруд Українського науково-практичного центру ендокринної хірургії, трансплантології ендокринних органів і тканин</v>
          </cell>
        </row>
        <row r="687">
          <cell r="B687" t="str">
            <v>2301870</v>
          </cell>
          <cell r="C687" t="str">
            <v>Будівництво клінік медичних навчальних закладів ІІІ - ІV рівнів акредитації</v>
          </cell>
        </row>
        <row r="688">
          <cell r="B688" t="str">
            <v>2301880</v>
          </cell>
          <cell r="C688" t="str">
            <v>Добудова лікувального корпусу державного закладу "Прикарпатський центр репродукції людини" (м. Івано-Франківськ)</v>
          </cell>
        </row>
        <row r="689">
          <cell r="B689" t="str">
            <v>2301890</v>
          </cell>
          <cell r="C689" t="str">
            <v>Реконструкція та капітальний ремонт навчальних корпусів і гуртожитків Донецького національного медичного університету ім. М.Горького</v>
          </cell>
        </row>
        <row r="690">
          <cell r="B690" t="str">
            <v>2302000</v>
          </cell>
          <cell r="C690" t="str">
            <v>Державна служба України з лікарських засобів</v>
          </cell>
        </row>
        <row r="691">
          <cell r="B691" t="str">
            <v>2302010</v>
          </cell>
          <cell r="C691" t="str">
            <v>Керівництво та управління у сфері лікарських засобів</v>
          </cell>
        </row>
        <row r="692">
          <cell r="B692" t="str">
            <v>2302020</v>
          </cell>
          <cell r="C692" t="str">
            <v>Заходи по боротьбі з виробництвом та розповсюдженням фальсифікованих та субстандартних лікарських засобів</v>
          </cell>
        </row>
        <row r="693">
          <cell r="B693" t="str">
            <v>2302030</v>
          </cell>
          <cell r="C693" t="str">
            <v>Створення державної інформаційно-аналітичної системи контролю за лікарськими засобами і медичною продукцією</v>
          </cell>
        </row>
        <row r="694">
          <cell r="B694" t="str">
            <v>2303000</v>
          </cell>
          <cell r="C694" t="str">
            <v>Державна служба України з контролю за наркотиками</v>
          </cell>
        </row>
        <row r="695">
          <cell r="B695" t="str">
            <v>2303010</v>
          </cell>
          <cell r="C695" t="str">
            <v>Керівництво та управління у сфері контролю за наркотиками</v>
          </cell>
        </row>
        <row r="696">
          <cell r="B696" t="str">
            <v>2304000</v>
          </cell>
          <cell r="C696" t="str">
            <v>Державна санітарно-епідеміологічна служба України</v>
          </cell>
        </row>
        <row r="697">
          <cell r="B697" t="str">
            <v>2304010</v>
          </cell>
          <cell r="C697" t="str">
            <v>Керівництво та управління у сфері санітарно-епідеміологічної служби</v>
          </cell>
        </row>
        <row r="698">
          <cell r="B698" t="str">
            <v>2304020</v>
          </cell>
          <cell r="C698" t="str">
            <v>Проведення лабораторних досліджень у сфері санітарного та епідемічного благополуччя населення і вжиття спеціальних заходів на локалізацію та ліквідацію спалахів та епідемій</v>
          </cell>
        </row>
        <row r="699">
          <cell r="B699" t="str">
            <v>2305000</v>
          </cell>
          <cell r="C699" t="str">
            <v>Державна служба України з питань протидії ВІЛ-інфекції/СНІДу та інших соціально небезпечних захворювань</v>
          </cell>
        </row>
        <row r="700">
          <cell r="B700" t="str">
            <v>2305010</v>
          </cell>
          <cell r="C700" t="str">
            <v>Керівництво та управління у сфері протидії ВІЛ-інфекції/СНІДу та інших соціально небезпечних захворювань</v>
          </cell>
        </row>
        <row r="701">
          <cell r="B701" t="str">
            <v>2305020</v>
          </cell>
          <cell r="C701" t="str">
            <v>Удосконалення заходів протидіі ВІЛ-інфекції/СНІДу та інших соціально-небезпечних захворювань в Україні</v>
          </cell>
        </row>
        <row r="702">
          <cell r="B702" t="str">
            <v>2306000</v>
          </cell>
          <cell r="C702" t="str">
            <v>Національна академія медичних наук України</v>
          </cell>
        </row>
        <row r="703">
          <cell r="B703" t="str">
            <v>2310000</v>
          </cell>
          <cell r="C703" t="str">
            <v>Міністерство охорони здоров'я України (загальнодержавні витрати)</v>
          </cell>
        </row>
        <row r="704">
          <cell r="B704" t="str">
            <v>2311000</v>
          </cell>
          <cell r="C704" t="str">
            <v>Міністерство охорони здоров'я України (загальнодержавні витрати)</v>
          </cell>
        </row>
        <row r="705">
          <cell r="B705" t="str">
            <v>2311020</v>
          </cell>
          <cell r="C705" t="str">
            <v>Субвенція з державного бюджету місцевим бюджетам на оснащення сільських амбулаторій та фельдшерсько-акушерських пунктів, придбання автомобілів швидкої медичної допомоги для сільських закладів охорони здоров'я</v>
          </cell>
        </row>
        <row r="706">
          <cell r="B706" t="str">
            <v>2311030</v>
          </cell>
          <cell r="C706" t="str">
            <v>Субвенція з державного бюджету обласному бюджету Черкаської області на дооснащення медичним обладнанням для введення в експлуатацію дитячої обласної лікарні</v>
          </cell>
        </row>
        <row r="707">
          <cell r="B707" t="str">
            <v>2311050</v>
          </cell>
          <cell r="C707" t="str">
            <v>Субвенція з державного бюджету обласному бюджету Донецької області на забезпечення лікування інвалідів-спинальників у Донецькій обласній лікарні відновного лікування</v>
          </cell>
        </row>
        <row r="708">
          <cell r="B708" t="str">
            <v>2311060</v>
          </cell>
          <cell r="C708" t="str">
            <v>Субвенція з державного бюджету місцевим бюджетам на фінансування заходів із запобігання поширенню та лікування грипу типу А/Н1N1/Каліфорнія/04/09 і гострих респіраторних захворювань</v>
          </cell>
        </row>
        <row r="709">
          <cell r="B709" t="str">
            <v>2311090</v>
          </cell>
          <cell r="C709" t="str">
            <v>Субвенція з державного бюджету міському бюджету міста Києва на реконструкцію з розширенням будівель Київської міської клінічної лікарні N 6 з перепрофілюванням її під лікарню швидкої медичної допомоги</v>
          </cell>
        </row>
        <row r="710">
          <cell r="B710" t="str">
            <v>2311100</v>
          </cell>
          <cell r="C710" t="str">
            <v>Субвенція з державного бюджету обласному бюджету Донецької області на будівництво та капітальний ремонт окремих об'єктів обласних закладів охорони здоров'я</v>
          </cell>
        </row>
        <row r="711">
          <cell r="B711" t="str">
            <v>2311110</v>
          </cell>
          <cell r="C711" t="str">
            <v>Субвенція з державного бюджету міському бюджету м. Києва на капітальний ремонт Київського міського центру репродуктивної та перинатальної медицини</v>
          </cell>
        </row>
        <row r="712">
          <cell r="B712" t="str">
            <v>2311120</v>
          </cell>
          <cell r="C712" t="str">
            <v>Субвенція з державного бюджету обласному бюджету Чернівецької області на придбання обладнання для закладів охорони здоров'я Чернівецької області</v>
          </cell>
        </row>
        <row r="713">
          <cell r="B713" t="str">
            <v>2311130</v>
          </cell>
          <cell r="C713" t="str">
            <v>Субвенція з державного бюджету міському бюджету міста Києва на реконструкцію та ремонт приміщення з подальшим обладнанням Київського міського центру репродуктивної та перинатальної медицини</v>
          </cell>
        </row>
        <row r="714">
          <cell r="B714" t="str">
            <v>2311140</v>
          </cell>
          <cell r="C714" t="str">
            <v>Субвенція з державного бюджету міському бюджету міста Одеси на будівництво, реконструкцію, реставрацію і капітальний ремонт Одеської міської клінічної інфекційної лікарні</v>
          </cell>
        </row>
        <row r="715">
          <cell r="B715" t="str">
            <v>2311150</v>
          </cell>
          <cell r="C715" t="str">
            <v>Субвенція з державного бюджету міському бюджету міста Івано-Франківська на придбання медичного обладнання для закладів охорони здоров'я міста Івано-Франківськ</v>
          </cell>
        </row>
        <row r="716">
          <cell r="B716" t="str">
            <v>2311160</v>
          </cell>
          <cell r="C716" t="str">
            <v>Субвенція з державного бюджету місцевим бюджетам на придбання витратних матеріалів для закладів охорони здоров'я та лікарських засобів для інгаляційної анестезії</v>
          </cell>
        </row>
        <row r="717">
          <cell r="B717" t="str">
            <v>2311170</v>
          </cell>
          <cell r="C717" t="str">
            <v>Субвенція з державного бюджету обласному бюджету Кіровоградської області на придбання високовартісного медичного обладнання</v>
          </cell>
        </row>
        <row r="718">
          <cell r="B718" t="str">
            <v>2311180</v>
          </cell>
          <cell r="C718" t="str">
            <v>Субвенція з державного бюджету обласному бюджету Волинської області на закупівлю рентген-діагностичного обладнання, в тому числі ангіографу</v>
          </cell>
        </row>
        <row r="719">
          <cell r="B719" t="str">
            <v>2311190</v>
          </cell>
          <cell r="C719" t="str">
            <v>Субвенція з державного бюджету обласному бюджету Донецької області на будівництво ПЕТ-КТ центру, капітальний ремонт і реконструкцію лікарняних споруд та закупівлю високовартісного медичного обладнання для Донецького обласного клінічного територіального м</v>
          </cell>
        </row>
        <row r="720">
          <cell r="B720" t="str">
            <v>2311200</v>
          </cell>
          <cell r="C720" t="str">
            <v>Субвенція з державного бюджету обласному бюджету Одеської області на закупівлю рентген-діагностичного та іншого медичного обладнання</v>
          </cell>
        </row>
        <row r="721">
          <cell r="B721" t="str">
            <v>2311210</v>
          </cell>
          <cell r="C721" t="str">
            <v>Субвенція з державного бюджету районному бюджету Васильківського району Київської області на завершення будівництва та введення в експлуатацію амбулаторії смт Глеваха</v>
          </cell>
        </row>
        <row r="722">
          <cell r="B722" t="str">
            <v>2311220</v>
          </cell>
          <cell r="C722" t="str">
            <v>Субвенція з державного бюджету місцевим бюджетам на придбання витратних матеріалів та медичного обладнання для закладів охорони здоров'я</v>
          </cell>
        </row>
        <row r="723">
          <cell r="B723" t="str">
            <v>2311230</v>
          </cell>
          <cell r="C723" t="str">
            <v>Субвенція з державного бюджету місцевим бюджетам на поліпшення умов оплати праці медичних працівників, які надають медичну допомогу хворим на туберкульоз</v>
          </cell>
        </row>
        <row r="724">
          <cell r="B724" t="str">
            <v>2311240</v>
          </cell>
          <cell r="C724" t="str">
            <v>Субвенція з державного бюджету міському бюджету міста Донецька на придбання сучасного медичного обладнання для закладів охорони здоров'я</v>
          </cell>
        </row>
        <row r="725">
          <cell r="B725" t="str">
            <v>2311250</v>
          </cell>
          <cell r="C725" t="str">
            <v>Субвенція з державного бюджету міському бюджету міста Дзержинськ Донецької області на придбання сучасного лікувально-діагностичного обладнання для закладів охорони здоров'я</v>
          </cell>
        </row>
        <row r="726">
          <cell r="B726" t="str">
            <v>2311260</v>
          </cell>
          <cell r="C726" t="str">
            <v>Субвенція з державного бюджету обласному бюджету Дніпропетровської області на придбання медичного обладнання та автомобілів швидкої медичної допомоги для закладів охорони здоров'я</v>
          </cell>
        </row>
        <row r="727">
          <cell r="B727" t="str">
            <v>2311270</v>
          </cell>
          <cell r="C727" t="str">
            <v>Субвенція з державного бюджету обласному бюджету Київської області на придбання медичного обладнання для Київської обласної клінічної лікарні</v>
          </cell>
        </row>
        <row r="728">
          <cell r="B728" t="str">
            <v>2311280</v>
          </cell>
          <cell r="C728" t="str">
            <v>Субвенція з державного бюджету обласному бюджету Закарпатської області на придбання сучасного високовартісного лікувального та діагностичного обладнання для закладів охорони здоров'я</v>
          </cell>
        </row>
        <row r="729">
          <cell r="B729" t="str">
            <v>2311290</v>
          </cell>
          <cell r="C729" t="str">
            <v>Субвенція з державного бюджету місцевим бюджетам на підтримку реформування системи охорони здоров'я у Вінницькій, Дніпропетровській, Донецькій областях та м. Києві</v>
          </cell>
        </row>
        <row r="730">
          <cell r="B730" t="str">
            <v>2311300</v>
          </cell>
          <cell r="C730" t="str">
            <v>Субвенція з державного бюджету місцевим бюджетам на придбання медикаментів та виробів медичного призначення для забезпечення швидкої медичної допомоги</v>
          </cell>
        </row>
        <row r="731">
          <cell r="B731" t="str">
            <v>2311310</v>
          </cell>
          <cell r="C731" t="str">
            <v>Субвенція з державного бюджету місцевим бюджетам на придбання медикаментів та виробів медичного призначення для реалізації заходів державних цільових програм та комплексних заходів програмного характеру</v>
          </cell>
        </row>
        <row r="732">
          <cell r="B732" t="str">
            <v>2311320</v>
          </cell>
          <cell r="C732" t="str">
            <v>Субвенція з державного бюджету місцевим бюджетам на придбання медичного обладнання (мамографічного, рентгенологічного та апаратів ультразвукової діагностики) вітчизняного виробництва</v>
          </cell>
        </row>
        <row r="733">
          <cell r="B733" t="str">
            <v>2311330</v>
          </cell>
          <cell r="C733" t="str">
            <v>Субвенція з державного бюджету міському бюджету міста Києва на забезпечення функціонування Київської міської клінічної лікарні "Київський міський центр серця"</v>
          </cell>
        </row>
        <row r="734">
          <cell r="B734" t="str">
            <v>2311340</v>
          </cell>
          <cell r="C734" t="str">
            <v>Субвенція з державного бюджету місцевим бюджетам на погашення кредиторської заборгованості за медичне обладнання, придбане в 2011 році за рахунок субвенції з державного бюджету місцевим бюджетам на придбання витратних матеріалів та медичного обладнання д</v>
          </cell>
        </row>
        <row r="735">
          <cell r="B735" t="str">
            <v>2311350</v>
          </cell>
          <cell r="C735" t="str">
            <v>Субвенція з державного бюджету місцевим бюджетам на часткове відшкодування вартості лікарських засобів для лікування осіб з гіпертонічною хворобою</v>
          </cell>
        </row>
        <row r="736">
          <cell r="B736" t="str">
            <v>2311360</v>
          </cell>
          <cell r="C736" t="str">
            <v>Субвенція з державного бюджету обласному бюджету Харківської області на придбання лікарських засобів та виробів медичного призначення для Обласної клінічної лікарні - центру екстреної медичної допомоги та медицини катастроф</v>
          </cell>
        </row>
        <row r="737">
          <cell r="B737" t="str">
            <v>2311370</v>
          </cell>
          <cell r="C737" t="str">
            <v>Субвенція з державного бюджету міському бюджету міста Києва на забезпечення функціонування Центру ядерної медицини Київського міського клінічного онкологічного центру</v>
          </cell>
        </row>
        <row r="738">
          <cell r="B738" t="str">
            <v>2311380</v>
          </cell>
          <cell r="C738" t="str">
            <v>Субвенція з державного бюджету місцевим бюджетам на придбання медичного обладнання та  автотранспорту для закладів охорони здоров'я </v>
          </cell>
        </row>
        <row r="739">
          <cell r="B739" t="str">
            <v>2311390</v>
          </cell>
          <cell r="C739" t="str">
            <v>Субвенція з державного бюджету міському бюджету міста Києва на забезпечення функціонування Центру ядерної медицини Київського міського клінічного онкологічного центру</v>
          </cell>
        </row>
        <row r="740">
          <cell r="B740" t="str">
            <v>2311410</v>
          </cell>
          <cell r="C740" t="str">
            <v>Медична субвенція з державного бюджету місцевим бюджетам</v>
          </cell>
        </row>
        <row r="741">
          <cell r="B741" t="str">
            <v>2311420</v>
          </cell>
          <cell r="C741" t="str">
            <v>Субвенція з державного бюджету місцевим бюджетам на забезпечення медичних заходів окремих державних програм та комплексних заходів програмного характеру</v>
          </cell>
        </row>
        <row r="742">
          <cell r="B742" t="str">
            <v>2311430</v>
          </cell>
          <cell r="C742" t="str">
            <v xml:space="preserve">Субвенція з державного бюджету обласному бюджету Львівської області на завершення реконструкції Львівського обласного перинатального центру_x000D_
</v>
          </cell>
        </row>
        <row r="743">
          <cell r="B743" t="str">
            <v>2311600</v>
          </cell>
          <cell r="C743" t="str">
            <v>Субвенція з державного бюджету місцевим бюджетам на реформування регіональних систем охорони здоровія для здійснення  заходів з виконання спільного з Міжнародним банком реконструкції та розвитку проекту "Поліпшення охорони здоров'я на службі у людей"</v>
          </cell>
        </row>
        <row r="744">
          <cell r="B744" t="str">
            <v>2400000</v>
          </cell>
          <cell r="C744" t="str">
            <v>Міністерство екології та природних ресурсів України</v>
          </cell>
        </row>
        <row r="745">
          <cell r="B745" t="str">
            <v>2401000</v>
          </cell>
          <cell r="C745" t="str">
            <v>Апарат Міністерства екології та природних ресурсів України</v>
          </cell>
        </row>
        <row r="746">
          <cell r="B746" t="str">
            <v>2401010</v>
          </cell>
          <cell r="C746" t="str">
            <v>Загальне керівництво та управління у сфері екології та природних ресурсів</v>
          </cell>
        </row>
        <row r="747">
          <cell r="B747" t="str">
            <v>2401020</v>
          </cell>
          <cell r="C747" t="str">
            <v>Управління та контроль у сфері охорони навколишнього природного середовища на регіональному рівні</v>
          </cell>
        </row>
        <row r="748">
          <cell r="B748" t="str">
            <v>2401030</v>
          </cell>
          <cell r="C748" t="str">
            <v>Розробка та впровадження комплексної інформаційної системи Міністерства екології та природних ресурсів України</v>
          </cell>
        </row>
        <row r="749">
          <cell r="B749" t="str">
            <v>2401040</v>
          </cell>
          <cell r="C749" t="str">
            <v>Прикладні наукові та науково-технічні розробки, виконання робіт за державними цільовими програмами і державним замовленням у сфері природоохоронної діяльності, фінансова підтримка підготовки наукових кадрів</v>
          </cell>
        </row>
        <row r="750">
          <cell r="B750" t="str">
            <v>2401090</v>
          </cell>
          <cell r="C750" t="str">
            <v>Підвищення кваліфікації та перепідготовка у сфері екології та природних ресурсів, підготовка наукових та науково-педагогічних кадрів</v>
          </cell>
        </row>
        <row r="751">
          <cell r="B751" t="str">
            <v>2401100</v>
          </cell>
          <cell r="C751"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752">
          <cell r="B752" t="str">
            <v>2401140</v>
          </cell>
          <cell r="C752" t="str">
            <v>Підготовка робітничих кадрів у професійно-технічних навчальних закладах соціальної реабілітації та адаптації</v>
          </cell>
        </row>
        <row r="753">
          <cell r="B753" t="str">
            <v>2401160</v>
          </cell>
          <cell r="C753" t="str">
            <v>Заходи із створення і збереження природно-заповідного фонду, ведення кадастрів тваринного і рослинного світу, Червоної книги</v>
          </cell>
        </row>
        <row r="754">
          <cell r="B754" t="str">
            <v>2401190</v>
          </cell>
          <cell r="C754" t="str">
            <v>Моніторинг навколишнього природного середовища та забезпечення державного контролю за додержанням вимог природоохоронного законодавства</v>
          </cell>
        </row>
        <row r="755">
          <cell r="B755" t="str">
            <v>2401230</v>
          </cell>
          <cell r="C755" t="str">
            <v>Очистка стічних вод</v>
          </cell>
        </row>
        <row r="756">
          <cell r="B756" t="str">
            <v>2401240</v>
          </cell>
          <cell r="C756" t="str">
            <v>Міжнародне співробітництво у сфері охорони навколишнього природного середовища, сприяння сталому розвитку, екологічній освіті та поширенню екологічної інформації</v>
          </cell>
        </row>
        <row r="757">
          <cell r="B757" t="str">
            <v>2401250</v>
          </cell>
          <cell r="C757" t="str">
            <v>Поводження з відходами та небезпечними хімічними речовинами</v>
          </cell>
        </row>
        <row r="758">
          <cell r="B758" t="str">
            <v>2401260</v>
          </cell>
          <cell r="C758" t="str">
            <v>Формування національної екологічної мережі</v>
          </cell>
        </row>
        <row r="759">
          <cell r="B759" t="str">
            <v>2401270</v>
          </cell>
          <cell r="C759" t="str">
            <v>Здійснення природоохоронних заходів</v>
          </cell>
        </row>
        <row r="760">
          <cell r="B760" t="str">
            <v>2401280</v>
          </cell>
          <cell r="C760" t="str">
            <v>Здійснення природоохоронних заходів, направлених на упередження та ліквідацію наслідків негативних природних явищ</v>
          </cell>
        </row>
        <row r="761">
          <cell r="B761" t="str">
            <v>2401290</v>
          </cell>
          <cell r="C761" t="str">
            <v>Підвищення якості атмосферного повітря</v>
          </cell>
        </row>
        <row r="762">
          <cell r="B762" t="str">
            <v>2401320</v>
          </cell>
          <cell r="C762" t="str">
            <v>Фінансова підтримка природоохоронної діяльності, у тому числі через механізм здешевлення кредитів комерційних банків</v>
          </cell>
        </row>
        <row r="763">
          <cell r="B763" t="str">
            <v>2401330</v>
          </cell>
          <cell r="C763" t="str">
            <v>Заходи щодо очистки стічних вод в місті Одесі</v>
          </cell>
        </row>
        <row r="764">
          <cell r="B764" t="str">
            <v>2401450</v>
          </cell>
          <cell r="C764" t="str">
            <v>Загальнодержавні топографо-геодезичні та картографічні роботи, демаркація та делімітація державного кордону</v>
          </cell>
        </row>
        <row r="765">
          <cell r="B765" t="str">
            <v>2401460</v>
          </cell>
          <cell r="C765" t="str">
            <v>Демаркація та делімітація державного кордону</v>
          </cell>
        </row>
        <row r="766">
          <cell r="B766" t="str">
            <v>2401470</v>
          </cell>
          <cell r="C766" t="str">
            <v>Керівництво та управління у сфері геодезії, картографії та кадастру</v>
          </cell>
        </row>
        <row r="767">
          <cell r="B767" t="str">
            <v>2401480</v>
          </cell>
          <cell r="C767" t="str">
            <v>Фінансове забезпечення цільових проектів екологічної модернізації підприємств</v>
          </cell>
        </row>
        <row r="768">
          <cell r="B768" t="str">
            <v>2401490</v>
          </cell>
          <cell r="C768" t="str">
            <v>Компенсація витрат, пов'язаних з утилізацією транспортних засобів</v>
          </cell>
        </row>
        <row r="769">
          <cell r="B769" t="str">
            <v>2401510</v>
          </cell>
          <cell r="C769" t="str">
            <v>Внески України до бюджетів Рамкової конвенції ООН про зміну клімату, Кіотського протоколу та Міжнародного журналу транзакцій</v>
          </cell>
        </row>
        <row r="770">
          <cell r="B770" t="str">
            <v>2401520</v>
          </cell>
          <cell r="C770" t="str">
            <v>Забезпечення діяльності Національного центру обліку викидів парникових газів</v>
          </cell>
        </row>
        <row r="771">
          <cell r="B771" t="str">
            <v>2401530</v>
          </cell>
          <cell r="C771" t="str">
            <v>Державна підтримка заходів, спрямованих на зменшення обсягів викидів (збільшення абсорбції) парникових газів, у тому числі на утеплення приміщень закладів соціального забезпечення, розвиток міжнародного співробітництва з питань зміни клімату</v>
          </cell>
        </row>
        <row r="772">
          <cell r="B772" t="str">
            <v>2402000</v>
          </cell>
          <cell r="C772" t="str">
            <v>Державне агентство екологічних інвестицій України</v>
          </cell>
        </row>
        <row r="773">
          <cell r="B773" t="str">
            <v>2402010</v>
          </cell>
          <cell r="C773" t="str">
            <v>Керівництво та управління у сфері екологічних інвестицій</v>
          </cell>
        </row>
        <row r="774">
          <cell r="B774" t="str">
            <v>2404000</v>
          </cell>
          <cell r="C774" t="str">
            <v>Державна служба геології та надр України</v>
          </cell>
        </row>
        <row r="775">
          <cell r="B775" t="str">
            <v>2404010</v>
          </cell>
          <cell r="C775" t="str">
            <v>Керівництво та управління у сфері геологічного вивчення та використання надр</v>
          </cell>
        </row>
        <row r="776">
          <cell r="B776" t="str">
            <v>2404020</v>
          </cell>
          <cell r="C776" t="str">
            <v>Розвиток мінерально-сировинної бази</v>
          </cell>
        </row>
        <row r="777">
          <cell r="B777" t="str">
            <v>2404030</v>
          </cell>
          <cell r="C777" t="str">
            <v>Геолого-екологічні дослідження та заходи</v>
          </cell>
        </row>
        <row r="778">
          <cell r="B778" t="str">
            <v>2405000</v>
          </cell>
          <cell r="C778" t="str">
            <v>Державна екологічна інспекція України</v>
          </cell>
        </row>
        <row r="779">
          <cell r="B779" t="str">
            <v>2405010</v>
          </cell>
          <cell r="C779" t="str">
            <v>Керівництво та управління у сфері екологічного контролю</v>
          </cell>
        </row>
        <row r="780">
          <cell r="B780" t="str">
            <v>2405020</v>
          </cell>
          <cell r="C780" t="str">
            <v>Зміцнення матеріально-технічної бази і методологічне забезпечення Державної екологічної інспекції України та її територіальних органів</v>
          </cell>
        </row>
        <row r="781">
          <cell r="B781" t="str">
            <v>2406000</v>
          </cell>
          <cell r="C781" t="str">
            <v>Національна комісія з радіаційного захисту населення України</v>
          </cell>
        </row>
        <row r="782">
          <cell r="B782" t="str">
            <v>2406010</v>
          </cell>
          <cell r="C782" t="str">
            <v>Керівництво та управління у сфері радіаційного захисту населення</v>
          </cell>
        </row>
        <row r="783">
          <cell r="B783" t="str">
            <v>2407000</v>
          </cell>
          <cell r="C783" t="str">
            <v>Державне агентство водних ресурсів України</v>
          </cell>
        </row>
        <row r="784">
          <cell r="B784" t="str">
            <v>2407010</v>
          </cell>
          <cell r="C784" t="str">
            <v>Керівництво та управління у сфері водного господарства</v>
          </cell>
        </row>
        <row r="785">
          <cell r="B785" t="str">
            <v>2407020</v>
          </cell>
          <cell r="C785" t="str">
            <v>Прикладні наукові та науково-технічні розробки, виконання робіт за державним замовленням у сфері розвитку водного господарства</v>
          </cell>
        </row>
        <row r="786">
          <cell r="B786" t="str">
            <v>2407030</v>
          </cell>
          <cell r="C786" t="str">
            <v>Розробки найважливіших новітніх технологій у сфері екологічного оздоровлення водних ресурсів</v>
          </cell>
        </row>
        <row r="787">
          <cell r="B787" t="str">
            <v>2407040</v>
          </cell>
          <cell r="C787" t="str">
            <v>Підвищення кваліфікації кадрів у сфері водного господарства</v>
          </cell>
        </row>
        <row r="788">
          <cell r="B788" t="str">
            <v>2407050</v>
          </cell>
          <cell r="C788" t="str">
            <v>Експлуатація державного водогосподарського комплексу та управління водними ресурсами</v>
          </cell>
        </row>
        <row r="789">
          <cell r="B789" t="str">
            <v>2407060</v>
          </cell>
          <cell r="C789" t="str">
            <v>Ведення державного моніторингу поверхневих вод, водного кадастру, паспортизація, управління водними ресурсами</v>
          </cell>
        </row>
        <row r="790">
          <cell r="B790" t="str">
            <v>2407070</v>
          </cell>
          <cell r="C790" t="str">
            <v>Захист від шкідливої дії вод сільських населених пунктів та сільськогосподарських угідь, в тому числі в басейні р. Тиса у Закарпатській області</v>
          </cell>
        </row>
        <row r="791">
          <cell r="B791" t="str">
            <v>2407080</v>
          </cell>
          <cell r="C791" t="str">
            <v>Комплексний протипаводковий захист в басейні р. Тиса у Закарпатській області</v>
          </cell>
        </row>
        <row r="792">
          <cell r="B792" t="str">
            <v>2407090</v>
          </cell>
          <cell r="C792" t="str">
            <v>Першочергове забезпечення населених пунктів централізованим водопостачанням</v>
          </cell>
        </row>
        <row r="793">
          <cell r="B793" t="str">
            <v>2407100</v>
          </cell>
          <cell r="C793"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794">
          <cell r="B794" t="str">
            <v>2407110</v>
          </cell>
          <cell r="C794" t="str">
            <v>Комплексний протипаводковий захист Прикарпатського регіону</v>
          </cell>
        </row>
        <row r="795">
          <cell r="B795" t="str">
            <v>2407120</v>
          </cell>
          <cell r="C795" t="str">
            <v>Розвиток та поліпшення екологічного стану зрошуваних та осушених угідь</v>
          </cell>
        </row>
        <row r="796">
          <cell r="B796" t="str">
            <v>2407130</v>
          </cell>
          <cell r="C796" t="str">
            <v>Виконання боргових зобов'язань за кредитом, залученим ДП "Львівська обласна дирекція з протипаводкового захисту" під державну гарантію</v>
          </cell>
        </row>
        <row r="797">
          <cell r="B797" t="str">
            <v>2407140</v>
          </cell>
          <cell r="C797" t="str">
            <v>Здійснення заходів із заповнення водою водосховищ та інших водних об'єктів  Автономної Республіки Крим</v>
          </cell>
        </row>
        <row r="798">
          <cell r="B798" t="str">
            <v>2407150</v>
          </cell>
          <cell r="C798" t="str">
            <v>Покращення гідрологічного режиму та санітарного стану річок, будівництво та реконструкція берегоукріплювальних і гідротехнічних споруд у басейні р. Сіверський Донець</v>
          </cell>
        </row>
        <row r="799">
          <cell r="B799" t="str">
            <v>2407700</v>
          </cell>
          <cell r="C799" t="str">
            <v>Здійснення заходів щодо запобігання можливому затопленню територій внаслідок льодоходу та повені</v>
          </cell>
        </row>
        <row r="800">
          <cell r="B800" t="str">
            <v>2408000</v>
          </cell>
          <cell r="C800" t="str">
            <v>Державне агентство України з управління зоною відчуження</v>
          </cell>
        </row>
        <row r="801">
          <cell r="B801" t="str">
            <v>2408010</v>
          </cell>
          <cell r="C801" t="str">
            <v>Керівництво та управління діяльністю у зоні відчуження</v>
          </cell>
        </row>
        <row r="802">
          <cell r="B802" t="str">
            <v>2408040</v>
          </cell>
          <cell r="C802" t="str">
            <v>Внески України до Чорнобильського фонду "Укриття" та до рахунку ядерної безпеки ЄБРР</v>
          </cell>
        </row>
        <row r="803">
          <cell r="B803" t="str">
            <v>2408070</v>
          </cell>
          <cell r="C803" t="str">
            <v>Радіологічний захист населення та екологічне оздоровлення території, що зазнала радіоактивного забруднення</v>
          </cell>
        </row>
        <row r="804">
          <cell r="B804" t="str">
            <v>2408080</v>
          </cell>
          <cell r="C804" t="str">
            <v>Наукове забезпечення робіт та інформаційні системи щодо ліквідації наслідків Чорнобильської катастрофи</v>
          </cell>
        </row>
        <row r="805">
          <cell r="B805" t="str">
            <v>2408090</v>
          </cell>
          <cell r="C805" t="str">
            <v>Виконання робіт у сфері поводження з радіоактивними відходами неядерного циклу, будівництво комплексу "Вектор" та експлуатація його об'єктів</v>
          </cell>
        </row>
        <row r="806">
          <cell r="B806" t="str">
            <v>2408110</v>
          </cell>
          <cell r="C806" t="str">
            <v>Підтримка екологічно безпечного стану у зонах відчуження і безумовного (обов'язкового) відселення</v>
          </cell>
        </row>
        <row r="807">
          <cell r="B807" t="str">
            <v>2408120</v>
          </cell>
          <cell r="C807" t="str">
            <v>Підтримка у безпечному стані енергоблоків та об'єкта "Укриття" та заходи щодо підготовки до зняття з експлуатації Чорнобильської АЕС</v>
          </cell>
        </row>
        <row r="808">
          <cell r="B808" t="str">
            <v>2500000</v>
          </cell>
          <cell r="C808" t="str">
            <v>Міністерство соціальної політики України</v>
          </cell>
        </row>
        <row r="809">
          <cell r="B809" t="str">
            <v>2501000</v>
          </cell>
          <cell r="C809" t="str">
            <v>Апарат Міністерства соціальної політики України</v>
          </cell>
        </row>
        <row r="810">
          <cell r="B810" t="str">
            <v>2501010</v>
          </cell>
          <cell r="C810" t="str">
            <v>Керівництво та управління у сфері соціальної політики</v>
          </cell>
        </row>
        <row r="811">
          <cell r="B811" t="str">
            <v>2501040</v>
          </cell>
          <cell r="C811" t="str">
            <v>Прикладні наукові та науково-технічні розробки, підготовка наукових кадрів у сфері соціальної політики, промислової безпеки та охорони праці</v>
          </cell>
        </row>
        <row r="812">
          <cell r="B812" t="str">
            <v>2501050</v>
          </cell>
          <cell r="C812" t="str">
            <v>Підготовка кадрів для галузі соціального захисту вищими навчальними закладами І і ІІ рівнів акредитації</v>
          </cell>
        </row>
        <row r="813">
          <cell r="B813" t="str">
            <v>2501060</v>
          </cell>
          <cell r="C813" t="str">
            <v>Підвищення кваліфікації працівників органів соціального захисту та соціальна адаптація військовослужбовців, звільнених у запас або у відставку</v>
          </cell>
        </row>
        <row r="814">
          <cell r="B814" t="str">
            <v>2501070</v>
          </cell>
          <cell r="C814" t="str">
            <v>Спеціалізована протезно-ортопедична та медично-реабілітаційна допомога інвалідам у клініці Науково-дослідного інституту протезування, протезобудування та відновлення працездатності</v>
          </cell>
        </row>
        <row r="815">
          <cell r="B815" t="str">
            <v>2501090</v>
          </cell>
          <cell r="C815" t="str">
            <v>Створення і програмно-технічне забезпечення системи інформаційно-аналітичної підтримки, інформаційно-методичне забезпечення та виготовлення бланків посвідчень і нагрудних знаків для системи соціального захисту</v>
          </cell>
        </row>
        <row r="816">
          <cell r="B816" t="str">
            <v>2501100</v>
          </cell>
          <cell r="C816" t="str">
            <v>Забезпечення житлом інвалідів війни, воїнів-інтернаціоналістів,  громадян, які постраждали внаслідок Чорнобильської катастрофи, інвалідів по зору та слуху, військовослужбовців, звільнених у запас або у відставку, для відселення їх із закритих та віддален</v>
          </cell>
        </row>
        <row r="817">
          <cell r="B817" t="str">
            <v>2501110</v>
          </cell>
          <cell r="C817" t="str">
            <v>Фінансова підтримка заходів із соціального захисту дітей</v>
          </cell>
        </row>
        <row r="818">
          <cell r="B818" t="str">
            <v>2501120</v>
          </cell>
          <cell r="C818" t="str">
            <v>Розселення та облаштування депортованих кримських татар та осіб інших національностей, які були  депортовані з території України</v>
          </cell>
        </row>
        <row r="819">
          <cell r="B819" t="str">
            <v>2501130</v>
          </cell>
          <cell r="C819" t="str">
            <v>Одноразові виплати жінкам, яким присвоєно почесне звання України "Мати-героїня", інвалідам і непрацюючим малозабезпеченим особам та особам, які постраждали від торгівлі людьми</v>
          </cell>
        </row>
        <row r="820">
          <cell r="B820" t="str">
            <v>2501140</v>
          </cell>
          <cell r="C820" t="str">
            <v>Створення і програмно-технічне забезпечення системи інформаційно-аналітичної підтримки та інформаційно-методичне забезпечення установ системи Міністерства соціальної політики України</v>
          </cell>
        </row>
        <row r="821">
          <cell r="B821" t="str">
            <v>2501150</v>
          </cell>
          <cell r="C821" t="str">
            <v>Щорічна разова грошова допомога ветеранам війни та жертвам нацистських переслідувань</v>
          </cell>
        </row>
        <row r="822">
          <cell r="B822" t="str">
            <v>2501160</v>
          </cell>
          <cell r="C822" t="str">
            <v>Довічні державні стипендії</v>
          </cell>
        </row>
        <row r="823">
          <cell r="B823" t="str">
            <v>2501170</v>
          </cell>
          <cell r="C823" t="str">
            <v>Розробка нових видів протезно-ортопедичних виробів та обслуговування інвалідів у стаціонарах при протезних підприємствах</v>
          </cell>
        </row>
        <row r="824">
          <cell r="B824" t="str">
            <v>2501180</v>
          </cell>
          <cell r="C824" t="str">
            <v>Соціальний захист працівників, що  вивільняються у зв'язку з виведенням з експлуатації Чорнобильської АЕС</v>
          </cell>
        </row>
        <row r="825">
          <cell r="B825" t="str">
            <v>2501200</v>
          </cell>
          <cell r="C825" t="str">
            <v>Соціальний захист громадян, які постраждали внаслідок Чорнобильської катастрофи</v>
          </cell>
        </row>
        <row r="826">
          <cell r="B826" t="str">
            <v>2501210</v>
          </cell>
          <cell r="C826" t="str">
            <v>Компенсація сім'ям з дітьми та видатки на безплатне харчування дітей, які постраждали внаслідок Чорнобильської катастрофи</v>
          </cell>
        </row>
        <row r="827">
          <cell r="B827" t="str">
            <v>2501220</v>
          </cell>
          <cell r="C827" t="str">
            <v>Фінансова підтримка громадських організацій інвалідів та ветеранів, заходи з відвідування військових поховань і військових пам'ятників та з увічнення Перемоги у Великій Вітчизняній війні 1941 - 1945 років</v>
          </cell>
        </row>
        <row r="828">
          <cell r="B828" t="str">
            <v>2501230</v>
          </cell>
          <cell r="C828" t="str">
            <v>Щомісячна грошова допомога у зв'язку з обмеженням споживання продуктів харчування місцевого виробництва та компенсації за пільгове забезпечення продуктами харчування громадян, які постраждали внаслідок Чорнобильської катастрофи</v>
          </cell>
        </row>
        <row r="829">
          <cell r="B829" t="str">
            <v>2501240</v>
          </cell>
          <cell r="C829" t="str">
            <v>Компенсації за втрачене майно та оплата витрат у зв'язку з переїздом на нове місце проживання громадянам, які постраждали внаслідок Чорнобильської катастрофи</v>
          </cell>
        </row>
        <row r="830">
          <cell r="B830" t="str">
            <v>2501250</v>
          </cell>
          <cell r="C830" t="str">
            <v>Компенсації за шкоду, заподіяну здоров'ю, та допомоги на оздоровлення, у разі звільнення з роботи громадян, які постраждали внаслідок Чорнобильської катастрофи</v>
          </cell>
        </row>
        <row r="831">
          <cell r="B831" t="str">
            <v>2501260</v>
          </cell>
          <cell r="C831"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832">
          <cell r="B832" t="str">
            <v>2501270</v>
          </cell>
          <cell r="C832" t="str">
            <v>Допомога по тимчасовій непрацездатності громадянам, які постраждали внаслідок Чорнобильської катастрофи</v>
          </cell>
        </row>
        <row r="833">
          <cell r="B833" t="str">
            <v>2501280</v>
          </cell>
          <cell r="C833" t="str">
            <v>Забезпечення житлом громадян, які постраждали внаслідок Чорнобильської катастрофи</v>
          </cell>
        </row>
        <row r="834">
          <cell r="B834" t="str">
            <v>2501300</v>
          </cell>
          <cell r="C834" t="str">
            <v>Обслуговування банківських позик, наданих на пільгових умовах до 1999 року громадянам, які постраждали внаслідок Чорнобильської катастрофи</v>
          </cell>
        </row>
        <row r="835">
          <cell r="B835" t="str">
            <v>2501350</v>
          </cell>
          <cell r="C835" t="str">
            <v>Компенсація підприємствам, установам, організаціям у межах середнього заробітку працівників, призваних на військову службу за призовом під час мобілізації, на особливий період</v>
          </cell>
        </row>
        <row r="836">
          <cell r="B836" t="str">
            <v>2501360</v>
          </cell>
          <cell r="C836" t="str">
            <v>Оздоровлення громадян, які постраждали внаслідок Чорнобильської катастрофи</v>
          </cell>
        </row>
        <row r="837">
          <cell r="B837" t="str">
            <v>2501370</v>
          </cell>
          <cell r="C837" t="str">
            <v>Впровадження інноваційних технологій у виробництві технічних засобів реабілітації інвалідів</v>
          </cell>
        </row>
        <row r="838">
          <cell r="B838" t="str">
            <v>2501380</v>
          </cell>
          <cell r="C838" t="str">
            <v>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 хворих на туберкульоз</v>
          </cell>
        </row>
        <row r="839">
          <cell r="B839" t="str">
            <v>2501400</v>
          </cell>
          <cell r="C839" t="str">
            <v>Часткове покриття видатків Фонду загальнообов'язкового державного соціального страхування України на випадок безробіття на створення нових робочих місць для забезпечення зайнятості мешканців вугледобувних регіонів</v>
          </cell>
        </row>
        <row r="840">
          <cell r="B840" t="str">
            <v>2501410</v>
          </cell>
          <cell r="C840" t="str">
            <v>Реєстрація державною службою зайнятості трудових договорів, укладених між працівниками та фізичними особами</v>
          </cell>
        </row>
        <row r="841">
          <cell r="B841" t="str">
            <v>2501420</v>
          </cell>
          <cell r="C841" t="str">
            <v>Надання роботодавцям компенсації для забезпечення молоді першим робочим місцем</v>
          </cell>
        </row>
        <row r="842">
          <cell r="B842" t="str">
            <v>2501430</v>
          </cell>
          <cell r="C842" t="str">
            <v>Одноразова виплата жінкам, яким присвоєно почесне звання України "Мати-героїня"</v>
          </cell>
        </row>
        <row r="843">
          <cell r="B843" t="str">
            <v>2501440</v>
          </cell>
          <cell r="C843" t="str">
            <v>Реалізація державної політики з питань сім'ї та дітей</v>
          </cell>
        </row>
        <row r="844">
          <cell r="B844" t="str">
            <v>2501450</v>
          </cell>
          <cell r="C844" t="str">
            <v>Оздоровлення і відпочинок дітей, які потребують особливої уваги та підтримки, в дитячому оздоровчому таборі ДЦ "Молода Гвардія"</v>
          </cell>
        </row>
        <row r="845">
          <cell r="B845" t="str">
            <v>2501460</v>
          </cell>
          <cell r="C845" t="str">
            <v>Комплексне медико-санітарне забезпечення та лікування онкологічних захворювань із застосуванням високовартісних медичних технологій громадян, які постраждали внаслідок Чорнобильської катастрофи</v>
          </cell>
        </row>
        <row r="846">
          <cell r="B846" t="str">
            <v>2501470</v>
          </cell>
          <cell r="C846" t="str">
            <v>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v>
          </cell>
        </row>
        <row r="847">
          <cell r="B847" t="str">
            <v>2501480</v>
          </cell>
          <cell r="C847" t="str">
            <v>Надання щомісячної адресної допомоги особам, які переміщуються з тимчасово окупованої території України та районів проведення антитерористичної операції, для покриття витрат на проживання, в тому числі на оплату житлово-комунальних послуг</v>
          </cell>
        </row>
        <row r="848">
          <cell r="B848" t="str">
            <v>2501550</v>
          </cell>
          <cell r="C848" t="str">
            <v>Підготовка кадрів для галузі соціального захисту вищими навчальними закладами ІІІ - ІV рівнів акредитації</v>
          </cell>
        </row>
        <row r="849">
          <cell r="B849" t="str">
            <v>2501570</v>
          </cell>
          <cell r="C849" t="str">
            <v>Виплата матеріальної допомоги військовослужбовцям, звільненими з  військової строкової служби</v>
          </cell>
        </row>
        <row r="850">
          <cell r="B850" t="str">
            <v>2501580</v>
          </cell>
          <cell r="C850" t="str">
            <v>Придбання (будівництво) житла для інвалідів-сліпих та інвалідів глухих</v>
          </cell>
        </row>
        <row r="851">
          <cell r="B851" t="str">
            <v>2501590</v>
          </cell>
          <cell r="C851" t="str">
            <v>Компенсація роботодавцю частини фактичних витрат, повіязаних зі сплатою єдиного внеску на загальнообовіязкове державне соціальне страхування</v>
          </cell>
        </row>
        <row r="852">
          <cell r="B852" t="str">
            <v>2501600</v>
          </cell>
          <cell r="C852" t="str">
            <v>Розробка та впровадження моделей соціального інвестування</v>
          </cell>
        </row>
        <row r="853">
          <cell r="B853" t="str">
            <v>2501610</v>
          </cell>
          <cell r="C853" t="str">
            <v>Підвищення  ефективності  управління реформою системи соціального захисту</v>
          </cell>
        </row>
        <row r="854">
          <cell r="B854" t="str">
            <v>2501620</v>
          </cell>
          <cell r="C854" t="str">
            <v>Створення єдиної системи збору та обліку внесків на загальнообов'язкове державне соціальне страхування та подальше формування системи накопичувального пенсійного забезпечення</v>
          </cell>
        </row>
        <row r="855">
          <cell r="B855" t="str">
            <v>2501630</v>
          </cell>
          <cell r="C855" t="str">
            <v>Модернізація системи соціальної підтримки населення України</v>
          </cell>
        </row>
        <row r="856">
          <cell r="B856" t="str">
            <v>2501700</v>
          </cell>
          <cell r="C856" t="str">
            <v>Надання одноразової грошової допомоги особам, які отримали тяжкі тілесні ушкодження під час участі в масових акціях громадського протесту, що відбулися у період з 21 листопада 2013 р. по 21 лютого 2014 року</v>
          </cell>
        </row>
        <row r="857">
          <cell r="B857" t="str">
            <v>2501710</v>
          </cell>
          <cell r="C857" t="str">
            <v>Надання одноразової грошової допомоги членам сімей осіб, смерть яких пов'язана з участю в масових акціях громадського протесту, що відбулися у період з 21 листопада 2013 р. по 21 лютого 2014 року</v>
          </cell>
        </row>
        <row r="858">
          <cell r="B858" t="str">
            <v>2501900</v>
          </cell>
          <cell r="C858" t="str">
            <v>Надання пільг, житлових субсидій та компенсацій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територій), вивезення побутового сміття та</v>
          </cell>
        </row>
        <row r="859">
          <cell r="B859" t="str">
            <v>2501910</v>
          </cell>
          <cell r="C859" t="str">
            <v>Надання пільг та житлових субсидій населенню на придбання твердого та рідкого пічного побутового палива і скрапленого газу</v>
          </cell>
        </row>
        <row r="860">
          <cell r="B860" t="str">
            <v>2501920</v>
          </cell>
          <cell r="C860" t="str">
            <v>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  потреби,  твердого  та рідкого пічного побутового пал</v>
          </cell>
        </row>
        <row r="861">
          <cell r="B861" t="str">
            <v>2501930</v>
          </cell>
          <cell r="C861" t="str">
            <v>Виплата допомоги сім'ям з дітьми, малозабезпеченим сім'ям, інвалідам з дитинства, дітям-інвалідам, тимчасової державної допомоги дітям та на догляд за інвалідом І чи ІІ групи внаслідок психічного розладу</v>
          </cell>
        </row>
        <row r="862">
          <cell r="B862" t="str">
            <v>2503000</v>
          </cell>
          <cell r="C862" t="str">
            <v>Державна інспекція України з питань праці</v>
          </cell>
        </row>
        <row r="863">
          <cell r="B863" t="str">
            <v>2503010</v>
          </cell>
          <cell r="C863" t="str">
            <v>Керівництво та управління у сфері нагляду за додержанням законодавства про працю</v>
          </cell>
        </row>
        <row r="864">
          <cell r="B864" t="str">
            <v>2505000</v>
          </cell>
          <cell r="C864" t="str">
            <v>Державна служба України у справах ветеранів війни та учасників антитерористичної операції</v>
          </cell>
        </row>
        <row r="865">
          <cell r="B865" t="str">
            <v>2505010</v>
          </cell>
          <cell r="C865" t="str">
            <v>Керівництво та управління у сфері соціального захисту ветеранів війни та учасників антитерористичної операції</v>
          </cell>
        </row>
        <row r="866">
          <cell r="B866" t="str">
            <v>2505040</v>
          </cell>
          <cell r="C866" t="str">
            <v>Забезпечення протезуванням та ортезуванням виробами підвищеної функціональності за технологіями виготовлення, які відсутні в Україні, окремих категорій громадян, які брали участь в антитерористичній операції та/або у забезпеченні її проведення і втратили</v>
          </cell>
        </row>
        <row r="867">
          <cell r="B867" t="str">
            <v>2505050</v>
          </cell>
          <cell r="C867" t="str">
            <v>Забезпечення житлом воїнів-інтернаціоналістів</v>
          </cell>
        </row>
        <row r="868">
          <cell r="B868" t="str">
            <v>2505080</v>
          </cell>
          <cell r="C868" t="str">
            <v>Здійснення заходів щодо надання соціальної та психологічної допомоги центрами соціально-психологічної реабілітації населення</v>
          </cell>
        </row>
        <row r="869">
          <cell r="B869" t="str">
            <v>2505110</v>
          </cell>
          <cell r="C869" t="str">
            <v>Встановлення телефонів інвалідам І і ІІ груп</v>
          </cell>
        </row>
        <row r="870">
          <cell r="B870" t="str">
            <v>2505120</v>
          </cell>
          <cell r="C870" t="str">
            <v>Компенсаційні виплати інвалідам на бензин, ремонт, техобслуговування автотранспорту та транспортне обслуговування</v>
          </cell>
        </row>
        <row r="871">
          <cell r="B871" t="str">
            <v>2505130</v>
          </cell>
          <cell r="C871" t="str">
            <v>Будівництво (придбання) житла для військовослужбовців, звільнених в запас або у відставку, для відселення їх із закритих та віддалених від населених пунктів військових гарнізонів</v>
          </cell>
        </row>
        <row r="872">
          <cell r="B872" t="str">
            <v>2505140</v>
          </cell>
          <cell r="C872" t="str">
            <v>Забезпечення житлом осіб, які брали безпосередню участь в антитерористичній операції та/або у забезпеченні її проведення і втратили функціональні можливості нижніх кінцівок</v>
          </cell>
        </row>
        <row r="873">
          <cell r="B873" t="str">
            <v>2505150</v>
          </cell>
          <cell r="C873" t="str">
            <v>Заходи з психологічної реабілітації постраждалих учасників антитерористичної операції</v>
          </cell>
        </row>
        <row r="874">
          <cell r="B874" t="str">
            <v>2505160</v>
          </cell>
          <cell r="C874" t="str">
            <v>Забезпечення постраждалих учасників антитерористичної операції санаторно-курортним лікуванням</v>
          </cell>
        </row>
        <row r="875">
          <cell r="B875" t="str">
            <v>2505170</v>
          </cell>
          <cell r="C875" t="str">
            <v>Заходи з соціальної та професійної адаптації учасників антитерористичної операції (крім військовослужбовців, звільнених у запас або у відставку)</v>
          </cell>
        </row>
        <row r="876">
          <cell r="B876" t="str">
            <v>2505800</v>
          </cell>
          <cell r="C876" t="str">
            <v>Будівництво (придбання) житла для інвалідів по зору і слуху</v>
          </cell>
        </row>
        <row r="877">
          <cell r="B877" t="str">
            <v>2506000</v>
          </cell>
          <cell r="C877" t="str">
            <v>Пенсійний фонд України</v>
          </cell>
        </row>
        <row r="878">
          <cell r="B878" t="str">
            <v>2506020</v>
          </cell>
          <cell r="C878" t="str">
            <v>Дотація на виплату пенсій, надбавок та підвищень до пенсій, призначених за різними пенсійними програмами</v>
          </cell>
        </row>
        <row r="879">
          <cell r="B879" t="str">
            <v>2506030</v>
          </cell>
          <cell r="C879" t="str">
            <v>Дотація Пенсійному фонду України на пенсійне забезпечення військовослужбовців, осіб начальницького і рядового складу та суддів у відставці</v>
          </cell>
        </row>
        <row r="880">
          <cell r="B880" t="str">
            <v>2506050</v>
          </cell>
          <cell r="C880" t="str">
            <v>Покриття дефіциту коштів Пенсійного фонду України для виплати пенсій</v>
          </cell>
        </row>
        <row r="881">
          <cell r="B881" t="str">
            <v>2506060</v>
          </cell>
          <cell r="C881" t="str">
            <v>Допомога пенсіонерам на придбання ліків</v>
          </cell>
        </row>
        <row r="882">
          <cell r="B882" t="str">
            <v>2506070</v>
          </cell>
          <cell r="C882" t="str">
            <v>Пенсійне забезпечення працівників, зайнятих повний робочий день на підземних роботах, та членів їх сімей</v>
          </cell>
        </row>
        <row r="883">
          <cell r="B883" t="str">
            <v>2507000</v>
          </cell>
          <cell r="C883" t="str">
            <v>Фонд соціального захисту інвалідів</v>
          </cell>
        </row>
        <row r="884">
          <cell r="B884" t="str">
            <v>2507020</v>
          </cell>
          <cell r="C884" t="str">
            <v>Фінансова підтримка громадських організацій інвалідів</v>
          </cell>
        </row>
        <row r="885">
          <cell r="B885" t="str">
            <v>2507030</v>
          </cell>
          <cell r="C885" t="str">
            <v>Заходи із соціальної, трудової та професійної реабілітації інвалідів</v>
          </cell>
        </row>
        <row r="886">
          <cell r="B886" t="str">
            <v>2507040</v>
          </cell>
          <cell r="C886" t="str">
            <v>Забезпечення діяльності Фонду соціального захисту інвалідів</v>
          </cell>
        </row>
        <row r="887">
          <cell r="B887" t="str">
            <v>2507050</v>
          </cell>
          <cell r="C887" t="str">
            <v>Фінансова підтримка громадських організацій інвалідів та ветеранів, заходи з відвідування військових поховань і військових пам'ятників та з увічнення Перемоги у Великій Вітчизняній війні 1941 - 1945 років</v>
          </cell>
        </row>
        <row r="888">
          <cell r="B888" t="str">
            <v>2507070</v>
          </cell>
          <cell r="C888" t="str">
            <v>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v>
          </cell>
        </row>
        <row r="889">
          <cell r="B889" t="str">
            <v>2507080</v>
          </cell>
          <cell r="C889" t="str">
            <v>Соціальна, трудова та професійна реабілітація інвалідів, видатки на створення Національного центру параолімпійської і дефлімпійської підготовки та реабілітації інвалідів та Західного реабілітаційно-спортивного центру</v>
          </cell>
        </row>
        <row r="890">
          <cell r="B890" t="str">
            <v>2507090</v>
          </cell>
          <cell r="C890" t="str">
            <v>Забезпечення окремих категорій населення України технічними та іншими засобами реабілітації</v>
          </cell>
        </row>
        <row r="891">
          <cell r="B891" t="str">
            <v>2507100</v>
          </cell>
          <cell r="C891" t="str">
            <v>Реабілітація дітей-інвалідів</v>
          </cell>
        </row>
        <row r="892">
          <cell r="B892" t="str">
            <v>2508000</v>
          </cell>
          <cell r="C892" t="str">
            <v>Державна служба гірничого нагляду та промислової безпеки України</v>
          </cell>
        </row>
        <row r="893">
          <cell r="B893" t="str">
            <v>2508010</v>
          </cell>
          <cell r="C893" t="str">
            <v>Керівництво та управління у сфері гірничого нагляду та промислової безпеки</v>
          </cell>
        </row>
        <row r="894">
          <cell r="B894" t="str">
            <v>2510000</v>
          </cell>
          <cell r="C894" t="str">
            <v>Міністерство соціальної політики України (загальнодержавні витрати)</v>
          </cell>
        </row>
        <row r="895">
          <cell r="B895" t="str">
            <v>2511000</v>
          </cell>
          <cell r="C895" t="str">
            <v>Міністерство соціальної політики України (загальнодержавні витрати)</v>
          </cell>
        </row>
        <row r="896">
          <cell r="B896" t="str">
            <v>2511040</v>
          </cell>
          <cell r="C896" t="str">
            <v>Субвенція з державного бюджету бюджету м. Києва на капітальний ремонт третього корпусу центру захисту дітей "Наші діти"</v>
          </cell>
        </row>
        <row r="897">
          <cell r="B897" t="str">
            <v>2511050</v>
          </cell>
          <cell r="C897" t="str">
            <v>Видатки для забезпечення доплат до заробітної плати працівникам бюджетної сфери до рівня прожиткового мінімуму для працездатних осіб</v>
          </cell>
        </row>
        <row r="898">
          <cell r="B898" t="str">
            <v>2511060</v>
          </cell>
          <cell r="C898" t="str">
            <v>Субвенція з державного бюджету місцевим бюджетам на 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v>
          </cell>
        </row>
        <row r="899">
          <cell r="B899" t="str">
            <v>2511100</v>
          </cell>
          <cell r="C899" t="str">
            <v>Субвенція з державного бюджету обласному бюджету Луганської області на капітальний ремонт управління соціального захисту населення</v>
          </cell>
        </row>
        <row r="900">
          <cell r="B900" t="str">
            <v>2511110</v>
          </cell>
          <cell r="C900" t="str">
            <v>Субвенція з державного бюджету місцевим бюджетам на виплату державної соціальної допомоги на дітей-сиріт та дітей, позбавлених батьківського піклування, грошового забезпечення батькам-вихователям і прийомним батькам за надання соціальних послуг у дитячих</v>
          </cell>
        </row>
        <row r="901">
          <cell r="B901" t="str">
            <v>2511120</v>
          </cell>
          <cell r="C901" t="str">
            <v>Субвенція з державного бюджету місцевим бюджетам на будівництво (придбання) житла для сімей загиблих військовослужбовців, які брали безпосередню участь в антитерористичній операції, а також для інвалідів І - ІІ групи з числа військовослужбовців, які брал</v>
          </cell>
        </row>
        <row r="902">
          <cell r="B902" t="str">
            <v>2700000</v>
          </cell>
          <cell r="C902" t="str">
            <v>Міністерство з питань житлово-комунального господарства України</v>
          </cell>
        </row>
        <row r="903">
          <cell r="B903" t="str">
            <v>2701000</v>
          </cell>
          <cell r="C903" t="str">
            <v>Апарат Міністерства з питань житлово-комунального господарства України</v>
          </cell>
        </row>
        <row r="904">
          <cell r="B904" t="str">
            <v>2701010</v>
          </cell>
          <cell r="C904" t="str">
            <v>Керівництво та управління у сфері житлово-комунального господарства</v>
          </cell>
        </row>
        <row r="905">
          <cell r="B905" t="str">
            <v>2701030</v>
          </cell>
          <cell r="C905" t="str">
            <v>Прикладні наукові та науково-технічні розробки, виконання робіт за державними цільовими програмами і державним замовленням  у сфері розвитку житлово-комунального господарства</v>
          </cell>
        </row>
        <row r="906">
          <cell r="B906" t="str">
            <v>2701040</v>
          </cell>
          <cell r="C906" t="str">
            <v>Наукові розробки із нормування та стандартизації у сфері житлової політики</v>
          </cell>
        </row>
        <row r="907">
          <cell r="B907" t="str">
            <v>2701070</v>
          </cell>
          <cell r="C907" t="str">
            <v>Реклама та інформування громадськості щодо створення та діяльності об'єднань співвласників багатоквартирних будинків</v>
          </cell>
        </row>
        <row r="908">
          <cell r="B908" t="str">
            <v>2701080</v>
          </cell>
          <cell r="C908" t="str">
            <v>Нагородження переможців всеукраїнського конкурсу "Населений пункт найкращого благоустрою і підтримки громадського порядку" за 2009 рік</v>
          </cell>
        </row>
        <row r="909">
          <cell r="B909" t="str">
            <v>2701100</v>
          </cell>
          <cell r="C909" t="str">
            <v>Розробка схем та проектних рішень масового застосування</v>
          </cell>
        </row>
        <row r="910">
          <cell r="B910" t="str">
            <v>2701170</v>
          </cell>
          <cell r="C910" t="str">
            <v>Ліквідація наслідків підтоплення територій в містах і селищах України</v>
          </cell>
        </row>
        <row r="911">
          <cell r="B911" t="str">
            <v>2701180</v>
          </cell>
          <cell r="C911" t="str">
            <v>Загальнодержавна програма реформування житлово-комунального господарства в т. ч. на здешевлення кредитів для виконання цієї програми</v>
          </cell>
        </row>
        <row r="912">
          <cell r="B912" t="str">
            <v>2701190</v>
          </cell>
          <cell r="C912" t="str">
            <v>Підготовка фахівців для житлово-комунального господарства</v>
          </cell>
        </row>
        <row r="913">
          <cell r="B913" t="str">
            <v>2701200</v>
          </cell>
          <cell r="C913" t="str">
            <v>Відшкодування відсоткової ставки по кредитах, спрямованих на реалізацію проектів з енергозбереження в житлово-комунальному господарстві</v>
          </cell>
        </row>
        <row r="914">
          <cell r="B914" t="str">
            <v>2701210</v>
          </cell>
          <cell r="C914" t="str">
            <v>Реалізація інвестиційних та інноваційних проектів з енергозбереження в житлово-комунальному господарстві</v>
          </cell>
        </row>
        <row r="915">
          <cell r="B915" t="str">
            <v>2701220</v>
          </cell>
          <cell r="C915" t="str">
            <v>Погашення бюджетної кредиторської заборгованості за виконані роботи, що виникла у 2007-2009 роках за бюджетними програмами "Ремонт і реконструкція теплових мереж та котелень", "Загальнодержавна програма реформування і розвитку житлово-комунального господ</v>
          </cell>
        </row>
        <row r="916">
          <cell r="B916" t="str">
            <v>2701240</v>
          </cell>
          <cell r="C916" t="str">
            <v>Реалізація інвестиційних (пілотних) проектів у сфері житлово-комунального господарства</v>
          </cell>
        </row>
        <row r="917">
          <cell r="B917" t="str">
            <v>2701340</v>
          </cell>
          <cell r="C917" t="str">
            <v>Реконструкція централізованих систем водопостачання і водовідведення з використанням енергоощадного обладнання та технологій</v>
          </cell>
        </row>
        <row r="918">
          <cell r="B918" t="str">
            <v>2701850</v>
          </cell>
          <cell r="C918" t="str">
            <v>Будівництво другої нитки Головного міського каналізаційного колектора в м. Києві в рамках підготовки до Євро-2012</v>
          </cell>
        </row>
        <row r="919">
          <cell r="B919" t="str">
            <v>2705000</v>
          </cell>
          <cell r="C919" t="str">
            <v>Державна архітектурно-будівельна інспекція</v>
          </cell>
        </row>
        <row r="920">
          <cell r="B920" t="str">
            <v>2710000</v>
          </cell>
          <cell r="C920" t="str">
            <v>Міністерство з питань житлово-комунального господарства України (загальнодержавні витрати)</v>
          </cell>
        </row>
        <row r="921">
          <cell r="B921" t="str">
            <v>2711000</v>
          </cell>
          <cell r="C921" t="str">
            <v>Міністерство з питань житлово-комунального господарства України (загальнодержавні витрати)</v>
          </cell>
        </row>
        <row r="922">
          <cell r="B922" t="str">
            <v>2711020</v>
          </cell>
          <cell r="C922" t="str">
            <v>Субвенція з державного бюджету місцевим бюджетам на придбання вагонів для комунального електротранспорту (тролейбусів і трамваїв)</v>
          </cell>
        </row>
        <row r="923">
          <cell r="B923" t="str">
            <v>2711100</v>
          </cell>
          <cell r="C923" t="str">
            <v>Субвенція з державного бюджету місцевим бюджетам на заходи з енергозбереження, у тому числі оснащення інженерних вводів багатоквартирних житлових будинків засобами обліку споживання води і теплової енергії, ремонт і реконструкцію теплових мереж та котеле</v>
          </cell>
        </row>
        <row r="924">
          <cell r="B924" t="str">
            <v>2711140</v>
          </cell>
          <cell r="C924" t="str">
            <v>Субвенція з державного бюджету місцевим бюджетам на погашення заборгованості з різниці в тарифах на теплову енергію, послуги з водопостачання та водовідведення, що вироблялися, транспортувалися та постачалися населенню, яка виникла у зв'язку з невідповід</v>
          </cell>
        </row>
        <row r="925">
          <cell r="B925" t="str">
            <v>2711150</v>
          </cell>
          <cell r="C925" t="str">
            <v>Субвенція з державного бюджету міському бюджету м. Алчевськ на соціально-економічний розвиток</v>
          </cell>
        </row>
        <row r="926">
          <cell r="B926" t="str">
            <v>2711170</v>
          </cell>
          <cell r="C926" t="str">
            <v>Ліквідація наслідків підтоплення територій в містах і селищах України</v>
          </cell>
        </row>
        <row r="927">
          <cell r="B927" t="str">
            <v>2750000</v>
          </cell>
          <cell r="C927" t="str">
            <v>Міністерство регіонального розвитку, будівництва та житлово-комунального господарства України</v>
          </cell>
        </row>
        <row r="928">
          <cell r="B928" t="str">
            <v>2751000</v>
          </cell>
          <cell r="C928" t="str">
            <v>Апарат Міністерства регіонального розвитку, будівництва та житлово-комунального господарства України</v>
          </cell>
        </row>
        <row r="929">
          <cell r="B929" t="str">
            <v>2751010</v>
          </cell>
          <cell r="C929" t="str">
            <v>Керівництво та управління у сфері регіонального розвитку, будівництва та житлово-комунального господарства</v>
          </cell>
        </row>
        <row r="930">
          <cell r="B930" t="str">
            <v>2751030</v>
          </cell>
          <cell r="C930" t="str">
            <v>Дослідження, наукові і науково-технічні розробки у сфері будівництва, житлово-комунального господарства та регіонального розвитку, виконання робіт за державними цільовими програмами у сфері розвитку житлово-комунального господарства, наукові розробки із</v>
          </cell>
        </row>
        <row r="931">
          <cell r="B931" t="str">
            <v>2751040</v>
          </cell>
          <cell r="C931" t="str">
            <v>Наукові розробки із нормування та стандартизації у сфері будівництва та житлової політики</v>
          </cell>
        </row>
        <row r="932">
          <cell r="B932" t="str">
            <v>2751050</v>
          </cell>
          <cell r="C932" t="str">
            <v>Заходи з реалізації Загальнодержавної цільової програми "Питна вода України" та реконструкція та будівництво систем централізованого водовідведення</v>
          </cell>
        </row>
        <row r="933">
          <cell r="B933" t="str">
            <v>2751060</v>
          </cell>
          <cell r="C933" t="str">
            <v>Відзначення Державною премією у сфері архітектури та фінансова підтримка творчих спілок</v>
          </cell>
        </row>
        <row r="934">
          <cell r="B934" t="str">
            <v>2751070</v>
          </cell>
          <cell r="C934" t="str">
            <v>Функціонування Державної науково-технічної бібліотеки</v>
          </cell>
        </row>
        <row r="935">
          <cell r="B935" t="str">
            <v>2751080</v>
          </cell>
          <cell r="C935" t="str">
            <v>Збереження архітектурної спадщини в заповідниках</v>
          </cell>
        </row>
        <row r="936">
          <cell r="B936" t="str">
            <v>2751090</v>
          </cell>
          <cell r="C936" t="str">
            <v>Паспортизація, інвентаризація та реставрація пам'яток архітектури</v>
          </cell>
        </row>
        <row r="937">
          <cell r="B937" t="str">
            <v>2751100</v>
          </cell>
          <cell r="C937" t="str">
            <v>Розробка схем та проектних рішень масового застосування</v>
          </cell>
        </row>
        <row r="938">
          <cell r="B938" t="str">
            <v>2751110</v>
          </cell>
          <cell r="C938" t="str">
            <v>Поповнення статутних капіталів державних банків з метою збільшення ними іпотечного кредитування у першу чергу працівників освіти, культури, охорони здоров'я та інших працівників бюджетної сфери</v>
          </cell>
        </row>
        <row r="939">
          <cell r="B939" t="str">
            <v>2751120</v>
          </cell>
          <cell r="C939" t="str">
            <v>Підготовка фахівців для органів місцевого самоврядування</v>
          </cell>
        </row>
        <row r="940">
          <cell r="B940" t="str">
            <v>2751130</v>
          </cell>
          <cell r="C940" t="str">
            <v>Реалізація пілотних проектів у сфері житлово-комунального господарства</v>
          </cell>
        </row>
        <row r="941">
          <cell r="B941" t="str">
            <v>2751140</v>
          </cell>
          <cell r="C941" t="str">
            <v>Державний насіннєвий контроль у сфері зеленого будівництва та квітникарства</v>
          </cell>
        </row>
        <row r="942">
          <cell r="B942" t="str">
            <v>2751150</v>
          </cell>
          <cell r="C942" t="str">
            <v>Збереження і вивчення у спеціально створених умовах різноманітних видів дерев і чагарників</v>
          </cell>
        </row>
        <row r="943">
          <cell r="B943" t="str">
            <v>2751160</v>
          </cell>
          <cell r="C943" t="str">
            <v>Відзначення Державною премією в галузі архітектури</v>
          </cell>
        </row>
        <row r="944">
          <cell r="B944" t="str">
            <v>2751170</v>
          </cell>
          <cell r="C944" t="str">
            <v>Реконструкція систем водопостачання м. Львова</v>
          </cell>
        </row>
        <row r="945">
          <cell r="B945" t="str">
            <v>2751180</v>
          </cell>
          <cell r="C945" t="str">
            <v>Забезпечення інформування органів місцевого самоврядування</v>
          </cell>
        </row>
        <row r="946">
          <cell r="B946" t="str">
            <v>2751190</v>
          </cell>
          <cell r="C946" t="str">
            <v>Надання державної підтримки для будівництва (придбання) доступного житла</v>
          </cell>
        </row>
        <row r="947">
          <cell r="B947" t="str">
            <v>2751200</v>
          </cell>
          <cell r="C947" t="str">
            <v>Надання пільгового довгострокового державного кредиту молодим сім'ям та одиноким молодим громадянам на будівництво (реконструкцію) та придбання житла за рахунок стабілізаційного фонду</v>
          </cell>
        </row>
        <row r="948">
          <cell r="B948" t="str">
            <v>2751210</v>
          </cell>
          <cell r="C948" t="str">
            <v>Проведення земельної реформи</v>
          </cell>
        </row>
        <row r="949">
          <cell r="B949" t="str">
            <v>2751220</v>
          </cell>
          <cell r="C949" t="str">
            <v>Часткова компенсація витрат за спожиту електроенергію, повіязаних з перекиданням води у маловодні регіони</v>
          </cell>
        </row>
        <row r="950">
          <cell r="B950" t="str">
            <v>2751230</v>
          </cell>
          <cell r="C950" t="str">
            <v>Пошук і впорядкування поховань жертв війни та політичних репресій</v>
          </cell>
        </row>
        <row r="951">
          <cell r="B951" t="str">
            <v>2751240</v>
          </cell>
          <cell r="C951" t="str">
            <v>Компенсація різниці в тарифах на виробництво теплової енергії для населення на теплогенеруючих установках (крім теплоелектроцентралей, теплоелектростанцій і атомних електростанцій) з використанням будь-яких видів палива та енергії, крім природного газу</v>
          </cell>
        </row>
        <row r="952">
          <cell r="B952" t="str">
            <v>2751250</v>
          </cell>
          <cell r="C952" t="str">
            <v>Загальнодержавні топографо-геодезичні та картографічні роботи, демаркація та делімітація державного кордону</v>
          </cell>
        </row>
        <row r="953">
          <cell r="B953" t="str">
            <v>2751260</v>
          </cell>
          <cell r="C953" t="str">
            <v>Державне пільгове кредитування будівництва (придбання) житла для окремих категорій громадян, які відповідно до чинного законодавства мають право на отримання таких кредитів</v>
          </cell>
        </row>
        <row r="954">
          <cell r="B954" t="str">
            <v>2751270</v>
          </cell>
          <cell r="C954" t="str">
            <v>Здійснення заходів з підготовки та відзначення 925 - річчя заснування м. Бродів Львівської області та 425 - річчя надання місту Магдебурзького права</v>
          </cell>
        </row>
        <row r="955">
          <cell r="B955" t="str">
            <v>2751280</v>
          </cell>
          <cell r="C955" t="str">
            <v>Державні капітальні вкладення на реалізацію Чорнобильської будівельної програми</v>
          </cell>
        </row>
        <row r="956">
          <cell r="B956" t="str">
            <v>2751290</v>
          </cell>
          <cell r="C956" t="str">
            <v>Фінансова підтримка статутної діяльності всеукраїнських асоціацій</v>
          </cell>
        </row>
        <row r="957">
          <cell r="B957" t="str">
            <v>2751300</v>
          </cell>
          <cell r="C957" t="str">
            <v>Забезпечення житлом інвалідів війни</v>
          </cell>
        </row>
        <row r="958">
          <cell r="B958" t="str">
            <v>2751310</v>
          </cell>
          <cell r="C958" t="str">
            <v>Погашення кредиторської заборгованості, зареєстрованої станом на 1 січня 2010 року за програмами реалізації інвестиційних проектів соціально-економічного розвитку регіонів та іншими програмами розвитку регіонів</v>
          </cell>
        </row>
        <row r="959">
          <cell r="B959" t="str">
            <v>2751330</v>
          </cell>
          <cell r="C959" t="str">
            <v>Облаштування багатоквартирних будинків сучасними засобами обліку і регулювання води та теплової енергії</v>
          </cell>
        </row>
        <row r="960">
          <cell r="B960" t="str">
            <v>2751340</v>
          </cell>
          <cell r="C960" t="str">
            <v>Пільгове кредитування юридичних осіб, в тому числі ОСББ, для проведення реконструкції, капітальних та поточних ремонтів об'єктів житлово-комунального господарства</v>
          </cell>
        </row>
        <row r="961">
          <cell r="B961" t="str">
            <v>2751360</v>
          </cell>
          <cell r="C961" t="str">
            <v>Повернення кредитів, наданих з державного бюджету молодим сім'ям та одиноким молодим громадянам на будівництво (реконструкцію) та придбання житла, і пеня</v>
          </cell>
        </row>
        <row r="962">
          <cell r="B962" t="str">
            <v>2751370</v>
          </cell>
          <cell r="C962" t="str">
            <v>Фінансова підтримка Державного фонду сприяння молодіжному житловому будівництву</v>
          </cell>
        </row>
        <row r="963">
          <cell r="B963" t="str">
            <v>2751380</v>
          </cell>
          <cell r="C963" t="str">
            <v>Часткова компенсація відсоткової ставки кредитів комерційних банків молодим сім'ям та одиноким молодим громадянам на будівництво (реконструкцію) та придбання житла</v>
          </cell>
        </row>
        <row r="964">
          <cell r="B964" t="str">
            <v>2751390</v>
          </cell>
          <cell r="C964" t="str">
            <v>Надання пільгового довгострокового державного кредиту молодим сім'ям та одиноким молодим громадянам на будівництво (реконструкцію) та придбання житла</v>
          </cell>
        </row>
        <row r="965">
          <cell r="B965" t="str">
            <v>2751420</v>
          </cell>
          <cell r="C965" t="str">
            <v>Збільшення статутного капіталу Державної спеціалізованої фінансової установи "Державний фонд сприяння молодіжному житловому будівництву" з подальшим використанням на реалізацію Державної програми забезпечення молоді житлом</v>
          </cell>
        </row>
        <row r="966">
          <cell r="B966" t="str">
            <v>2751430</v>
          </cell>
          <cell r="C966" t="str">
            <v>Державне пільгове кредитування індивідуальних сільських забудовників на будівництво (реконструкцію) та придбання житла</v>
          </cell>
        </row>
        <row r="967">
          <cell r="B967" t="str">
            <v>2751440</v>
          </cell>
          <cell r="C967" t="str">
            <v>Повернення кредитів, наданих з державного бюджету індивідуальним сільським забудовникам на будівництво (реконструкцію) та придбання житла</v>
          </cell>
        </row>
        <row r="968">
          <cell r="B968" t="str">
            <v>2751450</v>
          </cell>
          <cell r="C968" t="str">
            <v>Реконструкція та будівництво систем централізованого водовідведення</v>
          </cell>
        </row>
        <row r="969">
          <cell r="B969" t="str">
            <v>2751460</v>
          </cell>
          <cell r="C969" t="str">
            <v>Капітальний ремонт гуртожитків, що передаються з державної власності у власність територіальних громад</v>
          </cell>
        </row>
        <row r="970">
          <cell r="B970" t="str">
            <v>2751470</v>
          </cell>
          <cell r="C970" t="str">
            <v>Здешевлення вартості іпотечних кредитів для забезпечення доступним житлом громадян, які потребують поліпшення житлових умов</v>
          </cell>
        </row>
        <row r="971">
          <cell r="B971" t="str">
            <v>2751500</v>
          </cell>
          <cell r="C971" t="str">
            <v>Видатки із Стабілізаційного фонду за напрямом здійснення інвестицій в об'єкти розвитку соціально-культурної сфери</v>
          </cell>
        </row>
        <row r="972">
          <cell r="B972" t="str">
            <v>2751520</v>
          </cell>
          <cell r="C972" t="str">
            <v>Реалізація проекту "Реконструкція споруд очистки стічних каналізаційних вод і будівництво технологічної лінії по обробці та утилізації осадів Бортницької станції аерації"</v>
          </cell>
        </row>
        <row r="973">
          <cell r="B973" t="str">
            <v>2751530</v>
          </cell>
          <cell r="C973" t="str">
            <v>Підтримка статутної діяльності Всеукраїнських асоціацій органів місцевого самоврядування</v>
          </cell>
        </row>
        <row r="974">
          <cell r="B974" t="str">
            <v>2751540</v>
          </cell>
          <cell r="C974" t="str">
            <v>Повернення кредитів, наданих у 2012 році з державного бюджету України на реалізацію бюджетної програми "Пільгове кредитування юридичних осіб, в тому числі ОСББ, для проведення реконструкції, капітальних та поточних ремонтів об'єктів житлово-комунального</v>
          </cell>
        </row>
        <row r="975">
          <cell r="B975" t="str">
            <v>2751560</v>
          </cell>
          <cell r="C975" t="str">
            <v>Очищення побутово-стічних вод міста Калуш</v>
          </cell>
        </row>
        <row r="976">
          <cell r="B976" t="str">
            <v>2751570</v>
          </cell>
          <cell r="C976" t="str">
            <v>Реалізація Загальнодержавної цільової програми "Питна вода України"</v>
          </cell>
        </row>
        <row r="977">
          <cell r="B977" t="str">
            <v>2751580</v>
          </cell>
          <cell r="C977" t="str">
            <v>Реалізація проектів ремонту, реконструкції, будівництва зовнішнього освітлення вулиць із застосуванням енергозберігаючих технологій</v>
          </cell>
        </row>
        <row r="978">
          <cell r="B978" t="str">
            <v>2751590</v>
          </cell>
          <cell r="C978" t="str">
            <v>Відновлення (будівництво, капітальний ремонт, реконструкція) інфраструктури у Донецькій та Луганській областях</v>
          </cell>
        </row>
        <row r="979">
          <cell r="B979" t="str">
            <v>2751600</v>
          </cell>
          <cell r="C979" t="str">
            <v>Розвиток міської інфраструктури і заходи в секторі централізованого теплопостачання України, розвиток системи водопостачання та водовідведення в м. Миколаєві, реконструкція та розвиток системи комунального водного господарства м. Чернівці</v>
          </cell>
        </row>
        <row r="980">
          <cell r="B980" t="str">
            <v>2751610</v>
          </cell>
          <cell r="C980" t="str">
            <v>Фінансування заходів по забезпеченню впровадження та координації проекту розвитку міської інфраструктури та заходів в секторі централізованого теплопостачання України</v>
          </cell>
        </row>
        <row r="981">
          <cell r="B981" t="str">
            <v>2751620</v>
          </cell>
          <cell r="C981" t="str">
            <v>Розвиток системи водопостачання та водовідведення в м. Миколаєві</v>
          </cell>
        </row>
        <row r="982">
          <cell r="B982" t="str">
            <v>2751630</v>
          </cell>
          <cell r="C982" t="str">
            <v>Реалізація надзвичайної  кредитної  програми для України</v>
          </cell>
        </row>
        <row r="983">
          <cell r="B983" t="str">
            <v>2751700</v>
          </cell>
          <cell r="C983" t="str">
            <v>Погашення кредиторської заборгованості з відшкодування витрат, пов'язаних з проведенням невідкладних аварійно-ремонтних робіт на пам'ятці архітектури "Андріївська церква" Національного заповідника "Софія Київська"</v>
          </cell>
        </row>
        <row r="984">
          <cell r="B984" t="str">
            <v>2751800</v>
          </cell>
          <cell r="C984" t="str">
            <v>Проведення протизсувних заходів, інженерного захисту, протиаварійних та ремонтно-реставраційних робіт на території Києво-Печерської Лаври</v>
          </cell>
        </row>
        <row r="985">
          <cell r="B985" t="str">
            <v>2751810</v>
          </cell>
          <cell r="C985" t="str">
            <v>Капітальний ремонт, модернізація та заміна ліфтів у житлових будинках</v>
          </cell>
        </row>
        <row r="986">
          <cell r="B986" t="str">
            <v>2751820</v>
          </cell>
          <cell r="C986" t="str">
            <v>Реконструкція та реставрація об'єктів культурної спадщини в містах проведення чемпіонату Євро - 2012</v>
          </cell>
        </row>
        <row r="987">
          <cell r="B987" t="str">
            <v>2751850</v>
          </cell>
          <cell r="C987" t="str">
            <v>Реконструкція та будівництво очисних споруд та інших обієктів з метою захисту акваторії Азово-Чорноморського узбережжя та басейнів річок Дніпро і Сіверський Донець від забруднення</v>
          </cell>
        </row>
        <row r="988">
          <cell r="B988" t="str">
            <v>2751880</v>
          </cell>
          <cell r="C988" t="str">
            <v>Будівництво, реконструкція, проведення проектних і ремонтних робіт на пріоритетних об'єктах державного та регіонального значення, які перебувають у незадовільному стані і потребують невідкладного проведення зазначених робіт, та придбання обладнання, а та</v>
          </cell>
        </row>
        <row r="989">
          <cell r="B989" t="str">
            <v>2752000</v>
          </cell>
          <cell r="C989" t="str">
            <v>Державна архітектурно-будівельна інспекція України</v>
          </cell>
        </row>
        <row r="990">
          <cell r="B990" t="str">
            <v>2752010</v>
          </cell>
          <cell r="C990" t="str">
            <v>Керівництво та управління у сфері архітектурно-будівельного контролю</v>
          </cell>
        </row>
        <row r="991">
          <cell r="B991" t="str">
            <v>2753000</v>
          </cell>
          <cell r="C991" t="str">
            <v>Державне агентство з питань електронного урядування України</v>
          </cell>
        </row>
        <row r="992">
          <cell r="B992" t="str">
            <v>2753010</v>
          </cell>
          <cell r="C992" t="str">
            <v>Керівництво та управління у сфері електронного урядування</v>
          </cell>
        </row>
        <row r="993">
          <cell r="B993" t="str">
            <v>2753030</v>
          </cell>
          <cell r="C993" t="str">
            <v>Електронне урядування та Національна програма інформатизації</v>
          </cell>
        </row>
        <row r="994">
          <cell r="B994" t="str">
            <v>2754000</v>
          </cell>
          <cell r="C994" t="str">
            <v>Державне агентство з енергоефективності та енергозбереження України</v>
          </cell>
        </row>
        <row r="995">
          <cell r="B995" t="str">
            <v>2754010</v>
          </cell>
          <cell r="C995" t="str">
            <v>Керівництво та управління у сфері ефективного використання енергетичних ресурсів</v>
          </cell>
        </row>
        <row r="996">
          <cell r="B996" t="str">
            <v>2754040</v>
          </cell>
          <cell r="C996" t="str">
            <v>Державна підтримка заходів з енергозбереження через механізм здешевлення кредитів</v>
          </cell>
        </row>
        <row r="997">
          <cell r="B997" t="str">
            <v>2755000</v>
          </cell>
          <cell r="C997" t="str">
            <v xml:space="preserve">Державна служба України з питань геодезії, картографії та кадастру_x000D_
</v>
          </cell>
        </row>
        <row r="998">
          <cell r="B998" t="str">
            <v>2755010</v>
          </cell>
          <cell r="C998" t="str">
            <v xml:space="preserve">Керівництво та управління у сфері геодезії, картографії та кадастру_x000D_
</v>
          </cell>
        </row>
        <row r="999">
          <cell r="B999" t="str">
            <v>2755020</v>
          </cell>
          <cell r="C999" t="str">
            <v xml:space="preserve">Проведення земельної реформи_x000D_
</v>
          </cell>
        </row>
        <row r="1000">
          <cell r="B1000" t="str">
            <v>2755030</v>
          </cell>
          <cell r="C1000" t="str">
            <v xml:space="preserve">Загальнодержавні топографо-геодезичні та картографічні роботи, демаркація та делімітація державного кордону_x000D_
</v>
          </cell>
        </row>
        <row r="1001">
          <cell r="B1001" t="str">
            <v>2760000</v>
          </cell>
          <cell r="C1001" t="str">
            <v>Міністерство регіонального розвитку, будівництва та житлово-комунального господарства України (загальнодержавні витрати)</v>
          </cell>
        </row>
        <row r="1002">
          <cell r="B1002" t="str">
            <v>2761000</v>
          </cell>
          <cell r="C1002" t="str">
            <v>Міністерство регіонального розвитку, будівництва та житлово-комунального господарства України (загальнодержавні витрати)</v>
          </cell>
        </row>
        <row r="1003">
          <cell r="B1003" t="str">
            <v>2761020</v>
          </cell>
          <cell r="C1003" t="str">
            <v>Субвенція з державного бюджету міському бюджету міста Івано-Франківська на відзначення 350-річчя міста Івано-Франківська</v>
          </cell>
        </row>
        <row r="1004">
          <cell r="B1004" t="str">
            <v>2761030</v>
          </cell>
          <cell r="C1004" t="str">
            <v>Субвенція з державного бюджету місцевим бюджетам на фінансування проектів транскордонного співробітництва</v>
          </cell>
        </row>
        <row r="1005">
          <cell r="B1005" t="str">
            <v>2761050</v>
          </cell>
          <cell r="C1005" t="str">
            <v>Субвенція з державного бюджету місцевим бюджетам на будівництво і придбання житла військовослужбовцям та особам рядового і начальницького складу, звільненим у запас або відставку за станом здоровія, віком, вислугою років та у звіязку із скороченням штаті</v>
          </cell>
        </row>
        <row r="1006">
          <cell r="B1006" t="str">
            <v>2761060</v>
          </cell>
          <cell r="C1006" t="str">
            <v>Субвенція з державного бюджету бюджету Василівського району на соціально-економічний розвиток смт. Степногірськ</v>
          </cell>
        </row>
        <row r="1007">
          <cell r="B1007" t="str">
            <v>2761080</v>
          </cell>
          <cell r="C1007" t="str">
            <v>Субвенція з державного бюджету міському бюджету м. Львова на відновлення історичної спадщини міста</v>
          </cell>
        </row>
        <row r="1008">
          <cell r="B1008" t="str">
            <v>2761090</v>
          </cell>
          <cell r="C1008" t="str">
            <v>Субвенція з державного бюджету місцевим бюджетам на соціально-економічний розвиток</v>
          </cell>
        </row>
        <row r="1009">
          <cell r="B1009" t="str">
            <v>2761100</v>
          </cell>
          <cell r="C1009" t="str">
            <v>Субвенція з державного бюджету обласному бюджету Тернопільської області на продовження будівництва житлових будинків у м. Почаєві Кременецького району з метою відселення сторонніх осіб з території Свято-Успенської Почаївської Лаври</v>
          </cell>
        </row>
        <row r="1010">
          <cell r="B1010" t="str">
            <v>2761110</v>
          </cell>
          <cell r="C1010" t="str">
            <v>Субвенція з державного бюджету місцевим бюджетам на забезпечення житлом працівників бюджетної сфери, які заключили контракт на 20 років</v>
          </cell>
        </row>
        <row r="1011">
          <cell r="B1011" t="str">
            <v>2761120</v>
          </cell>
          <cell r="C1011" t="str">
            <v>Субвенція з державного бюджету міському бюджету міста Дніпродзержинська на проведення протизсувних заходів у Шамишиній балці</v>
          </cell>
        </row>
        <row r="1012">
          <cell r="B1012" t="str">
            <v>2761150</v>
          </cell>
          <cell r="C1012" t="str">
            <v>Субвенція з державного бюджету місцевим бюджетам на фінансування Програм-переможців Всеукраїнського конкурсу проектів та програм розвитку місцевого самоврядування</v>
          </cell>
        </row>
        <row r="1013">
          <cell r="B1013" t="str">
            <v>2761160</v>
          </cell>
          <cell r="C1013" t="str">
            <v>Субвенція з державного бюджету бюджету Новоград-Волинського району Житомирської області на соціально-економічний розвиток району</v>
          </cell>
        </row>
        <row r="1014">
          <cell r="B1014" t="str">
            <v>2761170</v>
          </cell>
          <cell r="C1014" t="str">
            <v>Субвенція з державного бюджету міському бюджету міста Макіївка Донецької області на соціально-економічний розвиток</v>
          </cell>
        </row>
        <row r="1015">
          <cell r="B1015" t="str">
            <v>2761180</v>
          </cell>
          <cell r="C1015" t="str">
            <v>Субвенція з державного бюджету обласному бюджету Чернігівської області на газифікацію (будівництво підвідних газопроводів до сільських населених пунктів)</v>
          </cell>
        </row>
        <row r="1016">
          <cell r="B1016" t="str">
            <v>2761190</v>
          </cell>
          <cell r="C1016" t="str">
            <v>Субвенція з державного бюджету міському бюджету міста Бердянськ Запорізької області на укріплення Бердянської коси</v>
          </cell>
        </row>
        <row r="1017">
          <cell r="B1017" t="str">
            <v>2761200</v>
          </cell>
          <cell r="C1017" t="str">
            <v>Субвенція з державного бюджету міському бюджету міста Жовті Води Дніпропетровської області на соціально-економічний розвиток</v>
          </cell>
        </row>
        <row r="1018">
          <cell r="B1018" t="str">
            <v>2761210</v>
          </cell>
          <cell r="C1018" t="str">
            <v>Субвенція з державного бюджету місцевим бюджетам на соціально-економічний розвиток міст районного значення та селищ міського типу - районних центрів</v>
          </cell>
        </row>
        <row r="1019">
          <cell r="B1019" t="str">
            <v>2761220</v>
          </cell>
          <cell r="C1019" t="str">
            <v>Субвенція з державного бюджету міському бюджету міста Львова на реалізацію заходів з цілодобового водозабезпечення міста Львова</v>
          </cell>
        </row>
        <row r="1020">
          <cell r="B1020" t="str">
            <v>2761230</v>
          </cell>
          <cell r="C1020" t="str">
            <v>Субвенція з державного бюджету міському бюджету міста Канева Черкаської області на завершення у 2009 році ремонтно-реставраційних робіт і створення музейної експозиції на об'єкті Шевченківського національного заповідника в місті Каневі "Будинок-музей Т.Г</v>
          </cell>
        </row>
        <row r="1021">
          <cell r="B1021" t="str">
            <v>2761240</v>
          </cell>
          <cell r="C1021" t="str">
            <v>Субвенція з державного бюджету міському бюджету міста Славутича на виконання заходів із запобігання аваріям та техногенним катастрофам у житлово-комунальному господарстві міста Славутича</v>
          </cell>
        </row>
        <row r="1022">
          <cell r="B1022" t="str">
            <v>2761250</v>
          </cell>
          <cell r="C1022" t="str">
            <v>Субвенція з державного бюджету місцевим бюджетам на співфінансування проектів міжрегіонального та прикордонного (транскордонного) співробітництва, що реалізуються в рамках Програм Сусідства та ППС ЄІСП</v>
          </cell>
        </row>
        <row r="1023">
          <cell r="B1023" t="str">
            <v>2761260</v>
          </cell>
          <cell r="C1023" t="str">
            <v>Субвенція з державного бюджету міському бюджету міста Дніпропетровська на соціально-економічний розвиток</v>
          </cell>
        </row>
        <row r="1024">
          <cell r="B1024" t="str">
            <v>2761270</v>
          </cell>
          <cell r="C1024" t="str">
            <v>Субвенція з державного бюджету міському бюджету міста Харцизьк Донецької області на соціально-економічний розвиток</v>
          </cell>
        </row>
        <row r="1025">
          <cell r="B1025" t="str">
            <v>2761280</v>
          </cell>
          <cell r="C1025" t="str">
            <v>Субвенція з державного бюджету районному бюджету Кілійського району Одеської області на соціально-економічний розвиток Кілійського району</v>
          </cell>
        </row>
        <row r="1026">
          <cell r="B1026" t="str">
            <v>2761290</v>
          </cell>
          <cell r="C1026" t="str">
            <v>Субвенція з державного бюджету міському бюджету міста Єнакієве Донецької області на соціально-економічний розвиток</v>
          </cell>
        </row>
        <row r="1027">
          <cell r="B1027" t="str">
            <v>2761300</v>
          </cell>
          <cell r="C1027" t="str">
            <v>Субвенція з державного бюджету районному бюджету Шахтарського району Донецької області на соціально-економічний розвиток Шахтарського району</v>
          </cell>
        </row>
        <row r="1028">
          <cell r="B1028" t="str">
            <v>2761310</v>
          </cell>
          <cell r="C1028" t="str">
            <v>Субвенція з державного бюджету обласному бюджету Волинської області на введення в експлуатацію блоку "Б" Центру радіаційного захисту населення в м. Луцьку</v>
          </cell>
        </row>
        <row r="1029">
          <cell r="B1029" t="str">
            <v>2761320</v>
          </cell>
          <cell r="C1029" t="str">
            <v>Субвенція з державного бюджету міському бюджету міста Києва на будівництво дошкільного та загальноосвітнього навчальних закладів у Голосіївському районі</v>
          </cell>
        </row>
        <row r="1030">
          <cell r="B1030" t="str">
            <v>2761350</v>
          </cell>
          <cell r="C1030" t="str">
            <v>Субвенція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v>
          </cell>
        </row>
        <row r="1031">
          <cell r="B1031" t="str">
            <v>2761360</v>
          </cell>
          <cell r="C1031" t="str">
            <v>Субвенція з державного бюджету районному бюджету Сарненського району Рівненської області на проектування й будівництво автомобільної дороги та газифікацію між селами Костянтинівка, Чемерне та Довге</v>
          </cell>
        </row>
        <row r="1032">
          <cell r="B1032" t="str">
            <v>2761370</v>
          </cell>
          <cell r="C1032" t="str">
            <v>Субвенція з державного бюджету міському бюджету м. Глухів Сумської області на проведення ремонтно-реставраційних робіт пам'яток культурної спадщини</v>
          </cell>
        </row>
        <row r="1033">
          <cell r="B1033" t="str">
            <v>2761380</v>
          </cell>
          <cell r="C1033" t="str">
            <v>Субвенція з державного бюджету місцевим бюджетам на погашення заборгованості з різниці в тарифах на теплову енергію, послуги з водопостачання та водовідведення, що вироблялися, транспортувалися та постачалися населенню, яка виникла у зв'язку з невідповід</v>
          </cell>
        </row>
        <row r="1034">
          <cell r="B1034" t="str">
            <v>2761390</v>
          </cell>
          <cell r="C1034" t="str">
            <v>Субвенція з державного бюджету обласному бюджету Одеської області на проведення першочергових робіт з будівництва системи відводу стічних вод від станції біологічної очистки "Північна" у місті Одесі на об'єкті "Глибоководний випуск"</v>
          </cell>
        </row>
        <row r="1035">
          <cell r="B1035" t="str">
            <v>2761400</v>
          </cell>
          <cell r="C1035" t="str">
            <v>Субвенція з державного бюджету районному бюджету Баранівського району Житомирської області на соціально-економічний розвиток</v>
          </cell>
        </row>
        <row r="1036">
          <cell r="B1036" t="str">
            <v>2761410</v>
          </cell>
          <cell r="C1036" t="str">
            <v>Субвенція з державного бюджету міському бюджету міста Новоград-Волинський Житомирської області на соціально-економічний розвиток</v>
          </cell>
        </row>
        <row r="1037">
          <cell r="B1037" t="str">
            <v>2761420</v>
          </cell>
          <cell r="C1037" t="str">
            <v>Субвенція з державного бюджету районному бюджету Новоград-Волинського району Житомирської області на соціально-економічний розвиток</v>
          </cell>
        </row>
        <row r="1038">
          <cell r="B1038" t="str">
            <v>2761430</v>
          </cell>
          <cell r="C1038" t="str">
            <v>Субвенція з державного бюджету районному бюджету Червоноармійського району Житомирської області на соціально-економічний розвиток</v>
          </cell>
        </row>
        <row r="1039">
          <cell r="B1039" t="str">
            <v>2761440</v>
          </cell>
          <cell r="C1039" t="str">
            <v>Субвенція з державного бюджету районному бюджету Ємільчинського району Житомирської області на соціально-економічний розвиток</v>
          </cell>
        </row>
        <row r="1040">
          <cell r="B1040" t="str">
            <v>2761450</v>
          </cell>
          <cell r="C1040" t="str">
            <v>Субвенція з державного бюджету міському бюджету міста Феодосія на будівництво та реконструкцію водогонів Фронтового та Феодосійського водосховищ</v>
          </cell>
        </row>
        <row r="1041">
          <cell r="B1041" t="str">
            <v>2761460</v>
          </cell>
          <cell r="C1041" t="str">
            <v>Субвенція з державного бюджету міському бюджету міста Добропілля Донецької області на розроблення техніко-економічного обгрунтування проекту захисту території міста Білозерське, що зазнало небезпечного впливу гірничих виробок діючої шахти "Білозерська" т</v>
          </cell>
        </row>
        <row r="1042">
          <cell r="B1042" t="str">
            <v>2761470</v>
          </cell>
          <cell r="C1042" t="str">
            <v>Субвенція з державного бюджету міському бюджету міста Горлівка Донецької області на розроблення техніко-економічного обірунтування проекту захисту території міста Горлівка від впливу гірничих виробок</v>
          </cell>
        </row>
        <row r="1043">
          <cell r="B1043" t="str">
            <v>2761480</v>
          </cell>
          <cell r="C1043" t="str">
            <v>Субвенція з державного бюджету міському бюджету міста Донецьк на реконструкцію парку культури та відпочинку ім. Г.І. Петровського та палацу культури ім. Г.І. Петровського</v>
          </cell>
        </row>
        <row r="1044">
          <cell r="B1044" t="str">
            <v>2761490</v>
          </cell>
          <cell r="C1044" t="str">
            <v>Субвенція з державного бюджету обласному бюджету Донецької області на здійснення природоохоронних заходів по оздоровленню басейну річки Сіверський Донець та реконструкцію каналу Сіверський Донець-Донбас</v>
          </cell>
        </row>
        <row r="1045">
          <cell r="B1045" t="str">
            <v>2761500</v>
          </cell>
          <cell r="C1045" t="str">
            <v>Субвенція з державного бюджету міському бюджету міста Бровари на будівництво тролейбусної лінії  Бровари - Київ</v>
          </cell>
        </row>
        <row r="1046">
          <cell r="B1046" t="str">
            <v>2761510</v>
          </cell>
          <cell r="C1046" t="str">
            <v>Субвенція з державного бюджету міському бюджету міста Судака на відзначення 1800-річчя міста Судака</v>
          </cell>
        </row>
        <row r="1047">
          <cell r="B1047" t="str">
            <v>2761520</v>
          </cell>
          <cell r="C1047" t="str">
            <v>Субвенція з державного бюджету місцевим бюджетам на погашення заборгованості з різниці в тарифах на теплову енергію, опалення та постачання гарячої води, послуги з централізованого водопостачання, водовідведення, що вироблялися, траспортувалися та постач</v>
          </cell>
        </row>
        <row r="1048">
          <cell r="B1048" t="str">
            <v>2761530</v>
          </cell>
          <cell r="C1048" t="str">
            <v>Субвенція з державного бюджету місцевим бюджетам на капітальний ремонт систем централізованого водопостачання та водовідведення</v>
          </cell>
        </row>
        <row r="1049">
          <cell r="B1049" t="str">
            <v>2761540</v>
          </cell>
          <cell r="C1049" t="str">
            <v>Субвенція з державного бюджету міському бюджету м.Дніпропетровська на будівництво та підтримання в безпечному стані гірничих виробок Дніпропетровського метрополітену</v>
          </cell>
        </row>
        <row r="1050">
          <cell r="B1050" t="str">
            <v>2761550</v>
          </cell>
          <cell r="C1050" t="str">
            <v>Субвенція з державного бюджету міському бюджету міста Києва на будівництво підіїзної дороги та зовнішньо-інженерних мереж до інноваційного парку "Біонік Хілл"</v>
          </cell>
        </row>
        <row r="1051">
          <cell r="B1051" t="str">
            <v>2761560</v>
          </cell>
          <cell r="C1051" t="str">
            <v xml:space="preserve">Субвенція з державного бюджету місцевим бюджетам на відновлення (будівництво, капітальний ремонт, реконструкцію) інфраструктури у Донецькій та Луганській областях_x000D_
</v>
          </cell>
        </row>
        <row r="1052">
          <cell r="B1052" t="str">
            <v>2800000</v>
          </cell>
          <cell r="C1052" t="str">
            <v>Міністерство аграрної політики та продовольства України</v>
          </cell>
        </row>
        <row r="1053">
          <cell r="B1053" t="str">
            <v>2801000</v>
          </cell>
          <cell r="C1053" t="str">
            <v>Апарат Міністерства аграрної політики та продовольства України</v>
          </cell>
        </row>
        <row r="1054">
          <cell r="B1054" t="str">
            <v>2801010</v>
          </cell>
          <cell r="C1054" t="str">
            <v>Загальне керівництво та управління у сфері агропромислового комплексу</v>
          </cell>
        </row>
        <row r="1055">
          <cell r="B1055" t="str">
            <v>2801020</v>
          </cell>
          <cell r="C1055" t="str">
            <v>Створення та впровадження комплексної автоматизованої системи Міністерства аграрної політики та продовольства України</v>
          </cell>
        </row>
        <row r="1056">
          <cell r="B1056" t="str">
            <v>2801030</v>
          </cell>
          <cell r="C1056" t="str">
            <v xml:space="preserve">Фінансова підтримка заходів в агропромисловому комплексі шляхом здешевлення кредитів_x000D_
</v>
          </cell>
        </row>
        <row r="1057">
          <cell r="B1057" t="str">
            <v>2801040</v>
          </cell>
          <cell r="C1057" t="str">
            <v>Часткове відшкодування суб'єктам господарювання вартості будівництва та реконструкції тваринницьких ферм і комплексів та підприємств з виробництва комбікормів</v>
          </cell>
        </row>
        <row r="1058">
          <cell r="B1058" t="str">
            <v>2801050</v>
          </cell>
          <cell r="C1058" t="str">
            <v>Дослідження, прикладні наукові та науково-технічні розробки, виконання робіт за державними цільовими програмами і державним замовленням у сфері розвитку агропромислового комплексу, підготовка наукових кадрів, наукові розробки у сфері стандартизації та се</v>
          </cell>
        </row>
        <row r="1059">
          <cell r="B1059" t="str">
            <v>2801060</v>
          </cell>
          <cell r="C1059" t="str">
            <v>Наукові розробки у сфері стандартизації та сертифікації сільськогосподарської продукції</v>
          </cell>
        </row>
        <row r="1060">
          <cell r="B1060" t="str">
            <v>2801070</v>
          </cell>
          <cell r="C1060" t="str">
            <v>Оздоровлення та відпочинок дітей працівників агропромислового комплексу</v>
          </cell>
        </row>
        <row r="1061">
          <cell r="B1061" t="str">
            <v>2801080</v>
          </cell>
          <cell r="C1061" t="str">
            <v>Підготовка кадрів для агропромислового комплексу вищими навчальними закладами І і ІІ рівнів акредитації</v>
          </cell>
        </row>
        <row r="1062">
          <cell r="B1062" t="str">
            <v>2801090</v>
          </cell>
          <cell r="C1062" t="str">
            <v>Суцільна паспортизація сільських населених пунктів</v>
          </cell>
        </row>
        <row r="1063">
          <cell r="B1063" t="str">
            <v>2801100</v>
          </cell>
          <cell r="C1063" t="str">
            <v>Підготовка кадрів для агропромислового комплексу вищими навчальними закладами ІІІ і ІV рівнів акредитації, методичне забезпечення діяльності навчальних закладів</v>
          </cell>
        </row>
        <row r="1064">
          <cell r="B1064" t="str">
            <v>2801110</v>
          </cell>
          <cell r="C1064" t="str">
            <v>Методичне забезпечення діяльності аграрних навчальних закладів</v>
          </cell>
        </row>
        <row r="1065">
          <cell r="B1065" t="str">
            <v>2801120</v>
          </cell>
          <cell r="C1065" t="str">
            <v>Повернення коштів, наданих на формування Аграрним фондом державного інтервенційного фонду, а також для закупівлі матеріально-технічних ресурсів для потреб сільськогосподарських товаровиробників</v>
          </cell>
        </row>
        <row r="1066">
          <cell r="B1066" t="str">
            <v>2801130</v>
          </cell>
          <cell r="C1066" t="str">
            <v>Підвищення кваліфікації фахівців агропромислового комплексу</v>
          </cell>
        </row>
        <row r="1067">
          <cell r="B1067" t="str">
            <v>2801140</v>
          </cell>
          <cell r="C1067" t="str">
            <v>Підвищення кваліфікації кадрів агропромислового комплексу закладами післядипломної освіти</v>
          </cell>
        </row>
        <row r="1068">
          <cell r="B1068" t="str">
            <v>2801150</v>
          </cell>
          <cell r="C1068" t="str">
            <v>Державна підтримка сільськогосподарських обслуговуючих кооперативів</v>
          </cell>
        </row>
        <row r="1069">
          <cell r="B1069" t="str">
            <v>2801160</v>
          </cell>
          <cell r="C1069" t="str">
            <v>Ліквідація та екологічна реабілітація території впливу гірничих робіт державного підприємства "Солотвинський солерудник" Тячівського району Закарпатської області</v>
          </cell>
        </row>
        <row r="1070">
          <cell r="B1070" t="str">
            <v>2801170</v>
          </cell>
          <cell r="C1070" t="str">
            <v>Фінансування заходів по захисту, відтворенню та підвищенню родючості ірунтів</v>
          </cell>
        </row>
        <row r="1071">
          <cell r="B1071" t="str">
            <v>2801180</v>
          </cell>
          <cell r="C1071" t="str">
            <v>Фінансова підтримка заходів в агропромисловому комплексі</v>
          </cell>
        </row>
        <row r="1072">
          <cell r="B1072" t="str">
            <v>2801190</v>
          </cell>
          <cell r="C1072" t="str">
            <v>Селекція в тваринництві та птахівництві на підприємствах агропромислового комплексу</v>
          </cell>
        </row>
        <row r="1073">
          <cell r="B1073" t="str">
            <v>2801200</v>
          </cell>
          <cell r="C1073" t="str">
            <v>Заходи по боротьбі з шкідниками та хворобами сільськогосподарських рослин, запобігання розповсюдженню збудників інфекційних хвороб тварин</v>
          </cell>
        </row>
        <row r="1074">
          <cell r="B1074" t="str">
            <v>2801210</v>
          </cell>
          <cell r="C1074" t="str">
            <v>Бюджетна тваринницька дотація та державна підтримка виробництва продукції рослинництва</v>
          </cell>
        </row>
        <row r="1075">
          <cell r="B1075" t="str">
            <v>2801220</v>
          </cell>
          <cell r="C1075" t="str">
            <v>Селекція в рослинництві</v>
          </cell>
        </row>
        <row r="1076">
          <cell r="B1076" t="str">
            <v>2801230</v>
          </cell>
          <cell r="C1076" t="str">
            <v>Фінансова підтримка фермерських господарств</v>
          </cell>
        </row>
        <row r="1077">
          <cell r="B1077" t="str">
            <v>2801240</v>
          </cell>
          <cell r="C1077" t="str">
            <v>Здійснення фінансової підтримки підприємств агропромислового комплексу через механізм здешевлення кредитів та компенсації лізингових платежів</v>
          </cell>
        </row>
        <row r="1078">
          <cell r="B1078" t="str">
            <v>2801250</v>
          </cell>
          <cell r="C1078" t="str">
            <v>Витрати Аграрного фонду пов'язані з комплексом заходів із  зберігання, перевезення, переробки та експортом об'єктів державного цінового регулювання державного інтервенційного фонду</v>
          </cell>
        </row>
        <row r="1079">
          <cell r="B1079" t="str">
            <v>2801260</v>
          </cell>
          <cell r="C1079" t="str">
            <v>Заходи з охорони і захисту, раціонального використання лісів, наданих в постійне користування агропромисловим підприємствам</v>
          </cell>
        </row>
        <row r="1080">
          <cell r="B1080" t="str">
            <v>2801270</v>
          </cell>
          <cell r="C1080" t="str">
            <v>Державна підтримка сільськогосподарської дорадчої служби</v>
          </cell>
        </row>
        <row r="1081">
          <cell r="B1081" t="str">
            <v>2801280</v>
          </cell>
          <cell r="C1081" t="str">
            <v>Фінансова підтримка агропромислових підприємств, що знаходяться в особливо складних кліматичних умовах</v>
          </cell>
        </row>
        <row r="1082">
          <cell r="B1082" t="str">
            <v>2801290</v>
          </cell>
          <cell r="C1082" t="str">
            <v>Проведення державних виставкових заходів у сфері агропромислового комплексу</v>
          </cell>
        </row>
        <row r="1083">
          <cell r="B1083" t="str">
            <v>2801300</v>
          </cell>
          <cell r="C1083" t="str">
            <v>Реформування та розвиток комунального господарства у сільській місцевості</v>
          </cell>
        </row>
        <row r="1084">
          <cell r="B1084" t="str">
            <v>2801310</v>
          </cell>
          <cell r="C1084" t="str">
            <v>Організація і регулювання діяльності установ в системі агропромислового комплексу та забезпечення діяльності Аграрного фонду</v>
          </cell>
        </row>
        <row r="1085">
          <cell r="B1085" t="str">
            <v>2801320</v>
          </cell>
          <cell r="C1085" t="str">
            <v>Дослідження і експериментальні розробки в системі агропромислового комплексу</v>
          </cell>
        </row>
        <row r="1086">
          <cell r="B1086" t="str">
            <v>2801330</v>
          </cell>
          <cell r="C1086" t="str">
            <v>Створення і забезпечення резервного запасу сортового та гібридного насіння</v>
          </cell>
        </row>
        <row r="1087">
          <cell r="B1087" t="str">
            <v>2801340</v>
          </cell>
          <cell r="C1087" t="str">
            <v>Запобігання розповсюдженню збудників інфекційних хвороб тварин</v>
          </cell>
        </row>
        <row r="1088">
          <cell r="B1088" t="str">
            <v>2801350</v>
          </cell>
          <cell r="C1088" t="str">
            <v>Державна підтримка розвитку хмелярства, закладення молодих садів, виноградників та ягідників і нагляд за ними</v>
          </cell>
        </row>
        <row r="1089">
          <cell r="B1089" t="str">
            <v>2801360</v>
          </cell>
          <cell r="C1089" t="str">
            <v>Часткова компенсація вартості електроенергії, використаної для поливу на зрошуваних землях</v>
          </cell>
        </row>
        <row r="1090">
          <cell r="B1090" t="str">
            <v>2801370</v>
          </cell>
          <cell r="C1090" t="str">
            <v>Збільшення статутного капіталу НАК "Украгролізинг" для закупівлі технічних засобів для агропромислового комплексу з подальшою передачею їх на умовах фінансового лізингу</v>
          </cell>
        </row>
        <row r="1091">
          <cell r="B1091" t="str">
            <v>2801380</v>
          </cell>
          <cell r="C1091" t="str">
            <v>Повернення бюджетних позичок, наданих на закупівлю сільськогосподарської продукції за державним замовленням (контрактом) 1994-1997 років</v>
          </cell>
        </row>
        <row r="1092">
          <cell r="B1092" t="str">
            <v>2801390</v>
          </cell>
          <cell r="C1092" t="str">
            <v>Повернення коштів, наданих Міністерству аграрної політики та продовольства України для фінансової підтримки заходів в агропромисловому комплексі на умовах фінансового лізингу, а також закупівлі племінних нетелів та корів, вітчизняної техніки і обладнання</v>
          </cell>
        </row>
        <row r="1093">
          <cell r="B1093" t="str">
            <v>2801400</v>
          </cell>
          <cell r="C1093" t="str">
            <v>Повернення кредитів, наданих з державного бюджету фермерським господарствам</v>
          </cell>
        </row>
        <row r="1094">
          <cell r="B1094" t="str">
            <v>2801420</v>
          </cell>
          <cell r="C1094" t="str">
            <v>Повернення коштів у частині відшкодування вартості сільськогосподарської техніки, переданої суб'єктам господарювання на умовах фінансового лізингу</v>
          </cell>
        </row>
        <row r="1095">
          <cell r="B1095" t="str">
            <v>2801430</v>
          </cell>
          <cell r="C1095" t="str">
            <v>Часткова компенсація вартості складної сільськогосподарської техніки вітчизняного виробництва</v>
          </cell>
        </row>
        <row r="1096">
          <cell r="B1096" t="str">
            <v>2801440</v>
          </cell>
          <cell r="C1096" t="str">
            <v>Кошти, що надійдуть у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сільськогосподарським товаровиробникам та іншим су</v>
          </cell>
        </row>
        <row r="1097">
          <cell r="B1097" t="str">
            <v>2801450</v>
          </cell>
          <cell r="C1097" t="str">
            <v>Підготовка кадрів для агропромислового комплексу вищими навчальними закладами ІІІ і ІV рівнів акредитації Національного університету біоресурсів і природокористування</v>
          </cell>
        </row>
        <row r="1098">
          <cell r="B1098" t="str">
            <v>2801460</v>
          </cell>
          <cell r="C1098" t="str">
            <v>Надання кредитів фермерським господарствам</v>
          </cell>
        </row>
        <row r="1099">
          <cell r="B1099" t="str">
            <v>2801470</v>
          </cell>
          <cell r="C1099" t="str">
            <v>Фінансова підтримка Української лабораторії якості і безпеки продукції агропромислового комплексу</v>
          </cell>
        </row>
        <row r="1100">
          <cell r="B1100" t="str">
            <v>2801480</v>
          </cell>
          <cell r="C1100" t="str">
            <v>Створення Державного земельного банку</v>
          </cell>
        </row>
        <row r="1101">
          <cell r="B1101" t="str">
            <v>2801490</v>
          </cell>
          <cell r="C1101" t="str">
            <v>Фінансова підтримка заходів в агропромисловому комплексі на умовах фінансового лізингу</v>
          </cell>
        </row>
        <row r="1102">
          <cell r="B1102" t="str">
            <v>2801500</v>
          </cell>
          <cell r="C1102" t="str">
            <v>Державна підтримка Всеукраїнського фізкультурно-спортивного товариства "Колос" на організацію та проведення роботи з розвитку фізичної культури і спорту серед сільського населення</v>
          </cell>
        </row>
        <row r="1103">
          <cell r="B1103" t="str">
            <v>2801510</v>
          </cell>
          <cell r="C1103" t="str">
            <v>Державна підтримка розвитку хмелярства</v>
          </cell>
        </row>
        <row r="1104">
          <cell r="B1104" t="str">
            <v>2801520</v>
          </cell>
          <cell r="C1104" t="str">
            <v>Фінансова підтримка створення оптових ринків сільськогосподарської продукції</v>
          </cell>
        </row>
        <row r="1105">
          <cell r="B1105" t="str">
            <v>2801530</v>
          </cell>
          <cell r="C1105" t="str">
            <v>Повернення коштів, наданих Міністерству аграрної політики та продовольства України для кредитування Аграрного фонду</v>
          </cell>
        </row>
        <row r="1106">
          <cell r="B1106" t="str">
            <v>2801540</v>
          </cell>
          <cell r="C1106" t="str">
            <v>Державна підтримка галузі тваринництва</v>
          </cell>
        </row>
        <row r="1107">
          <cell r="B1107" t="str">
            <v>2801550</v>
          </cell>
          <cell r="C1107" t="str">
            <v>Повернення коштів, наданих як часткова фінансова допомога сільськогосподарським підприємствам, які зазнали збитків внаслідок стихійного лиха у 2007 році</v>
          </cell>
        </row>
        <row r="1108">
          <cell r="B1108" t="str">
            <v>2801560</v>
          </cell>
          <cell r="C1108" t="str">
            <v>Формування Аграрним фондом державного інтервенційного фонду, а також закупівлі матеріально-технічних ресурсів для потреб сільськогосподарських товаровиробників</v>
          </cell>
        </row>
        <row r="1109">
          <cell r="B1109" t="str">
            <v>2801570</v>
          </cell>
          <cell r="C1109" t="str">
            <v>Забезпечення діяльності Аграрного фонду</v>
          </cell>
        </row>
        <row r="1110">
          <cell r="B1110" t="str">
            <v>2801580</v>
          </cell>
          <cell r="C1110" t="str">
            <v>Здешевлення вартості страхових премій (внесків) фактично сплачених суб'єктами аграрного ринку</v>
          </cell>
        </row>
        <row r="1111">
          <cell r="B1111" t="str">
            <v>2801590</v>
          </cell>
          <cell r="C1111" t="str">
            <v>Часткове відшкодування вартості будівництва нових тепличних комплексів</v>
          </cell>
        </row>
        <row r="1112">
          <cell r="B1112" t="str">
            <v>2801800</v>
          </cell>
          <cell r="C1112" t="str">
            <v>Заходи з ліквідації наслідків затоплення шахти N 9 та аварійного ствола шахти N 8 Солотвинського солерудника Тячівського району Закарпатської області</v>
          </cell>
        </row>
        <row r="1113">
          <cell r="B1113" t="str">
            <v>2801900</v>
          </cell>
          <cell r="C1113" t="str">
            <v>Видатки із Стабілізаційного фонду на підтримку АПК</v>
          </cell>
        </row>
        <row r="1114">
          <cell r="B1114" t="str">
            <v>2802000</v>
          </cell>
          <cell r="C1114" t="str">
            <v>Державна ветеринарна та фітосанітарна служба України</v>
          </cell>
        </row>
        <row r="1115">
          <cell r="B1115" t="str">
            <v>2802010</v>
          </cell>
          <cell r="C1115" t="str">
            <v>Керівництво та управління у сфері ветеринарної медицини та фітосанітарної служби України</v>
          </cell>
        </row>
        <row r="1116">
          <cell r="B1116" t="str">
            <v>2802020</v>
          </cell>
          <cell r="C1116" t="str">
            <v>Протиепізоотичні заходи та участь у Міжнародному епізоотичному бюро</v>
          </cell>
        </row>
        <row r="1117">
          <cell r="B1117" t="str">
            <v>2802030</v>
          </cell>
          <cell r="C1117" t="str">
            <v>Організація та регулювання діяльності установ ветеринарної медицини та фітосанітарної служби</v>
          </cell>
        </row>
        <row r="1118">
          <cell r="B1118" t="str">
            <v>2802040</v>
          </cell>
          <cell r="C1118" t="str">
            <v>Організація і регулювання діяльності установ агропромислового комплексу з карантину рослин</v>
          </cell>
        </row>
        <row r="1119">
          <cell r="B1119" t="str">
            <v>2802050</v>
          </cell>
          <cell r="C1119" t="str">
            <v>Організація і регулювання діяльності установ в системі охорони прав на сорти рослин</v>
          </cell>
        </row>
        <row r="1120">
          <cell r="B1120" t="str">
            <v>2802070</v>
          </cell>
          <cell r="C1120" t="str">
            <v>Формування національних сортових рослинних ресурсів</v>
          </cell>
        </row>
        <row r="1121">
          <cell r="B1121" t="str">
            <v>2802080</v>
          </cell>
          <cell r="C1121" t="str">
            <v>Участь у міжнародному союзі по охороні нових сортів рослин (УПОВ)</v>
          </cell>
        </row>
        <row r="1122">
          <cell r="B1122" t="str">
            <v>2802090</v>
          </cell>
          <cell r="C1122" t="str">
            <v>Погашення зобовіязань Державною службою з охорони прав на сорти рослин за кредитами, наданими з державного бюджету за рахунок коштів, залучених від міжнародних фінансових організацій на розвиток насінництва</v>
          </cell>
        </row>
        <row r="1123">
          <cell r="B1123" t="str">
            <v>2802100</v>
          </cell>
          <cell r="C1123" t="str">
            <v>Заходи по боротьбі з шкідниками та хворобами сільськогосподарських рослин, запобігання розповсюдженню збудників інфекційних хвороб тварин</v>
          </cell>
        </row>
        <row r="1124">
          <cell r="B1124" t="str">
            <v>2803000</v>
          </cell>
          <cell r="C1124" t="str">
            <v>Державне агентство земельних ресурсів України</v>
          </cell>
        </row>
        <row r="1125">
          <cell r="B1125" t="str">
            <v>2803020</v>
          </cell>
          <cell r="C1125" t="str">
            <v>Підвищення кваліфікації працівників Державного агентства земельних ресурсів</v>
          </cell>
        </row>
        <row r="1126">
          <cell r="B1126" t="str">
            <v>2803040</v>
          </cell>
          <cell r="C1126" t="str">
            <v>Збереження, відтворення та забезпечення раціонального використання земельних ресурсів</v>
          </cell>
        </row>
        <row r="1127">
          <cell r="B1127" t="str">
            <v>2803050</v>
          </cell>
          <cell r="C1127" t="str">
            <v>Повернення кредиту наданого на розвиток системи кадастру</v>
          </cell>
        </row>
        <row r="1128">
          <cell r="B1128" t="str">
            <v>2803600</v>
          </cell>
          <cell r="C1128" t="str">
            <v>Видача державних актів на право приватної власності на землю в сільській місцевості</v>
          </cell>
        </row>
        <row r="1129">
          <cell r="B1129" t="str">
            <v>2803610</v>
          </cell>
          <cell r="C1129" t="str">
            <v>Надання кредитів на розвиток системи кадастру</v>
          </cell>
        </row>
        <row r="1130">
          <cell r="B1130" t="str">
            <v>2804000</v>
          </cell>
          <cell r="C1130" t="str">
            <v>Державне агентство рибного господарства України</v>
          </cell>
        </row>
        <row r="1131">
          <cell r="B1131" t="str">
            <v>2804010</v>
          </cell>
          <cell r="C1131" t="str">
            <v>Керівництво та управління у сфері рибного господарства</v>
          </cell>
        </row>
        <row r="1132">
          <cell r="B1132" t="str">
            <v>2804020</v>
          </cell>
          <cell r="C1132" t="str">
            <v>Організація діяльності рибовідтворювальних комплексів та інших бюджетних установ  у сфері рибного господарства</v>
          </cell>
        </row>
        <row r="1133">
          <cell r="B1133" t="str">
            <v>2804030</v>
          </cell>
          <cell r="C1133" t="str">
            <v>Прикладні науково-технічні розробки, виконання робіт за державними замовленнями у сфері рибного господарства</v>
          </cell>
        </row>
        <row r="1134">
          <cell r="B1134" t="str">
            <v>2804040</v>
          </cell>
          <cell r="C1134" t="str">
            <v>Підготовка кадрів у сфері рибного господарства вищими навчальними закладами І і ІІ рівнів акредитації</v>
          </cell>
        </row>
        <row r="1135">
          <cell r="B1135" t="str">
            <v>2804050</v>
          </cell>
          <cell r="C1135" t="str">
            <v>Підготовка кадрів у сфері рибного господарства вищими навчальними закладами ІІІ і ІV рівнів акредитації</v>
          </cell>
        </row>
        <row r="1136">
          <cell r="B1136" t="str">
            <v>2804070</v>
          </cell>
          <cell r="C1136" t="str">
            <v>Селекція у рибному господарстві та відтворення водних біоресурсів у внутрішніх водоймах та Азово-Чорноморському басейні</v>
          </cell>
        </row>
        <row r="1137">
          <cell r="B1137" t="str">
            <v>2804080</v>
          </cell>
          <cell r="C1137" t="str">
            <v>Селекція у рибному господарстві</v>
          </cell>
        </row>
        <row r="1138">
          <cell r="B1138" t="str">
            <v>2804090</v>
          </cell>
          <cell r="C1138" t="str">
            <v>Міжнародна діяльність у галузі рибного  господарства</v>
          </cell>
        </row>
        <row r="1139">
          <cell r="B1139" t="str">
            <v>2804100</v>
          </cell>
          <cell r="C1139" t="str">
            <v>Заходи по операціях фінансового лізингу суден рибопромислового флоту</v>
          </cell>
        </row>
        <row r="1140">
          <cell r="B1140" t="str">
            <v>2804110</v>
          </cell>
          <cell r="C1140" t="str">
            <v>Створення та впровадження комплексної системи електронного документообігу та інформаційно-аналітичних підсистем Державного агентства рибного господарства України</v>
          </cell>
        </row>
        <row r="1141">
          <cell r="B1141" t="str">
            <v>2805000</v>
          </cell>
          <cell r="C1141" t="str">
            <v>Державне агентство лісових ресурсів України</v>
          </cell>
        </row>
        <row r="1142">
          <cell r="B1142" t="str">
            <v>2805010</v>
          </cell>
          <cell r="C1142" t="str">
            <v>Керівництво та управління у сфері лісового господарства</v>
          </cell>
        </row>
        <row r="1143">
          <cell r="B1143" t="str">
            <v>2805020</v>
          </cell>
          <cell r="C1143" t="str">
            <v>Дослідження, прикладні розробки  та підготовка наукових кадрів у сфері лісового господарства</v>
          </cell>
        </row>
        <row r="1144">
          <cell r="B1144" t="str">
            <v>2805060</v>
          </cell>
          <cell r="C1144" t="str">
            <v>Ведення лісового і мисливського господарства, охорона і захист лісів в лісовому фонді</v>
          </cell>
        </row>
        <row r="1145">
          <cell r="B1145" t="str">
            <v>2806000</v>
          </cell>
          <cell r="C1145" t="str">
            <v>Національна акціонерна компанія "Украгролізинг"</v>
          </cell>
        </row>
        <row r="1146">
          <cell r="B1146" t="str">
            <v>2806030</v>
          </cell>
          <cell r="C1146" t="str">
            <v>Заходи по операціях фінансового лізингу вітчизняної сільськогосподарської техніки</v>
          </cell>
        </row>
        <row r="1147">
          <cell r="B1147" t="str">
            <v>2806120</v>
          </cell>
          <cell r="C1147" t="str">
            <v>Заходи по операціях фінансового лізингу вітчизняної сільськогосподарської техніки</v>
          </cell>
        </row>
        <row r="1148">
          <cell r="B1148" t="str">
            <v>2806130</v>
          </cell>
          <cell r="C1148" t="str">
            <v>Повернення коштів в частині відшкодування вартості сільськогосподарської техніки, переданої суб'єктам господарювання на умовах фінансового лізингу</v>
          </cell>
        </row>
        <row r="1149">
          <cell r="B1149" t="str">
            <v>2806140</v>
          </cell>
          <cell r="C1149" t="str">
            <v>Придбання сільськогосподарської техніки на умовах фінансового лізингу та заходи по операціях фінансового лізингу</v>
          </cell>
        </row>
        <row r="1150">
          <cell r="B1150" t="str">
            <v>2806150</v>
          </cell>
          <cell r="C1150" t="str">
            <v>Кошти, що надійдуть в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сільгоспвиробникам та іншим суб'єктам господарюван</v>
          </cell>
        </row>
        <row r="1151">
          <cell r="B1151" t="str">
            <v>2806160</v>
          </cell>
          <cell r="C1151" t="str">
            <v>Ремонт сільськогосподарської техніки та обладнання для агропромислового комплексу, що вилучені з фінансового лізингу у лізингоотримувачів, визначених банкрутами або такими, що порушили договір лізингу</v>
          </cell>
        </row>
        <row r="1152">
          <cell r="B1152" t="str">
            <v>2806220</v>
          </cell>
          <cell r="C1152" t="str">
            <v>Повернення коштів у частині відшкодування вартості сільськогосподарської техніки, переданої суб'єктам господарювання на умовах фінансового лізингу</v>
          </cell>
        </row>
        <row r="1153">
          <cell r="B1153" t="str">
            <v>2806230</v>
          </cell>
          <cell r="C1153" t="str">
            <v>Заходи по операціях фінансового лізингу вітчизняної сільськогосподарської техніки</v>
          </cell>
        </row>
        <row r="1154">
          <cell r="B1154" t="str">
            <v>2806240</v>
          </cell>
          <cell r="C1154" t="str">
            <v>Збільшення статутного фонду НАК "Украгролізинг" для придбання сільськогосподарської техніки, обладнання та племінної худоби</v>
          </cell>
        </row>
        <row r="1155">
          <cell r="B1155" t="str">
            <v>2806250</v>
          </cell>
          <cell r="C1155" t="str">
            <v>Кошти, що надійдуть у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сільгосптоваровиробникам та іншим суб'єктам господ</v>
          </cell>
        </row>
        <row r="1156">
          <cell r="B1156" t="str">
            <v>2807000</v>
          </cell>
          <cell r="C1156" t="str">
            <v>Державна інспекція сільського господарства України</v>
          </cell>
        </row>
        <row r="1157">
          <cell r="B1157" t="str">
            <v>2807010</v>
          </cell>
          <cell r="C1157" t="str">
            <v>Здійснення державного контролю у галузі сільського господарства</v>
          </cell>
        </row>
        <row r="1158">
          <cell r="B1158" t="str">
            <v>2807020</v>
          </cell>
          <cell r="C1158" t="str">
            <v>Організація та регулювання діяльності установ в системі Державної інспекції сільського господарства України</v>
          </cell>
        </row>
        <row r="1159">
          <cell r="B1159" t="str">
            <v>2808000</v>
          </cell>
          <cell r="C1159" t="str">
            <v>Національна академія аграрних наук України</v>
          </cell>
        </row>
        <row r="1160">
          <cell r="B1160" t="str">
            <v>2809000</v>
          </cell>
          <cell r="C1160" t="str">
            <v>Національний університет біоресурсів і природокористування</v>
          </cell>
        </row>
        <row r="1161">
          <cell r="B1161" t="str">
            <v>2809020</v>
          </cell>
          <cell r="C1161" t="str">
            <v>Фундаментальні дослідження Національного університету біоресурсів і природокористування у сфері сільськогосподарських наук</v>
          </cell>
        </row>
        <row r="1162">
          <cell r="B1162" t="str">
            <v>2809030</v>
          </cell>
          <cell r="C1162" t="str">
            <v>Прикладні розробки Національного університету біоресурсів і природокористування у сфері сільськогосподарських наук</v>
          </cell>
        </row>
        <row r="1163">
          <cell r="B1163" t="str">
            <v>2809040</v>
          </cell>
          <cell r="C1163" t="str">
            <v>Підготовка кадрів для агропромислового комплексу вищими навчальними закладами І і ІІ рівнів акредитації Національного університету біоресурсів і природокористування</v>
          </cell>
        </row>
        <row r="1164">
          <cell r="B1164" t="str">
            <v>2809050</v>
          </cell>
          <cell r="C1164" t="str">
            <v>Підготовка кадрів для агропромислового комплексу вищими навчальними закладами ІІІ і ІV рівнів акредитації Національного університету біоресурсів і природокористування</v>
          </cell>
        </row>
        <row r="1165">
          <cell r="B1165" t="str">
            <v>2809060</v>
          </cell>
          <cell r="C1165" t="str">
            <v>Підвищення кваліфікації кадрів Інститутом післядипломної освіти керівників і спеціалістів агропромислового комплексу Національного університету біоресурсів і природокористування</v>
          </cell>
        </row>
        <row r="1166">
          <cell r="B1166" t="str">
            <v>2809080</v>
          </cell>
          <cell r="C1166" t="str">
            <v>Реконструкція гуртожитків Національного університету біоресурсів і природокористування для розміщення вболівальників під час проведення Євро - 2012</v>
          </cell>
        </row>
        <row r="1167">
          <cell r="B1167" t="str">
            <v>3000000</v>
          </cell>
          <cell r="C1167" t="str">
            <v>Державна служба статистики України</v>
          </cell>
        </row>
        <row r="1168">
          <cell r="B1168" t="str">
            <v>3001000</v>
          </cell>
          <cell r="C1168" t="str">
            <v>Апарат Державної служби статистики України</v>
          </cell>
        </row>
        <row r="1169">
          <cell r="B1169" t="str">
            <v>3100000</v>
          </cell>
          <cell r="C1169" t="str">
            <v>Міністерство інфраструктури України</v>
          </cell>
        </row>
        <row r="1170">
          <cell r="B1170" t="str">
            <v>3101000</v>
          </cell>
          <cell r="C1170" t="str">
            <v>Апарат Міністерства інфраструктури України</v>
          </cell>
        </row>
        <row r="1171">
          <cell r="B1171" t="str">
            <v>3101010</v>
          </cell>
          <cell r="C1171" t="str">
            <v>Загальне керівництво та управління у сфері інфраструктури</v>
          </cell>
        </row>
        <row r="1172">
          <cell r="B1172" t="str">
            <v>3101030</v>
          </cell>
          <cell r="C1172" t="str">
            <v>Прикладні наукові та науково-технічні розробки, виконання робіт за державними цільовими програмами і державним замовленням у сфері розвитку національної транспортної мережі та туризму</v>
          </cell>
        </row>
        <row r="1173">
          <cell r="B1173" t="str">
            <v>3101050</v>
          </cell>
          <cell r="C1173" t="str">
            <v>Підготовка кадрів для сфери автомобільного транспорту вищими навчальними закладами І і ІІ рівнів акредитації</v>
          </cell>
        </row>
        <row r="1174">
          <cell r="B1174" t="str">
            <v>3101060</v>
          </cell>
          <cell r="C1174" t="str">
            <v>Підготовка кадрів для сфери залізничного транспорту вищими навчальними закладами ІІІ і ІV рівнів акредитації, методичне забезпечення діяльності навчальних закладів</v>
          </cell>
        </row>
        <row r="1175">
          <cell r="B1175" t="str">
            <v>3101070</v>
          </cell>
          <cell r="C1175"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1176">
          <cell r="B1176" t="str">
            <v>3101090</v>
          </cell>
          <cell r="C1176" t="str">
            <v>Підвищення кваліфікації державних службовців п'ятої - сьомої категорій у сфері транспорту</v>
          </cell>
        </row>
        <row r="1177">
          <cell r="B1177" t="str">
            <v>3101120</v>
          </cell>
          <cell r="C1177" t="str">
            <v>Придбання літаків АН-148 через державне лізингове підприємство</v>
          </cell>
        </row>
        <row r="1178">
          <cell r="B1178" t="str">
            <v>3101130</v>
          </cell>
          <cell r="C1178" t="str">
            <v>Створення навчально-тренувального центру підготовки авіаційного персоналу літака АН-148 на ДП "Лізингтехтранс"</v>
          </cell>
        </row>
        <row r="1179">
          <cell r="B1179" t="str">
            <v>3101140</v>
          </cell>
          <cell r="C1179" t="str">
            <v>Будівництво залізнично-автомобільного мостового переходу через р. Дніпро у м. Києві</v>
          </cell>
        </row>
        <row r="1180">
          <cell r="B1180" t="str">
            <v>3101150</v>
          </cell>
          <cell r="C1180" t="str">
            <v>Будівництво та розвиток мережі метрополітенів</v>
          </cell>
        </row>
        <row r="1181">
          <cell r="B1181" t="str">
            <v>3101160</v>
          </cell>
          <cell r="C1181" t="str">
            <v>Прикладні розробки у сфері розвитку туризму</v>
          </cell>
        </row>
        <row r="1182">
          <cell r="B1182" t="str">
            <v>3101180</v>
          </cell>
          <cell r="C1182" t="str">
            <v>Фінансова підтримка розвитку туризму</v>
          </cell>
        </row>
        <row r="1183">
          <cell r="B1183" t="str">
            <v>3101190</v>
          </cell>
          <cell r="C1183" t="str">
            <v>Відшкодування витрат державних підприємств зв'язку на розповсюдження вітчизняних періодичних друкованих видань</v>
          </cell>
        </row>
        <row r="1184">
          <cell r="B1184" t="str">
            <v>3101210</v>
          </cell>
          <cell r="C1184" t="str">
            <v>Підтримка експлуатаційно-безпечного стану судноплавних шлюзів, внутрішніх водних шляхів, в тому числі на проведення днопоглиблювальних робіт</v>
          </cell>
        </row>
        <row r="1185">
          <cell r="B1185" t="str">
            <v>3101220</v>
          </cell>
          <cell r="C1185" t="str">
            <v>Виконання боргових зобов'язань за кредитами, залученими під державні гарантії, що використовуються для реалізації завдань та здійснення заходів, передбачених Державною цільовою програмою підготовки та проведення в Україні фінальної частини чемпіонату Євр</v>
          </cell>
        </row>
        <row r="1186">
          <cell r="B1186" t="str">
            <v>3101700</v>
          </cell>
          <cell r="C1186" t="str">
            <v>Запобігання можливому затопленню територій внаслідок льодоходу, повені та паводків у 2010 році</v>
          </cell>
        </row>
        <row r="1187">
          <cell r="B1187" t="str">
            <v>3101810</v>
          </cell>
          <cell r="C1187" t="str">
            <v>Проектування робіт по будівництву транспортного переходу через Керченську протоку</v>
          </cell>
        </row>
        <row r="1188">
          <cell r="B1188" t="str">
            <v>3102000</v>
          </cell>
          <cell r="C1188" t="str">
            <v>Державна інспекція України з безпеки на наземному транспорті</v>
          </cell>
        </row>
        <row r="1189">
          <cell r="B1189" t="str">
            <v>3102010</v>
          </cell>
          <cell r="C1189" t="str">
            <v>Здійснення державного контролю з питань безпеки на наземному транспорті</v>
          </cell>
        </row>
        <row r="1190">
          <cell r="B1190" t="str">
            <v>3103000</v>
          </cell>
          <cell r="C1190" t="str">
            <v>Державна інспекція України з безпеки на морському та річковому транспорті</v>
          </cell>
        </row>
        <row r="1191">
          <cell r="B1191" t="str">
            <v>3103010</v>
          </cell>
          <cell r="C1191" t="str">
            <v>Здійснення державного контролю з питань безпеки на морському та річковому транспорті</v>
          </cell>
        </row>
        <row r="1192">
          <cell r="B1192" t="str">
            <v>3103070</v>
          </cell>
          <cell r="C1192" t="str">
            <v>Реконструкція , модернізація та придбання спеціального флоту для використання на внутрішніх водних шляхах</v>
          </cell>
        </row>
        <row r="1193">
          <cell r="B1193" t="str">
            <v>3103080</v>
          </cell>
          <cell r="C1193" t="str">
            <v>Забезпечення функціонування національної системи пошуку і рятування в морському пошуково-рятувальному районі України</v>
          </cell>
        </row>
        <row r="1194">
          <cell r="B1194" t="str">
            <v>3104000</v>
          </cell>
          <cell r="C1194" t="str">
            <v>Державна адміністрація залізничного транспорту</v>
          </cell>
        </row>
        <row r="1195">
          <cell r="B1195" t="str">
            <v>3104020</v>
          </cell>
          <cell r="C1195" t="str">
            <v>Підготовка кадрів для сфери залізничного транспорту вищими навчальними закладами І і ІІ рівнів акредитації</v>
          </cell>
        </row>
        <row r="1196">
          <cell r="B1196" t="str">
            <v>3104030</v>
          </cell>
          <cell r="C1196" t="str">
            <v>Методичне забезпечення діяльності вищих навчальних закладів Державної адміністрації залізничного транспорту</v>
          </cell>
        </row>
        <row r="1197">
          <cell r="B1197" t="str">
            <v>3104040</v>
          </cell>
          <cell r="C1197" t="str">
            <v>Медичне обслуговування працівників та пасажирів залізничного транспорту</v>
          </cell>
        </row>
        <row r="1198">
          <cell r="B1198" t="str">
            <v>3104050</v>
          </cell>
          <cell r="C1198" t="str">
            <v>Створення банків крові та її компонентів для лікування працівників залізничного транспорту</v>
          </cell>
        </row>
        <row r="1199">
          <cell r="B1199" t="str">
            <v>3104060</v>
          </cell>
          <cell r="C1199" t="str">
            <v>Амбулаторно-поліклінічне обслуговування працівників та пасажирів залізничного транспорту</v>
          </cell>
        </row>
        <row r="1200">
          <cell r="B1200" t="str">
            <v>3105000</v>
          </cell>
          <cell r="C1200" t="str">
            <v>Державна спеціальна служба транспорту України</v>
          </cell>
        </row>
        <row r="1201">
          <cell r="B1201" t="str">
            <v>3105010</v>
          </cell>
          <cell r="C1201" t="str">
            <v>Забезпечення діяльності Державної спеціальної служби транспорту</v>
          </cell>
        </row>
        <row r="1202">
          <cell r="B1202" t="str">
            <v>3105020</v>
          </cell>
          <cell r="C1202" t="str">
            <v>Заходи, пов'язані із переходом на військову службу за контрактом</v>
          </cell>
        </row>
        <row r="1203">
          <cell r="B1203" t="str">
            <v>3106000</v>
          </cell>
          <cell r="C1203" t="str">
            <v>Державне агентство автомобільних доріг України</v>
          </cell>
        </row>
        <row r="1204">
          <cell r="B1204" t="str">
            <v>3106060</v>
          </cell>
          <cell r="C1204" t="str">
            <v>Спецоб'єкти</v>
          </cell>
        </row>
        <row r="1205">
          <cell r="B1205" t="str">
            <v>3106080</v>
          </cell>
          <cell r="C1205" t="str">
            <v>Компенсація витрат УДППЗ "Укрпошта", пов'язаних з наданням послуг на пільгових умовах</v>
          </cell>
        </row>
        <row r="1206">
          <cell r="B1206" t="str">
            <v>3107000</v>
          </cell>
          <cell r="C1206" t="str">
            <v>Національне агентство з питань підготовки та проведення в Україні фінальної частини чемпіонату Європи 2012 року з футболу та реалізації інфраструктурних проектів</v>
          </cell>
        </row>
        <row r="1207">
          <cell r="B1207" t="str">
            <v>3107010</v>
          </cell>
          <cell r="C1207" t="str">
            <v>Організаційне забезпечення підготовки та проведення в Україні фінальної частини чемпіонату Європи 2012 року з футболу та реалізації інфраструктурних проектів</v>
          </cell>
        </row>
        <row r="1208">
          <cell r="B1208" t="str">
            <v>3107030</v>
          </cell>
          <cell r="C1208" t="str">
            <v>Здійснення заходів з підготовки і проведення Євро-2012 в інформаційній сфері</v>
          </cell>
        </row>
        <row r="1209">
          <cell r="B1209" t="str">
            <v>3107050</v>
          </cell>
          <cell r="C1209" t="str">
            <v>Будівництво залізнично-автомобільного мостового переходу через р. Дніпро у м. Києві</v>
          </cell>
        </row>
        <row r="1210">
          <cell r="B1210" t="str">
            <v>3107060</v>
          </cell>
          <cell r="C1210" t="str">
            <v>Будівництво, реконструкція, ремонт та проектування аеропортів в рамках підготовки до Євро-2012</v>
          </cell>
        </row>
        <row r="1211">
          <cell r="B1211" t="str">
            <v>3107070</v>
          </cell>
          <cell r="C1211" t="str">
            <v>Реконструкція стадіону Національного спортивного комплексу "Олімпійський"</v>
          </cell>
        </row>
        <row r="1212">
          <cell r="B1212" t="str">
            <v>3107080</v>
          </cell>
          <cell r="C1212" t="str">
            <v>Будівництво стадіону у м. Львові, необхідного для проведення Євро-2012</v>
          </cell>
        </row>
        <row r="1213">
          <cell r="B1213" t="str">
            <v>3107090</v>
          </cell>
          <cell r="C1213" t="str">
            <v>Будівництво, реконструкція, капітальний та поточний ремонт автомобільних доріг загального користування (міжміське сполучення) та доріг, задіяних до підготовки та проведення в Україні фінальної частини чемпіонату Європи 2012 року з футболу</v>
          </cell>
        </row>
        <row r="1214">
          <cell r="B1214" t="str">
            <v>3107100</v>
          </cell>
          <cell r="C1214" t="str">
            <v>Будівництво та облаштування функціональних зон на території, прилеглій до стадіону Національного спортивного комплексу "Олімпійський"</v>
          </cell>
        </row>
        <row r="1215">
          <cell r="B1215" t="str">
            <v>3107110</v>
          </cell>
          <cell r="C1215" t="str">
            <v>Будівництво нових та реконструкція діючих тренувальних баз для забезпечення тренувань команд-учасниць чемпіонату Євро-2012</v>
          </cell>
        </row>
        <row r="1216">
          <cell r="B1216" t="str">
            <v>3107120</v>
          </cell>
          <cell r="C1216" t="str">
            <v>Будівництво, реконструкція, ремонт автомобільних доріг комунальної власності у містах проведення Євро-2012</v>
          </cell>
        </row>
        <row r="1217">
          <cell r="B1217" t="str">
            <v>3107130</v>
          </cell>
          <cell r="C1217" t="str">
            <v>Будівництво, реконструкція, капітальний ремонт мереж і споруд централізованого водопостачання та водовідведення у містах проведення Євро-2012</v>
          </cell>
        </row>
        <row r="1218">
          <cell r="B1218" t="str">
            <v>3107140</v>
          </cell>
          <cell r="C1218" t="str">
            <v>Оновлення парку трамвайних вагонів у містах проведення Євро-2012</v>
          </cell>
        </row>
        <row r="1219">
          <cell r="B1219" t="str">
            <v>3107150</v>
          </cell>
          <cell r="C1219" t="str">
            <v>Будівництво та реконструкція трамвайних і тролейбусних ліній у містах проведення Євро-2012</v>
          </cell>
        </row>
        <row r="1220">
          <cell r="B1220" t="str">
            <v>3107160</v>
          </cell>
          <cell r="C1220" t="str">
            <v>Придбання автобусів та тролейбусів на умовах фінансового лізингу в рамках підготовки і проведення  Євро-2012</v>
          </cell>
        </row>
        <row r="1221">
          <cell r="B1221" t="str">
            <v>3107170</v>
          </cell>
          <cell r="C1221" t="str">
            <v>Будівництво та реконструкція об'єктів електроенергетики в містах проведення Євро - 2012</v>
          </cell>
        </row>
        <row r="1222">
          <cell r="B1222" t="str">
            <v>3107180</v>
          </cell>
          <cell r="C1222" t="str">
            <v>Заходи, спрямовані на залучення інвестицій для підготовки Євро-2012 та здійснення її моніторингу</v>
          </cell>
        </row>
        <row r="1223">
          <cell r="B1223" t="str">
            <v>3107190</v>
          </cell>
          <cell r="C1223" t="str">
            <v>Будівництво, реконструкція та ремонт автомобільних доріг комунальної власності у містах проведення фінальної частини чемпіонату Європи 2012 року з футболу</v>
          </cell>
        </row>
        <row r="1224">
          <cell r="B1224" t="str">
            <v>3107200</v>
          </cell>
          <cell r="C1224" t="str">
            <v>Будівництво та забезпечення розвитку метрополітену в містах, в яких відбуватимуться матчі чемпіонату Євро-2012</v>
          </cell>
        </row>
        <row r="1225">
          <cell r="B1225" t="str">
            <v>3107210</v>
          </cell>
          <cell r="C1225" t="str">
            <v>Будівництво, реконструкція, капітальний ремонт мереж і споруд централізованого водопостачання і водовідведення у містах, в яких відбуватимуться матчі чемпіонату</v>
          </cell>
        </row>
        <row r="1226">
          <cell r="B1226" t="str">
            <v>3107250</v>
          </cell>
          <cell r="C1226" t="str">
            <v>Виконання Державної цільової програми з питань підготовки та проведення в Україні фінальної частини чемпіонату Європи 2012 року з футболу</v>
          </cell>
        </row>
        <row r="1227">
          <cell r="B1227" t="str">
            <v>3107260</v>
          </cell>
          <cell r="C1227" t="str">
            <v>Будівництво спортивних споруд з штучним льодом відповідно до Державної цільової соціальної програми "Хокей України"</v>
          </cell>
        </row>
        <row r="1228">
          <cell r="B1228" t="str">
            <v>3107270</v>
          </cell>
          <cell r="C1228" t="str">
            <v>Капітальний ремонт (перша черга), технічне переоснащення інженерних та функціональних систем, поточний ремонт приміщень і територій Палацу спорту в м. Києві</v>
          </cell>
        </row>
        <row r="1229">
          <cell r="B1229" t="str">
            <v>3108000</v>
          </cell>
          <cell r="C1229" t="str">
            <v>Державна авіаційна служба України</v>
          </cell>
        </row>
        <row r="1230">
          <cell r="B1230" t="str">
            <v>3108010</v>
          </cell>
          <cell r="C1230" t="str">
            <v>Керівництво та управління у сфері авіаційного транспорту</v>
          </cell>
        </row>
        <row r="1231">
          <cell r="B1231" t="str">
            <v>3108020</v>
          </cell>
          <cell r="C1231" t="str">
            <v>Медичне обслуговування та сертифікація льотно-диспетчерського складу працівників авіаційного транспорту та надання первинної медичної допомоги пасажирам</v>
          </cell>
        </row>
        <row r="1232">
          <cell r="B1232" t="str">
            <v>3108030</v>
          </cell>
          <cell r="C1232" t="str">
            <v>Передпольотний та передзмінний контроль льотно-диспетчерського складу працівників авіаційного транспорту та надання первинної медичної допомоги пасажирам</v>
          </cell>
        </row>
        <row r="1233">
          <cell r="B1233" t="str">
            <v>3108050</v>
          </cell>
          <cell r="C1233" t="str">
            <v>Придбання повітряних суден</v>
          </cell>
        </row>
        <row r="1234">
          <cell r="B1234" t="str">
            <v>3108060</v>
          </cell>
          <cell r="C1234" t="str">
            <v>Будівництво, реконструкція, ремонт та проектування аеропортів в рамках підготовки до Євро-2012</v>
          </cell>
        </row>
        <row r="1235">
          <cell r="B1235" t="str">
            <v>3108070</v>
          </cell>
          <cell r="C1235" t="str">
            <v>Придбання літаків на умовах фінансового лізингу</v>
          </cell>
        </row>
        <row r="1236">
          <cell r="B1236" t="str">
            <v>3108830</v>
          </cell>
          <cell r="C1236" t="str">
            <v>Будівництво, реконструкція та ремонт аеропортів державної і комунальної власності</v>
          </cell>
        </row>
        <row r="1237">
          <cell r="B1237" t="str">
            <v>3109000</v>
          </cell>
          <cell r="C1237" t="str">
            <v>Державне агентство України з туризму та курортів</v>
          </cell>
        </row>
        <row r="1238">
          <cell r="B1238" t="str">
            <v>3109020</v>
          </cell>
          <cell r="C1238" t="str">
            <v>Фінансова підтримка розвитку туризму, створення умов безпеки туристів, розбудови туристичної інфраструктури міжнародних транспортних коридорів та магістралей в Україні</v>
          </cell>
        </row>
        <row r="1239">
          <cell r="B1239" t="str">
            <v>3110000</v>
          </cell>
          <cell r="C1239" t="str">
            <v>Державне агентство автомобільних доріг України</v>
          </cell>
        </row>
        <row r="1240">
          <cell r="B1240" t="str">
            <v>3111000</v>
          </cell>
          <cell r="C1240" t="str">
            <v>Апарат Державного агентства автомобільних доріг України</v>
          </cell>
        </row>
        <row r="1241">
          <cell r="B1241" t="str">
            <v>3111010</v>
          </cell>
          <cell r="C1241" t="str">
            <v>Керівництво та управління у сфері будівництва, ремонту та утримання автомобільних доріг</v>
          </cell>
        </row>
        <row r="1242">
          <cell r="B1242" t="str">
            <v>3111020</v>
          </cell>
          <cell r="C1242" t="str">
            <v>Розвиток мережі та утримання автомобільних доріг загального користування</v>
          </cell>
        </row>
        <row r="1243">
          <cell r="B1243" t="str">
            <v>3111030</v>
          </cell>
          <cell r="C1243" t="str">
            <v>Виконання боргових зобов'язань за запозиченнями, залученими державою або під державні гарантії на розвиток мережі автомобільних доріг  загального користування</v>
          </cell>
        </row>
        <row r="1244">
          <cell r="B1244" t="str">
            <v>3111090</v>
          </cell>
          <cell r="C1244" t="str">
            <v xml:space="preserve">Розвиток дорожнього господарства областей української частини Карпатського єврорегіону (зокрема доріг Мукачеве - Львів, Татарів - Кам'янець-Подільський, Стрий - Мамалига)_x000D_
</v>
          </cell>
        </row>
        <row r="1245">
          <cell r="B1245" t="str">
            <v>3111600</v>
          </cell>
          <cell r="C1245" t="str">
            <v>Розвиток автомагістралей та реформа дорожнього сектору</v>
          </cell>
        </row>
        <row r="1246">
          <cell r="B1246" t="str">
            <v>3120000</v>
          </cell>
          <cell r="C1246" t="str">
            <v>Міністерство інфраструктури України (загальнодержавні витрати)</v>
          </cell>
        </row>
        <row r="1247">
          <cell r="B1247" t="str">
            <v>3121000</v>
          </cell>
          <cell r="C1247" t="str">
            <v>Міністерство інфраструктури України (загальнодержавні витрати)</v>
          </cell>
        </row>
        <row r="1248">
          <cell r="B1248" t="str">
            <v>3121020</v>
          </cell>
          <cell r="C1248" t="str">
            <v>Субвенція з державного бюджету місцевим бюджетам на  будівництво та розвиток мережі метрополітенів</v>
          </cell>
        </row>
        <row r="1249">
          <cell r="B1249" t="str">
            <v>3121080</v>
          </cell>
          <cell r="C1249" t="str">
            <v xml:space="preserve">Субвенція з державного бюджету місцевим бюджетам на придбання нових трамвайних вагонів вітчизняного виробництва для комунального електротранспорту_x000D_
</v>
          </cell>
        </row>
        <row r="1250">
          <cell r="B1250" t="str">
            <v>3130000</v>
          </cell>
          <cell r="C1250" t="str">
            <v>Державне агентство автомобільних доріг України (загальнодержавні витрати)</v>
          </cell>
        </row>
        <row r="1251">
          <cell r="B1251" t="str">
            <v>3131000</v>
          </cell>
          <cell r="C1251" t="str">
            <v>Державне агентство автомобільних доріг України (загальнодержавні витрати)</v>
          </cell>
        </row>
        <row r="1252">
          <cell r="B1252" t="str">
            <v>3131020</v>
          </cell>
          <cell r="C1252" t="str">
            <v>Субвенція з державного бюджету місцевим бюджетам на будівництво, реконструкцію, ремонт та утримання вулиць і доріг комунальної власності у населених пунктах</v>
          </cell>
        </row>
        <row r="1253">
          <cell r="B1253" t="str">
            <v>3200000</v>
          </cell>
          <cell r="C1253" t="str">
            <v>Міністерство надзвичайних ситуацій України</v>
          </cell>
        </row>
        <row r="1254">
          <cell r="B1254" t="str">
            <v>3201000</v>
          </cell>
          <cell r="C1254" t="str">
            <v>Апарат Міністерства надзвичайних ситуацій України</v>
          </cell>
        </row>
        <row r="1255">
          <cell r="B1255" t="str">
            <v>3201010</v>
          </cell>
          <cell r="C1255" t="str">
            <v>Керівництво та управління у сфері надзвичайних ситуацій</v>
          </cell>
        </row>
        <row r="1256">
          <cell r="B1256" t="str">
            <v>3201030</v>
          </cell>
          <cell r="C1256" t="str">
            <v>Створення оперативного резерву для забезпечення ліквідації надзвичайних ситуацій</v>
          </cell>
        </row>
        <row r="1257">
          <cell r="B1257" t="str">
            <v>3201050</v>
          </cell>
          <cell r="C1257" t="str">
            <v>Авіаційні роботи з пошуку і рятування</v>
          </cell>
        </row>
        <row r="1258">
          <cell r="B1258" t="str">
            <v>3201060</v>
          </cell>
          <cell r="C1258" t="str">
            <v>Гідрометеорологічна діяльність</v>
          </cell>
        </row>
        <row r="1259">
          <cell r="B1259" t="str">
            <v>3201070</v>
          </cell>
          <cell r="C1259" t="str">
            <v>Прикладні наукові та науково-технічні розробки, виконання робіт за державними цільовими програмами і державним замовленням у сфері гідрометеорології, підготовка наукових кадрів</v>
          </cell>
        </row>
        <row r="1260">
          <cell r="B1260" t="str">
            <v>3201090</v>
          </cell>
          <cell r="C1260" t="str">
            <v>Проведення розрахунків з міжнародними експертами за надання юридичних послуг</v>
          </cell>
        </row>
        <row r="1261">
          <cell r="B1261" t="str">
            <v>3201130</v>
          </cell>
          <cell r="C1261" t="str">
            <v>Інформування громадськості з питань цивільного захисту населення</v>
          </cell>
        </row>
        <row r="1262">
          <cell r="B1262" t="str">
            <v>3201270</v>
          </cell>
          <cell r="C1262" t="str">
            <v>Розвиток та супроводження Урядової інформаційно-аналітичної системи з питань надзвичайних ситуацій</v>
          </cell>
        </row>
        <row r="1263">
          <cell r="B1263" t="str">
            <v>3201280</v>
          </cell>
          <cell r="C1263" t="str">
            <v>Забезпечення діяльності сил цивільного захисту</v>
          </cell>
        </row>
        <row r="1264">
          <cell r="B1264" t="str">
            <v>3201290</v>
          </cell>
          <cell r="C1264" t="str">
            <v>Заходи щодо ліквідації наслідків надзвичайної ситуації на території Мелітопольського району Запорізької області</v>
          </cell>
        </row>
        <row r="1265">
          <cell r="B1265" t="str">
            <v>3201300</v>
          </cell>
          <cell r="C1265" t="str">
            <v>Медичне забезпечення та санаторно-курортне лікування працівників, військовослужбовців та осіб рядового і начальницького складу Міністерства надзвичайних ситуацій України та членів їх сімей, здійснення санітарних та протиепідемічних заходів</v>
          </cell>
        </row>
        <row r="1266">
          <cell r="B1266" t="str">
            <v>3201310</v>
          </cell>
          <cell r="C1266" t="str">
            <v>Експертно-аналітичне супроводження та моніторинг наукових проектів з екологічної безпеки</v>
          </cell>
        </row>
        <row r="1267">
          <cell r="B1267" t="str">
            <v>3201340</v>
          </cell>
          <cell r="C1267" t="str">
            <v>Прикладні дослідження і розробки та науково-дослідні роботи у сфері цивільного захисту і пожежної безпеки</v>
          </cell>
        </row>
        <row r="1268">
          <cell r="B1268" t="str">
            <v>3201350</v>
          </cell>
          <cell r="C1268" t="str">
            <v>Знешкодження вибухонебезпечних предметів, що залишилися з часів Другої світової війни в районі міст Севастополя та Керчі</v>
          </cell>
        </row>
        <row r="1269">
          <cell r="B1269" t="str">
            <v>3201360</v>
          </cell>
          <cell r="C1269" t="str">
            <v>Підготовка кадрів у сфері цивільного захисту</v>
          </cell>
        </row>
        <row r="1270">
          <cell r="B1270" t="str">
            <v>3201390</v>
          </cell>
          <cell r="C1270" t="str">
            <v>Створення та впровадження системи екстреної допомоги населенню за єдиним телефонним номером 112</v>
          </cell>
        </row>
        <row r="1271">
          <cell r="B1271" t="str">
            <v>3201430</v>
          </cell>
          <cell r="C1271" t="str">
            <v>Матеріально-технічне забезпечення мобільного госпіталю</v>
          </cell>
        </row>
        <row r="1272">
          <cell r="B1272" t="str">
            <v>3201440</v>
          </cell>
          <cell r="C1272" t="str">
            <v>Пошук та знешкодження залишків хімічної зброї, затопленої у виключній (морській) економічній зоні України</v>
          </cell>
        </row>
        <row r="1273">
          <cell r="B1273" t="str">
            <v>3201450</v>
          </cell>
          <cell r="C1273" t="str">
            <v>Будівництво (придбання) житла для військовослужбовців, осіб рядового і начальницького складу Міністерства України з питань надзвичайних ситуацій та у справах захисту населення від наслідків Чорнобильської катастрофи</v>
          </cell>
        </row>
        <row r="1274">
          <cell r="B1274" t="str">
            <v>3201460</v>
          </cell>
          <cell r="C1274" t="str">
            <v>Аварійно-рятувальні заходи на загальнодержавному і регіональному рівнях при надзвичайних ситуаціях</v>
          </cell>
        </row>
        <row r="1275">
          <cell r="B1275" t="str">
            <v>3201470</v>
          </cell>
          <cell r="C1275" t="str">
            <v>Реалізація комплексної програми розвитку системи зв'язку, оповіщення та інформатизації Міністерства України з питань надзвичайних ситуацій та у справах захисту населення від наслідків Чорнобильської катастрофи</v>
          </cell>
        </row>
        <row r="1276">
          <cell r="B1276" t="str">
            <v>3201490</v>
          </cell>
          <cell r="C1276" t="str">
            <v>Придбання пожежної техніки та обладнання вітчизняного виробництва</v>
          </cell>
        </row>
        <row r="1277">
          <cell r="B1277" t="str">
            <v>3201510</v>
          </cell>
          <cell r="C1277" t="str">
            <v>Ліквідація наслідків надзвичайної ситуації на території військової частини А0829 (м. Лозова Харківської області)</v>
          </cell>
        </row>
        <row r="1278">
          <cell r="B1278" t="str">
            <v>3201540</v>
          </cell>
          <cell r="C1278" t="str">
            <v>Придбання спеціальної аварійно-рятувальної, пожежної техніки та обладнання, в тому числі авіаційної техніки</v>
          </cell>
        </row>
        <row r="1279">
          <cell r="B1279" t="str">
            <v>3201580</v>
          </cell>
          <cell r="C1279" t="str">
            <v>Здійснення заходів із створення сучасних систем надання допомоги у разі виникнення надзвичайних ситуацій для підготовки та проведення Євро - 2012</v>
          </cell>
        </row>
        <row r="1280">
          <cell r="B1280" t="str">
            <v>3202000</v>
          </cell>
          <cell r="C1280" t="str">
            <v>Державне агентство України з управління зоною відчуження</v>
          </cell>
        </row>
        <row r="1281">
          <cell r="B1281" t="str">
            <v>3202050</v>
          </cell>
          <cell r="C1281" t="str">
            <v>Будівництво пускового комплексу "Вектор" та експлуатація його об'єктів</v>
          </cell>
        </row>
        <row r="1282">
          <cell r="B1282" t="str">
            <v>3202100</v>
          </cell>
          <cell r="C1282" t="str">
            <v>Здійснення заходів громадськими організаціями по соціальному захисту громадян, які постраждали внаслідок Чорнобильської катастрофи</v>
          </cell>
        </row>
        <row r="1283">
          <cell r="B1283" t="str">
            <v>3202130</v>
          </cell>
          <cell r="C1283" t="str">
            <v>Заходи щодо підготовки до зняття з експлуатації атомних блоків та поводження з відпрацьованим ядерним паливом та радіоактивними відходами на Чорнобильській АЕС</v>
          </cell>
        </row>
        <row r="1284">
          <cell r="B1284" t="str">
            <v>3202140</v>
          </cell>
          <cell r="C1284" t="str">
            <v>Внесок України до Рахунку ядерної безпеки ЄБРР</v>
          </cell>
        </row>
        <row r="1285">
          <cell r="B1285" t="str">
            <v>3204000</v>
          </cell>
          <cell r="C1285" t="str">
            <v>Державна спеціальна (воєнізована) аварійно-рятувальна служба</v>
          </cell>
        </row>
        <row r="1286">
          <cell r="B1286" t="str">
            <v>3208000</v>
          </cell>
          <cell r="C1286" t="str">
            <v>Державна служба гірничого нагляду та промислової безпеки України</v>
          </cell>
        </row>
        <row r="1287">
          <cell r="B1287" t="str">
            <v>3208020</v>
          </cell>
          <cell r="C1287" t="str">
            <v>Підвищення кваліфікації кадрів у сфері промислової безпеки та наглядової діяльності</v>
          </cell>
        </row>
        <row r="1288">
          <cell r="B1288" t="str">
            <v>3208060</v>
          </cell>
          <cell r="C1288" t="str">
            <v>Створення Центру навчання теоретичним та практичним знанням з роботи уніфікованих телекомунікаційних систем диспетчерського контролю та автоматизованого керування гірничими машинами і технологічними комплексами (УТАС)</v>
          </cell>
        </row>
        <row r="1289">
          <cell r="B1289" t="str">
            <v>3209000</v>
          </cell>
          <cell r="C1289" t="str">
            <v>Державна інспекція техногенної безпеки України</v>
          </cell>
        </row>
        <row r="1290">
          <cell r="B1290" t="str">
            <v>3209010</v>
          </cell>
          <cell r="C1290" t="str">
            <v>Керівництво та управління у сфері техногенної безпеки</v>
          </cell>
        </row>
        <row r="1291">
          <cell r="B1291" t="str">
            <v>3209020</v>
          </cell>
          <cell r="C1291" t="str">
            <v>Забезпечення діяльності підрозділів техногенної безпеки</v>
          </cell>
        </row>
        <row r="1292">
          <cell r="B1292" t="str">
            <v>3209030</v>
          </cell>
          <cell r="C1292" t="str">
            <v>Прикладні наукові та науково-технічні розробки, виконання робіт за державними цільовими програмами і державним замовленням у сфері цивільного захисту та пожежної безпеки, підготовка наукових кадрів</v>
          </cell>
        </row>
        <row r="1293">
          <cell r="B1293" t="str">
            <v>3210000</v>
          </cell>
          <cell r="C1293" t="str">
            <v>Міністерство надзвичайних ситуацій України (загальнодержавні витрати)</v>
          </cell>
        </row>
        <row r="1294">
          <cell r="B1294" t="str">
            <v>3211000</v>
          </cell>
          <cell r="C1294" t="str">
            <v>Міністерство надзвичайних ситуацій України (загальнодержавні витрати)</v>
          </cell>
        </row>
        <row r="1295">
          <cell r="B1295" t="str">
            <v>3211060</v>
          </cell>
          <cell r="C1295" t="str">
            <v>Субвенція з державного бюджету місцевим бюджетам для проведення заходів по ліквідації наслідків стихійного лиха</v>
          </cell>
        </row>
        <row r="1296">
          <cell r="B1296" t="str">
            <v>3300000</v>
          </cell>
          <cell r="C1296" t="str">
            <v>Державна фіскальна служба України</v>
          </cell>
        </row>
        <row r="1297">
          <cell r="B1297" t="str">
            <v>3301000</v>
          </cell>
          <cell r="C1297" t="str">
            <v>Апарат Державної фіскальної служби України</v>
          </cell>
        </row>
        <row r="1298">
          <cell r="B1298" t="str">
            <v>3301010</v>
          </cell>
          <cell r="C1298" t="str">
            <v>Керівництво та управління у сфері фіскальної політики</v>
          </cell>
        </row>
        <row r="1299">
          <cell r="B1299" t="str">
            <v>3301020</v>
          </cell>
          <cell r="C1299" t="str">
            <v>Прикладні дослідження і розробки у сфері доходів і зборів та фінансового права</v>
          </cell>
        </row>
        <row r="1300">
          <cell r="B1300" t="str">
            <v>3301030</v>
          </cell>
          <cell r="C1300" t="str">
            <v>Підвищення кваліфікації у сфері фіскальної політики</v>
          </cell>
        </row>
        <row r="1301">
          <cell r="B1301" t="str">
            <v>3301040</v>
          </cell>
          <cell r="C1301" t="str">
            <v>Підготовка кадрів у сфері доходів і зборів вищими навчальними закладами І і ІІ рівнів акредитації</v>
          </cell>
        </row>
        <row r="1302">
          <cell r="B1302" t="str">
            <v>3301050</v>
          </cell>
          <cell r="C1302" t="str">
            <v>Підготовка кадрів та підвищення кваліфікації у сфері доходів і зборів вищими навчальними закладами ІІІ і ІV рівнів акредитації</v>
          </cell>
        </row>
        <row r="1303">
          <cell r="B1303" t="str">
            <v>3400000</v>
          </cell>
          <cell r="C1303" t="str">
            <v>Міністерство молоді та спорту України</v>
          </cell>
        </row>
        <row r="1304">
          <cell r="B1304" t="str">
            <v>3401000</v>
          </cell>
          <cell r="C1304" t="str">
            <v>Апарат Міністерства молоді та спорту України</v>
          </cell>
        </row>
        <row r="1305">
          <cell r="B1305" t="str">
            <v>3401010</v>
          </cell>
          <cell r="C1305" t="str">
            <v>Керівництво та управління у сфері молоді та спорту</v>
          </cell>
        </row>
        <row r="1306">
          <cell r="B1306" t="str">
            <v>3401030</v>
          </cell>
          <cell r="C1306" t="str">
            <v>Функціонування Музею спортивної слави</v>
          </cell>
        </row>
        <row r="1307">
          <cell r="B1307" t="str">
            <v>3401040</v>
          </cell>
          <cell r="C1307" t="str">
            <v>Фундаментальні та прикладні наукові дослідження у сфері молоді та спорту</v>
          </cell>
        </row>
        <row r="1308">
          <cell r="B1308" t="str">
            <v>3401060</v>
          </cell>
          <cell r="C1308" t="str">
            <v>Методичне забезпечення у сфері спорту</v>
          </cell>
        </row>
        <row r="1309">
          <cell r="B1309" t="str">
            <v>3401070</v>
          </cell>
          <cell r="C1309" t="str">
            <v>Здійснення заходів державної політики з питань молоді та державна підтримка молодіжних та дитячих громадських організацій</v>
          </cell>
        </row>
        <row r="1310">
          <cell r="B1310" t="str">
            <v>3401110</v>
          </cell>
          <cell r="C1310" t="str">
            <v>Розвиток спорту інвалідів та їх фізкультурно-спортивна реабілітація</v>
          </cell>
        </row>
        <row r="1311">
          <cell r="B1311" t="str">
            <v>3401120</v>
          </cell>
          <cell r="C1311" t="str">
            <v>Підготовка і участь національних збірних команд в Паралімпійських  і Дефлімпійських іграх</v>
          </cell>
        </row>
        <row r="1312">
          <cell r="B1312" t="str">
            <v>3401220</v>
          </cell>
          <cell r="C1312" t="str">
            <v>Розвиток фізичної культури, спорту вищих досягнень та резервного спорту</v>
          </cell>
        </row>
        <row r="1313">
          <cell r="B1313" t="str">
            <v>3401280</v>
          </cell>
          <cell r="C1313" t="str">
            <v>Фінансова підтримка громадських організацій фізкультурно-спортивного спрямування</v>
          </cell>
        </row>
        <row r="1314">
          <cell r="B1314" t="str">
            <v>3401320</v>
          </cell>
          <cell r="C1314" t="str">
            <v>Підготовка і участь національних збірних команд в Олімпійських, Юнацьких Олімпійських та Європейських іграх</v>
          </cell>
        </row>
        <row r="1315">
          <cell r="B1315" t="str">
            <v>3410000</v>
          </cell>
          <cell r="C1315" t="str">
            <v>Міністерство  молоді та спорту України (загальнодержавні витрати)</v>
          </cell>
        </row>
        <row r="1316">
          <cell r="B1316" t="str">
            <v>3411000</v>
          </cell>
          <cell r="C1316" t="str">
            <v>Міністерство  молоді та спорту України (загальнодержавні витрати)</v>
          </cell>
        </row>
        <row r="1317">
          <cell r="B1317" t="str">
            <v>3411020</v>
          </cell>
          <cell r="C1317" t="str">
            <v xml:space="preserve">Субвенція з державного бюджету місцевим бюджетам на часткове фінансування дитячо-юнацьких спортивних шкіл, які до 2015 року отримували підтримку з Фонду соціального страхування з тимчасової втрати працездатності_x000D_
</v>
          </cell>
        </row>
        <row r="1318">
          <cell r="B1318" t="str">
            <v>3411160</v>
          </cell>
          <cell r="C1318" t="str">
            <v>Субвенція з державного бюджету місцевим бюджетам Донецької області на підготовку спортивних об'єктів, на яких проводитиметься чемпіонат світу з легкої атлетики у 2013 році</v>
          </cell>
        </row>
        <row r="1319">
          <cell r="B1319" t="str">
            <v>3411170</v>
          </cell>
          <cell r="C1319" t="str">
            <v>Субвенція з державного бюджету обласному бюджету Луганської області на здійснення капітального ремонту, реконструкції та будівництва споруд Луганського обласного фізкультурно-оздоровчого центру "Авангард" в м. Луганську</v>
          </cell>
        </row>
        <row r="1320">
          <cell r="B1320" t="str">
            <v>3500000</v>
          </cell>
          <cell r="C1320" t="str">
            <v>Міністерство фінансів України</v>
          </cell>
        </row>
        <row r="1321">
          <cell r="B1321" t="str">
            <v>3501000</v>
          </cell>
          <cell r="C1321" t="str">
            <v>Апарат Міністерства фінансів України</v>
          </cell>
        </row>
        <row r="1322">
          <cell r="B1322" t="str">
            <v>3501010</v>
          </cell>
          <cell r="C1322" t="str">
            <v>Керівництво та управління у сфері фінансів</v>
          </cell>
        </row>
        <row r="1323">
          <cell r="B1323" t="str">
            <v>3501020</v>
          </cell>
          <cell r="C1323" t="str">
            <v>Створення автоматизованої інформаційно-аналітичної системи фінансових і фіскальних органів</v>
          </cell>
        </row>
        <row r="1324">
          <cell r="B1324" t="str">
            <v>3501030</v>
          </cell>
          <cell r="C1324" t="str">
            <v>Прикладні наукові розробки у сфері розвитку державних фінансів</v>
          </cell>
        </row>
        <row r="1325">
          <cell r="B1325" t="str">
            <v>3501040</v>
          </cell>
          <cell r="C1325" t="str">
            <v>Підготовка кадрів для фінансової системи вищими навчальними закладами І і ІІ рівнів акредитації</v>
          </cell>
        </row>
        <row r="1326">
          <cell r="B1326" t="str">
            <v>3501050</v>
          </cell>
          <cell r="C1326" t="str">
            <v>Підготовка кадрів для фінансової системи вищими навчальними закладами ІІІ і ІV рівнів акредитації</v>
          </cell>
        </row>
        <row r="1327">
          <cell r="B1327" t="str">
            <v>3501060</v>
          </cell>
          <cell r="C1327" t="str">
            <v>Підвищення кваліфікації кадрів фінансової системи</v>
          </cell>
        </row>
        <row r="1328">
          <cell r="B1328" t="str">
            <v>3501070</v>
          </cell>
          <cell r="C1328" t="str">
            <v>Функціонування Музею коштовного і декоративного каміння</v>
          </cell>
        </row>
        <row r="1329">
          <cell r="B1329" t="str">
            <v>3501080</v>
          </cell>
          <cell r="C1329" t="str">
            <v>Фінансова підтримка журналу "Фінанси України"</v>
          </cell>
        </row>
        <row r="1330">
          <cell r="B1330" t="str">
            <v>3501090</v>
          </cell>
          <cell r="C1330" t="str">
            <v>Підтримка культурно-оздоровчих та соціальних заходів фінансової системи</v>
          </cell>
        </row>
        <row r="1331">
          <cell r="B1331" t="str">
            <v>3501100</v>
          </cell>
          <cell r="C1331" t="str">
            <v>Наукове і науково-методичне забезпечення у сфері виробництва і використання дорогоцінного і напівдорогоцінного каміння та забезпечення виробничих та соціально-культурних потреб у дорогоцінних металах і дорогоцінному камінні</v>
          </cell>
        </row>
        <row r="1332">
          <cell r="B1332" t="str">
            <v>3501110</v>
          </cell>
          <cell r="C1332" t="str">
            <v>Підготовка наукових кадрів у сфері фінансів</v>
          </cell>
        </row>
        <row r="1333">
          <cell r="B1333" t="str">
            <v>3501120</v>
          </cell>
          <cell r="C1333" t="str">
            <v>Прикладні наукові розробки, наукове забезпечення пріоритетних напрямів фінансово-бюджетної політики, підготовка наукових кадрів у сфері фінансів</v>
          </cell>
        </row>
        <row r="1334">
          <cell r="B1334" t="str">
            <v>3501130</v>
          </cell>
          <cell r="C1334"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1335">
          <cell r="B1335" t="str">
            <v>3501140</v>
          </cell>
          <cell r="C1335" t="str">
            <v>Внески до міжнародних організацій</v>
          </cell>
        </row>
        <row r="1336">
          <cell r="B1336" t="str">
            <v>3501160</v>
          </cell>
          <cell r="C1336" t="str">
            <v>Заходи щодо поступової компенсації громадянам втрат від знецінення грошових заощаджень</v>
          </cell>
        </row>
        <row r="1337">
          <cell r="B1337" t="str">
            <v>3501180</v>
          </cell>
          <cell r="C1337" t="str">
            <v>Обслуговування зовнішнього державного боргу</v>
          </cell>
        </row>
        <row r="1338">
          <cell r="B1338" t="str">
            <v>3501190</v>
          </cell>
          <cell r="C1338" t="str">
            <v>Оплата послуг юридичних осіб, які залучаються для стягнення простроченої заборгованості перед державою за кредитами, залученими державою або під державні гарантії, та бюджетними позичками, а також банкрутством позичальника</v>
          </cell>
        </row>
        <row r="1339">
          <cell r="B1339" t="str">
            <v>3501200</v>
          </cell>
          <cell r="C1339" t="str">
            <v>Науково-методичне забезпечення у сфері виробництва і використання дорогоцінного і напівдорогоцінного каміння</v>
          </cell>
        </row>
        <row r="1340">
          <cell r="B1340" t="str">
            <v>3501220</v>
          </cell>
          <cell r="C1340" t="str">
            <v>Підтримка культурно-оздоровчих та соціальних заходів фінансової системи</v>
          </cell>
        </row>
        <row r="1341">
          <cell r="B1341" t="str">
            <v>3501230</v>
          </cell>
          <cell r="C1341" t="str">
            <v>Здійснення м. Києвом функцій столиці</v>
          </cell>
        </row>
        <row r="1342">
          <cell r="B1342" t="str">
            <v>3501250</v>
          </cell>
          <cell r="C1342" t="str">
            <v>Збільшення статутного капіталу ВАТ "Державний ощадний банк"</v>
          </cell>
        </row>
        <row r="1343">
          <cell r="B1343" t="str">
            <v>3501260</v>
          </cell>
          <cell r="C1343" t="str">
            <v>Збільшення статутного капіталу ВАТ "Державний експортно-імпортний банк"</v>
          </cell>
        </row>
        <row r="1344">
          <cell r="B1344" t="str">
            <v>3501270</v>
          </cell>
          <cell r="C1344" t="str">
            <v>Поповнення статутного капіталу Державної іпотечної установи</v>
          </cell>
        </row>
        <row r="1345">
          <cell r="B1345" t="str">
            <v>3501320</v>
          </cell>
          <cell r="C1345" t="str">
            <v>Реалізація інвестиційних проектів соціально-економічного розвитку м. Києва</v>
          </cell>
        </row>
        <row r="1346">
          <cell r="B1346" t="str">
            <v>3501340</v>
          </cell>
          <cell r="C1346" t="str">
            <v>Заходи по імплементації Бюджетного та Податкового кодексів</v>
          </cell>
        </row>
        <row r="1347">
          <cell r="B1347" t="str">
            <v>3501380</v>
          </cell>
          <cell r="C1347" t="str">
            <v>Збільшення статутного капіталу Державної іпотечної установи</v>
          </cell>
        </row>
        <row r="1348">
          <cell r="B1348" t="str">
            <v>3501400</v>
          </cell>
          <cell r="C1348" t="str">
            <v>Поповнення Фонду гарантування вкладів фізичних осіб</v>
          </cell>
        </row>
        <row r="1349">
          <cell r="B1349" t="str">
            <v>3501410</v>
          </cell>
          <cell r="C1349" t="str">
            <v>Підтримка реалізації Ініціативи з енергетичної ефективності і навколишнього середовища у Східній Європі</v>
          </cell>
        </row>
        <row r="1350">
          <cell r="B1350" t="str">
            <v>3501420</v>
          </cell>
          <cell r="C1350" t="str">
            <v>Заходи щодо організації функціонування на Поліграфкомбінаті "Україна" обладнання з персоніфікації бланків паспорта громадянина України для виїзду за кордон</v>
          </cell>
        </row>
        <row r="1351">
          <cell r="B1351" t="str">
            <v>3501430</v>
          </cell>
          <cell r="C1351" t="str">
            <v>Створення єдиної інформаційно-аналітичної системи обліку та управління коштами соціальної сфери та пенсійного забезпечення і запровадження електронної соціальної картки</v>
          </cell>
        </row>
        <row r="1352">
          <cell r="B1352" t="str">
            <v>3501440</v>
          </cell>
          <cell r="C1352" t="str">
            <v>Оплата послуг радника та проведення заходів, пов'язаних з продажем пакетів акцій банків, що належать державі у статутному капіталі банків, у капіталізації яких взяла участь держава</v>
          </cell>
        </row>
        <row r="1353">
          <cell r="B1353" t="str">
            <v>3501450</v>
          </cell>
          <cell r="C1353" t="str">
            <v>Проведення в Україні зборів групи країн-членів МВФ та Світового банку</v>
          </cell>
        </row>
        <row r="1354">
          <cell r="B1354" t="str">
            <v>3501460</v>
          </cell>
          <cell r="C1354" t="str">
            <v>Фінансування послуг з технічного обслуговування кредитної лінії</v>
          </cell>
        </row>
        <row r="1355">
          <cell r="B1355" t="str">
            <v>3501610</v>
          </cell>
          <cell r="C1355" t="str">
            <v>Заходи щодо розвитку фінансового сектора та управління Проектом</v>
          </cell>
        </row>
        <row r="1356">
          <cell r="B1356" t="str">
            <v>3501630</v>
          </cell>
          <cell r="C1356" t="str">
            <v>Модернізація, удосконалення та раціоналізація  механізмів збору даних для статистики державних фінансів</v>
          </cell>
        </row>
        <row r="1357">
          <cell r="B1357" t="str">
            <v>3501640</v>
          </cell>
          <cell r="C1357" t="str">
            <v>Забезпечення діяльності Наглядової Ради по впровадженню проекту модернізації податкових інспекцій</v>
          </cell>
        </row>
        <row r="1358">
          <cell r="B1358" t="str">
            <v>3501650</v>
          </cell>
          <cell r="C1358" t="str">
            <v>Надання кредитів в рамках Проекту "Розширення доступу до ринків фінансових послуг"</v>
          </cell>
        </row>
        <row r="1359">
          <cell r="B1359" t="str">
            <v>3501660</v>
          </cell>
          <cell r="C1359" t="str">
            <v>Модернізація державних фінансів</v>
          </cell>
        </row>
        <row r="1360">
          <cell r="B1360" t="str">
            <v>3501670</v>
          </cell>
          <cell r="C1360" t="str">
            <v>Підготовка до проведення Щорічних зборів ЄБРР</v>
          </cell>
        </row>
        <row r="1361">
          <cell r="B1361" t="str">
            <v>3501700</v>
          </cell>
          <cell r="C1361" t="str">
            <v>Спорудження у м. Києві пам'ятника тричі Герою Радянського Союзу І.М. Кожедубу</v>
          </cell>
        </row>
        <row r="1362">
          <cell r="B1362" t="str">
            <v>3503000</v>
          </cell>
          <cell r="C1362" t="str">
            <v>Державна пробірна служба України</v>
          </cell>
        </row>
        <row r="1363">
          <cell r="B1363" t="str">
            <v>3503010</v>
          </cell>
          <cell r="C1363" t="str">
            <v>Керівництво та управління у сфері пробірного контролю</v>
          </cell>
        </row>
        <row r="1364">
          <cell r="B1364" t="str">
            <v>3503020</v>
          </cell>
          <cell r="C1364" t="str">
            <v>Наукове забезпечення у сфері пробірного контролю</v>
          </cell>
        </row>
        <row r="1365">
          <cell r="B1365" t="str">
            <v>3504000</v>
          </cell>
          <cell r="C1365" t="str">
            <v>Державна казначейська служба України</v>
          </cell>
        </row>
        <row r="1366">
          <cell r="B1366" t="str">
            <v>3504010</v>
          </cell>
          <cell r="C1366" t="str">
            <v>Керівництво та управління у сфері казначейського обслуговування</v>
          </cell>
        </row>
        <row r="1367">
          <cell r="B1367" t="str">
            <v>3504020</v>
          </cell>
          <cell r="C1367" t="str">
            <v>Підвищення кваліфікації працівників органів Державної казначейської служби України</v>
          </cell>
        </row>
        <row r="1368">
          <cell r="B1368" t="str">
            <v>3504030</v>
          </cell>
          <cell r="C1368" t="str">
            <v>Відшкодування шкоди, завданої громадянинові незаконними діями органів дізнання, досудового слідства, прокуратури і суду, відшкодування громадянинові вартості конфіскованого та безхазяйного майна стягнутого в дохід держави, відшкодування шкоди, завданої ф</v>
          </cell>
        </row>
        <row r="1369">
          <cell r="B1369" t="str">
            <v>3504040</v>
          </cell>
          <cell r="C1369" t="str">
            <v>Забезпечення виконання рішень суду, що гарантовані державою</v>
          </cell>
        </row>
        <row r="1370">
          <cell r="B1370" t="str">
            <v>3504800</v>
          </cell>
          <cell r="C1370" t="str">
            <v>Забезпечення органів Державної казначейської служби України приміщеннями</v>
          </cell>
        </row>
        <row r="1371">
          <cell r="B1371" t="str">
            <v>3505000</v>
          </cell>
          <cell r="C1371" t="str">
            <v>Державна фінансова інспекція України</v>
          </cell>
        </row>
        <row r="1372">
          <cell r="B1372" t="str">
            <v>3505010</v>
          </cell>
          <cell r="C1372" t="str">
            <v>Керівництво та управління у сфері контролю за витрачанням бюджетних коштів</v>
          </cell>
        </row>
        <row r="1373">
          <cell r="B1373" t="str">
            <v>3505020</v>
          </cell>
          <cell r="C1373" t="str">
            <v>Підвищення кваліфікації працівників Державної фінансової інспекції України</v>
          </cell>
        </row>
        <row r="1374">
          <cell r="B1374" t="str">
            <v>3505040</v>
          </cell>
          <cell r="C1374" t="str">
            <v>Проведення міжнародного аудиту державних банків, ефективності використання державних коштів, отриманих під час капіталізації державою банків, перевірка фінансово-господарської діяльності Фонду соціального страхування з тимчасової втрати працездатності, Ф</v>
          </cell>
        </row>
        <row r="1375">
          <cell r="B1375" t="str">
            <v>3505700</v>
          </cell>
          <cell r="C1375" t="str">
            <v>Поховання Голови Головного контрольно-ревізійного управління Сивульського М.І.</v>
          </cell>
        </row>
        <row r="1376">
          <cell r="B1376" t="str">
            <v>3506000</v>
          </cell>
          <cell r="C1376" t="str">
            <v>Державна митна служба України</v>
          </cell>
        </row>
        <row r="1377">
          <cell r="B1377" t="str">
            <v>3506010</v>
          </cell>
          <cell r="C1377" t="str">
            <v>Керівництво та управління у сфері митної справи</v>
          </cell>
        </row>
        <row r="1378">
          <cell r="B1378" t="str">
            <v>3506020</v>
          </cell>
          <cell r="C1378" t="str">
            <v>Розбудова та модернізація об'єктів митної системи</v>
          </cell>
        </row>
        <row r="1379">
          <cell r="B1379" t="str">
            <v>3506030</v>
          </cell>
          <cell r="C1379" t="str">
            <v>Прикладні дослідження і розробки у сфері митної служби</v>
          </cell>
        </row>
        <row r="1380">
          <cell r="B1380" t="str">
            <v>3506040</v>
          </cell>
          <cell r="C1380" t="str">
            <v>Підвищення кваліфікації працівників органів державної митної служби</v>
          </cell>
        </row>
        <row r="1381">
          <cell r="B1381" t="str">
            <v>3506050</v>
          </cell>
          <cell r="C1381" t="str">
            <v>Прикладні дослідження і розробки у сфері митної служби</v>
          </cell>
        </row>
        <row r="1382">
          <cell r="B1382" t="str">
            <v>3506060</v>
          </cell>
          <cell r="C1382" t="str">
            <v>Облаштування пунктів пропуску через державний кордон, пов'язане з підготовкою  до Євро-2012</v>
          </cell>
        </row>
        <row r="1383">
          <cell r="B1383" t="str">
            <v>3506070</v>
          </cell>
          <cell r="C1383" t="str">
            <v>Впровадження системи захисту транзитних переміщень</v>
          </cell>
        </row>
        <row r="1384">
          <cell r="B1384" t="str">
            <v>3506080</v>
          </cell>
          <cell r="C1384" t="str">
            <v>Створення багатофункціональної комплексної системи "Електронна митниця"</v>
          </cell>
        </row>
        <row r="1385">
          <cell r="B1385" t="str">
            <v>3507000</v>
          </cell>
          <cell r="C1385" t="str">
            <v>Державна податкова служба України</v>
          </cell>
        </row>
        <row r="1386">
          <cell r="B1386" t="str">
            <v>3507010</v>
          </cell>
          <cell r="C1386" t="str">
            <v>Керівництво та управління у сфері контролю за дотриманням та виконанням податкового законодавства</v>
          </cell>
        </row>
        <row r="1387">
          <cell r="B1387" t="str">
            <v>3507020</v>
          </cell>
          <cell r="C1387" t="str">
            <v>Прикладні розробки у сфері оподаткування, фінансового права та діяльності податкової служби</v>
          </cell>
        </row>
        <row r="1388">
          <cell r="B1388" t="str">
            <v>3507030</v>
          </cell>
          <cell r="C1388" t="str">
            <v>Підготовка кадрів для податкової служби вищими навчальними закладами І і ІІ рівнів акредитації</v>
          </cell>
        </row>
        <row r="1389">
          <cell r="B1389" t="str">
            <v>3507040</v>
          </cell>
          <cell r="C1389" t="str">
            <v>Підготовка кадрів та підвищення кваліфікації Національним університетом державної податкової служби</v>
          </cell>
        </row>
        <row r="1390">
          <cell r="B1390" t="str">
            <v>3507050</v>
          </cell>
          <cell r="C1390" t="str">
            <v>Підвищення кваліфікації керівних кадрів та працівників органів державної податкової служби</v>
          </cell>
        </row>
        <row r="1391">
          <cell r="B1391" t="str">
            <v>3507060</v>
          </cell>
          <cell r="C1391" t="str">
            <v>Підвищення кваліфікації працівників органів податкової служби</v>
          </cell>
        </row>
        <row r="1392">
          <cell r="B1392" t="str">
            <v>3507080</v>
          </cell>
          <cell r="C1392" t="str">
            <v>Створення та підготовка об'єктів інфраструктури Національного університету державної податкової служби до проведення Євро-2012</v>
          </cell>
        </row>
        <row r="1393">
          <cell r="B1393" t="str">
            <v>3507600</v>
          </cell>
          <cell r="C1393" t="str">
            <v>Модернізація податкової служби</v>
          </cell>
        </row>
        <row r="1394">
          <cell r="B1394" t="str">
            <v>3509000</v>
          </cell>
          <cell r="C1394" t="str">
            <v>Державна служба фінансового моніторингу України</v>
          </cell>
        </row>
        <row r="1395">
          <cell r="B1395" t="str">
            <v>3509010</v>
          </cell>
          <cell r="C1395" t="str">
            <v>Керівництво та управління у сфері фінансового моніторингу</v>
          </cell>
        </row>
        <row r="1396">
          <cell r="B1396" t="str">
            <v>3509020</v>
          </cell>
          <cell r="C1396" t="str">
            <v>Перепідготовка та підвищення кваліфікації у сфері боротьби з легалізацією (відмиванням) доходів, одержаних злочинним шляхом, і фінансуванням тероризму</v>
          </cell>
        </row>
        <row r="1397">
          <cell r="B1397" t="str">
            <v>3509800</v>
          </cell>
          <cell r="C1397" t="str">
            <v>Здійснення капітального ремонту будинку по вул.Білоруській,24</v>
          </cell>
        </row>
        <row r="1398">
          <cell r="B1398" t="str">
            <v>3510000</v>
          </cell>
          <cell r="C1398" t="str">
            <v>Міністерство фінансів України (загальнодержавні витрати)</v>
          </cell>
        </row>
        <row r="1399">
          <cell r="B1399" t="str">
            <v>3511000</v>
          </cell>
          <cell r="C1399" t="str">
            <v>Міністерство фінансів України (загальнодержавні витрати)</v>
          </cell>
        </row>
        <row r="1400">
          <cell r="B1400" t="str">
            <v>3511020</v>
          </cell>
          <cell r="C1400" t="str">
            <v>Субвенція з державного бюджету міському бюджету міста Донецька на  погашення частини кредиту,  залученого  на оновлення парку автобусів та тролейбусів приймаючих міст по підготовці до проведення в Україні фінальної частини чемпіонату Європи 2012 року з ф</v>
          </cell>
        </row>
        <row r="1401">
          <cell r="B1401" t="str">
            <v>3511030</v>
          </cell>
          <cell r="C1401" t="str">
            <v>Резервний фонд</v>
          </cell>
        </row>
        <row r="1402">
          <cell r="B1402" t="str">
            <v>3511050</v>
          </cell>
          <cell r="C1402" t="str">
            <v>Базова дотація</v>
          </cell>
        </row>
        <row r="1403">
          <cell r="B1403" t="str">
            <v>3511060</v>
          </cell>
          <cell r="C1403" t="str">
            <v>Додаткові дотації з державного бюджету місцевим бюджетам</v>
          </cell>
        </row>
        <row r="1404">
          <cell r="B1404" t="str">
            <v>3511070</v>
          </cell>
          <cell r="C1404" t="str">
            <v>Субвенція з державного бюджету місцевим бюджетам на придбання медичного автотранспорту, обладнання для закладів охорони здоров'я</v>
          </cell>
        </row>
        <row r="1405">
          <cell r="B1405" t="str">
            <v>3511080</v>
          </cell>
          <cell r="C1405" t="str">
            <v>Субвенція з державного бюджету районному бюджету Чернігівського району Чернігівської області на будівництво Седнівського навчально-виховного комплексу</v>
          </cell>
        </row>
        <row r="1406">
          <cell r="B1406" t="str">
            <v>3511090</v>
          </cell>
          <cell r="C1406" t="str">
            <v>Державні капітальні видатки, що розподіляються Кабінетом Міністрів України</v>
          </cell>
        </row>
        <row r="1407">
          <cell r="B1407" t="str">
            <v>3511100</v>
          </cell>
          <cell r="C1407" t="str">
            <v>Субвенція з державного бюджету місцевим бюджетам на збереження середньої заробітної плати на період працевлаштування посадових осіб місцевого самоврядування з числа депутатів відповідних рад, що потребують працевлаштування в зв'язку із закінченням строку</v>
          </cell>
        </row>
        <row r="1408">
          <cell r="B1408" t="str">
            <v>3511110</v>
          </cell>
          <cell r="C1408" t="str">
            <v>Стабілізаційна дотація</v>
          </cell>
        </row>
        <row r="1409">
          <cell r="B1409" t="str">
            <v>3511120</v>
          </cell>
          <cell r="C1409" t="str">
            <v>Субвенція з державного бюджету місцевим бюджетам на здійснення заходів щодо соціально-економічного розвитку окремих територій</v>
          </cell>
        </row>
        <row r="1410">
          <cell r="B1410" t="str">
            <v>3511130</v>
          </cell>
          <cell r="C1410" t="str">
            <v>Часткове відшкодування процентних витрат за запозиченнями субієктів господарювання, здійсненими на внутрішньому ринку</v>
          </cell>
        </row>
        <row r="1411">
          <cell r="B1411" t="str">
            <v>3511140</v>
          </cell>
          <cell r="C1411" t="str">
            <v>Субвенція з державного бюджету районному бюджету Шацького району Волинської області на будівництво та капітальний ремонт доріг Шацьк - Світязь - Залісся - Пульмо - Шацьк</v>
          </cell>
        </row>
        <row r="1412">
          <cell r="B1412" t="str">
            <v>3511150</v>
          </cell>
          <cell r="C1412" t="str">
            <v>Субвенція з державного бюджету місцевим бюджетам на надання пільг та житлових субсидій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тер</v>
          </cell>
        </row>
        <row r="1413">
          <cell r="B1413" t="str">
            <v>3511160</v>
          </cell>
          <cell r="C1413" t="str">
            <v>Субвенція з державного бюджету місцевим бюджетам на розвиток соціально-економічної сфери міста Севастополя та інших населених пунктів, в яких дислокуються військові формування Чорноморського флоту Російської Федерації на території України</v>
          </cell>
        </row>
        <row r="1414">
          <cell r="B1414" t="str">
            <v>3511170</v>
          </cell>
          <cell r="C1414" t="str">
            <v xml:space="preserve">Субвенція з державного бюджету Одеському обласному бюджету на будівництво лікувального корпусу Одеської обласної дитячої клінічної лікарні_x000D_
</v>
          </cell>
        </row>
        <row r="1415">
          <cell r="B1415" t="str">
            <v>3511180</v>
          </cell>
          <cell r="C1415" t="str">
            <v>Субвенція з державного бюджету бюджету Автономної Республіки Крим на соціально-економічний розвиток Автономної Республіки Крим</v>
          </cell>
        </row>
        <row r="1416">
          <cell r="B1416" t="str">
            <v>3511190</v>
          </cell>
          <cell r="C1416" t="str">
            <v>Субвенція з державного бюджету місцевим бюджетам на соціально-економічний розвиток</v>
          </cell>
        </row>
        <row r="1417">
          <cell r="B1417" t="str">
            <v>3511200</v>
          </cell>
          <cell r="C1417" t="str">
            <v>Субвенція з державного бюджету міському бюджету міста Києва на виконання функцій столиці</v>
          </cell>
        </row>
        <row r="1418">
          <cell r="B1418" t="str">
            <v>3511210</v>
          </cell>
          <cell r="C1418" t="str">
            <v>Субвенція з державного бюджету місцевим бюджетам на здійснення заходів щодо соціально-економічного розвитку окремих територій</v>
          </cell>
        </row>
        <row r="1419">
          <cell r="B1419" t="str">
            <v>3511220</v>
          </cell>
          <cell r="C1419" t="str">
            <v>Видатки на реалізацію заходів щодо підвищення обороноздатності і безпеки держави, а також на відновлення об'єктів Донецької та Луганської областей, що розподіляються Кабінетом Міністрів України</v>
          </cell>
        </row>
        <row r="1420">
          <cell r="B1420" t="str">
            <v>3511230</v>
          </cell>
          <cell r="C1420" t="str">
            <v>Субвенція з державного бюджету місцевим бюджетам на надання пільг та житлових субсидій населенню на придбання твердого та рідкого пічного побутового палива і скрапленого газу</v>
          </cell>
        </row>
        <row r="1421">
          <cell r="B1421" t="str">
            <v>3511240</v>
          </cell>
          <cell r="C1421" t="str">
            <v>Субвенція з державного бюджету місцевим бюджетам на реалізацію пріоритетів розвитку регіонів</v>
          </cell>
        </row>
        <row r="1422">
          <cell r="B1422" t="str">
            <v>3511250</v>
          </cell>
          <cell r="C1422" t="str">
            <v>Субвенція з державного бюджету місцевим бюджетам на 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 потреби, твердо</v>
          </cell>
        </row>
        <row r="1423">
          <cell r="B1423" t="str">
            <v>3511260</v>
          </cell>
          <cell r="C1423" t="str">
            <v>Додаткова дотація з державного бюджету місцевим бюджетам на забезпечення пальним станцій (відділень) екстреної, швидкої та невідкладної медичної допомоги</v>
          </cell>
        </row>
        <row r="1424">
          <cell r="B1424" t="str">
            <v>3511270</v>
          </cell>
          <cell r="C1424" t="str">
            <v>Пайова участь у будівництві та придбання житла для осіб, які займають посади в державних органах та забезпечують виконання завдань і функцій держави</v>
          </cell>
        </row>
        <row r="1425">
          <cell r="B1425" t="str">
            <v>3511280</v>
          </cell>
          <cell r="C1425" t="str">
            <v>Здійснення природоохоронних заходів з недопущення потрапляння мастила з гідротурбін в річку Дніпро</v>
          </cell>
        </row>
        <row r="1426">
          <cell r="B1426" t="str">
            <v>3511290</v>
          </cell>
          <cell r="C1426" t="str">
            <v>Субвенція з державного бюджету міському бюджету міста Запоріжжя на будівництво автотранспортної магістралі через річку Дніпро у місті Запоріжжі</v>
          </cell>
        </row>
        <row r="1427">
          <cell r="B1427" t="str">
            <v>3511300</v>
          </cell>
          <cell r="C1427" t="str">
            <v>Створення, закупівля, ремонт і модернізація озброєння, військової та спеціальної техніки за державним оборонним замовленням у національних виробників для забезпечення оборони, громадського порядку, цивільного захисту та пожежної безпеки</v>
          </cell>
        </row>
        <row r="1428">
          <cell r="B1428" t="str">
            <v>3511310</v>
          </cell>
          <cell r="C1428" t="str">
            <v>Субвенція з державного бюджету міському бюджету міста Умань Черкаської області на відселення мешканців будинків, які розташовані в частині дендропарку "Софіївка", що підлягає реконструкції</v>
          </cell>
        </row>
        <row r="1429">
          <cell r="B1429" t="str">
            <v>3511320</v>
          </cell>
          <cell r="C1429" t="str">
            <v>Субвенція з державного бюджету обласному бюджету Волинської області на соціально-економічний розвиток Волинської області</v>
          </cell>
        </row>
        <row r="1430">
          <cell r="B1430" t="str">
            <v>3511330</v>
          </cell>
          <cell r="C1430" t="str">
            <v>Субвенція з державного бюджету міському бюджету міста Києва на облаштування та реконструкцію інженерних мереж та будівництво сучасного дошкільного та шкільного закладу у Голосіївському районі міста Києва</v>
          </cell>
        </row>
        <row r="1431">
          <cell r="B1431" t="str">
            <v>3511340</v>
          </cell>
          <cell r="C1431" t="str">
            <v>Субвенція з державного бюджету місцевим бюджетам на виплату допомоги сім'ям з дітьми, малозабезпеченим сім'ям, інвалідам з дитинства, дітям-інвалідам, тимчасової державної допомоги дітям та допомоги по догляду за інвалідами І чи ІІ групи внаслідок психіч</v>
          </cell>
        </row>
        <row r="1432">
          <cell r="B1432" t="str">
            <v>3511350</v>
          </cell>
          <cell r="C1432" t="str">
            <v>Обслуговування державного боргу</v>
          </cell>
        </row>
        <row r="1433">
          <cell r="B1433" t="str">
            <v>3511360</v>
          </cell>
          <cell r="C1433" t="str">
            <v>Субвенція з державного бюджету районному бюджету Городенківського району Івано-Франківської області на проведення ремонту та реконструкції приміщень клубу в с. Тишківці</v>
          </cell>
        </row>
        <row r="1434">
          <cell r="B1434" t="str">
            <v>3511370</v>
          </cell>
          <cell r="C1434" t="str">
            <v>Субвенція з державного бюджету міському бюджету міста Жовті Води на виконання заходів щодо радіаційного та соціального захисту населення міста Жовті Води</v>
          </cell>
        </row>
        <row r="1435">
          <cell r="B1435" t="str">
            <v>3511380</v>
          </cell>
          <cell r="C1435" t="str">
            <v>Стабілізаційний фонд</v>
          </cell>
        </row>
        <row r="1436">
          <cell r="B1436" t="str">
            <v>3511390</v>
          </cell>
          <cell r="C1436" t="str">
            <v>Субвенція з державного бюджету міському бюджету міста Києва на забезпечення функціонування Центру ядерної медицини з використанням ПЕТ - технологій Київської міської онкологічної лікарні</v>
          </cell>
        </row>
        <row r="1437">
          <cell r="B1437" t="str">
            <v>3511400</v>
          </cell>
          <cell r="C1437" t="str">
            <v>Субвенція з державного бюджету обласному бюджету Донецької області на будівництво сучасної регіональної лікарні швидкої медичної допомоги в м.Донецьку</v>
          </cell>
        </row>
        <row r="1438">
          <cell r="B1438" t="str">
            <v>3511410</v>
          </cell>
          <cell r="C1438" t="str">
            <v>Субвенція з державного бюджету міському бюджету міста Бердянська Запорізької області на соціально-економічний розвиток</v>
          </cell>
        </row>
        <row r="1439">
          <cell r="B1439" t="str">
            <v>3511420</v>
          </cell>
          <cell r="C1439" t="str">
            <v>Субвенція з державного бюджету бюджету міста Дніпропетровська на продовження будівництва автомобільної дороги в м. Дніпропетровськ на ділянці від вул. Кайдацький шлях до автомобільної дороги Київ-Луганськ-Ізварине</v>
          </cell>
        </row>
        <row r="1440">
          <cell r="B1440" t="str">
            <v>3511430</v>
          </cell>
          <cell r="C1440" t="str">
            <v>Повернення позик, наданих за рахунок коштів Стабілізаційного фонду</v>
          </cell>
        </row>
        <row r="1441">
          <cell r="B1441" t="str">
            <v>3511440</v>
          </cell>
          <cell r="C1441" t="str">
            <v>Субвенція з державного бюджету місцевим бюджетам на відшкодування частини відсоткових ставок по залучених кредитах на оновлення парку автобусів та тролейбусів приймаючих міст по підготовці до проведення в Україні фінальної частини чемпіонату Європи 2012</v>
          </cell>
        </row>
        <row r="1442">
          <cell r="B1442" t="str">
            <v>3511450</v>
          </cell>
          <cell r="C1442" t="str">
            <v>Державний фонд регіонального розвитку</v>
          </cell>
        </row>
        <row r="1443">
          <cell r="B1443" t="str">
            <v>3511460</v>
          </cell>
          <cell r="C1443" t="str">
            <v>Державний фонд регіонального розвитку</v>
          </cell>
        </row>
        <row r="1444">
          <cell r="B1444" t="str">
            <v>3511470</v>
          </cell>
          <cell r="C1444" t="str">
            <v>Субвенція з державного бюджету місцевим бюджетам на компенсацію втрат доходів місцевих бюджетів внаслідок наданих державою податкових пільг суб'єктам космічної діяльності зі сплати земельного податку</v>
          </cell>
        </row>
        <row r="1445">
          <cell r="B1445" t="str">
            <v>3511480</v>
          </cell>
          <cell r="C1445" t="str">
            <v>Субвенція з державного бюджету міському бюджету міста Калуша на соціально-економічний розвиток</v>
          </cell>
        </row>
        <row r="1446">
          <cell r="B1446" t="str">
            <v>3511490</v>
          </cell>
          <cell r="C1446" t="str">
            <v>Субвенція з державного бюджету обласному бюджету Київської області на соціально-економічний розвиток, у тому числі для міст Бучі, Ірпіня та Києво-Святошинського району</v>
          </cell>
        </row>
        <row r="1447">
          <cell r="B1447" t="str">
            <v>3511500</v>
          </cell>
          <cell r="C1447" t="str">
            <v>Субвенція з державного бюджету бюджету Київської міської державної адміністрації для здійснення заходів з деодорації на спорудах Бортницької станції аерації</v>
          </cell>
        </row>
        <row r="1448">
          <cell r="B1448" t="str">
            <v>3511510</v>
          </cell>
          <cell r="C1448" t="str">
            <v>Додаткова дотація з державного бюджету місцевим бюджетам на забезпечення видатків на оплату праці працівників бюджетних установ у зв'язку із наближенням запровадження Єдиної тарифної сітки розрядів і коефіцієнтів в повному обсязі</v>
          </cell>
        </row>
        <row r="1449">
          <cell r="B1449" t="str">
            <v>3511520</v>
          </cell>
          <cell r="C1449" t="str">
            <v>Повернення коштів, наданих зі Стабілізаційного фонду на поворотній основі</v>
          </cell>
        </row>
        <row r="1450">
          <cell r="B1450" t="str">
            <v>3511530</v>
          </cell>
          <cell r="C1450" t="str">
            <v>Повернення коштів, наданих за рахунок коштів Державного бюджету України підприємствам машинобудування для здійснення заходів, пов'язаних із збільшенням обсягів виробництва та розвитком ринку техніки для агропромислового комплексу</v>
          </cell>
        </row>
        <row r="1451">
          <cell r="B1451" t="str">
            <v>3511540</v>
          </cell>
          <cell r="C1451" t="str">
            <v>Повернення коштів, наданих для здійснення операцій з фінансового лізингу авіаційної техніки</v>
          </cell>
        </row>
        <row r="1452">
          <cell r="B1452" t="str">
            <v>3511550</v>
          </cell>
          <cell r="C1452" t="str">
            <v>Повернення безвідсоткових бюджетних позичок, наданих підприємствам державної форми власності на погашення заборгованості із заробітної плати</v>
          </cell>
        </row>
        <row r="1453">
          <cell r="B1453" t="str">
            <v>3511560</v>
          </cell>
          <cell r="C1453" t="str">
            <v>Повернення безвідсоткових бюджетних позик, наданих у 2004 році підприємствам державної форми власності паливно-енергетичного комплексу та у 2005 році підприємствам та організаціям вугільної промисловості на погашення заборгованості із заробітної плати пр</v>
          </cell>
        </row>
        <row r="1454">
          <cell r="B1454" t="str">
            <v>3511570</v>
          </cell>
          <cell r="C1454" t="str">
            <v>Повернення кредиту, наданого на реконструкцію гідроелектростанцій за рахунок коштів гранту Уряду Швейцарської конфедерації</v>
          </cell>
        </row>
        <row r="1455">
          <cell r="B1455" t="str">
            <v>3511580</v>
          </cell>
          <cell r="C1455" t="str">
            <v>Обслуговування та погашення боргових зобовіязань за кредитами, залученими під державні гарантії, що використовуються для реалізації завдань і заходів державного фонду регіонального розвитку</v>
          </cell>
        </row>
        <row r="1456">
          <cell r="B1456" t="str">
            <v>3511590</v>
          </cell>
          <cell r="C1456" t="str">
            <v>Обслуговування та погашення зобовіязань за залученими коштами під державні гарантії для здійснення капітальних видатків розпорядниками бюджетних коштів</v>
          </cell>
        </row>
        <row r="1457">
          <cell r="B1457" t="str">
            <v>3511600</v>
          </cell>
          <cell r="C1457" t="str">
            <v>Виконання державою гарантійних зобов'язань за позичальників, що отримали кредити під державні гарантії</v>
          </cell>
        </row>
        <row r="1458">
          <cell r="B1458" t="str">
            <v>3511620</v>
          </cell>
          <cell r="C1458" t="str">
            <v>Фінансування проектів розвитку за рахунок коштів, залучених державою</v>
          </cell>
        </row>
        <row r="1459">
          <cell r="B1459" t="str">
            <v>3511630</v>
          </cell>
          <cell r="C1459" t="str">
            <v>Повернення позик, наданих для фінансування проектів розвитку за рахунок коштів, залучених державою</v>
          </cell>
        </row>
        <row r="1460">
          <cell r="B1460" t="str">
            <v>3511640</v>
          </cell>
          <cell r="C1460" t="str">
            <v>Заходи щодо вдосконалення методології складання грошово-кредитної і банківської статистики</v>
          </cell>
        </row>
        <row r="1461">
          <cell r="B1461" t="str">
            <v>3511650</v>
          </cell>
          <cell r="C1461" t="str">
            <v>Реалізація програм допомоги Європейського Союзу</v>
          </cell>
        </row>
        <row r="1462">
          <cell r="B1462" t="str">
            <v>3511660</v>
          </cell>
          <cell r="C1462" t="str">
            <v>Повернення бюджетних коштів, наданих на поворотній основі на виконання окремих заходів</v>
          </cell>
        </row>
        <row r="1463">
          <cell r="B1463" t="str">
            <v>3511670</v>
          </cell>
          <cell r="C1463" t="str">
            <v>Cубвенція з державного бюджету міському бюджету міста Дніпропетровська на завершення будівництва метрополітену у м. Дніпропетровську</v>
          </cell>
        </row>
        <row r="1464">
          <cell r="B1464" t="str">
            <v>3511800</v>
          </cell>
          <cell r="C1464" t="str">
            <v xml:space="preserve">Субвенція з державного бюджету міському бюджету міста Дніпропетровськ на співфінансування проекту "Завершення будівництва метрополітену у м. Дніпропетровськ"_x000D_
</v>
          </cell>
        </row>
        <row r="1465">
          <cell r="B1465" t="str">
            <v>3511990</v>
          </cell>
          <cell r="C1465" t="str">
            <v>Нерозподілений резерв</v>
          </cell>
        </row>
        <row r="1466">
          <cell r="B1466" t="str">
            <v>3600000</v>
          </cell>
          <cell r="C1466" t="str">
            <v>Міністерство юстиції України</v>
          </cell>
        </row>
        <row r="1467">
          <cell r="B1467" t="str">
            <v>3601000</v>
          </cell>
          <cell r="C1467" t="str">
            <v>Апарат Міністерства юстиції України</v>
          </cell>
        </row>
        <row r="1468">
          <cell r="B1468" t="str">
            <v>3601010</v>
          </cell>
          <cell r="C1468" t="str">
            <v>Керівництво та управління у сфері юстиції</v>
          </cell>
        </row>
        <row r="1469">
          <cell r="B1469" t="str">
            <v>3601070</v>
          </cell>
          <cell r="C1469" t="str">
            <v>Проведення судової експертизи, дослідження і розробки у сфері методики проведення судових експертиз</v>
          </cell>
        </row>
        <row r="1470">
          <cell r="B1470" t="str">
            <v>3601080</v>
          </cell>
          <cell r="C1470" t="str">
            <v>Прикладні розробки у сфері методики проведення судових експертиз</v>
          </cell>
        </row>
        <row r="1471">
          <cell r="B1471" t="str">
            <v>3601090</v>
          </cell>
          <cell r="C1471" t="str">
            <v>Підвищення кваліфікації працівників органів юстиції</v>
          </cell>
        </row>
        <row r="1472">
          <cell r="B1472" t="str">
            <v>3601150</v>
          </cell>
          <cell r="C1472" t="str">
            <v>Забезпечення захисту прав та інтересів України під час урегулювання спорів, розгляду у закордонних юрисдикційних органах справ за участю іноземного суб'єкта та України</v>
          </cell>
        </row>
        <row r="1473">
          <cell r="B1473" t="str">
            <v>3601170</v>
          </cell>
          <cell r="C1473" t="str">
            <v>Платежі на виконання рішень закордонних юрисдикційних органів, прийнятих за наслідками розгляду справ проти України</v>
          </cell>
        </row>
        <row r="1474">
          <cell r="B1474" t="str">
            <v>3601200</v>
          </cell>
          <cell r="C1474" t="str">
            <v>Державна підтримка органів реєстрації речових прав на нерухоме майно та їх обмеження</v>
          </cell>
        </row>
        <row r="1475">
          <cell r="B1475" t="str">
            <v>3601210</v>
          </cell>
          <cell r="C1475" t="str">
            <v>Заходи з підготовки та проведення ХХІІІ Конгресу Всесвітньої асоціації юристів</v>
          </cell>
        </row>
        <row r="1476">
          <cell r="B1476" t="str">
            <v>3601600</v>
          </cell>
          <cell r="C1476" t="str">
            <v>Створення державного реєстру виконавчих проваджень</v>
          </cell>
        </row>
        <row r="1477">
          <cell r="B1477" t="str">
            <v>3601700</v>
          </cell>
          <cell r="C1477" t="str">
            <v>Здійснення обов'язкових реєстраційних платежів з метою забезпечення належного і ефективного захисту прав та інтересів України під час урегулювання спорів, що розглядаються у закордонних юрисдикційних органах за участю іноземного суб'єкта та України</v>
          </cell>
        </row>
        <row r="1478">
          <cell r="B1478" t="str">
            <v>3601710</v>
          </cell>
          <cell r="C1478" t="str">
            <v>Забезпечення захисту прав та інтересів Міністерства транспорту та зв'язку і Державної служби автомобільних доріг під час розгляду спору в Міжнародному арбітражному суді Міжнародної торгової палати</v>
          </cell>
        </row>
        <row r="1479">
          <cell r="B1479" t="str">
            <v>3601800</v>
          </cell>
          <cell r="C1479" t="str">
            <v>Оновлення копіювальної та комп'ютерної техніки, погашення кредиторської заборгованості за проведені роботи з капітального ремонту адміністративних приміщень органів юстиції</v>
          </cell>
        </row>
        <row r="1480">
          <cell r="B1480" t="str">
            <v>3602000</v>
          </cell>
          <cell r="C1480" t="str">
            <v>Державна реєстраційна служба України</v>
          </cell>
        </row>
        <row r="1481">
          <cell r="B1481" t="str">
            <v>3602010</v>
          </cell>
          <cell r="C1481" t="str">
            <v>Керівництво та управління у сфері державної реєстрації</v>
          </cell>
        </row>
        <row r="1482">
          <cell r="B1482" t="str">
            <v>3603000</v>
          </cell>
          <cell r="C1482" t="str">
            <v>Координаційний центр з надання правової допомоги</v>
          </cell>
        </row>
        <row r="1483">
          <cell r="B1483" t="str">
            <v>3603020</v>
          </cell>
          <cell r="C1483" t="str">
            <v>Забезпечення формування та функціонування системи безоплатної правової допомоги</v>
          </cell>
        </row>
        <row r="1484">
          <cell r="B1484" t="str">
            <v>3603030</v>
          </cell>
          <cell r="C1484" t="str">
            <v>Оплата послуг та відшкодування витрат адвокатів з надання безоплатної вторинної правової допомоги</v>
          </cell>
        </row>
        <row r="1485">
          <cell r="B1485" t="str">
            <v>3604000</v>
          </cell>
          <cell r="C1485" t="str">
            <v>Державна виконавча служба України</v>
          </cell>
        </row>
        <row r="1486">
          <cell r="B1486" t="str">
            <v>3604010</v>
          </cell>
          <cell r="C1486" t="str">
            <v>Керівництво та управління у сфері державної виконавчої служби</v>
          </cell>
        </row>
        <row r="1487">
          <cell r="B1487" t="str">
            <v>3606000</v>
          </cell>
          <cell r="C1487" t="str">
            <v>Державна пенітенціарна служба України</v>
          </cell>
        </row>
        <row r="1488">
          <cell r="B1488" t="str">
            <v>3606010</v>
          </cell>
          <cell r="C1488" t="str">
            <v>Керівництво та управління у пенітенціарній сфері</v>
          </cell>
        </row>
        <row r="1489">
          <cell r="B1489" t="str">
            <v>3606020</v>
          </cell>
          <cell r="C1489" t="str">
            <v>Виконання покарань установами і органами пенітенціарної служби</v>
          </cell>
        </row>
        <row r="1490">
          <cell r="B1490" t="str">
            <v>3606030</v>
          </cell>
          <cell r="C1490" t="str">
            <v>Виконання покарань та утримання персоналу установ і органів пенітенціарної служби</v>
          </cell>
        </row>
        <row r="1491">
          <cell r="B1491" t="str">
            <v>3606040</v>
          </cell>
          <cell r="C1491" t="str">
            <v>Фінансова підтримка санаторно-курортних закладів Державного департаменту України з питань виконання покарань</v>
          </cell>
        </row>
        <row r="1492">
          <cell r="B1492" t="str">
            <v>3606060</v>
          </cell>
          <cell r="C1492" t="str">
            <v>Утримання спецконтингенту, хворого на туберкульоз, в установах кримінально-виконавчої служби</v>
          </cell>
        </row>
        <row r="1493">
          <cell r="B1493" t="str">
            <v>3606070</v>
          </cell>
          <cell r="C1493" t="str">
            <v>Заходи щодо покращення умов тримання засуджених та осіб, взятих під варту</v>
          </cell>
        </row>
        <row r="1494">
          <cell r="B1494" t="str">
            <v>3606080</v>
          </cell>
          <cell r="C1494" t="str">
            <v>Будівництво (придбання) житла для осіб рядового і начальницького складу Державної кримінально-виконавчої служби України</v>
          </cell>
        </row>
        <row r="1495">
          <cell r="B1495" t="str">
            <v>3606090</v>
          </cell>
          <cell r="C1495" t="str">
            <v>Підготовка робітничих кадрів у професійно-технічних закладах соціальної адаптації при установах виконання покарань</v>
          </cell>
        </row>
        <row r="1496">
          <cell r="B1496" t="str">
            <v>3606100</v>
          </cell>
          <cell r="C1496"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1497">
          <cell r="B1497" t="str">
            <v>3606600</v>
          </cell>
          <cell r="C1497" t="str">
            <v>Заходи з подолання епідемії туберкульозу та СНІДу в установах кримінально-виконавчої системи</v>
          </cell>
        </row>
        <row r="1498">
          <cell r="B1498" t="str">
            <v>3607000</v>
          </cell>
          <cell r="C1498" t="str">
            <v>Національна академія правових наук України</v>
          </cell>
        </row>
        <row r="1499">
          <cell r="B1499" t="str">
            <v>3608000</v>
          </cell>
          <cell r="C1499" t="str">
            <v>Державна служба України з питань захисту персональних даних</v>
          </cell>
        </row>
        <row r="1500">
          <cell r="B1500" t="str">
            <v>3608010</v>
          </cell>
          <cell r="C1500" t="str">
            <v>Керівництво та управління у сфері захисту персональних даних</v>
          </cell>
        </row>
        <row r="1501">
          <cell r="B1501" t="str">
            <v>3609000</v>
          </cell>
          <cell r="C1501" t="str">
            <v>Державна архівна служба України</v>
          </cell>
        </row>
        <row r="1502">
          <cell r="B1502" t="str">
            <v>3609010</v>
          </cell>
          <cell r="C1502" t="str">
            <v>Керівництво та управління у сфері архівної справи</v>
          </cell>
        </row>
        <row r="1503">
          <cell r="B1503" t="str">
            <v>3609020</v>
          </cell>
          <cell r="C1503" t="str">
            <v>Прикладні розробки у сфері архівної справи та страхового фонду документації</v>
          </cell>
        </row>
        <row r="1504">
          <cell r="B1504" t="str">
            <v>3609030</v>
          </cell>
          <cell r="C1504" t="str">
            <v>Забезпечення діяльності архівних установ та установ страхового фонду документації</v>
          </cell>
        </row>
        <row r="1505">
          <cell r="B1505" t="str">
            <v>3609040</v>
          </cell>
          <cell r="C1505" t="str">
            <v>Підвищення кваліфікації фахівців архівної справи</v>
          </cell>
        </row>
        <row r="1506">
          <cell r="B1506" t="str">
            <v>3609050</v>
          </cell>
          <cell r="C1506" t="str">
            <v>Забезпечення охорони приміщень державних архівів</v>
          </cell>
        </row>
        <row r="1507">
          <cell r="B1507" t="str">
            <v>3609060</v>
          </cell>
          <cell r="C1507" t="str">
            <v>Створення і зберігання страхового фонду документації</v>
          </cell>
        </row>
        <row r="1508">
          <cell r="B1508" t="str">
            <v>3609800</v>
          </cell>
          <cell r="C1508" t="str">
            <v>Розробка проектно-кошторисної документації на реконструкцію комплексу споруд центральних державних архівів у м.Києві</v>
          </cell>
        </row>
        <row r="1509">
          <cell r="B1509" t="str">
            <v>3609810</v>
          </cell>
          <cell r="C1509" t="str">
            <v>Реконструкція комплексу споруд центральних державних архівних установ</v>
          </cell>
        </row>
        <row r="1510">
          <cell r="B1510" t="str">
            <v>3800000</v>
          </cell>
          <cell r="C1510" t="str">
            <v>Міністерство інформаційної політики України</v>
          </cell>
        </row>
        <row r="1511">
          <cell r="B1511" t="str">
            <v>3801000</v>
          </cell>
          <cell r="C1511" t="str">
            <v>Апарат Міністерства інформаційної політики України</v>
          </cell>
        </row>
        <row r="1512">
          <cell r="B1512" t="str">
            <v>3801010</v>
          </cell>
          <cell r="C1512" t="str">
            <v>Керівництво та управління у сфері інформаційної політики</v>
          </cell>
        </row>
        <row r="1513">
          <cell r="B1513" t="str">
            <v>5030000</v>
          </cell>
          <cell r="C1513" t="str">
            <v>Державне агентство з питань науки, інновацій та інформатизації України</v>
          </cell>
        </row>
        <row r="1514">
          <cell r="B1514" t="str">
            <v>5031000</v>
          </cell>
          <cell r="C1514" t="str">
            <v>Апарат Державного агентства з питань науки, інновацій та інформатизації України</v>
          </cell>
        </row>
        <row r="1515">
          <cell r="B1515" t="str">
            <v>5120000</v>
          </cell>
          <cell r="C1515" t="str">
            <v>Державне агентство резерву України</v>
          </cell>
        </row>
        <row r="1516">
          <cell r="B1516" t="str">
            <v>5121000</v>
          </cell>
          <cell r="C1516" t="str">
            <v>Апарат Державного агентства резерву України</v>
          </cell>
        </row>
        <row r="1517">
          <cell r="B1517" t="str">
            <v>5160000</v>
          </cell>
          <cell r="C1517" t="str">
            <v>Державна митна служба України</v>
          </cell>
        </row>
        <row r="1518">
          <cell r="B1518" t="str">
            <v>5270000</v>
          </cell>
          <cell r="C1518" t="str">
            <v>Державна інспекція ядерного регулювання України</v>
          </cell>
        </row>
        <row r="1519">
          <cell r="B1519" t="str">
            <v>5271000</v>
          </cell>
          <cell r="C1519" t="str">
            <v>Апарат Державної інспекції ядерного регулювання України</v>
          </cell>
        </row>
        <row r="1520">
          <cell r="B1520" t="str">
            <v>5271010</v>
          </cell>
          <cell r="C1520" t="str">
            <v>Керівництво та управління у сфері ядерного регулювання</v>
          </cell>
        </row>
        <row r="1521">
          <cell r="B1521" t="str">
            <v>5271020</v>
          </cell>
          <cell r="C1521" t="str">
            <v>Забезпечення ведення Державного регістру джерел іонізуючого випромінювання та прикладні дослідження у сфері ядерного регулювання</v>
          </cell>
        </row>
        <row r="1522">
          <cell r="B1522" t="str">
            <v>5271030</v>
          </cell>
          <cell r="C1522" t="str">
            <v>Підвищення кваліфікації державних службовців п'ятої-сьомої категорій у сфері ядерного регулювання</v>
          </cell>
        </row>
        <row r="1523">
          <cell r="B1523" t="str">
            <v>5271040</v>
          </cell>
          <cell r="C1523" t="str">
            <v>Забезпечення ведення Державного регістру джерел іонізуючого випромінювання</v>
          </cell>
        </row>
        <row r="1524">
          <cell r="B1524" t="str">
            <v>5271050</v>
          </cell>
          <cell r="C1524" t="str">
            <v>Забезпечення безпечного зберігання відпрацьованих високоактивних джерел іонізуючого випромінювання</v>
          </cell>
        </row>
        <row r="1525">
          <cell r="B1525" t="str">
            <v>5340000</v>
          </cell>
          <cell r="C1525" t="str">
            <v>Адміністрація Державної прикордонної служби України</v>
          </cell>
        </row>
        <row r="1526">
          <cell r="B1526" t="str">
            <v>5341000</v>
          </cell>
          <cell r="C1526" t="str">
            <v>Апарат Адміністрації Державної прикордонної служби України</v>
          </cell>
        </row>
        <row r="1527">
          <cell r="B1527" t="str">
            <v>5341020</v>
          </cell>
          <cell r="C1527" t="str">
            <v>Забезпечення особового складу Державної прикордонної служби України</v>
          </cell>
        </row>
        <row r="1528">
          <cell r="B1528" t="str">
            <v>5341050</v>
          </cell>
          <cell r="C1528" t="str">
            <v>Створення, закупівля і модернізація озброєння, військової та спеціальної техніки за державним оборонним замовленням Адміністрації Державної прикордонної служби</v>
          </cell>
        </row>
        <row r="1529">
          <cell r="B1529" t="str">
            <v>5341110</v>
          </cell>
          <cell r="C1529" t="str">
            <v>Заходи, пов'язані із переходом на військову службу за контрактом</v>
          </cell>
        </row>
        <row r="1530">
          <cell r="B1530" t="str">
            <v>5341120</v>
          </cell>
          <cell r="C1530" t="str">
            <v>Заходи з облаштування та реконструкції державного кордону, пов'язані з проведенням Євро-2012</v>
          </cell>
        </row>
        <row r="1531">
          <cell r="B1531" t="str">
            <v>5342000</v>
          </cell>
          <cell r="C1531" t="str">
            <v>Розвідувальний орган Адміністрації Державної прикордонної служби України</v>
          </cell>
        </row>
        <row r="1532">
          <cell r="B1532" t="str">
            <v>5342020</v>
          </cell>
          <cell r="C1532" t="str">
            <v>Заходи, пов'язані із переходом на військову службу за контрактом</v>
          </cell>
        </row>
        <row r="1533">
          <cell r="B1533" t="str">
            <v>5500000</v>
          </cell>
          <cell r="C1533" t="str">
            <v>Національна комісія, що здійснює державне регулювання у сфері ринків фінансових послуг</v>
          </cell>
        </row>
        <row r="1534">
          <cell r="B1534" t="str">
            <v>5501000</v>
          </cell>
          <cell r="C1534" t="str">
            <v>Апарат Національної комісії, що здійснює державне регулювання у сфері ринків фінансових послуг</v>
          </cell>
        </row>
        <row r="1535">
          <cell r="B1535" t="str">
            <v>5501010</v>
          </cell>
          <cell r="C1535" t="str">
            <v>Керівництво та управління у сфері регулювання ринків фінансових послуг</v>
          </cell>
        </row>
        <row r="1536">
          <cell r="B1536" t="str">
            <v>5501020</v>
          </cell>
          <cell r="C1536" t="str">
            <v>Розробка та впровадження комплексної інформаційної системи</v>
          </cell>
        </row>
        <row r="1537">
          <cell r="B1537" t="str">
            <v>5530000</v>
          </cell>
          <cell r="C1537" t="str">
            <v>Державна служба фінансового моніторингу України</v>
          </cell>
        </row>
        <row r="1538">
          <cell r="B1538" t="str">
            <v>5531000</v>
          </cell>
          <cell r="C1538" t="str">
            <v>Апарат Державної служби фінансового моніторингу України</v>
          </cell>
        </row>
        <row r="1539">
          <cell r="B1539" t="str">
            <v>5550000</v>
          </cell>
          <cell r="C1539" t="str">
            <v>Державна служба України з контролю за наркотиками</v>
          </cell>
        </row>
        <row r="1540">
          <cell r="B1540" t="str">
            <v>5551000</v>
          </cell>
          <cell r="C1540" t="str">
            <v>Апарат Державної служби України з контролю за наркотиками</v>
          </cell>
        </row>
        <row r="1541">
          <cell r="B1541" t="str">
            <v>5560000</v>
          </cell>
          <cell r="C1541" t="str">
            <v>Національна комісія, що здійснює державне регулювання у сфері зв'язку та інформатизації</v>
          </cell>
        </row>
        <row r="1542">
          <cell r="B1542" t="str">
            <v>5561000</v>
          </cell>
          <cell r="C1542" t="str">
            <v>Національна комісія, що здійснює державне регулювання у сфері зв'язку та інформатизації</v>
          </cell>
        </row>
        <row r="1543">
          <cell r="B1543" t="str">
            <v>5561010</v>
          </cell>
          <cell r="C1543" t="str">
            <v>Керівництво та управління у сфері регулювання зв'язку та інформатизації</v>
          </cell>
        </row>
        <row r="1544">
          <cell r="B1544" t="str">
            <v>5960000</v>
          </cell>
          <cell r="C1544" t="str">
            <v>Головне управління розвідки Міністерства оборони України</v>
          </cell>
        </row>
        <row r="1545">
          <cell r="B1545" t="str">
            <v>5961000</v>
          </cell>
          <cell r="C1545" t="str">
            <v>Головне управління розвідки Міністерства оборони України</v>
          </cell>
        </row>
        <row r="1546">
          <cell r="B1546" t="str">
            <v>5961010</v>
          </cell>
          <cell r="C1546" t="str">
            <v>Розвідувальна діяльність у сфері оборони</v>
          </cell>
        </row>
        <row r="1547">
          <cell r="B1547" t="str">
            <v>5961020</v>
          </cell>
          <cell r="C1547" t="str">
            <v>Закупівля комплексу спеціального призначення</v>
          </cell>
        </row>
        <row r="1548">
          <cell r="B1548" t="str">
            <v>5961030</v>
          </cell>
          <cell r="C1548" t="str">
            <v>Заходи, пов'язані із переходом на військову службу за контрактом</v>
          </cell>
        </row>
        <row r="1549">
          <cell r="B1549" t="str">
            <v>5961050</v>
          </cell>
          <cell r="C1549" t="str">
            <v>Створення, закупівля і модернізація озброєння, військової та спеціальної техніки за державним оборонним замовленням Головного управління розвідки Міністерства оборони</v>
          </cell>
        </row>
        <row r="1550">
          <cell r="B1550" t="str">
            <v>5980000</v>
          </cell>
          <cell r="C1550" t="str">
            <v>Вища рада юстиції</v>
          </cell>
        </row>
        <row r="1551">
          <cell r="B1551" t="str">
            <v>5981000</v>
          </cell>
          <cell r="C1551" t="str">
            <v>Апарат Вищої ради юстиції</v>
          </cell>
        </row>
        <row r="1552">
          <cell r="B1552" t="str">
            <v>5981010</v>
          </cell>
          <cell r="C1552" t="str">
            <v>Формування суддівського корпусу та контроль за його діяльністю</v>
          </cell>
        </row>
        <row r="1553">
          <cell r="B1553" t="str">
            <v>5990000</v>
          </cell>
          <cell r="C1553" t="str">
            <v>Секретаріат Уповноваженого Верховної Ради України з прав людини</v>
          </cell>
        </row>
        <row r="1554">
          <cell r="B1554" t="str">
            <v>5991000</v>
          </cell>
          <cell r="C1554" t="str">
            <v>Секретаріат Уповноваженого Верховної Ради України з прав людини</v>
          </cell>
        </row>
        <row r="1555">
          <cell r="B1555" t="str">
            <v>5991010</v>
          </cell>
          <cell r="C1555" t="str">
            <v>Парламентський контроль за додержанням конституційних прав і свобод людини</v>
          </cell>
        </row>
        <row r="1556">
          <cell r="B1556" t="str">
            <v>6010000</v>
          </cell>
          <cell r="C1556" t="str">
            <v>Антимонопольний комітет України</v>
          </cell>
        </row>
        <row r="1557">
          <cell r="B1557" t="str">
            <v>6011000</v>
          </cell>
          <cell r="C1557" t="str">
            <v>Апарат Антимонопольного комітету України</v>
          </cell>
        </row>
        <row r="1558">
          <cell r="B1558" t="str">
            <v>6011010</v>
          </cell>
          <cell r="C1558" t="str">
            <v>Керівництво та управління  у сфері конкурентної політики, контроль за дотриманням законодавства про захист економічної конкуренції</v>
          </cell>
        </row>
        <row r="1559">
          <cell r="B1559" t="str">
            <v>6011020</v>
          </cell>
          <cell r="C1559" t="str">
            <v>Прикладні розробки у сфері конкурентної політики та права</v>
          </cell>
        </row>
        <row r="1560">
          <cell r="B1560" t="str">
            <v>6020000</v>
          </cell>
          <cell r="C1560" t="str">
            <v>Вища атестаційна комісія України</v>
          </cell>
        </row>
        <row r="1561">
          <cell r="B1561" t="str">
            <v>6021000</v>
          </cell>
          <cell r="C1561" t="str">
            <v>Апарат Вищої атестаційної комісії України</v>
          </cell>
        </row>
        <row r="1562">
          <cell r="B1562" t="str">
            <v>6021010</v>
          </cell>
          <cell r="C1562" t="str">
            <v>Керівництво та управління у сфері атестації наукових та науково-педагогічних кадрів вищої кваліфікації, присудження наукових ступенів</v>
          </cell>
        </row>
        <row r="1563">
          <cell r="B1563" t="str">
            <v>6070000</v>
          </cell>
          <cell r="C1563" t="str">
            <v>Державна пенітенціарна служба України</v>
          </cell>
        </row>
        <row r="1564">
          <cell r="B1564" t="str">
            <v>6071000</v>
          </cell>
          <cell r="C1564" t="str">
            <v>Апарат Державної пенітенціарної служби України</v>
          </cell>
        </row>
        <row r="1565">
          <cell r="B1565" t="str">
            <v>6080000</v>
          </cell>
          <cell r="C1565" t="str">
            <v>Державний департамент України з питань виконання покарань (загальнодержавні витрати)</v>
          </cell>
        </row>
        <row r="1566">
          <cell r="B1566" t="str">
            <v>6081000</v>
          </cell>
          <cell r="C1566" t="str">
            <v>Державний департамент України з питань виконання покарань (загальнодержавні витрати)</v>
          </cell>
        </row>
        <row r="1567">
          <cell r="B1567" t="str">
            <v>6110000</v>
          </cell>
          <cell r="C1567" t="str">
            <v>Державна архівна служба України</v>
          </cell>
        </row>
        <row r="1568">
          <cell r="B1568" t="str">
            <v>6111000</v>
          </cell>
          <cell r="C1568" t="str">
            <v>Апарат Державної архівної служби України</v>
          </cell>
        </row>
        <row r="1569">
          <cell r="B1569" t="str">
            <v>6120000</v>
          </cell>
          <cell r="C1569" t="str">
            <v>Національне агентство України з питань державної служби</v>
          </cell>
        </row>
        <row r="1570">
          <cell r="B1570" t="str">
            <v>6121000</v>
          </cell>
          <cell r="C1570" t="str">
            <v>Апарат Національного агентства України з питань державної служби</v>
          </cell>
        </row>
        <row r="1571">
          <cell r="B1571" t="str">
            <v>6121010</v>
          </cell>
          <cell r="C1571" t="str">
            <v>Керівництво та  функціональне управління у сфері державної служби</v>
          </cell>
        </row>
        <row r="1572">
          <cell r="B1572" t="str">
            <v>6121020</v>
          </cell>
          <cell r="C1572" t="str">
            <v>Підготовка державних службовців V-VІІ категорій, підвищення кваліфікації державних службовців І-ІV категорій, працівників органів державної влади та органів місцевого самоврядування з питань запобігання і протидії проявам корупції на державній службі та</v>
          </cell>
        </row>
        <row r="1573">
          <cell r="B1573" t="str">
            <v>6121030</v>
          </cell>
          <cell r="C1573" t="str">
            <v>Підвищення кваліфікації фахівців у сфері європейської та світової інтеграції</v>
          </cell>
        </row>
        <row r="1574">
          <cell r="B1574" t="str">
            <v>6121040</v>
          </cell>
          <cell r="C1574" t="str">
            <v>Забезпечення інституційного розвитку державної служби, проведення прикладних досліджень і розробок у сфері державної служби та її адаптації до стандартів Європейського Союзу</v>
          </cell>
        </row>
        <row r="1575">
          <cell r="B1575" t="str">
            <v>6121700</v>
          </cell>
          <cell r="C1575" t="str">
            <v>Погашення кредиторської заборгованості з відшкодування витрат, пов'язаних з проведенням аварійних робіт з ремонту головного фасаду адміністративної будівлі Головного управління державної служби</v>
          </cell>
        </row>
        <row r="1576">
          <cell r="B1576" t="str">
            <v>6122000</v>
          </cell>
          <cell r="C1576" t="str">
            <v>Центр адаптації державної служби до стандартів Європейського Союзу</v>
          </cell>
        </row>
        <row r="1577">
          <cell r="B1577" t="str">
            <v>6122040</v>
          </cell>
          <cell r="C1577" t="str">
            <v>Прикладні дослідження і розробки у сфері державної служби та її адаптації до стандартів Європейського Союзу</v>
          </cell>
        </row>
        <row r="1578">
          <cell r="B1578" t="str">
            <v>6122050</v>
          </cell>
          <cell r="C1578" t="str">
            <v>Організація підготовки та виконання тренінгових програм і заходів з розвитку вищого корпусу державної служби</v>
          </cell>
        </row>
        <row r="1579">
          <cell r="B1579" t="str">
            <v>6122060</v>
          </cell>
          <cell r="C1579" t="str">
            <v>Забезпечення автоматизованої інформаційно-аналітичної системи  обліку особових справ державних службовців і посадових осіб місцевого самоврядування</v>
          </cell>
        </row>
        <row r="1580">
          <cell r="B1580" t="str">
            <v>6150000</v>
          </cell>
          <cell r="C1580" t="str">
            <v>Національна комісія з цінних паперів та фондового ринку</v>
          </cell>
        </row>
        <row r="1581">
          <cell r="B1581" t="str">
            <v>6151000</v>
          </cell>
          <cell r="C1581" t="str">
            <v>Апарат Національної комісії з цінних паперів та фондового ринку</v>
          </cell>
        </row>
        <row r="1582">
          <cell r="B1582" t="str">
            <v>6151010</v>
          </cell>
          <cell r="C1582" t="str">
            <v>Керівництво та управління у сфері фондового ринку</v>
          </cell>
        </row>
        <row r="1583">
          <cell r="B1583" t="str">
            <v>6151020</v>
          </cell>
          <cell r="C1583" t="str">
            <v>Створення cистеми моніторингу фондового ринку</v>
          </cell>
        </row>
        <row r="1584">
          <cell r="B1584" t="str">
            <v>6151030</v>
          </cell>
          <cell r="C1584" t="str">
            <v>Підвищення кваліфікації фахівців з питань фондового ринку та корпоративного управління</v>
          </cell>
        </row>
        <row r="1585">
          <cell r="B1585" t="str">
            <v>6160000</v>
          </cell>
          <cell r="C1585" t="str">
            <v>Державна податкова адміністрація України (загальнодержавні витрати)</v>
          </cell>
        </row>
        <row r="1586">
          <cell r="B1586" t="str">
            <v>6161000</v>
          </cell>
          <cell r="C1586" t="str">
            <v>Державна податкова адміністрація України (загальнодержавні витрати)</v>
          </cell>
        </row>
        <row r="1587">
          <cell r="B1587" t="str">
            <v>6170000</v>
          </cell>
          <cell r="C1587" t="str">
            <v>Державна служба експортного контролю України</v>
          </cell>
        </row>
        <row r="1588">
          <cell r="B1588" t="str">
            <v>6171000</v>
          </cell>
          <cell r="C1588" t="str">
            <v>Апарат Державної служби експортного контролю України</v>
          </cell>
        </row>
        <row r="1589">
          <cell r="B1589" t="str">
            <v>6310000</v>
          </cell>
          <cell r="C1589" t="str">
            <v>Державне агентство з інвестицій та управління національними проектами України (загальнодержавні витрати)</v>
          </cell>
        </row>
        <row r="1590">
          <cell r="B1590" t="str">
            <v>6311000</v>
          </cell>
          <cell r="C1590" t="str">
            <v>Державне агентство з інвестицій та управління національними проектами України (загальнодержавні витрати)</v>
          </cell>
        </row>
        <row r="1591">
          <cell r="B1591" t="str">
            <v>6320000</v>
          </cell>
          <cell r="C1591" t="str">
            <v>Національне антикорупційне бюро України</v>
          </cell>
        </row>
        <row r="1592">
          <cell r="B1592" t="str">
            <v>6321000</v>
          </cell>
          <cell r="C1592" t="str">
            <v>Національне антикорупційне бюро України</v>
          </cell>
        </row>
        <row r="1593">
          <cell r="B1593" t="str">
            <v>6321010</v>
          </cell>
          <cell r="C1593" t="str">
            <v>Забезпечення діяльності Національного антикорупційного бюро України</v>
          </cell>
        </row>
        <row r="1594">
          <cell r="B1594" t="str">
            <v>6330000</v>
          </cell>
          <cell r="C1594" t="str">
            <v>Національне агентство з питань запобігання корупції</v>
          </cell>
        </row>
        <row r="1595">
          <cell r="B1595" t="str">
            <v>6331000</v>
          </cell>
          <cell r="C1595" t="str">
            <v>Апарат Національного агентства з питань запобігання корупції</v>
          </cell>
        </row>
        <row r="1596">
          <cell r="B1596" t="str">
            <v>6331010</v>
          </cell>
          <cell r="C1596" t="str">
            <v>Керівництво та управління у сфері запобігання корупції</v>
          </cell>
        </row>
        <row r="1597">
          <cell r="B1597" t="str">
            <v>6340000</v>
          </cell>
          <cell r="C1597" t="str">
            <v>Національна комісія, що здійснює державне регулювання у сферах енергетики та комунальних послуг</v>
          </cell>
        </row>
        <row r="1598">
          <cell r="B1598" t="str">
            <v>6341000</v>
          </cell>
          <cell r="C1598" t="str">
            <v>Апарат Національної комісії, що здійснює державне регулювання у сферах енергетики та комунальних послуг</v>
          </cell>
        </row>
        <row r="1599">
          <cell r="B1599" t="str">
            <v>6341010</v>
          </cell>
          <cell r="C1599" t="str">
            <v>Керівництво та управління у сфері регулювання енергетики та комунальних послуг</v>
          </cell>
        </row>
        <row r="1600">
          <cell r="B1600" t="str">
            <v>6360000</v>
          </cell>
          <cell r="C1600" t="str">
            <v>Державне агентство з енергоефективності та енергозбереження України</v>
          </cell>
        </row>
        <row r="1601">
          <cell r="B1601" t="str">
            <v>6361000</v>
          </cell>
          <cell r="C1601" t="str">
            <v>Апарат Державного агентства з енергоефективності та енергозбереження України</v>
          </cell>
        </row>
        <row r="1602">
          <cell r="B1602" t="str">
            <v>6370000</v>
          </cell>
          <cell r="C1602" t="str">
            <v>Національна комісія, що здійснює державне регулювання у сфері енергетики</v>
          </cell>
        </row>
        <row r="1603">
          <cell r="B1603" t="str">
            <v>6371000</v>
          </cell>
          <cell r="C1603" t="str">
            <v>Апарат Національної комісії, що здійснює державне регулювання у сфері енергетики</v>
          </cell>
        </row>
        <row r="1604">
          <cell r="B1604" t="str">
            <v>6371010</v>
          </cell>
          <cell r="C1604" t="str">
            <v>Керівництво та управління у сфері регулювання енергетики</v>
          </cell>
        </row>
        <row r="1605">
          <cell r="B1605" t="str">
            <v>6371600</v>
          </cell>
          <cell r="C1605" t="str">
            <v>Впровадження концепції Оптового ринку електроенергії України</v>
          </cell>
        </row>
        <row r="1606">
          <cell r="B1606" t="str">
            <v>6380000</v>
          </cell>
          <cell r="C1606" t="str">
            <v>Державне космічне агентство України</v>
          </cell>
        </row>
        <row r="1607">
          <cell r="B1607" t="str">
            <v>6381000</v>
          </cell>
          <cell r="C1607" t="str">
            <v>Апарат Державного космічного агентства України</v>
          </cell>
        </row>
        <row r="1608">
          <cell r="B1608" t="str">
            <v>6381010</v>
          </cell>
          <cell r="C1608" t="str">
            <v>Керівництво та управління у сфері космічної діяльності</v>
          </cell>
        </row>
        <row r="1609">
          <cell r="B1609" t="str">
            <v>6381020</v>
          </cell>
          <cell r="C1609" t="str">
            <v>Виконання робіт за державними цільовими програмами і державним замовленням у сфері космічної галузі, в тому числі загальнодержавної цільової науково-технічної космічної програми України</v>
          </cell>
        </row>
        <row r="1610">
          <cell r="B1610" t="str">
            <v>6381030</v>
          </cell>
          <cell r="C1610" t="str">
            <v>Надання позашкільної освіти Національним центром аерокосмічної освіти молоді ім.О.М. Макарова</v>
          </cell>
        </row>
        <row r="1611">
          <cell r="B1611" t="str">
            <v>6381040</v>
          </cell>
          <cell r="C1611" t="str">
            <v>Загальнодержавна цільова науково-технічна космічна програма України</v>
          </cell>
        </row>
        <row r="1612">
          <cell r="B1612" t="str">
            <v>6381050</v>
          </cell>
          <cell r="C1612" t="str">
            <v>Управління та випробування космічних засобів</v>
          </cell>
        </row>
        <row r="1613">
          <cell r="B1613" t="str">
            <v>6381100</v>
          </cell>
          <cell r="C1613" t="str">
            <v>Будівництво (придбання) житла для військовослужбовців Державного космічного агентства України</v>
          </cell>
        </row>
        <row r="1614">
          <cell r="B1614" t="str">
            <v>6381120</v>
          </cell>
          <cell r="C1614" t="str">
            <v>Утилізація твердого ракетного палива</v>
          </cell>
        </row>
        <row r="1615">
          <cell r="B1615" t="str">
            <v>6381130</v>
          </cell>
          <cell r="C1615" t="str">
            <v>Виконання боргових зобов'язань за кредитами, залученими під державні гарантії для реалізації проектів "Циклон-4" та "Створення Національної супутникової системи зв'язку"</v>
          </cell>
        </row>
        <row r="1616">
          <cell r="B1616" t="str">
            <v>6381140</v>
          </cell>
          <cell r="C1616" t="str">
            <v>Реконструкція і технічне переоснащення ТЕЦ ДП "ВО Південний машинобудівний завод ім. О.М. Макарова"</v>
          </cell>
        </row>
        <row r="1617">
          <cell r="B1617" t="str">
            <v>6381150</v>
          </cell>
          <cell r="C1617" t="str">
            <v>Підготовка виробництва та створення промислових потужностей для утилізації звичайних видів боєприпасів, непридатних для подальшого використання та зберігання</v>
          </cell>
        </row>
        <row r="1618">
          <cell r="B1618" t="str">
            <v>6381160</v>
          </cell>
          <cell r="C1618" t="str">
            <v>Реформування та розвиток державних підприємств "ВО "Південний машинобудівний завод ім. О.М. Макарова" та Державного Конструкторського бюро "Південне" імені М.К. Янгеля</v>
          </cell>
        </row>
        <row r="1619">
          <cell r="B1619" t="str">
            <v>6381190</v>
          </cell>
          <cell r="C1619" t="str">
            <v>Забезпечення службовим житлом молодих спеціалістів державних підприємств космічної галузі</v>
          </cell>
        </row>
        <row r="1620">
          <cell r="B1620" t="str">
            <v>6381200</v>
          </cell>
          <cell r="C1620" t="str">
            <v>Підготовка та створення спеціальних технологій для виготовлення багатофункціонального ракетного комплексу за темою "Сапсан"</v>
          </cell>
        </row>
        <row r="1621">
          <cell r="B1621" t="str">
            <v>6390000</v>
          </cell>
          <cell r="C1621" t="str">
            <v>Національне агентство України з питань забезпечення ефективного використання енергетичних ресурсів (загальнодержавні витрати)</v>
          </cell>
        </row>
        <row r="1622">
          <cell r="B1622" t="str">
            <v>6391000</v>
          </cell>
          <cell r="C1622" t="str">
            <v>Національне агентство України з питань забезпечення ефективного використання енергетичних ресурсів (загальнодержавні витрати)</v>
          </cell>
        </row>
        <row r="1623">
          <cell r="B1623" t="str">
            <v>6400000</v>
          </cell>
          <cell r="C1623" t="str">
            <v>Національна комісія регулювання ринку комунальних послуг України</v>
          </cell>
        </row>
        <row r="1624">
          <cell r="B1624" t="str">
            <v>6440000</v>
          </cell>
          <cell r="C1624" t="str">
            <v>Національна рада України з питань телебачення і радіомовлення</v>
          </cell>
        </row>
        <row r="1625">
          <cell r="B1625" t="str">
            <v>6441000</v>
          </cell>
          <cell r="C1625" t="str">
            <v>Апарат Національної ради України з питань телебачення і радіомовлення</v>
          </cell>
        </row>
        <row r="1626">
          <cell r="B1626" t="str">
            <v>6441010</v>
          </cell>
          <cell r="C1626" t="str">
            <v>Керівництво та управління здійсненням контролю у сфері телебачення і радіомовлення</v>
          </cell>
        </row>
        <row r="1627">
          <cell r="B1627" t="str">
            <v>6441030</v>
          </cell>
          <cell r="C1627" t="str">
            <v>Розробка висновків щодо електромагнітної сумісності радіоелектронних засобів мовлення, необхідних для створення та розвитку каналів мовлення, мереж мовлення та телемереж</v>
          </cell>
        </row>
        <row r="1628">
          <cell r="B1628" t="str">
            <v>6450000</v>
          </cell>
          <cell r="C1628" t="str">
            <v>Національна комісія, що здійснює державне регулювання у сфері комунальних послуг</v>
          </cell>
        </row>
        <row r="1629">
          <cell r="B1629" t="str">
            <v>6451000</v>
          </cell>
          <cell r="C1629" t="str">
            <v>Апарат Національної комісії, що здійснює державне регулювання у сфері комунальних послуг</v>
          </cell>
        </row>
        <row r="1630">
          <cell r="B1630" t="str">
            <v>6451010</v>
          </cell>
          <cell r="C1630" t="str">
            <v>Керівництво та управління у сфері регулювання ринку комунальних послуг</v>
          </cell>
        </row>
        <row r="1631">
          <cell r="B1631" t="str">
            <v>6460000</v>
          </cell>
          <cell r="C1631" t="str">
            <v>Національне агентство з питань підготовки та проведення в Україні фінальної частини чемпіонату Європи 2012 року з футболу</v>
          </cell>
        </row>
        <row r="1632">
          <cell r="B1632" t="str">
            <v>6461000</v>
          </cell>
          <cell r="C1632" t="str">
            <v>Апарат Національного агентства з питань підготовки та проведення в Україні фінальної частини чемпіонату Європи 2012 року з футболу</v>
          </cell>
        </row>
        <row r="1633">
          <cell r="B1633" t="str">
            <v>6461010</v>
          </cell>
          <cell r="C1633" t="str">
            <v>Організаційне забезпечення діяльності Національного агентства з питань підготовки та проведення в Україні фінальної частини чемпіонату Європи 2012 року з футболу</v>
          </cell>
        </row>
        <row r="1634">
          <cell r="B1634" t="str">
            <v>6461020</v>
          </cell>
          <cell r="C1634" t="str">
            <v>Заходи із залучення інвесторів для підготовки і проведення в Україні фінальної частини чемпіонату Європи 2012 року з футболу</v>
          </cell>
        </row>
        <row r="1635">
          <cell r="B1635" t="str">
            <v>6480000</v>
          </cell>
          <cell r="C1635" t="str">
            <v>Пенсійний фонд України</v>
          </cell>
        </row>
        <row r="1636">
          <cell r="B1636" t="str">
            <v>6481000</v>
          </cell>
          <cell r="C1636" t="str">
            <v>Пенсійний фонд України</v>
          </cell>
        </row>
        <row r="1637">
          <cell r="B1637" t="str">
            <v>6500000</v>
          </cell>
          <cell r="C1637" t="str">
            <v>Рада національної безпеки і оборони України</v>
          </cell>
        </row>
        <row r="1638">
          <cell r="B1638" t="str">
            <v>6501000</v>
          </cell>
          <cell r="C1638" t="str">
            <v>Апарат Ради національної безпеки і оборони України</v>
          </cell>
        </row>
        <row r="1639">
          <cell r="B1639" t="str">
            <v>6501010</v>
          </cell>
          <cell r="C1639" t="str">
            <v>Інформаційно-аналітичне забезпечення координаційної діяльності у сфері національної безпеки і оборони</v>
          </cell>
        </row>
        <row r="1640">
          <cell r="B1640" t="str">
            <v>6501020</v>
          </cell>
          <cell r="C1640" t="str">
            <v>Фундаментальні дослідження у сфері національної безпеки</v>
          </cell>
        </row>
        <row r="1641">
          <cell r="B1641" t="str">
            <v>6501030</v>
          </cell>
          <cell r="C1641" t="str">
            <v>Прикладні розробки у сфері національної безпеки</v>
          </cell>
        </row>
        <row r="1642">
          <cell r="B1642" t="str">
            <v>6501040</v>
          </cell>
          <cell r="C1642" t="str">
            <v>Підготовка науково-педагогічних та наукових кадрів у сфері національної безпеки</v>
          </cell>
        </row>
        <row r="1643">
          <cell r="B1643" t="str">
            <v>6510000</v>
          </cell>
          <cell r="C1643" t="str">
            <v>Рахункова палата</v>
          </cell>
        </row>
        <row r="1644">
          <cell r="B1644" t="str">
            <v>6511000</v>
          </cell>
          <cell r="C1644" t="str">
            <v>Апарат Рахункової палати</v>
          </cell>
        </row>
        <row r="1645">
          <cell r="B1645" t="str">
            <v>6511010</v>
          </cell>
          <cell r="C1645" t="str">
            <v>Керівництво та управління у сфері контролю за виконанням державного бюджету</v>
          </cell>
        </row>
        <row r="1646">
          <cell r="B1646" t="str">
            <v>6511020</v>
          </cell>
          <cell r="C1646" t="str">
            <v>Створення інформаційно-аналітичної системи Рахункової палати</v>
          </cell>
        </row>
        <row r="1647">
          <cell r="B1647" t="str">
            <v>6520000</v>
          </cell>
          <cell r="C1647" t="str">
            <v>Служба безпеки України</v>
          </cell>
        </row>
        <row r="1648">
          <cell r="B1648" t="str">
            <v>6521000</v>
          </cell>
          <cell r="C1648" t="str">
            <v>Центральне управління Служби безпеки України</v>
          </cell>
        </row>
        <row r="1649">
          <cell r="B1649" t="str">
            <v>6521010</v>
          </cell>
          <cell r="C1649" t="str">
            <v>Забезпечення заходів у сфері безпеки держави та діяльності органів системи Служби безпеки України</v>
          </cell>
        </row>
        <row r="1650">
          <cell r="B1650" t="str">
            <v>6521030</v>
          </cell>
          <cell r="C1650" t="str">
            <v>Наукова діяльність у сфері забезпечення державної безпеки, дослідження та розробки спеціальної техніки</v>
          </cell>
        </row>
        <row r="1651">
          <cell r="B1651" t="str">
            <v>6521040</v>
          </cell>
          <cell r="C1651" t="str">
            <v>Забезпечення перебування за кордоном працівників органів державної влади</v>
          </cell>
        </row>
        <row r="1652">
          <cell r="B1652" t="str">
            <v>6521050</v>
          </cell>
          <cell r="C1652" t="str">
            <v>Медичне обслуговування і оздоровлення особового складу та утримання закладів дошкільної освіти Служби безпеки України</v>
          </cell>
        </row>
        <row r="1653">
          <cell r="B1653" t="str">
            <v>6521060</v>
          </cell>
          <cell r="C1653" t="str">
            <v>Створення, закупівля і модернізація озброєння, військової та спеціальної техніки за державним оборонним замовленням Служби безпеки</v>
          </cell>
        </row>
        <row r="1654">
          <cell r="B1654" t="str">
            <v>6521070</v>
          </cell>
          <cell r="C1654" t="str">
            <v>Підготовка та перепідготовка кадрів Служби безпеки України вищими навчальними закладами ІІІ та ІV рівнів акредитації</v>
          </cell>
        </row>
        <row r="1655">
          <cell r="B1655" t="str">
            <v>6521080</v>
          </cell>
          <cell r="C1655" t="str">
            <v>Заходи із забезпечення безпеки та протидії терористичній діяльності, пов'язані з проведенням  Євро-2012</v>
          </cell>
        </row>
        <row r="1656">
          <cell r="B1656" t="str">
            <v>6521090</v>
          </cell>
          <cell r="C1656" t="str">
            <v>Утримання закладів дошкільної освіти Служби безпеки України</v>
          </cell>
        </row>
        <row r="1657">
          <cell r="B1657" t="str">
            <v>6521100</v>
          </cell>
          <cell r="C1657" t="str">
            <v>Будівництво (придбання) житла для військовослужбовців Служби безпеки України</v>
          </cell>
        </row>
        <row r="1658">
          <cell r="B1658" t="str">
            <v>6521200</v>
          </cell>
          <cell r="C1658" t="str">
            <v>Забезпечення заходів спеціальними підрозділами по боротьбі з організованою злочинністю та корупцією Служби безпеки України</v>
          </cell>
        </row>
        <row r="1659">
          <cell r="B1659" t="str">
            <v>6521210</v>
          </cell>
          <cell r="C1659" t="str">
            <v>Заходи, пов'язані із переходом на військову службу за контрактом</v>
          </cell>
        </row>
        <row r="1660">
          <cell r="B1660" t="str">
            <v>6521220</v>
          </cell>
          <cell r="C1660" t="str">
            <v>Боротьба з тероризмом на території України</v>
          </cell>
        </row>
        <row r="1661">
          <cell r="B1661" t="str">
            <v>6522000</v>
          </cell>
          <cell r="C1661" t="str">
            <v>Департамент розвідки Служби безпеки України</v>
          </cell>
        </row>
        <row r="1662">
          <cell r="B1662" t="str">
            <v>6524000</v>
          </cell>
          <cell r="C1662" t="str">
            <v>Антитерористичний центр Служби безпеки України</v>
          </cell>
        </row>
        <row r="1663">
          <cell r="B1663" t="str">
            <v>6524010</v>
          </cell>
          <cell r="C1663" t="str">
            <v>Координація діяльності у запобіганні терористичним актам</v>
          </cell>
        </row>
        <row r="1664">
          <cell r="B1664" t="str">
            <v>6524020</v>
          </cell>
          <cell r="C1664" t="str">
            <v>Заходи, пов'язані із переходом на військову службу за контрактом</v>
          </cell>
        </row>
        <row r="1665">
          <cell r="B1665" t="str">
            <v>6530000</v>
          </cell>
          <cell r="C1665" t="str">
            <v>Служба безпеки України (загальнодержавні витрати)</v>
          </cell>
        </row>
        <row r="1666">
          <cell r="B1666" t="str">
            <v>6531000</v>
          </cell>
          <cell r="C1666" t="str">
            <v>Служба безпеки України (загальнодержавні витрати)</v>
          </cell>
        </row>
        <row r="1667">
          <cell r="B1667" t="str">
            <v>6540000</v>
          </cell>
          <cell r="C1667" t="str">
            <v>Національна академія наук України</v>
          </cell>
        </row>
        <row r="1668">
          <cell r="B1668" t="str">
            <v>6541000</v>
          </cell>
          <cell r="C1668" t="str">
            <v>Національна академія наук України</v>
          </cell>
        </row>
        <row r="1669">
          <cell r="B1669" t="str">
            <v>6541020</v>
          </cell>
          <cell r="C1669" t="str">
            <v>Наукова і організаційна діяльність президії Національної академії наук України</v>
          </cell>
        </row>
        <row r="1670">
          <cell r="B1670" t="str">
            <v>6541030</v>
          </cell>
          <cell r="C1670"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підготовка наукових кадрів, фінансова підтримка розвитку наукової інфраструктури та наукових об'єктів,</v>
          </cell>
        </row>
        <row r="1671">
          <cell r="B1671" t="str">
            <v>6541080</v>
          </cell>
          <cell r="C1671" t="str">
            <v>Підготовка кадрів з пріоритетних напрямів науки вищими навчальними закладами ІІІ і ІV рівнів акредитації</v>
          </cell>
        </row>
        <row r="1672">
          <cell r="B1672" t="str">
            <v>6541100</v>
          </cell>
          <cell r="C1672" t="str">
            <v>Медичне обслуговування працівників Національної академії наук України</v>
          </cell>
        </row>
        <row r="1673">
          <cell r="B1673" t="str">
            <v>6541140</v>
          </cell>
          <cell r="C1673" t="str">
            <v>Здійснення науково-дослідницьких та дослідно-конструкторських робіт Інститутом проблем безпеки атомних електростанцій Національної академії наук України</v>
          </cell>
        </row>
        <row r="1674">
          <cell r="B1674" t="str">
            <v>6541200</v>
          </cell>
          <cell r="C1674" t="str">
            <v>Підвищення кваліфікації з пріоритетних напрямів науки та підготовка до державної атестації наукових кадрів Національної академії наук України</v>
          </cell>
        </row>
        <row r="1675">
          <cell r="B1675" t="str">
            <v>6550000</v>
          </cell>
          <cell r="C1675" t="str">
            <v>Національна академія педагогічних наук України</v>
          </cell>
        </row>
        <row r="1676">
          <cell r="B1676" t="str">
            <v>6551000</v>
          </cell>
          <cell r="C1676" t="str">
            <v>Національна академія педагогічних наук України</v>
          </cell>
        </row>
        <row r="1677">
          <cell r="B1677" t="str">
            <v>6551020</v>
          </cell>
          <cell r="C1677" t="str">
            <v>Наукова і організаційна діяльність президії Національної академії педагогічних наук України</v>
          </cell>
        </row>
        <row r="1678">
          <cell r="B1678" t="str">
            <v>6551030</v>
          </cell>
          <cell r="C1678"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педагогічних наук, підготовка наукових кадрів, фінансова підтримка розвитку наукової інфраструкт</v>
          </cell>
        </row>
        <row r="1679">
          <cell r="B1679" t="str">
            <v>6551060</v>
          </cell>
          <cell r="C1679" t="str">
            <v>Підвищення кваліфікації керівних кадрів і спеціалістів у сфері освіти закладами післядипломної освіти ІІІ і ІV рівнів акредитації</v>
          </cell>
        </row>
        <row r="1680">
          <cell r="B1680" t="str">
            <v>6551070</v>
          </cell>
          <cell r="C1680" t="str">
            <v>Підготовка та перепідготовка робітничих кадрів і фахівців автосервісу навчально-науковим центром професійно-технічної освіти Національної академії педагогічних наук України</v>
          </cell>
        </row>
        <row r="1681">
          <cell r="B1681" t="str">
            <v>6551100</v>
          </cell>
          <cell r="C1681" t="str">
            <v>Збереження та популяризація історії педагогічної науки та практики</v>
          </cell>
        </row>
        <row r="1682">
          <cell r="B1682" t="str">
            <v>6560000</v>
          </cell>
          <cell r="C1682" t="str">
            <v>Національна академія медичних наук України</v>
          </cell>
        </row>
        <row r="1683">
          <cell r="B1683" t="str">
            <v>6561000</v>
          </cell>
          <cell r="C1683" t="str">
            <v>Національна академія медичних наук України</v>
          </cell>
        </row>
        <row r="1684">
          <cell r="B1684" t="str">
            <v>6561040</v>
          </cell>
          <cell r="C1684"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профілактики і лікування хвороб людини, підготовка наукових кадрів, фінансова підтримка розвитку</v>
          </cell>
        </row>
        <row r="1685">
          <cell r="B1685" t="str">
            <v>6561060</v>
          </cell>
          <cell r="C1685" t="str">
            <v>Діагностика і лікування захворювань із впровадженням експериментальних та нових медичних технологій, спеціалізована консультативно-поліклінічна допомога, що надається науково-дослідними установами Національної академії медичних наук України</v>
          </cell>
        </row>
        <row r="1686">
          <cell r="B1686" t="str">
            <v>6561090</v>
          </cell>
          <cell r="C1686" t="str">
            <v>Наукова і організаційна діяльність президії Національної академії медичних наук України</v>
          </cell>
        </row>
        <row r="1687">
          <cell r="B1687" t="str">
            <v>6570000</v>
          </cell>
          <cell r="C1687" t="str">
            <v>Національна академія мистецтв України</v>
          </cell>
        </row>
        <row r="1688">
          <cell r="B1688" t="str">
            <v>6571000</v>
          </cell>
          <cell r="C1688" t="str">
            <v>Національна академія мистецтв України</v>
          </cell>
        </row>
        <row r="1689">
          <cell r="B1689" t="str">
            <v>6571020</v>
          </cell>
          <cell r="C1689" t="str">
            <v>Наукова і організаційна діяльність президії Національної академії мистецтв України</v>
          </cell>
        </row>
        <row r="1690">
          <cell r="B1690" t="str">
            <v>6571030</v>
          </cell>
          <cell r="C1690" t="str">
            <v>Фундаментальні дослідження та підготовка наукових кадрів у сфері мистецтвознавства</v>
          </cell>
        </row>
        <row r="1691">
          <cell r="B1691" t="str">
            <v>6580000</v>
          </cell>
          <cell r="C1691" t="str">
            <v>Національна академія правових наук України</v>
          </cell>
        </row>
        <row r="1692">
          <cell r="B1692" t="str">
            <v>6581000</v>
          </cell>
          <cell r="C1692" t="str">
            <v>Національна академія правових наук України</v>
          </cell>
        </row>
        <row r="1693">
          <cell r="B1693" t="str">
            <v>6581020</v>
          </cell>
          <cell r="C1693" t="str">
            <v>Наукова і організаційна діяльність президії Національної академії правових наук України</v>
          </cell>
        </row>
        <row r="1694">
          <cell r="B1694" t="str">
            <v>6581040</v>
          </cell>
          <cell r="C1694"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законодавства і права, підготовка наукових кадрів, фінансова підтримка розвитку наукової інфраст</v>
          </cell>
        </row>
        <row r="1695">
          <cell r="B1695" t="str">
            <v>6590000</v>
          </cell>
          <cell r="C1695" t="str">
            <v>Національна академія аграрних наук України</v>
          </cell>
        </row>
        <row r="1696">
          <cell r="B1696" t="str">
            <v>6591000</v>
          </cell>
          <cell r="C1696" t="str">
            <v>Національна академія аграрних наук України</v>
          </cell>
        </row>
        <row r="1697">
          <cell r="B1697" t="str">
            <v>6591020</v>
          </cell>
          <cell r="C1697" t="str">
            <v>Наукова і організаційна діяльність президії Національної академії аграрних наук України</v>
          </cell>
        </row>
        <row r="1698">
          <cell r="B1698" t="str">
            <v>6591060</v>
          </cell>
          <cell r="C1698"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агропромислового комплексу, підготовка наукових кадрів, фінансова підтримка технічного забезпече</v>
          </cell>
        </row>
        <row r="1699">
          <cell r="B1699" t="str">
            <v>6591080</v>
          </cell>
          <cell r="C1699" t="str">
            <v>Здійснення заходів щодо підтримки науково-дослідних господарств</v>
          </cell>
        </row>
        <row r="1700">
          <cell r="B1700" t="str">
            <v>6591100</v>
          </cell>
          <cell r="C1700" t="str">
            <v>Збереження природно-заповідного фонду в біосферному заповіднику "Асканія-Нова"</v>
          </cell>
        </row>
        <row r="1701">
          <cell r="B1701" t="str">
            <v>6600000</v>
          </cell>
          <cell r="C1701" t="str">
            <v>Управління державної охорони України</v>
          </cell>
        </row>
        <row r="1702">
          <cell r="B1702" t="str">
            <v>6601000</v>
          </cell>
          <cell r="C1702" t="str">
            <v>Управління державної охорони України</v>
          </cell>
        </row>
        <row r="1703">
          <cell r="B1703" t="str">
            <v>6601020</v>
          </cell>
          <cell r="C1703" t="str">
            <v>Державна охорона органів державної влади та посадових осіб</v>
          </cell>
        </row>
        <row r="1704">
          <cell r="B1704" t="str">
            <v>6601030</v>
          </cell>
          <cell r="C1704" t="str">
            <v>Будівництво (придбання) житла для військовослужбовців Управління державної охорони України</v>
          </cell>
        </row>
        <row r="1705">
          <cell r="B1705" t="str">
            <v>6601040</v>
          </cell>
          <cell r="C1705" t="str">
            <v>Заходи, пов'язані із переходом на військову службу за контрактом</v>
          </cell>
        </row>
        <row r="1706">
          <cell r="B1706" t="str">
            <v>6610000</v>
          </cell>
          <cell r="C1706" t="str">
            <v>Фонд державного майна України</v>
          </cell>
        </row>
        <row r="1707">
          <cell r="B1707" t="str">
            <v>6611000</v>
          </cell>
          <cell r="C1707" t="str">
            <v>Апарат Фонду державного майна України</v>
          </cell>
        </row>
        <row r="1708">
          <cell r="B1708" t="str">
            <v>6611010</v>
          </cell>
          <cell r="C1708" t="str">
            <v>Керівництво та управління у сфері державного майна</v>
          </cell>
        </row>
        <row r="1709">
          <cell r="B1709" t="str">
            <v>6611020</v>
          </cell>
          <cell r="C1709" t="str">
            <v>Заходи, пов'язані з проведенням приватизації державного майна</v>
          </cell>
        </row>
        <row r="1710">
          <cell r="B1710" t="str">
            <v>6611030</v>
          </cell>
          <cell r="C1710" t="str">
            <v>Створення та впровадження комплексної системи електронного документообігу та інформаційно-аналітичних реєстрів Фонду державного майна України</v>
          </cell>
        </row>
        <row r="1711">
          <cell r="B1711" t="str">
            <v>6620000</v>
          </cell>
          <cell r="C1711" t="str">
            <v>Служба зовнішньої розвідки України</v>
          </cell>
        </row>
        <row r="1712">
          <cell r="B1712" t="str">
            <v>6621000</v>
          </cell>
          <cell r="C1712" t="str">
            <v>Служба зовнішньої розвідки України</v>
          </cell>
        </row>
        <row r="1713">
          <cell r="B1713" t="str">
            <v>6621010</v>
          </cell>
          <cell r="C1713" t="str">
            <v>Розвідувальна діяльність у сфері безпеки держави та спеціальний захист державних представництв за кордоном</v>
          </cell>
        </row>
        <row r="1714">
          <cell r="B1714" t="str">
            <v>6621020</v>
          </cell>
          <cell r="C1714" t="str">
            <v>Медичне обслуговування та оздоровлення особового складу Служби зовнішньої розвідки України</v>
          </cell>
        </row>
        <row r="1715">
          <cell r="B1715" t="str">
            <v>6621030</v>
          </cell>
          <cell r="C1715" t="str">
            <v>Будівництво (придбання) житла для військовослужбовців Служби зовнішньої розвідки України</v>
          </cell>
        </row>
        <row r="1716">
          <cell r="B1716" t="str">
            <v>6621040</v>
          </cell>
          <cell r="C1716" t="str">
            <v>Підготовка та підвищення кваліфікації кадрів у сфері розвідувальної діяльності вищими навчальними закладами ІІІ і ІV рівнів акредитації</v>
          </cell>
        </row>
        <row r="1717">
          <cell r="B1717" t="str">
            <v>6621050</v>
          </cell>
          <cell r="C1717" t="str">
            <v>Заходи, пов'язані із переходом на військову службу за контрактом</v>
          </cell>
        </row>
        <row r="1718">
          <cell r="B1718" t="str">
            <v>6640000</v>
          </cell>
          <cell r="C1718" t="str">
            <v>Адміністрація Державної служби спеціального зв'язку та захисту інформації України</v>
          </cell>
        </row>
        <row r="1719">
          <cell r="B1719" t="str">
            <v>6641000</v>
          </cell>
          <cell r="C1719" t="str">
            <v>Адміністрація Державної служби спеціального зв'язку та захисту інформації України</v>
          </cell>
        </row>
        <row r="1720">
          <cell r="B1720" t="str">
            <v>6641010</v>
          </cell>
          <cell r="C1720" t="str">
            <v>Забезпечення функціонування державної системи спеціального зв'язку та захисту інформації</v>
          </cell>
        </row>
        <row r="1721">
          <cell r="B1721" t="str">
            <v>6641020</v>
          </cell>
          <cell r="C1721" t="str">
            <v>Розвиток і модернізація державної системи спеціального зв'язку та захисту інформації</v>
          </cell>
        </row>
        <row r="1722">
          <cell r="B1722" t="str">
            <v>6641030</v>
          </cell>
          <cell r="C1722" t="str">
            <v>Розвиток та модернізація державної системи урядового зв'язку</v>
          </cell>
        </row>
        <row r="1723">
          <cell r="B1723" t="str">
            <v>6641040</v>
          </cell>
          <cell r="C1723" t="str">
            <v>Створення та забезпечення функціонування Національної системи конфіденційного зв'язку</v>
          </cell>
        </row>
        <row r="1724">
          <cell r="B1724" t="str">
            <v>6641050</v>
          </cell>
          <cell r="C1724" t="str">
            <v>Підготовка кадрів для сфери зв'язку вищими навчальними закладами ІІІ та ІV рівнів акредитації</v>
          </cell>
        </row>
        <row r="1725">
          <cell r="B1725" t="str">
            <v>6641060</v>
          </cell>
          <cell r="C1725" t="str">
            <v>Будівництво (придбання) житла для осіб рядового і начальницького складу Державної служби спеціального зв'язку та захисту інформації України</v>
          </cell>
        </row>
        <row r="1726">
          <cell r="B1726" t="str">
            <v>6641070</v>
          </cell>
          <cell r="C1726" t="str">
            <v>Створення, закупівля і модернізація спеціальної техніки за державним оборонним замовленням Державної служби спеціального зв'язку та захисту інформації</v>
          </cell>
        </row>
        <row r="1727">
          <cell r="B1727" t="str">
            <v>6641080</v>
          </cell>
          <cell r="C1727" t="str">
            <v>Прикладні наукові та науково-технічні розробки, виконання робіт за державним замовленням, фінансова підтримка розвитку інфраструктури наукової діяльності у сфері зв'язку, розвиток цифрового телерадіомовлення</v>
          </cell>
        </row>
        <row r="1728">
          <cell r="B1728" t="str">
            <v>6641090</v>
          </cell>
          <cell r="C1728" t="str">
            <v>Підготовка кадрів для сфери зв'язку вищими навчальними закладами І та ІІ рівнів акредитації</v>
          </cell>
        </row>
        <row r="1729">
          <cell r="B1729" t="str">
            <v>6641110</v>
          </cell>
          <cell r="C1729" t="str">
            <v>Доставка дипломатичної кореспонденції за кордон і в Україну</v>
          </cell>
        </row>
        <row r="1730">
          <cell r="B1730" t="str">
            <v>6641120</v>
          </cell>
          <cell r="C1730" t="str">
            <v>Доставка спеціальної службової кореспонденції органам державної влади</v>
          </cell>
        </row>
        <row r="1731">
          <cell r="B1731" t="str">
            <v>6641130</v>
          </cell>
          <cell r="C1731" t="str">
            <v>Модернізація вузлів звіязку спеціального призначення</v>
          </cell>
        </row>
        <row r="1732">
          <cell r="B1732" t="str">
            <v>6650000</v>
          </cell>
          <cell r="C1732" t="str">
            <v>Національне агентство з питань підготовки та проведення в Україні фінальної частини чемпіонату Європи 2012 року з футболу та реалізації інфраструктурних проектів</v>
          </cell>
        </row>
        <row r="1733">
          <cell r="B1733" t="str">
            <v>6651000</v>
          </cell>
          <cell r="C1733" t="str">
            <v>Національне агентство з питань підготовки та проведення в Україні фінальної частини чемпіонату Європи 2012 року з футболу та реалізації інфраструктурних проектів</v>
          </cell>
        </row>
        <row r="1734">
          <cell r="B1734" t="str">
            <v>6651010</v>
          </cell>
          <cell r="C1734" t="str">
            <v>Організаційне забезпечення підготовки та реалізації інфраструктурних проектів</v>
          </cell>
        </row>
        <row r="1735">
          <cell r="B1735" t="str">
            <v>6730000</v>
          </cell>
          <cell r="C1735" t="str">
            <v>Центральна виборча комісія</v>
          </cell>
        </row>
        <row r="1736">
          <cell r="B1736" t="str">
            <v>6731000</v>
          </cell>
          <cell r="C1736" t="str">
            <v>Апарат Центральної виборчої комісії</v>
          </cell>
        </row>
        <row r="1737">
          <cell r="B1737" t="str">
            <v>6731010</v>
          </cell>
          <cell r="C1737" t="str">
            <v>Керівництво та управління у сфері проведення виборів та референдумів</v>
          </cell>
        </row>
        <row r="1738">
          <cell r="B1738" t="str">
            <v>6731020</v>
          </cell>
          <cell r="C1738" t="str">
            <v>Проведення виборів народних депутатів України</v>
          </cell>
        </row>
        <row r="1739">
          <cell r="B1739" t="str">
            <v>6731040</v>
          </cell>
          <cell r="C1739" t="str">
            <v>Проведення виборів Президента України</v>
          </cell>
        </row>
        <row r="1740">
          <cell r="B1740" t="str">
            <v>6731050</v>
          </cell>
          <cell r="C1740" t="str">
            <v>Функціонування Державного реєстру виборців</v>
          </cell>
        </row>
        <row r="1741">
          <cell r="B1741" t="str">
            <v>6731080</v>
          </cell>
          <cell r="C1741" t="str">
            <v>Створення та запровадження системи відеоспостереження на звичайних виборчих дільницях на постійній основі під час виборів народних депутатів України у 2012 році</v>
          </cell>
        </row>
        <row r="1742">
          <cell r="B1742" t="str">
            <v>6731100</v>
          </cell>
          <cell r="C1742" t="str">
            <v>Проведення всеукраїнського консультативного опитування</v>
          </cell>
        </row>
        <row r="1743">
          <cell r="B1743" t="str">
            <v>6740000</v>
          </cell>
          <cell r="C1743" t="str">
            <v>Центральна виборча комісія (загальнодержавні витрати)</v>
          </cell>
        </row>
        <row r="1744">
          <cell r="B1744" t="str">
            <v>6741000</v>
          </cell>
          <cell r="C1744" t="str">
            <v>Центральна виборча комісія (загальнодержавні витрати)</v>
          </cell>
        </row>
        <row r="1745">
          <cell r="B1745" t="str">
            <v>6741020</v>
          </cell>
          <cell r="C1745" t="str">
            <v>Субвенція з державного бюджету місцевим бюджетам на проведення виборів депутатів місцевих рад та сільських, селищних, міських голів</v>
          </cell>
        </row>
        <row r="1746">
          <cell r="B1746" t="str">
            <v>6800000</v>
          </cell>
          <cell r="C1746" t="str">
            <v>Національна акціонерна компанія "Украгролізинг"</v>
          </cell>
        </row>
        <row r="1747">
          <cell r="B1747" t="str">
            <v>6801000</v>
          </cell>
          <cell r="C1747" t="str">
            <v>Національна акціонерна компанія "Украгролізинг"</v>
          </cell>
        </row>
        <row r="1748">
          <cell r="B1748" t="str">
            <v>7710000</v>
          </cell>
          <cell r="C1748" t="str">
            <v>Рада міністрів Автономної Республіки Крим</v>
          </cell>
        </row>
        <row r="1749">
          <cell r="B1749" t="str">
            <v>7711000</v>
          </cell>
          <cell r="C1749" t="str">
            <v>Апарат Ради міністрів Автономної Республіки Крим</v>
          </cell>
        </row>
        <row r="1750">
          <cell r="B1750" t="str">
            <v>7711010</v>
          </cell>
          <cell r="C1750" t="str">
            <v>Здійснення виконавчої влади в Автономній Республіці Крим</v>
          </cell>
        </row>
        <row r="1751">
          <cell r="B1751" t="str">
            <v>7720000</v>
          </cell>
          <cell r="C1751" t="str">
            <v>Вінницька обласна державна адміністрація</v>
          </cell>
        </row>
        <row r="1752">
          <cell r="B1752" t="str">
            <v>7721000</v>
          </cell>
          <cell r="C1752" t="str">
            <v>Апарат Вінницької обласної державної адміністрації</v>
          </cell>
        </row>
        <row r="1753">
          <cell r="B1753" t="str">
            <v>7721010</v>
          </cell>
          <cell r="C1753" t="str">
            <v>Здійснення виконавчої влади у Вінницькій області</v>
          </cell>
        </row>
        <row r="1754">
          <cell r="B1754" t="str">
            <v>7721020</v>
          </cell>
          <cell r="C1754" t="str">
            <v>Субвенція з державного бюджету обласному бюджету Вінницької області для ліквідації наслідків стихійного лиха, що сталося 23 і 27 липня 2008 року</v>
          </cell>
        </row>
        <row r="1755">
          <cell r="B1755" t="str">
            <v>7730000</v>
          </cell>
          <cell r="C1755" t="str">
            <v>Волинська обласна державна адміністрація</v>
          </cell>
        </row>
        <row r="1756">
          <cell r="B1756" t="str">
            <v>7731000</v>
          </cell>
          <cell r="C1756" t="str">
            <v>Апарат Волинської обласної державної адміністрації</v>
          </cell>
        </row>
        <row r="1757">
          <cell r="B1757" t="str">
            <v>7731010</v>
          </cell>
          <cell r="C1757" t="str">
            <v>Здійснення виконавчої влади у Волинській області</v>
          </cell>
        </row>
        <row r="1758">
          <cell r="B1758" t="str">
            <v>7740000</v>
          </cell>
          <cell r="C1758" t="str">
            <v>Дніпропетровська обласна державна адміністрація</v>
          </cell>
        </row>
        <row r="1759">
          <cell r="B1759" t="str">
            <v>7741000</v>
          </cell>
          <cell r="C1759" t="str">
            <v>Апарат Дніпропетровської обласної державної адміністрації</v>
          </cell>
        </row>
        <row r="1760">
          <cell r="B1760" t="str">
            <v>7741010</v>
          </cell>
          <cell r="C1760" t="str">
            <v>Здійснення виконавчої влади у Дніпропетровській області</v>
          </cell>
        </row>
        <row r="1761">
          <cell r="B1761" t="str">
            <v>7750000</v>
          </cell>
          <cell r="C1761" t="str">
            <v>Донецька обласна державна адміністрація</v>
          </cell>
        </row>
        <row r="1762">
          <cell r="B1762" t="str">
            <v>7751000</v>
          </cell>
          <cell r="C1762" t="str">
            <v>Апарат Донецької обласної державної адміністрації</v>
          </cell>
        </row>
        <row r="1763">
          <cell r="B1763" t="str">
            <v>7751010</v>
          </cell>
          <cell r="C1763" t="str">
            <v>Здійснення виконавчої влади у Донецькій області</v>
          </cell>
        </row>
        <row r="1764">
          <cell r="B1764" t="str">
            <v>7751700</v>
          </cell>
          <cell r="C1764" t="str">
            <v>Здійснення заходів, пов'язаних з ліквідацією наслідків надзвичайної ситуації, що склалася 24 січня 2015 р. у м. Маріуполі, та наданням допомоги постраждалим і сім'ям загиблих</v>
          </cell>
        </row>
        <row r="1765">
          <cell r="B1765" t="str">
            <v>7751710</v>
          </cell>
          <cell r="C1765" t="str">
            <v>Здійснення заходів, пов'язаних з ліквідацією наслідків надзвичайної ситуації, що склалася 10 лютого 2015 р. у м. Краматорську, та надання допомоги постраждалим і сім'ям загиблих</v>
          </cell>
        </row>
        <row r="1766">
          <cell r="B1766" t="str">
            <v>7760000</v>
          </cell>
          <cell r="C1766" t="str">
            <v>Житомирська обласна державна адміністрація</v>
          </cell>
        </row>
        <row r="1767">
          <cell r="B1767" t="str">
            <v>7761000</v>
          </cell>
          <cell r="C1767" t="str">
            <v>Апарат Житомирської обласної державної адміністрації</v>
          </cell>
        </row>
        <row r="1768">
          <cell r="B1768" t="str">
            <v>7761010</v>
          </cell>
          <cell r="C1768" t="str">
            <v>Здійснення виконавчої влади у Житомирській області</v>
          </cell>
        </row>
        <row r="1769">
          <cell r="B1769" t="str">
            <v>7770000</v>
          </cell>
          <cell r="C1769" t="str">
            <v>Закарпатська обласна державна адміністрація</v>
          </cell>
        </row>
        <row r="1770">
          <cell r="B1770" t="str">
            <v>7771000</v>
          </cell>
          <cell r="C1770" t="str">
            <v>Апарат Закарпатської обласної державної адміністрації</v>
          </cell>
        </row>
        <row r="1771">
          <cell r="B1771" t="str">
            <v>7771010</v>
          </cell>
          <cell r="C1771" t="str">
            <v>Здійснення виконавчої влади у Закарпатській області</v>
          </cell>
        </row>
        <row r="1772">
          <cell r="B1772" t="str">
            <v>7771020</v>
          </cell>
          <cell r="C1772" t="str">
            <v>Субвенція з державного бюджету обласному бюджету Закарпатської області для ліквідації наслідків стихійного лиха, що сталося 23 і 27 липня 2008 року</v>
          </cell>
        </row>
        <row r="1773">
          <cell r="B1773" t="str">
            <v>7780000</v>
          </cell>
          <cell r="C1773" t="str">
            <v>Запорізька обласна державна адміністрація</v>
          </cell>
        </row>
        <row r="1774">
          <cell r="B1774" t="str">
            <v>7781000</v>
          </cell>
          <cell r="C1774" t="str">
            <v>Апарат Запорізької обласної державної адміністрації</v>
          </cell>
        </row>
        <row r="1775">
          <cell r="B1775" t="str">
            <v>7781010</v>
          </cell>
          <cell r="C1775" t="str">
            <v>Здійснення виконавчої влади у Запорізькій області</v>
          </cell>
        </row>
        <row r="1776">
          <cell r="B1776" t="str">
            <v>7790000</v>
          </cell>
          <cell r="C1776" t="str">
            <v>Івано-Франківська обласна державна адміністрація</v>
          </cell>
        </row>
        <row r="1777">
          <cell r="B1777" t="str">
            <v>7791000</v>
          </cell>
          <cell r="C1777" t="str">
            <v>Апарат Івано-Франківської обласної державної адміністрації</v>
          </cell>
        </row>
        <row r="1778">
          <cell r="B1778" t="str">
            <v>7791010</v>
          </cell>
          <cell r="C1778" t="str">
            <v>Здійснення виконавчої влади в Івано-Франківській області</v>
          </cell>
        </row>
        <row r="1779">
          <cell r="B1779" t="str">
            <v>7800000</v>
          </cell>
          <cell r="C1779" t="str">
            <v>Київська обласна державна адміністрація</v>
          </cell>
        </row>
        <row r="1780">
          <cell r="B1780" t="str">
            <v>7801000</v>
          </cell>
          <cell r="C1780" t="str">
            <v>Апарат Київської обласної державної адміністрації</v>
          </cell>
        </row>
        <row r="1781">
          <cell r="B1781" t="str">
            <v>7801010</v>
          </cell>
          <cell r="C1781" t="str">
            <v>Здійснення виконавчої влади у Київській області</v>
          </cell>
        </row>
        <row r="1782">
          <cell r="B1782" t="str">
            <v>7810000</v>
          </cell>
          <cell r="C1782" t="str">
            <v>Кіровоградська обласна державна адміністрація</v>
          </cell>
        </row>
        <row r="1783">
          <cell r="B1783" t="str">
            <v>7811000</v>
          </cell>
          <cell r="C1783" t="str">
            <v>Апарат Кіровоградської обласної державної адміністрації</v>
          </cell>
        </row>
        <row r="1784">
          <cell r="B1784" t="str">
            <v>7811010</v>
          </cell>
          <cell r="C1784" t="str">
            <v>Здійснення виконавчої влади у Кіровоградській області</v>
          </cell>
        </row>
        <row r="1785">
          <cell r="B1785" t="str">
            <v>7820000</v>
          </cell>
          <cell r="C1785" t="str">
            <v>Луганська обласна державна адміністрація</v>
          </cell>
        </row>
        <row r="1786">
          <cell r="B1786" t="str">
            <v>7821000</v>
          </cell>
          <cell r="C1786" t="str">
            <v>Апарат Луганської обласної державної адміністрації</v>
          </cell>
        </row>
        <row r="1787">
          <cell r="B1787" t="str">
            <v>7821010</v>
          </cell>
          <cell r="C1787" t="str">
            <v>Здійснення виконавчої влади у Луганській області</v>
          </cell>
        </row>
        <row r="1788">
          <cell r="B1788" t="str">
            <v>7830000</v>
          </cell>
          <cell r="C1788" t="str">
            <v>Львівська обласна державна адміністрація</v>
          </cell>
        </row>
        <row r="1789">
          <cell r="B1789" t="str">
            <v>7831000</v>
          </cell>
          <cell r="C1789" t="str">
            <v>Апарат Львівської обласної державної адміністрації</v>
          </cell>
        </row>
        <row r="1790">
          <cell r="B1790" t="str">
            <v>7831010</v>
          </cell>
          <cell r="C1790" t="str">
            <v>Здійснення виконавчої влади у Львівській області</v>
          </cell>
        </row>
        <row r="1791">
          <cell r="B1791" t="str">
            <v>7831020</v>
          </cell>
          <cell r="C1791" t="str">
            <v>Субвенція з державного бюджету обласному бюджету Львівської області для ліквідації наслідків стихійного лиха, що сталося 23 і 27 липня 2008 року</v>
          </cell>
        </row>
        <row r="1792">
          <cell r="B1792" t="str">
            <v>7840000</v>
          </cell>
          <cell r="C1792" t="str">
            <v>Миколаївська обласна державна адміністрація</v>
          </cell>
        </row>
        <row r="1793">
          <cell r="B1793" t="str">
            <v>7841000</v>
          </cell>
          <cell r="C1793" t="str">
            <v>Апарат Миколаївської обласної державної адміністрації</v>
          </cell>
        </row>
        <row r="1794">
          <cell r="B1794" t="str">
            <v>7841010</v>
          </cell>
          <cell r="C1794" t="str">
            <v>Здійснення виконавчої влади у Миколаївській області</v>
          </cell>
        </row>
        <row r="1795">
          <cell r="B1795" t="str">
            <v>7850000</v>
          </cell>
          <cell r="C1795" t="str">
            <v>Одеська обласна державна адміністрація</v>
          </cell>
        </row>
        <row r="1796">
          <cell r="B1796" t="str">
            <v>7851000</v>
          </cell>
          <cell r="C1796" t="str">
            <v>Апарат Одеської обласної державної адміністрації</v>
          </cell>
        </row>
        <row r="1797">
          <cell r="B1797" t="str">
            <v>7851010</v>
          </cell>
          <cell r="C1797" t="str">
            <v>Здійснення виконавчої влади в Одеській області</v>
          </cell>
        </row>
        <row r="1798">
          <cell r="B1798" t="str">
            <v>7851800</v>
          </cell>
          <cell r="C1798" t="str">
            <v>Будівництво, реконструкція та ремонт об'єктів соціальної та іншої інфраструктури у Одеській області</v>
          </cell>
        </row>
        <row r="1799">
          <cell r="B1799" t="str">
            <v>7860000</v>
          </cell>
          <cell r="C1799" t="str">
            <v>Полтавська обласна державна адміністрація</v>
          </cell>
        </row>
        <row r="1800">
          <cell r="B1800" t="str">
            <v>7861000</v>
          </cell>
          <cell r="C1800" t="str">
            <v>Апарат Полтавської обласної державної адміністрації</v>
          </cell>
        </row>
        <row r="1801">
          <cell r="B1801" t="str">
            <v>7861010</v>
          </cell>
          <cell r="C1801" t="str">
            <v>Здійснення виконавчої влади у Полтавській області</v>
          </cell>
        </row>
        <row r="1802">
          <cell r="B1802" t="str">
            <v>7870000</v>
          </cell>
          <cell r="C1802" t="str">
            <v>Рівненська обласна державна адміністрація</v>
          </cell>
        </row>
        <row r="1803">
          <cell r="B1803" t="str">
            <v>7871000</v>
          </cell>
          <cell r="C1803" t="str">
            <v>Апарат Рівненської обласної державної адміністрації</v>
          </cell>
        </row>
        <row r="1804">
          <cell r="B1804" t="str">
            <v>7871010</v>
          </cell>
          <cell r="C1804" t="str">
            <v>Здійснення виконавчої влади у Рівненській області</v>
          </cell>
        </row>
        <row r="1805">
          <cell r="B1805" t="str">
            <v>7880000</v>
          </cell>
          <cell r="C1805" t="str">
            <v>Сумська обласна державна адміністрація</v>
          </cell>
        </row>
        <row r="1806">
          <cell r="B1806" t="str">
            <v>7881000</v>
          </cell>
          <cell r="C1806" t="str">
            <v>Апарат Сумської обласної державної адміністрації</v>
          </cell>
        </row>
        <row r="1807">
          <cell r="B1807" t="str">
            <v>7881010</v>
          </cell>
          <cell r="C1807" t="str">
            <v>Здійснення виконавчої влади у Сумській області</v>
          </cell>
        </row>
        <row r="1808">
          <cell r="B1808" t="str">
            <v>7890000</v>
          </cell>
          <cell r="C1808" t="str">
            <v>Тернопільська обласна державна адміністрація</v>
          </cell>
        </row>
        <row r="1809">
          <cell r="B1809" t="str">
            <v>7891000</v>
          </cell>
          <cell r="C1809" t="str">
            <v>Апарат Тернопільської обласної державної адміністрації</v>
          </cell>
        </row>
        <row r="1810">
          <cell r="B1810" t="str">
            <v>7891010</v>
          </cell>
          <cell r="C1810" t="str">
            <v>Здійснення виконавчої влади у Тернопільській області</v>
          </cell>
        </row>
        <row r="1811">
          <cell r="B1811" t="str">
            <v>7891020</v>
          </cell>
          <cell r="C1811" t="str">
            <v>Субвенція з державного бюджету обласному бюджету Тернопільської області для ліквідації наслідків стихійного лиха, що сталося 23 і 27 липня 2008 року</v>
          </cell>
        </row>
        <row r="1812">
          <cell r="B1812" t="str">
            <v>7900000</v>
          </cell>
          <cell r="C1812" t="str">
            <v>Харківська обласна державна адміністрація</v>
          </cell>
        </row>
        <row r="1813">
          <cell r="B1813" t="str">
            <v>7901000</v>
          </cell>
          <cell r="C1813" t="str">
            <v>Апарат Харківської обласної державної адміністрації</v>
          </cell>
        </row>
        <row r="1814">
          <cell r="B1814" t="str">
            <v>7901010</v>
          </cell>
          <cell r="C1814" t="str">
            <v>Здійснення виконавчої влади у Харківській області</v>
          </cell>
        </row>
        <row r="1815">
          <cell r="B1815" t="str">
            <v>7901810</v>
          </cell>
          <cell r="C1815" t="str">
            <v>Будівництво, реконструкція, ремонт та утримання вулиць і доріг комунальної власності у населених пунктах Харківської області</v>
          </cell>
        </row>
        <row r="1816">
          <cell r="B1816" t="str">
            <v>7910000</v>
          </cell>
          <cell r="C1816" t="str">
            <v>Херсонська обласна державна адміністрація</v>
          </cell>
        </row>
        <row r="1817">
          <cell r="B1817" t="str">
            <v>7911000</v>
          </cell>
          <cell r="C1817" t="str">
            <v>Апарат Херсонської обласної державної адміністрації</v>
          </cell>
        </row>
        <row r="1818">
          <cell r="B1818" t="str">
            <v>7911010</v>
          </cell>
          <cell r="C1818" t="str">
            <v>Здійснення виконавчої влади у Херсонській області</v>
          </cell>
        </row>
        <row r="1819">
          <cell r="B1819" t="str">
            <v>7920000</v>
          </cell>
          <cell r="C1819" t="str">
            <v>Хмельницька обласна державна адміністрація</v>
          </cell>
        </row>
        <row r="1820">
          <cell r="B1820" t="str">
            <v>7921000</v>
          </cell>
          <cell r="C1820" t="str">
            <v>Апарат Хмельницької обласної державної адміністрації</v>
          </cell>
        </row>
        <row r="1821">
          <cell r="B1821" t="str">
            <v>7921010</v>
          </cell>
          <cell r="C1821" t="str">
            <v>Здійснення виконавчої влади у Хмельницькій області</v>
          </cell>
        </row>
        <row r="1822">
          <cell r="B1822" t="str">
            <v>7930000</v>
          </cell>
          <cell r="C1822" t="str">
            <v>Черкаська обласна державна адміністрація</v>
          </cell>
        </row>
        <row r="1823">
          <cell r="B1823" t="str">
            <v>7931000</v>
          </cell>
          <cell r="C1823" t="str">
            <v>Апарат Черкаської обласної державної адміністрації</v>
          </cell>
        </row>
        <row r="1824">
          <cell r="B1824" t="str">
            <v>7931010</v>
          </cell>
          <cell r="C1824" t="str">
            <v>Здійснення виконавчої влади у Черкаській області</v>
          </cell>
        </row>
        <row r="1825">
          <cell r="B1825" t="str">
            <v>7940000</v>
          </cell>
          <cell r="C1825" t="str">
            <v>Чернівецька обласна державна адміністрація</v>
          </cell>
        </row>
        <row r="1826">
          <cell r="B1826" t="str">
            <v>7941000</v>
          </cell>
          <cell r="C1826" t="str">
            <v>Апарат Чернівецької обласної державної адміністрації</v>
          </cell>
        </row>
        <row r="1827">
          <cell r="B1827" t="str">
            <v>7941010</v>
          </cell>
          <cell r="C1827" t="str">
            <v>Здійснення виконавчої влади у Чернівецькій області</v>
          </cell>
        </row>
        <row r="1828">
          <cell r="B1828" t="str">
            <v>7941030</v>
          </cell>
          <cell r="C1828" t="str">
            <v>Субвенція з державного бюджету обласному бюджету Чернівецької області для завершення у 2009 році будівництва мостів, берегоукріплювальних споруд, об'єктів соціально-культурного призначення та водовідведення, що перебувають у комунальній власності</v>
          </cell>
        </row>
        <row r="1829">
          <cell r="B1829" t="str">
            <v>7950000</v>
          </cell>
          <cell r="C1829" t="str">
            <v>Чернігівська обласна державна адміністрація</v>
          </cell>
        </row>
        <row r="1830">
          <cell r="B1830" t="str">
            <v>7951000</v>
          </cell>
          <cell r="C1830" t="str">
            <v>Апарат Чернігівської обласної державної адміністрації</v>
          </cell>
        </row>
        <row r="1831">
          <cell r="B1831" t="str">
            <v>7951010</v>
          </cell>
          <cell r="C1831" t="str">
            <v>Здійснення виконавчої влади у Чернігівській області</v>
          </cell>
        </row>
        <row r="1832">
          <cell r="B1832" t="str">
            <v>7960000</v>
          </cell>
          <cell r="C1832" t="str">
            <v>Київська міська державна адміністрація</v>
          </cell>
        </row>
        <row r="1833">
          <cell r="B1833" t="str">
            <v>7961000</v>
          </cell>
          <cell r="C1833" t="str">
            <v>Апарат Київської міської державної адміністрації</v>
          </cell>
        </row>
        <row r="1834">
          <cell r="B1834" t="str">
            <v>7970000</v>
          </cell>
          <cell r="C1834" t="str">
            <v>Севастопольська міська державна адміністрація</v>
          </cell>
        </row>
        <row r="1835">
          <cell r="B1835" t="str">
            <v>7971000</v>
          </cell>
          <cell r="C1835" t="str">
            <v>Апарат Севастопольської міської державної адміністрації</v>
          </cell>
        </row>
        <row r="1836">
          <cell r="B1836" t="str">
            <v>7971010</v>
          </cell>
          <cell r="C1836" t="str">
            <v>Здійснення виконавчої влади у місті Севастополі</v>
          </cell>
        </row>
        <row r="1837">
          <cell r="B1837" t="str">
            <v>7980000</v>
          </cell>
          <cell r="C1837" t="str">
            <v>Рада міністрів Автономної республіки Крим (загальнодержавні витрати)</v>
          </cell>
        </row>
        <row r="1838">
          <cell r="B1838" t="str">
            <v>7981000</v>
          </cell>
          <cell r="C1838" t="str">
            <v>Рада міністрів Автономної республіки Крим (загальнодержавні витрати)</v>
          </cell>
        </row>
        <row r="1839">
          <cell r="B1839" t="str">
            <v>8680000</v>
          </cell>
          <cell r="C1839" t="str">
            <v>Державна регуляторна служба України</v>
          </cell>
        </row>
        <row r="1840">
          <cell r="B1840" t="str">
            <v>8681000</v>
          </cell>
          <cell r="C1840" t="str">
            <v>Апарат Державної регуляторної служби України</v>
          </cell>
        </row>
        <row r="1841">
          <cell r="B1841" t="str">
            <v>8681010</v>
          </cell>
          <cell r="C1841" t="str">
            <v>Керівництво та управління у сфері регуляторної політики та розвитку підприємництва</v>
          </cell>
        </row>
        <row r="1842">
          <cell r="B1842" t="str">
            <v>8681030</v>
          </cell>
          <cell r="C1842" t="str">
            <v>Заходи по реалізації Національної програми сприяння розвитку малого підприємництва в Україні</v>
          </cell>
        </row>
        <row r="1843">
          <cell r="B1843" t="str">
            <v>8681050</v>
          </cell>
          <cell r="C1843" t="str">
            <v>Мікрокредитування суб'єктів малого підприємництва</v>
          </cell>
        </row>
        <row r="1844">
          <cell r="B1844" t="str">
            <v>-</v>
          </cell>
          <cell r="C1844" t="str">
            <v>-</v>
          </cell>
        </row>
      </sheetData>
      <sheetData sheetId="296">
        <row r="1">
          <cell r="A1" t="str">
            <v>010000</v>
          </cell>
          <cell r="B1" t="str">
            <v>Державне управління</v>
          </cell>
        </row>
        <row r="2">
          <cell r="A2" t="str">
            <v>010105</v>
          </cell>
          <cell r="B2" t="str">
            <v>Апарат Верховної Ради Автономної Республіки Крим</v>
          </cell>
        </row>
        <row r="3">
          <cell r="A3" t="str">
            <v>010106</v>
          </cell>
          <cell r="B3" t="str">
            <v>Забезпечення діяльності депутатів Автономної Республіки Крим</v>
          </cell>
        </row>
        <row r="4">
          <cell r="A4" t="str">
            <v>010108</v>
          </cell>
          <cell r="B4" t="str">
            <v>Апарат Рахункової палати Верховної Ради Автономної Республіки Крим</v>
          </cell>
        </row>
        <row r="5">
          <cell r="A5" t="str">
            <v>010114</v>
          </cell>
          <cell r="B5" t="str">
            <v>Апарат Ради міністрів Автономної Республіки Крим та її місцевих органів</v>
          </cell>
        </row>
        <row r="6">
          <cell r="A6" t="str">
            <v>010116</v>
          </cell>
          <cell r="B6" t="str">
            <v>Органи місцевого самоврядування</v>
          </cell>
        </row>
        <row r="7">
          <cell r="A7" t="str">
            <v>010117</v>
          </cell>
          <cell r="B7" t="str">
            <v>Органи виконавчої влади в м. Києві</v>
          </cell>
        </row>
        <row r="8">
          <cell r="A8" t="str">
            <v>060000</v>
          </cell>
          <cell r="B8" t="str">
            <v>Правоохоронна діяльність та забезпечення безпеки держави</v>
          </cell>
        </row>
        <row r="9">
          <cell r="A9" t="str">
            <v>060103</v>
          </cell>
          <cell r="B9" t="str">
            <v>Підрозділи дорожньо-патрульної служби та дорожнього нагляду</v>
          </cell>
        </row>
        <row r="10">
          <cell r="A10" t="str">
            <v>060106</v>
          </cell>
          <cell r="B10" t="str">
            <v>Приймальники-розподільники для неповнолітніх</v>
          </cell>
        </row>
        <row r="11">
          <cell r="A11" t="str">
            <v>060107</v>
          </cell>
          <cell r="B11" t="str">
            <v>Спеціальні приймальники-розподільники</v>
          </cell>
        </row>
        <row r="12">
          <cell r="A12" t="str">
            <v>060702</v>
          </cell>
          <cell r="B12" t="str">
            <v>Місцева пожежна охорона</v>
          </cell>
        </row>
        <row r="13">
          <cell r="A13" t="str">
            <v>061002</v>
          </cell>
          <cell r="B13" t="str">
            <v>Спеціальні монтажно-експлуатаційні підрозділи</v>
          </cell>
        </row>
        <row r="14">
          <cell r="A14" t="str">
            <v>061003</v>
          </cell>
          <cell r="B14" t="str">
            <v>Адресно-довідкові бюро</v>
          </cell>
        </row>
        <row r="15">
          <cell r="A15" t="str">
            <v>061007</v>
          </cell>
          <cell r="B15" t="str">
            <v>Інші правоохоронні заходи і заклади</v>
          </cell>
        </row>
        <row r="16">
          <cell r="A16" t="str">
            <v>070000</v>
          </cell>
          <cell r="B16" t="str">
            <v>Освіта</v>
          </cell>
        </row>
        <row r="17">
          <cell r="A17" t="str">
            <v>070101</v>
          </cell>
          <cell r="B17" t="str">
            <v>Дошкільні заклади освіти</v>
          </cell>
        </row>
        <row r="18">
          <cell r="A18" t="str">
            <v>070201</v>
          </cell>
          <cell r="B18" t="str">
            <v>Загальноосвітні школи (в т.ч. школа-дитячий садок, інтернат при школі), спеціалізовані школи, ліцеї, гімназії, колегіуми</v>
          </cell>
        </row>
        <row r="19">
          <cell r="A19" t="str">
            <v>070202</v>
          </cell>
          <cell r="B19" t="str">
            <v>Вечірні (змінні) школи</v>
          </cell>
        </row>
        <row r="20">
          <cell r="A20" t="str">
            <v>070301</v>
          </cell>
          <cell r="B20" t="str">
            <v>Загальноосвітні  школи-інтернати, загальноосвітні санаторні школи-інтернати</v>
          </cell>
        </row>
        <row r="21">
          <cell r="A21" t="str">
            <v>070302</v>
          </cell>
          <cell r="B21" t="str">
            <v>Загальноосвітні школи-інтернати для дітей-сиріт та дітей, які залишилися без піклування батьків</v>
          </cell>
        </row>
        <row r="22">
          <cell r="A22" t="str">
            <v>070303</v>
          </cell>
          <cell r="B22" t="str">
            <v>Дитячі будинки (в т.ч. сімейного типу, прийомні сім'ї)</v>
          </cell>
        </row>
        <row r="23">
          <cell r="A23" t="str">
            <v>070304</v>
          </cell>
          <cell r="B23" t="str">
            <v>Спеціальні загальноосвітні школи-інтернати, школи та інші заклади освіти для дітей з вадами у фізичному чи розумовому розвитку</v>
          </cell>
        </row>
        <row r="24">
          <cell r="A24" t="str">
            <v>070307</v>
          </cell>
          <cell r="B24" t="str">
            <v>Загальноосвітні спеціалізовані школи-інтернати з поглибленим вивченням окремих предметів і курсів для поглибленої підготовки дітей в галузі науки і мистецтв, фізичної культури і спорту, інших галузях, ліцеї з посиленою військово-фізичною підготовкою</v>
          </cell>
        </row>
        <row r="25">
          <cell r="A25" t="str">
            <v>070401</v>
          </cell>
          <cell r="B25" t="str">
            <v>Позашкільні заклади освіти, заходи із позашкільної роботи з дітьми</v>
          </cell>
        </row>
        <row r="26">
          <cell r="A26" t="str">
            <v>070501</v>
          </cell>
          <cell r="B26" t="str">
            <v>Професійно-технічні  заклади освіти</v>
          </cell>
        </row>
        <row r="27">
          <cell r="A27" t="str">
            <v>070502</v>
          </cell>
          <cell r="B27" t="str">
            <v>Професійно-технічні  училища соціальної реабілітації</v>
          </cell>
        </row>
        <row r="28">
          <cell r="A28" t="str">
            <v>070601</v>
          </cell>
          <cell r="B28" t="str">
            <v>Вищі заклади освіти  І та ІІ рівнів акредитації</v>
          </cell>
        </row>
        <row r="29">
          <cell r="A29" t="str">
            <v>070602</v>
          </cell>
          <cell r="B29" t="str">
            <v>Вищі заклади освіти  ІІІ та ІV рівнів акредитації</v>
          </cell>
        </row>
        <row r="30">
          <cell r="A30" t="str">
            <v>070701</v>
          </cell>
          <cell r="B30" t="str">
            <v>Заклади післядипломної освіти ІІІ-ІV рівнів акредитації (академії, інститути, центри підвищення кваліфікації, перепідготовки, вдосконалення)</v>
          </cell>
        </row>
        <row r="31">
          <cell r="A31" t="str">
            <v>070702</v>
          </cell>
          <cell r="B31" t="str">
            <v>Інші заклади і заходи післядипломної освіти</v>
          </cell>
        </row>
        <row r="32">
          <cell r="A32" t="str">
            <v>070801</v>
          </cell>
          <cell r="B32" t="str">
            <v>Придбання підручників</v>
          </cell>
        </row>
        <row r="33">
          <cell r="A33" t="str">
            <v>070802</v>
          </cell>
          <cell r="B33" t="str">
            <v>Методична робота, інші заходи у сфері народної освіти</v>
          </cell>
        </row>
        <row r="34">
          <cell r="A34" t="str">
            <v>070803</v>
          </cell>
          <cell r="B34" t="str">
            <v>Служби технічного нагляду за будівництвом і капітальним ремонтом</v>
          </cell>
        </row>
        <row r="35">
          <cell r="A35" t="str">
            <v>070804</v>
          </cell>
          <cell r="B35" t="str">
            <v>Централізовані бухгалтерії обласних, міських, районних відділів освіти</v>
          </cell>
        </row>
        <row r="36">
          <cell r="A36" t="str">
            <v>070805</v>
          </cell>
          <cell r="B36" t="str">
            <v>Групи  централізованого господарського обслуговування</v>
          </cell>
        </row>
        <row r="37">
          <cell r="A37" t="str">
            <v>070806</v>
          </cell>
          <cell r="B37" t="str">
            <v>Інші заклади освіти</v>
          </cell>
        </row>
        <row r="38">
          <cell r="A38" t="str">
            <v>070807</v>
          </cell>
          <cell r="B38" t="str">
            <v>Інші  освітні програми</v>
          </cell>
        </row>
        <row r="39">
          <cell r="A39" t="str">
            <v>070808</v>
          </cell>
          <cell r="B39" t="str">
            <v>Допомога дітям-сиротам та дітям, позбавленим батьківського піклування, яким виповнюється 18 років</v>
          </cell>
        </row>
        <row r="40">
          <cell r="A40" t="str">
            <v>070809</v>
          </cell>
          <cell r="B40" t="str">
            <v>Здійснення виплат, визначених Законом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41">
          <cell r="A41" t="str">
            <v>080000</v>
          </cell>
          <cell r="B41" t="str">
            <v>Охорона здоров"я</v>
          </cell>
        </row>
        <row r="42">
          <cell r="A42" t="str">
            <v>080101</v>
          </cell>
          <cell r="B42" t="str">
            <v>Лікарні</v>
          </cell>
        </row>
        <row r="43">
          <cell r="A43" t="str">
            <v>080102</v>
          </cell>
          <cell r="B43" t="str">
            <v>Територіальні медичні об'єднання</v>
          </cell>
        </row>
        <row r="44">
          <cell r="A44" t="str">
            <v>080201</v>
          </cell>
          <cell r="B44" t="str">
            <v>Спеціалізовані лікарні та інші спеціалізовані заклади (центри, диспансери, госпіталі для інвалідів ВВВ, лепрозорії, медико-санітарні частини  тощо, що мають ліжкову мережу)</v>
          </cell>
        </row>
        <row r="45">
          <cell r="A45" t="str">
            <v>080202</v>
          </cell>
          <cell r="B45" t="str">
            <v>Клініки науково-дослідних інститутів</v>
          </cell>
        </row>
        <row r="46">
          <cell r="A46" t="str">
            <v>080203</v>
          </cell>
          <cell r="B46" t="str">
            <v>Перинатальні центри, пологові будинки</v>
          </cell>
        </row>
        <row r="47">
          <cell r="A47" t="str">
            <v>080204</v>
          </cell>
          <cell r="B47" t="str">
            <v>Санаторії для хворих туберкульозом</v>
          </cell>
        </row>
        <row r="48">
          <cell r="A48" t="str">
            <v>080205</v>
          </cell>
          <cell r="B48" t="str">
            <v>Санаторії для дітей та підлітків (нетуберкульозні)</v>
          </cell>
        </row>
        <row r="49">
          <cell r="A49" t="str">
            <v>080206</v>
          </cell>
          <cell r="B49" t="str">
            <v>Санаторії медичної реабілітації</v>
          </cell>
        </row>
        <row r="50">
          <cell r="A50" t="str">
            <v>080207</v>
          </cell>
          <cell r="B50" t="str">
            <v>Будинки дитини</v>
          </cell>
        </row>
        <row r="51">
          <cell r="A51" t="str">
            <v>080208</v>
          </cell>
          <cell r="B51" t="str">
            <v>Станції переливання крові</v>
          </cell>
        </row>
        <row r="52">
          <cell r="A52" t="str">
            <v>080209</v>
          </cell>
          <cell r="B52" t="str">
            <v>Центри екстреної медичної допомоги та медицини катастроф, станції екстреної (швидкої) медичної допомоги</v>
          </cell>
        </row>
        <row r="53">
          <cell r="A53" t="str">
            <v>080300</v>
          </cell>
          <cell r="B53" t="str">
            <v>Поліклініки і амбулаторії (крім спеціалізованих поліклінік та загальних і спеціалізованих стоматологічних поліклінік)</v>
          </cell>
        </row>
        <row r="54">
          <cell r="A54" t="str">
            <v>080400</v>
          </cell>
          <cell r="B54" t="str">
            <v>Спеціалізовані поліклініки (в т.ч. диспансери, медико-санітарні частини, пересувні консультативні діагностичні центри  тощо, які не мають ліжкового фонду)</v>
          </cell>
        </row>
        <row r="55">
          <cell r="A55" t="str">
            <v>080500</v>
          </cell>
          <cell r="B55" t="str">
            <v>Загальні і спеціалізовані стоматологічні поліклініки</v>
          </cell>
        </row>
        <row r="56">
          <cell r="A56" t="str">
            <v>080600</v>
          </cell>
          <cell r="B56" t="str">
            <v>Фельдшерсько-акушерські пункти</v>
          </cell>
        </row>
        <row r="57">
          <cell r="A57" t="str">
            <v>080703</v>
          </cell>
          <cell r="B57" t="str">
            <v>Заходи  боротьби з епідеміями</v>
          </cell>
        </row>
        <row r="58">
          <cell r="A58" t="str">
            <v>080704</v>
          </cell>
          <cell r="B58" t="str">
            <v>Центри здоров'я і заходи у сфері санітарної освіти</v>
          </cell>
        </row>
        <row r="59">
          <cell r="A59" t="str">
            <v>080800</v>
          </cell>
          <cell r="B59" t="str">
            <v>Центри первинної медичної (медико-санітарної) допомоги</v>
          </cell>
        </row>
        <row r="60">
          <cell r="A60" t="str">
            <v>081001</v>
          </cell>
          <cell r="B60" t="str">
            <v>Медико-соціальні експертні комісії</v>
          </cell>
        </row>
        <row r="61">
          <cell r="A61" t="str">
            <v>081002</v>
          </cell>
          <cell r="B61" t="str">
            <v>Інші заходи по охороні здоров'я</v>
          </cell>
        </row>
        <row r="62">
          <cell r="A62" t="str">
            <v>081003</v>
          </cell>
          <cell r="B62" t="str">
            <v>Служби технічного нагляду за будівництвом та капітальним ремонтом, централізовані бухгалтерії, групи централізованого господарського обслуговування</v>
          </cell>
        </row>
        <row r="63">
          <cell r="A63" t="str">
            <v>081006</v>
          </cell>
          <cell r="B63" t="str">
            <v>Програми і централізовані заходи з імунопрофілактики</v>
          </cell>
        </row>
        <row r="64">
          <cell r="A64" t="str">
            <v>081007</v>
          </cell>
          <cell r="B64" t="str">
            <v>Програми і централізовані заходи  боротьби з туберкульозом</v>
          </cell>
        </row>
        <row r="65">
          <cell r="A65" t="str">
            <v>081008</v>
          </cell>
          <cell r="B65" t="str">
            <v>Програми і централізовані заходи  профілактики СНІДу</v>
          </cell>
        </row>
        <row r="66">
          <cell r="A66" t="str">
            <v>081009</v>
          </cell>
          <cell r="B66" t="str">
            <v>Забезпечення централізованих заходів з лікування хворих на цукровий та нецукровий діабет</v>
          </cell>
        </row>
        <row r="67">
          <cell r="A67" t="str">
            <v>081010</v>
          </cell>
          <cell r="B67" t="str">
            <v>Централізовані заходи з лікування онкологічних хворих</v>
          </cell>
        </row>
        <row r="68">
          <cell r="A68" t="str">
            <v>090000</v>
          </cell>
          <cell r="B68" t="str">
            <v>Соціальний захист та соціальне забезпечення</v>
          </cell>
        </row>
        <row r="69">
          <cell r="A69" t="str">
            <v>090201</v>
          </cell>
          <cell r="B69" t="str">
            <v>Пільги ветеранам війни, особам, на яких поширюється чинність Закону України "Про статус ветеранів війни, гарантії їх соціального захисту", особам, які мають особливі заслуги перед Батьківщиною, вдовам (вдівцям) та батькам померлих (загиблих) осіб, які ма</v>
          </cell>
        </row>
        <row r="70">
          <cell r="A70" t="str">
            <v>090202</v>
          </cell>
          <cell r="B70" t="str">
            <v>Пільги ветеранам війни, особам, на яких поширюється чинність Закону України "Про статус ветеранів війни, гарантії їх соціального захисту", особам, які мають особливі заслуги перед Батьківщиною, вдовам (вдівцям) та батькам померлих (загиблих) осіб, які ма</v>
          </cell>
        </row>
        <row r="71">
          <cell r="A71" t="str">
            <v>090203</v>
          </cell>
          <cell r="B71" t="str">
            <v>Інші пільги ветеранам війни, особам, на яких поширюється чинність Закону України "Про статус ветеранів війни, гарантії їх соціального захисту", особам, які мають особливі заслуги перед Батьківщиною, вдовам (вдівцям) та батькам померлих (загиблих) осіб, я</v>
          </cell>
        </row>
        <row r="72">
          <cell r="A72" t="str">
            <v>090204</v>
          </cell>
          <cell r="B72" t="str">
            <v>Пільги ветеранам військової служби, ветеранам органів внутрішніх справ, ветеранам податкової міліції, ветеранам державної пожежної охорони, ветеранам Державної кримінально-виконавчої служби, ветеранам служби цивільного захисту, ветеранам Державної служби</v>
          </cell>
        </row>
        <row r="73">
          <cell r="A73" t="str">
            <v>090205</v>
          </cell>
          <cell r="B73" t="str">
            <v>Пільги ветеранам військової служби, ветеранам органів внутрішніх справ, ветеранам податкової міліції, ветеранам державної пожежної охорони, ветеранам Державної кримінально-виконавчої служби, ветеранам служби цивільного захисту, ветеранам Державної служби</v>
          </cell>
        </row>
        <row r="74">
          <cell r="A74" t="str">
            <v>090206</v>
          </cell>
          <cell r="B74" t="str">
            <v>Інші пільги ветеранам військової служби, ветеранам органів внутрішніх справ, ветеранам податкової міліції, ветеранам державної пожежної охорони, ветеранам Державної кримінально-виконавчої служби, ветеранам служби цивільного захисту, ветеранам Державної с</v>
          </cell>
        </row>
        <row r="75">
          <cell r="A75" t="str">
            <v>090207</v>
          </cell>
          <cell r="B75" t="str">
            <v>Пільги громадянам, які постраждали внаслідок Чорнобильської катастрофи, дружинам (чоловікам) та опікунам (на час опікунства) дітей померлих громадян, смерть яких пов'язана з Чорнобильською катастрофою, на житлово-комунальні послуги</v>
          </cell>
        </row>
        <row r="76">
          <cell r="A76" t="str">
            <v>090208</v>
          </cell>
          <cell r="B76" t="str">
            <v>Пільги громадянам, які постраждали внаслідок Чорнобильської катастрофи, дружинам (чоловікам) та опікунам (на час опікунства) дітей померлих громадян, смерть яких пов'язана з Чорнобильською катастрофою, на придбання твердого палива</v>
          </cell>
        </row>
        <row r="77">
          <cell r="A77" t="str">
            <v>090209</v>
          </cell>
          <cell r="B77" t="str">
            <v>Інші пільги громадянам, які постраждали внаслідок Чорнобильської катастрофи, дружинам (чоловікам) та опікунам (на час опікунства) дітей померлих громадян, смерть яких пов'язана з Чорнобильською катастрофою</v>
          </cell>
        </row>
        <row r="78">
          <cell r="A78" t="str">
            <v>090210</v>
          </cell>
          <cell r="B78" t="str">
            <v>Пільги пенсіонерам з числа спеціалістів із захисту рослин, передбачені частиною четвертою статті 20 Закону України "Про захист рослин", громадянам, передбачені пунктом "ї" частини першої статті 77 Основ законодавства про охорону здоров'я, частиною п'ятою</v>
          </cell>
        </row>
        <row r="79">
          <cell r="A79" t="str">
            <v>090211</v>
          </cell>
          <cell r="B79" t="str">
            <v>Пільги пенсіонерам з числа спеціалістів із захисту рослин, передбачені частиною четвертою статті 20 Закону України "Про захист рослин", громадянам, передбачені пунктом "ї" частини першої статті 77 Основ законодавства про охорону здоров'я, частиною п'ятою</v>
          </cell>
        </row>
        <row r="80">
          <cell r="A80" t="str">
            <v>090212</v>
          </cell>
          <cell r="B80" t="str">
            <v>Пільги на медичне обслуговування громадянам, які постраждали внаслідок Чорнобильської катастрофи</v>
          </cell>
        </row>
        <row r="81">
          <cell r="A81" t="str">
            <v>090213</v>
          </cell>
          <cell r="B81" t="str">
            <v>Оздоровлення громадян, які постраждали внаслідок Чорнобильської катастрофи</v>
          </cell>
        </row>
        <row r="82">
          <cell r="A82" t="str">
            <v>090214</v>
          </cell>
          <cell r="B82" t="str">
            <v>Пільги окремим категоріям громадян з послуг зв'язку</v>
          </cell>
        </row>
        <row r="83">
          <cell r="A83" t="str">
            <v>090215</v>
          </cell>
          <cell r="B83" t="str">
            <v>Пільги багатодітним сім'ям, дитячим будинкам сімейного типу та прийомним сім'ям, в яких не менше року проживають відповідно троє або більше дітей, а також сім'ям (крім багатодітних сімей), в яких не менше року проживають троє і більше дітей, враховуючи т</v>
          </cell>
        </row>
        <row r="84">
          <cell r="A84" t="str">
            <v>090216</v>
          </cell>
          <cell r="B84" t="str">
            <v>Пільги багатодітним сім'ям, дитячим будинкам сімейного типу та прийомним сім'ям, в яких не менше року проживають відповідно троє або більше дітей, а також сім'ям (крім багатодітних сімей), в яких не менше року проживають троє і більше дітей, враховуючи т</v>
          </cell>
        </row>
        <row r="85">
          <cell r="A85" t="str">
            <v>090217</v>
          </cell>
          <cell r="B85" t="str">
            <v>Компенсація втрати частини доходів у зв'язку з відміною податку з власників  транспортних  засобів та інших самохідних машин і механізмів та відповідним збільшенням ставок акцизного  податку з пального</v>
          </cell>
        </row>
        <row r="86">
          <cell r="A86" t="str">
            <v>090302</v>
          </cell>
          <cell r="B86" t="str">
            <v>Допомога у зв'язку з вагітністю і пологами</v>
          </cell>
        </row>
        <row r="87">
          <cell r="A87" t="str">
            <v>090303</v>
          </cell>
          <cell r="B87" t="str">
            <v>Допомога до досягнення дитиною трирічного віку</v>
          </cell>
        </row>
        <row r="88">
          <cell r="A88" t="str">
            <v>090304</v>
          </cell>
          <cell r="B88" t="str">
            <v>Допомога при народженні дитини</v>
          </cell>
        </row>
        <row r="89">
          <cell r="A89" t="str">
            <v>090305</v>
          </cell>
          <cell r="B89" t="str">
            <v>Допомога на дітей, над якими встановлено опіку чи піклування</v>
          </cell>
        </row>
        <row r="90">
          <cell r="A90" t="str">
            <v>090306</v>
          </cell>
          <cell r="B90" t="str">
            <v>Допомога на дітей одиноким матерям</v>
          </cell>
        </row>
        <row r="91">
          <cell r="A91" t="str">
            <v>090307</v>
          </cell>
          <cell r="B91" t="str">
            <v>Тимчасова державна допомога дітям</v>
          </cell>
        </row>
        <row r="92">
          <cell r="A92" t="str">
            <v>090308</v>
          </cell>
          <cell r="B92" t="str">
            <v>Допомога при усиновленні дитини</v>
          </cell>
        </row>
        <row r="93">
          <cell r="A93" t="str">
            <v>090401</v>
          </cell>
          <cell r="B93" t="str">
            <v>Державна соціальна допомога малозабезпеченим сім'ям</v>
          </cell>
        </row>
        <row r="94">
          <cell r="A94" t="str">
            <v>090403</v>
          </cell>
          <cell r="B94" t="str">
            <v>Виплата компенсації реабілітованим</v>
          </cell>
        </row>
        <row r="95">
          <cell r="A95" t="str">
            <v>090405</v>
          </cell>
          <cell r="B95" t="str">
            <v>Субсидії населенню для відшкодування витрат на оплату житлово-комунальних послуг</v>
          </cell>
        </row>
        <row r="96">
          <cell r="A96" t="str">
            <v>090406</v>
          </cell>
          <cell r="B96" t="str">
            <v>Субсидії населенню для відшкодування витрат на придбання твердого та рідкого пічного побутового палива і скрапленого газу</v>
          </cell>
        </row>
        <row r="97">
          <cell r="A97" t="str">
            <v>090407</v>
          </cell>
          <cell r="B97" t="str">
            <v>Компенсація населенню додаткових витрат на оплату послуг газопостачання, центрального опалення та централізованого постачання гарячої води</v>
          </cell>
        </row>
        <row r="98">
          <cell r="A98" t="str">
            <v>090411</v>
          </cell>
          <cell r="B98" t="str">
            <v>Кошти на забезпечення побутовим вугіллям окремих категорій населення</v>
          </cell>
        </row>
        <row r="99">
          <cell r="A99" t="str">
            <v>090412</v>
          </cell>
          <cell r="B99" t="str">
            <v>Інші видатки на соціальний захист населення</v>
          </cell>
        </row>
        <row r="100">
          <cell r="A100" t="str">
            <v>090413</v>
          </cell>
          <cell r="B100" t="str">
            <v>Допомога на догляд за інвалідом І чи ІІ групи внаслідок психічного розладу</v>
          </cell>
        </row>
        <row r="101">
          <cell r="A101" t="str">
            <v>090414</v>
          </cell>
          <cell r="B101" t="str">
            <v>Компенсація особам, які згідно із статтями 43 та 48 Гірничого закону України мають право на безоплатне отримання вугілля на побутові потреби, але проживають у будинках, що мають центральне опалення</v>
          </cell>
        </row>
        <row r="102">
          <cell r="A102" t="str">
            <v>090416</v>
          </cell>
          <cell r="B102" t="str">
            <v>Інші видатки на соціальний захист ветеранів війни та праці</v>
          </cell>
        </row>
        <row r="103">
          <cell r="A103" t="str">
            <v>090417</v>
          </cell>
          <cell r="B103" t="str">
            <v>Витрати на поховання учасників бойових дій та інвалідів війни</v>
          </cell>
        </row>
        <row r="104">
          <cell r="A104" t="str">
            <v>090601</v>
          </cell>
          <cell r="B104" t="str">
            <v>Будинки-інтернати для малолітніх інвалідів</v>
          </cell>
        </row>
        <row r="105">
          <cell r="A105" t="str">
            <v>090700</v>
          </cell>
          <cell r="B105" t="str">
            <v>Утримання закладів, що надають соціальні послуги дітям, які опинились в складних життєвих обставинах</v>
          </cell>
        </row>
        <row r="106">
          <cell r="A106" t="str">
            <v>090802</v>
          </cell>
          <cell r="B106" t="str">
            <v>Інші програми соціального захисту дітей</v>
          </cell>
        </row>
        <row r="107">
          <cell r="A107" t="str">
            <v>090901</v>
          </cell>
          <cell r="B107" t="str">
            <v>Будинки-інтернати (пансіонати) для літніх людей та інвалідів системи соціального захисту</v>
          </cell>
        </row>
        <row r="108">
          <cell r="A108" t="str">
            <v>090902</v>
          </cell>
          <cell r="B108" t="str">
            <v>Інші будинки-інтернати для літніх людей та інвалідів</v>
          </cell>
        </row>
        <row r="109">
          <cell r="A109" t="str">
            <v>091101</v>
          </cell>
          <cell r="B109" t="str">
            <v>Утримання центрів соціальних служб для сім`ї, дітей   та  молоді</v>
          </cell>
        </row>
        <row r="110">
          <cell r="A110" t="str">
            <v>091102</v>
          </cell>
          <cell r="B110" t="str">
            <v>Програми і заходи центрів соціальних служб для сім`ї, дітей  та  молоді</v>
          </cell>
        </row>
        <row r="111">
          <cell r="A111" t="str">
            <v>091103</v>
          </cell>
          <cell r="B111" t="str">
            <v>Соціальні програми і заходи державних органів у справах молоді</v>
          </cell>
        </row>
        <row r="112">
          <cell r="A112" t="str">
            <v>091104</v>
          </cell>
          <cell r="B112" t="str">
            <v>Соціальні програми і заходи державних органів з питань забезпечення рівних прав та можливостей жінок і чоловіків</v>
          </cell>
        </row>
        <row r="113">
          <cell r="A113" t="str">
            <v>091105</v>
          </cell>
          <cell r="B113" t="str">
            <v>Утримання клубів підлітків за місцем проживання</v>
          </cell>
        </row>
        <row r="114">
          <cell r="A114" t="str">
            <v>091106</v>
          </cell>
          <cell r="B114" t="str">
            <v>Інші видатки</v>
          </cell>
        </row>
        <row r="115">
          <cell r="A115" t="str">
            <v>091107</v>
          </cell>
          <cell r="B115" t="str">
            <v>Соціальні програми і заходи державних органів у справах сім'ї</v>
          </cell>
        </row>
        <row r="116">
          <cell r="A116" t="str">
            <v>091108</v>
          </cell>
          <cell r="B116" t="str">
            <v>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v>
          </cell>
        </row>
        <row r="117">
          <cell r="A117" t="str">
            <v>091201</v>
          </cell>
          <cell r="B117" t="str">
            <v>Розселення та облаштування депортованих кримських татар та осіб інших національностей, депортованих з України</v>
          </cell>
        </row>
        <row r="118">
          <cell r="A118" t="str">
            <v>091203</v>
          </cell>
          <cell r="B118" t="str">
            <v>Навчання та трудове влаштування інвалідів</v>
          </cell>
        </row>
        <row r="119">
          <cell r="A119" t="str">
            <v>091204</v>
          </cell>
          <cell r="B119" t="str">
            <v>Територіальні центри соціального обслуговування (надання соціальних послуг)</v>
          </cell>
        </row>
        <row r="120">
          <cell r="A120" t="str">
            <v>091205</v>
          </cell>
          <cell r="B120" t="str">
            <v>Виплати грошової компенсації фізичним особам, які надають соціальні послуги громадянам похилого віку, інвалідам, дітям-інвалідам, хворим, які не здатні до самообслуговування і потребують сторонньої допомоги</v>
          </cell>
        </row>
        <row r="121">
          <cell r="A121" t="str">
            <v>091206</v>
          </cell>
          <cell r="B121" t="str">
            <v>Центри соціальної реабілітації дітей - інвалідів; центри професійної реабілітації інвалідів</v>
          </cell>
        </row>
        <row r="122">
          <cell r="A122" t="str">
            <v>091207</v>
          </cell>
          <cell r="B122" t="str">
            <v>Пільги, що надаються населенню (крім ветеранів війни і праці, військової служби, органів внутрішніх справ та громадян, які постраждали внаслідок Чорнобильської катастрофи), на оплату житлово-комунальних послуг і природного газу</v>
          </cell>
        </row>
        <row r="123">
          <cell r="A123" t="str">
            <v>091209</v>
          </cell>
          <cell r="B123" t="str">
            <v>Фінансова підтримка громадських організацій інвалідів і ветеранів</v>
          </cell>
        </row>
        <row r="124">
          <cell r="A124" t="str">
            <v>091210</v>
          </cell>
          <cell r="B124" t="str">
            <v>Служби технічного нагляду за будівництвом та капітальним ремонтом</v>
          </cell>
        </row>
        <row r="125">
          <cell r="A125" t="str">
            <v>091211</v>
          </cell>
          <cell r="B125" t="str">
            <v>Централізовані бухгалтерії</v>
          </cell>
        </row>
        <row r="126">
          <cell r="A126" t="str">
            <v>091212</v>
          </cell>
          <cell r="B126" t="str">
            <v>Обробка інформації з нарахування та виплати допомог і компенсацій</v>
          </cell>
        </row>
        <row r="127">
          <cell r="A127" t="str">
            <v>091214</v>
          </cell>
          <cell r="B127" t="str">
            <v>Інші установи та заклади</v>
          </cell>
        </row>
        <row r="128">
          <cell r="A128" t="str">
            <v>091300</v>
          </cell>
          <cell r="B128" t="str">
            <v>Державна соціальна допомога інвалідам з дитинства та дітям інвалідам</v>
          </cell>
        </row>
        <row r="129">
          <cell r="A129" t="str">
            <v>091303</v>
          </cell>
          <cell r="B129" t="str">
            <v>Компенсаційні виплати інвалідам на бензин, ремонт, техобслуговування автотранспорту та транспортне обслуговування</v>
          </cell>
        </row>
        <row r="130">
          <cell r="A130" t="str">
            <v>091304</v>
          </cell>
          <cell r="B130" t="str">
            <v>Встановлення телефонів інвалідам І та ІІ груп</v>
          </cell>
        </row>
        <row r="131">
          <cell r="A131" t="str">
            <v>100000</v>
          </cell>
          <cell r="B131" t="str">
            <v>Житлово-комунальне господарство</v>
          </cell>
        </row>
        <row r="132">
          <cell r="A132" t="str">
            <v>100101</v>
          </cell>
          <cell r="B132" t="str">
            <v>Житлово-експлуатаційне господарство</v>
          </cell>
        </row>
        <row r="133">
          <cell r="A133" t="str">
            <v>100102</v>
          </cell>
          <cell r="B133" t="str">
            <v>Капітальний ремонт житлового фонду місцевих органів влади</v>
          </cell>
        </row>
        <row r="134">
          <cell r="A134" t="str">
            <v>100103</v>
          </cell>
          <cell r="B134" t="str">
            <v>Дотація житлово-комунальному господарству</v>
          </cell>
        </row>
        <row r="135">
          <cell r="A135" t="str">
            <v>100105</v>
          </cell>
          <cell r="B135" t="str">
            <v>Видатки на утримання об'єктів соціальної сфери підприємств, що передаються до комунальної власності</v>
          </cell>
        </row>
        <row r="136">
          <cell r="A136" t="str">
            <v>100106</v>
          </cell>
          <cell r="B136" t="str">
            <v>Капітальний ремонт житлового фонду  об'єднань співвласників багатоквартирних будинків</v>
          </cell>
        </row>
        <row r="137">
          <cell r="A137" t="str">
            <v>100201</v>
          </cell>
          <cell r="B137" t="str">
            <v>Теплові мережі</v>
          </cell>
        </row>
        <row r="138">
          <cell r="A138" t="str">
            <v>100202</v>
          </cell>
          <cell r="B138" t="str">
            <v>Водопровідно - каналізаційне господарство</v>
          </cell>
        </row>
        <row r="139">
          <cell r="A139" t="str">
            <v>100203</v>
          </cell>
          <cell r="B139" t="str">
            <v>Благоустрій міст, сіл, селищ</v>
          </cell>
        </row>
        <row r="140">
          <cell r="A140" t="str">
            <v>100205</v>
          </cell>
          <cell r="B140" t="str">
            <v>Газові заводи і газова мережа</v>
          </cell>
        </row>
        <row r="141">
          <cell r="A141" t="str">
            <v>100206</v>
          </cell>
          <cell r="B141" t="str">
            <v>Готельне господарство</v>
          </cell>
        </row>
        <row r="142">
          <cell r="A142" t="str">
            <v>100207</v>
          </cell>
          <cell r="B142" t="str">
            <v>Берегоукріплювальні роботи</v>
          </cell>
        </row>
        <row r="143">
          <cell r="A143" t="str">
            <v>100208</v>
          </cell>
          <cell r="B143" t="str">
            <v>Видатки на впровадження засобів обліку витрат та регулювання споживання води та теплової енергії</v>
          </cell>
        </row>
        <row r="144">
          <cell r="A144" t="str">
            <v>100209</v>
          </cell>
          <cell r="B144" t="str">
            <v>Заходи, пов"язані з поліпшенням питної води</v>
          </cell>
        </row>
        <row r="145">
          <cell r="A145" t="str">
            <v>100301</v>
          </cell>
          <cell r="B145" t="str">
            <v>Збір та вивезення сміття і відходів, експлуатація каналізаційних систем</v>
          </cell>
        </row>
        <row r="146">
          <cell r="A146" t="str">
            <v>100302</v>
          </cell>
          <cell r="B146" t="str">
            <v>Комбінати комунальних підприємств, районні виробничі об'єднання та інші підприємства, установи та організації житлово-комунального господарства</v>
          </cell>
        </row>
        <row r="147">
          <cell r="A147" t="str">
            <v>100303</v>
          </cell>
          <cell r="B147" t="str">
            <v>Ремонтно-будівельні організації житлово-комунального господарства</v>
          </cell>
        </row>
        <row r="148">
          <cell r="A148" t="str">
            <v>100400</v>
          </cell>
          <cell r="B148" t="str">
            <v>Підприємства і організації побутового обслуговування, що входять до комунальної власності</v>
          </cell>
        </row>
        <row r="149">
          <cell r="A149" t="str">
            <v>100601</v>
          </cell>
          <cell r="B149" t="str">
            <v>Відшкодування різниці між розміром ціни (тарифу) на житлово-комунальні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обірунтованих витрат на їх  виробн</v>
          </cell>
        </row>
        <row r="150">
          <cell r="A150" t="str">
            <v>100602</v>
          </cell>
          <cell r="B150" t="str">
            <v>Погашення заборгованості з різниці в тарифах на теплову енергію, опалення та постачання гарячої води, послуги з централізованого водопостачання, водовідведення, що вироблялися, транспортувалися та постачалися населенню та/або іншим підприємствам централі</v>
          </cell>
        </row>
        <row r="151">
          <cell r="A151" t="str">
            <v>110000</v>
          </cell>
          <cell r="B151" t="str">
            <v>Культура і мистецтво</v>
          </cell>
        </row>
        <row r="152">
          <cell r="A152" t="str">
            <v>110101</v>
          </cell>
          <cell r="B152" t="str">
            <v>Творчі спілки</v>
          </cell>
        </row>
        <row r="153">
          <cell r="A153" t="str">
            <v>110102</v>
          </cell>
          <cell r="B153" t="str">
            <v>Театри</v>
          </cell>
        </row>
        <row r="154">
          <cell r="A154" t="str">
            <v>110103</v>
          </cell>
          <cell r="B154" t="str">
            <v>Філармонії, музичні колективи і ансамблі та інші мистецькі  заклади та заходи</v>
          </cell>
        </row>
        <row r="155">
          <cell r="A155" t="str">
            <v>110104</v>
          </cell>
          <cell r="B155" t="str">
            <v>Видатки на заходи, передбачені державними і місцевими програмами розвитку культури і мистецтва</v>
          </cell>
        </row>
        <row r="156">
          <cell r="A156" t="str">
            <v>110105</v>
          </cell>
          <cell r="B156" t="str">
            <v>Фінансова підтримка гастрольної діяльності</v>
          </cell>
        </row>
        <row r="157">
          <cell r="A157" t="str">
            <v>110201</v>
          </cell>
          <cell r="B157" t="str">
            <v>Бібліотеки</v>
          </cell>
        </row>
        <row r="158">
          <cell r="A158" t="str">
            <v>110202</v>
          </cell>
          <cell r="B158" t="str">
            <v>Музеї і виставки</v>
          </cell>
        </row>
        <row r="159">
          <cell r="A159" t="str">
            <v>110203</v>
          </cell>
          <cell r="B159" t="str">
            <v>Заповідники</v>
          </cell>
        </row>
        <row r="160">
          <cell r="A160" t="str">
            <v>110204</v>
          </cell>
          <cell r="B160" t="str">
            <v>Палаци і будинки культури, клуби та інші заклади клубного типу</v>
          </cell>
        </row>
        <row r="161">
          <cell r="A161" t="str">
            <v>110205</v>
          </cell>
          <cell r="B161" t="str">
            <v>Школи естетичного виховання дітей</v>
          </cell>
        </row>
        <row r="162">
          <cell r="A162" t="str">
            <v>110300</v>
          </cell>
          <cell r="B162" t="str">
            <v>Кінематографія</v>
          </cell>
        </row>
        <row r="163">
          <cell r="A163" t="str">
            <v>110502</v>
          </cell>
          <cell r="B163" t="str">
            <v>Інші культурно-освітні заклади та заходи</v>
          </cell>
        </row>
        <row r="164">
          <cell r="A164" t="str">
            <v>120000</v>
          </cell>
          <cell r="B164" t="str">
            <v>Засоби масової інформації</v>
          </cell>
        </row>
        <row r="165">
          <cell r="A165" t="str">
            <v>120100</v>
          </cell>
          <cell r="B165" t="str">
            <v>Телебачення і радіомовлення</v>
          </cell>
        </row>
        <row r="166">
          <cell r="A166" t="str">
            <v>120201</v>
          </cell>
          <cell r="B166" t="str">
            <v>Періодичні видання (газети та журнали)</v>
          </cell>
        </row>
        <row r="167">
          <cell r="A167" t="str">
            <v>120300</v>
          </cell>
          <cell r="B167" t="str">
            <v>Книговидання</v>
          </cell>
        </row>
        <row r="168">
          <cell r="A168" t="str">
            <v>120400</v>
          </cell>
          <cell r="B168" t="str">
            <v>Інші засоби масової інформації</v>
          </cell>
        </row>
        <row r="169">
          <cell r="A169" t="str">
            <v>130000</v>
          </cell>
          <cell r="B169" t="str">
            <v>Фізична культура і спорт</v>
          </cell>
        </row>
        <row r="170">
          <cell r="A170" t="str">
            <v>130102</v>
          </cell>
          <cell r="B170" t="str">
            <v>Проведення навчально-тренувальних зборів і змагань</v>
          </cell>
        </row>
        <row r="171">
          <cell r="A171" t="str">
            <v>130104</v>
          </cell>
          <cell r="B171" t="str">
            <v>Видатки на утримання центрів з інвалідного спорту і реабілітаційних шкіл</v>
          </cell>
        </row>
        <row r="172">
          <cell r="A172" t="str">
            <v>130105</v>
          </cell>
          <cell r="B172" t="str">
            <v>Проведення навчально-тренувальних зборів і змагань та заходів з інвалідного спорту</v>
          </cell>
        </row>
        <row r="173">
          <cell r="A173" t="str">
            <v>130106</v>
          </cell>
          <cell r="B173" t="str">
            <v>Проведення навчально-тренувальних зборів і змагань з неолімпійських видів спорту</v>
          </cell>
        </row>
        <row r="174">
          <cell r="A174" t="str">
            <v>130107</v>
          </cell>
          <cell r="B174" t="str">
            <v>Утримання та навчально-тренувальна робота дитячо-юнацьких спортивних шкіл</v>
          </cell>
        </row>
        <row r="175">
          <cell r="A175" t="str">
            <v>130110</v>
          </cell>
          <cell r="B175" t="str">
            <v>Фінансова підтримка спортивних споруд</v>
          </cell>
        </row>
        <row r="176">
          <cell r="A176" t="str">
            <v>130112</v>
          </cell>
          <cell r="B176" t="str">
            <v>Інші видатки</v>
          </cell>
        </row>
        <row r="177">
          <cell r="A177" t="str">
            <v>130113</v>
          </cell>
          <cell r="B177" t="str">
            <v>Централізовані бухгалтерії</v>
          </cell>
        </row>
        <row r="178">
          <cell r="A178" t="str">
            <v>130114</v>
          </cell>
          <cell r="B178" t="str">
            <v>Забезпечення підготовки спортсменів вищих категорій школами вищої спортивної майстерності</v>
          </cell>
        </row>
        <row r="179">
          <cell r="A179" t="str">
            <v>130115</v>
          </cell>
          <cell r="B179" t="str">
            <v>Центри "Спорт для всіх" та заходи з фізичної культури</v>
          </cell>
        </row>
        <row r="180">
          <cell r="A180" t="str">
            <v>130201</v>
          </cell>
          <cell r="B180" t="str">
            <v>Проведення навчально-тренувальних зборів і змагань (які проводяться громадськими організаціями фізкультурно-спортивної спрямованості)</v>
          </cell>
        </row>
        <row r="181">
          <cell r="A181" t="str">
            <v>130202</v>
          </cell>
          <cell r="B181" t="str">
            <v>Проведення заходів з нетрадиційних видів спорту і масових заходів з фізичної культури  (які проводяться громадськими організаціями фізкультурно-спортивної спрямованості)</v>
          </cell>
        </row>
        <row r="182">
          <cell r="A182" t="str">
            <v>130203</v>
          </cell>
          <cell r="B182" t="str">
            <v>Утримання та навчально-тренувальна робота дитячо-юнацьких спортивних шкіл (які підпорядковані громадським організаціям фізкультурно-спортивної спрямованості)</v>
          </cell>
        </row>
        <row r="183">
          <cell r="A183" t="str">
            <v>130204</v>
          </cell>
          <cell r="B183" t="str">
            <v>Утримання апарату управління громадських фізкультурно-спортивних організацій</v>
          </cell>
        </row>
        <row r="184">
          <cell r="A184" t="str">
            <v>130205</v>
          </cell>
          <cell r="B184" t="str">
            <v>Фінансова підтримка спортивних споруд, які належать громадським організаціям фізкультурно-спортивної спрямованості</v>
          </cell>
        </row>
        <row r="185">
          <cell r="A185" t="str">
            <v>150000</v>
          </cell>
          <cell r="B185" t="str">
            <v>Будівництво</v>
          </cell>
        </row>
        <row r="186">
          <cell r="A186" t="str">
            <v>150101</v>
          </cell>
          <cell r="B186" t="str">
            <v>Капітальні вкладення</v>
          </cell>
        </row>
        <row r="187">
          <cell r="A187" t="str">
            <v>150104</v>
          </cell>
          <cell r="B187" t="str">
            <v>Виплата компенсації на здешевлення вартості будівництва житла молодіжним житловим комплексам</v>
          </cell>
        </row>
        <row r="188">
          <cell r="A188" t="str">
            <v>150107</v>
          </cell>
          <cell r="B188" t="str">
            <v>Житлове будівництво і придбання житла військовослужбовцям та особам рядового і начальницького складу,  звільненим у запас або відставку за станом  здоров`я, віком, вислугою років та у зв`язку із скороченням штатів, які перебувають на квартирному обліку з</v>
          </cell>
        </row>
        <row r="189">
          <cell r="A189" t="str">
            <v>150109</v>
          </cell>
          <cell r="B189" t="str">
            <v>Компенсація селянським (фермерським) господарствам вартості будівництва об'єктів виробничого і невиробничого призначення</v>
          </cell>
        </row>
        <row r="190">
          <cell r="A190" t="str">
            <v>150110</v>
          </cell>
          <cell r="B190" t="str">
            <v>Проведення невідкладних відновлювальних робіт, будівництво та  реконструкція загальноосвітніх навчальних закладів</v>
          </cell>
        </row>
        <row r="191">
          <cell r="A191" t="str">
            <v>150111</v>
          </cell>
          <cell r="B191" t="str">
            <v>Проведення невідкладних відновлювальних робіт, будівництво та  реконструкція спеціалізованих навчальних закладів</v>
          </cell>
        </row>
        <row r="192">
          <cell r="A192" t="str">
            <v>150112</v>
          </cell>
          <cell r="B192" t="str">
            <v>Проведення невідкладних відновлювальних робіт, будівництво та  реконструкція позашкільних  навчальних закладів</v>
          </cell>
        </row>
        <row r="193">
          <cell r="A193" t="str">
            <v>150114</v>
          </cell>
          <cell r="B193" t="str">
            <v>Проведення невідкладних відновлювальних робіт, будівництво та реконструкція лікарень загального профілю</v>
          </cell>
        </row>
        <row r="194">
          <cell r="A194" t="str">
            <v>150115</v>
          </cell>
          <cell r="B194" t="str">
            <v>Завершення проектів газифікації сільських населених пунктів з високим ступенем готовності</v>
          </cell>
        </row>
        <row r="195">
          <cell r="A195" t="str">
            <v>150118</v>
          </cell>
          <cell r="B195" t="str">
            <v>Житлове будівництво та придбання житла для окремих категорій населення</v>
          </cell>
        </row>
        <row r="196">
          <cell r="A196" t="str">
            <v>150119</v>
          </cell>
          <cell r="B196" t="str">
            <v>Проведення невідкладних відновлювальних робіт, будівництво та реконструкція спеціалізованих лікарень  та інших спеціалізованих закладів</v>
          </cell>
        </row>
        <row r="197">
          <cell r="A197" t="str">
            <v>150120</v>
          </cell>
          <cell r="B197" t="str">
            <v>Будівництво та розвиток мережі метрополітенів</v>
          </cell>
        </row>
        <row r="198">
          <cell r="A198" t="str">
            <v>150121</v>
          </cell>
          <cell r="B198" t="str">
            <v>Заходи з упередження аварій та запобігання техногенних катастроф у житлово-комунальному господарстві та на інших аварійних об'єктах комунальної власності</v>
          </cell>
        </row>
        <row r="199">
          <cell r="A199" t="str">
            <v>150122</v>
          </cell>
          <cell r="B199" t="str">
            <v>Інвестиційні проекти</v>
          </cell>
        </row>
        <row r="200">
          <cell r="A200" t="str">
            <v>150201</v>
          </cell>
          <cell r="B200" t="str">
            <v>Збереження, розвиток, реконструкція та реставрація  пам'яток   історії та культури</v>
          </cell>
        </row>
        <row r="201">
          <cell r="A201" t="str">
            <v>150202</v>
          </cell>
          <cell r="B201" t="str">
            <v>Розробка схем та проектних рішень масового застосування</v>
          </cell>
        </row>
        <row r="202">
          <cell r="A202" t="str">
            <v>150203</v>
          </cell>
          <cell r="B202" t="str">
            <v>Операційні видатки і паспортизація, інвентаризація пам'яток архітектури, премії в галузі архітектури</v>
          </cell>
        </row>
        <row r="203">
          <cell r="A203" t="str">
            <v>160000</v>
          </cell>
          <cell r="B203" t="str">
            <v>Сільське і лісове господарство, рибне господарство та мисливство</v>
          </cell>
        </row>
        <row r="204">
          <cell r="A204" t="str">
            <v>160101</v>
          </cell>
          <cell r="B204" t="str">
            <v>Землеустрій</v>
          </cell>
        </row>
        <row r="205">
          <cell r="A205" t="str">
            <v>160600</v>
          </cell>
          <cell r="B205" t="str">
            <v>Лісове господарство і мисливство</v>
          </cell>
        </row>
        <row r="206">
          <cell r="A206" t="str">
            <v>160903</v>
          </cell>
          <cell r="B206" t="str">
            <v>Програми в галузі сільського господарства, лісового господарства, рибальства та мисливства</v>
          </cell>
        </row>
        <row r="207">
          <cell r="A207" t="str">
            <v>160904</v>
          </cell>
          <cell r="B207" t="str">
            <v>Організація та регулювання діяльності ветеринарних лікарень та ветеринарних лабораторій</v>
          </cell>
        </row>
        <row r="208">
          <cell r="A208" t="str">
            <v>170000</v>
          </cell>
          <cell r="B208" t="str">
            <v>Транспорт, дорожнє господарство, зв'язок, телекомунікації та інформатика</v>
          </cell>
        </row>
        <row r="209">
          <cell r="A209" t="str">
            <v>170101</v>
          </cell>
          <cell r="B209" t="str">
            <v>Регулювання цін на послуги місцевого автотранспорту</v>
          </cell>
        </row>
        <row r="210">
          <cell r="A210" t="str">
            <v>170102</v>
          </cell>
          <cell r="B210" t="str">
            <v>Коменсаційні виплати на пільговий проїзд автомобільним транспортом окремим категоріям громодян</v>
          </cell>
        </row>
        <row r="211">
          <cell r="A211" t="str">
            <v>170103</v>
          </cell>
          <cell r="B211" t="str">
            <v>Інші заходи у сфері автомобільного транспорту</v>
          </cell>
        </row>
        <row r="212">
          <cell r="A212" t="str">
            <v>170202</v>
          </cell>
          <cell r="B212" t="str">
            <v>Севастопольський морський торговельний порт</v>
          </cell>
        </row>
        <row r="213">
          <cell r="A213" t="str">
            <v>170203</v>
          </cell>
          <cell r="B213" t="str">
            <v>Компенсаційні виплати за пільговий проїзд окремих категорій громадян на водному транспорті</v>
          </cell>
        </row>
        <row r="214">
          <cell r="A214" t="str">
            <v>170302</v>
          </cell>
          <cell r="B214" t="str">
            <v>Компенсаційні виплати за пільговий проїзд окремих категорій громадян на залізничному транспорті</v>
          </cell>
        </row>
        <row r="215">
          <cell r="A215" t="str">
            <v>170303</v>
          </cell>
          <cell r="B215" t="str">
            <v>Регулювання цін на послуги метрополітену</v>
          </cell>
        </row>
        <row r="216">
          <cell r="A216" t="str">
            <v>170601</v>
          </cell>
          <cell r="B216" t="str">
            <v>Регулювання цін на послуги міського електротранспорту</v>
          </cell>
        </row>
        <row r="217">
          <cell r="A217" t="str">
            <v>170602</v>
          </cell>
          <cell r="B217" t="str">
            <v>Компенсаційні виплати на пільговий проїзд електротранспортом окремим категоріям громодян</v>
          </cell>
        </row>
        <row r="218">
          <cell r="A218" t="str">
            <v>170603</v>
          </cell>
          <cell r="B218" t="str">
            <v>Інші заходи у сфері електротранспорту</v>
          </cell>
        </row>
        <row r="219">
          <cell r="A219" t="str">
            <v>170703</v>
          </cell>
          <cell r="B219" t="str">
            <v>Видатки на проведення робіт, пов"язаних з будівництвом, реконструкцією, ремонтом та утриманням автомобільних доріг</v>
          </cell>
        </row>
        <row r="220">
          <cell r="A220" t="str">
            <v>170800</v>
          </cell>
          <cell r="B220" t="str">
            <v>Зв'язок</v>
          </cell>
        </row>
        <row r="221">
          <cell r="A221" t="str">
            <v>170901</v>
          </cell>
          <cell r="B221" t="str">
            <v>Національна програма інформатизації</v>
          </cell>
        </row>
        <row r="222">
          <cell r="A222" t="str">
            <v>171000</v>
          </cell>
          <cell r="B222" t="str">
            <v>Діяльність і послуги, не віднесені до інших категорій</v>
          </cell>
        </row>
        <row r="223">
          <cell r="A223" t="str">
            <v>180000</v>
          </cell>
          <cell r="B223" t="str">
            <v>Інші послуги, пов'язані з економічною діяльністю</v>
          </cell>
        </row>
        <row r="224">
          <cell r="A224" t="str">
            <v>180107</v>
          </cell>
          <cell r="B224" t="str">
            <v>Фінансування енергозберігаючих заходів</v>
          </cell>
        </row>
        <row r="225">
          <cell r="A225" t="str">
            <v>180109</v>
          </cell>
          <cell r="B225" t="str">
            <v>Програма стабілізації та соціально-економічного розвитку територій</v>
          </cell>
        </row>
        <row r="226">
          <cell r="A226" t="str">
            <v>180401</v>
          </cell>
          <cell r="B226" t="str">
            <v>Платежі за кредитними угодами, укладеними під гарантії Уряду</v>
          </cell>
        </row>
        <row r="227">
          <cell r="A227" t="str">
            <v>180403</v>
          </cell>
          <cell r="B227" t="str">
            <v>Видатки на обслуговування та погашення зобов'язань за коштами, залученими розпорядниками бюджетних коштів  під державні гарантії для здійснення капітальних видатків</v>
          </cell>
        </row>
        <row r="228">
          <cell r="A228" t="str">
            <v>180404</v>
          </cell>
          <cell r="B228" t="str">
            <v>Підтримка малого і середнього підприємництва</v>
          </cell>
        </row>
        <row r="229">
          <cell r="A229" t="str">
            <v>180405</v>
          </cell>
          <cell r="B229" t="str">
            <v>Видатки на погашення реструктуризованої заборгованості перед комерційними банками та на поповнення їх капіталу</v>
          </cell>
        </row>
        <row r="230">
          <cell r="A230" t="str">
            <v>180409</v>
          </cell>
          <cell r="B230" t="str">
            <v>Внески органів влади Автономної Республіки Крим та органів місцевого самоврядування у статутні капітали суб"єктів підприємницької діяльності</v>
          </cell>
        </row>
        <row r="231">
          <cell r="A231" t="str">
            <v>180410</v>
          </cell>
          <cell r="B231" t="str">
            <v>Інші заходи, пов"язані з економічною діяльністю</v>
          </cell>
        </row>
        <row r="232">
          <cell r="A232" t="str">
            <v>180411</v>
          </cell>
          <cell r="B232" t="str">
            <v>Виконання Автономною Республікою Крим чи територіальною громадою міста гарантійних зобов'язань за позичальників, що отримали кредити під місцеві гарантії</v>
          </cell>
        </row>
        <row r="233">
          <cell r="A233" t="str">
            <v>180412</v>
          </cell>
          <cell r="B233" t="str">
            <v>Повернення коштів, наданих із бюджету Автономної Республіки Крим чи місцевого самоврядування для виконання Автономною Республікою Крим чи територіальною громадою міста гарантійних зобов'язань за позичальників, що отримали кредити під місцеві гарантії</v>
          </cell>
        </row>
        <row r="234">
          <cell r="A234" t="str">
            <v>200000</v>
          </cell>
          <cell r="B234" t="str">
            <v>Охорона навколишнього природного середовища та ядерна безпека</v>
          </cell>
        </row>
        <row r="235">
          <cell r="A235" t="str">
            <v>200100</v>
          </cell>
          <cell r="B235" t="str">
            <v>Охорона і раціональне використання водних ресурсів</v>
          </cell>
        </row>
        <row r="236">
          <cell r="A236" t="str">
            <v>200200</v>
          </cell>
          <cell r="B236" t="str">
            <v>Охорона і раціональне використання земель</v>
          </cell>
        </row>
        <row r="237">
          <cell r="A237" t="str">
            <v>200300</v>
          </cell>
          <cell r="B237" t="str">
            <v>Створення захисних лісових насаджень та полезахисних лісових смуг</v>
          </cell>
        </row>
        <row r="238">
          <cell r="A238" t="str">
            <v>200400</v>
          </cell>
          <cell r="B238" t="str">
            <v>Охорона і раціональне використання мінеральних ресурсів</v>
          </cell>
        </row>
        <row r="239">
          <cell r="A239" t="str">
            <v>200600</v>
          </cell>
          <cell r="B239" t="str">
            <v>Збереження природно-заповідного фонду</v>
          </cell>
        </row>
        <row r="240">
          <cell r="A240" t="str">
            <v>200700</v>
          </cell>
          <cell r="B240" t="str">
            <v>Інші природоохоронні заходи</v>
          </cell>
        </row>
        <row r="241">
          <cell r="A241" t="str">
            <v>210000</v>
          </cell>
          <cell r="B241" t="str">
            <v>Запобігання та ліквідація надзвичайних ситуацій та наслідків стихійного лиха</v>
          </cell>
        </row>
        <row r="242">
          <cell r="A242" t="str">
            <v>210105</v>
          </cell>
          <cell r="B242" t="str">
            <v>Видатки на запобігання та ліквідацію надзвичайних ситуацій та наслідків стихійного лиха</v>
          </cell>
        </row>
        <row r="243">
          <cell r="A243" t="str">
            <v>210106</v>
          </cell>
          <cell r="B243" t="str">
            <v>Заходи у сфері захисту населення і територій від надзвичайних ситуацій техногенного та природного характеру</v>
          </cell>
        </row>
        <row r="244">
          <cell r="A244" t="str">
            <v>210107</v>
          </cell>
          <cell r="B244" t="str">
            <v>Заходи та роботи з мобілізаційної підготовки місцевого значення</v>
          </cell>
        </row>
        <row r="245">
          <cell r="A245" t="str">
            <v>210110</v>
          </cell>
          <cell r="B245" t="str">
            <v>Заходи з організації рятування на водах</v>
          </cell>
        </row>
        <row r="246">
          <cell r="A246" t="str">
            <v>210120</v>
          </cell>
          <cell r="B246" t="str">
            <v>Видатки на ліквідацію наслідків стихійного лиха, що сталося 23-27 липня 2008 року</v>
          </cell>
        </row>
        <row r="247">
          <cell r="A247" t="str">
            <v>230000</v>
          </cell>
          <cell r="B247" t="str">
            <v>Обслуговування боргу</v>
          </cell>
        </row>
        <row r="248">
          <cell r="A248" t="str">
            <v>240000</v>
          </cell>
          <cell r="B248" t="str">
            <v>Цільові фонди</v>
          </cell>
        </row>
        <row r="249">
          <cell r="A249" t="str">
            <v>240601</v>
          </cell>
          <cell r="B249" t="str">
            <v>Охорона та раціональне використання природних ресурсів</v>
          </cell>
        </row>
        <row r="250">
          <cell r="A250" t="str">
            <v>240602</v>
          </cell>
          <cell r="B250" t="str">
            <v>Утилізація відходів</v>
          </cell>
        </row>
        <row r="251">
          <cell r="A251" t="str">
            <v>240603</v>
          </cell>
          <cell r="B251" t="str">
            <v>Ліквідація іншого забруднення навколишнього природного середовища</v>
          </cell>
        </row>
        <row r="252">
          <cell r="A252" t="str">
            <v>240604</v>
          </cell>
          <cell r="B252" t="str">
            <v>Інша діяльність у сфері охорони навколишнього природного середовища</v>
          </cell>
        </row>
        <row r="253">
          <cell r="A253" t="str">
            <v>240605</v>
          </cell>
          <cell r="B253" t="str">
            <v>Збереження природно-заповідного фонду</v>
          </cell>
        </row>
        <row r="254">
          <cell r="A254" t="str">
            <v>240606</v>
          </cell>
          <cell r="B254" t="str">
            <v>Заходи по заповненню водосховищ</v>
          </cell>
        </row>
        <row r="255">
          <cell r="A255" t="str">
            <v>240800</v>
          </cell>
          <cell r="B255" t="str">
            <v>Інші фонди</v>
          </cell>
        </row>
        <row r="256">
          <cell r="A256" t="str">
            <v>240900</v>
          </cell>
          <cell r="B256" t="str">
            <v>Цільові фонди, утворені Верховною Радою Автономної Республіки Крим, органами місцевого самоврядування і місцевими органами виконавчої влади</v>
          </cell>
        </row>
        <row r="257">
          <cell r="A257" t="str">
            <v>250000</v>
          </cell>
          <cell r="B257" t="str">
            <v>Видатки, не віднесені до основних груп</v>
          </cell>
        </row>
        <row r="258">
          <cell r="A258" t="str">
            <v>250102</v>
          </cell>
          <cell r="B258" t="str">
            <v>Резервний фонд</v>
          </cell>
        </row>
        <row r="259">
          <cell r="A259" t="str">
            <v>250203</v>
          </cell>
          <cell r="B259" t="str">
            <v>Проведення виборів депутатів місцевих рад та сільських, селищних, міських голів</v>
          </cell>
        </row>
        <row r="260">
          <cell r="A260" t="str">
            <v>250205</v>
          </cell>
          <cell r="B260" t="str">
            <v>Проведення референдумів</v>
          </cell>
        </row>
        <row r="261">
          <cell r="A261" t="str">
            <v>250207</v>
          </cell>
          <cell r="B261" t="str">
            <v>Утримання апарату Виборчої комісії Автономної Республіки Крим</v>
          </cell>
        </row>
        <row r="262">
          <cell r="A262" t="str">
            <v>250301</v>
          </cell>
          <cell r="B262" t="str">
            <v>Реверсна дотація</v>
          </cell>
        </row>
        <row r="263">
          <cell r="A263" t="str">
            <v>250302</v>
          </cell>
          <cell r="B263" t="str">
            <v>Кошти, що передаються до районних та міських (міст Києва і Севастополя, міст республіканського і обласного значення) бюджетів з міських (міст районного значення), селищних, сільських та районних у містах бюджетів</v>
          </cell>
        </row>
        <row r="264">
          <cell r="A264" t="str">
            <v>250303</v>
          </cell>
          <cell r="B264" t="str">
            <v>Кошти, що передаються за взаємними розрахунками із додаткової дотації до державного бюджету</v>
          </cell>
        </row>
        <row r="265">
          <cell r="A265" t="str">
            <v>250304</v>
          </cell>
          <cell r="B265" t="str">
            <v>Кошти, що передаються за взаємними розрахунками із додаткової дотації з районних та міських (міст Києва і Севастополя, міст республіканського та обласного значення) до міських (міст районного значення), селищних та сільських бюджетів</v>
          </cell>
        </row>
        <row r="266">
          <cell r="A266" t="str">
            <v>250305</v>
          </cell>
          <cell r="B266" t="str">
            <v>Кошти, що передаються за взаємними розрахунками із додаткової дотації з міських (міст районного значення), селищних та сільських бюджетів до районних та міських (міст Києва і Севастополя, міст республіканського та обласного значення) бюджетів</v>
          </cell>
        </row>
        <row r="267">
          <cell r="A267" t="str">
            <v>250307</v>
          </cell>
          <cell r="B267" t="str">
            <v>Кошти, що передаються за взаємними розрахунками до державного бюджету з місцевих бюджетів</v>
          </cell>
        </row>
        <row r="268">
          <cell r="A268" t="str">
            <v>250308</v>
          </cell>
          <cell r="B268" t="str">
            <v>Кошти, що передаються за взаємними розрахунками до місцевих бюджетів з державного бюджету</v>
          </cell>
        </row>
        <row r="269">
          <cell r="A269" t="str">
            <v>250309</v>
          </cell>
          <cell r="B269" t="str">
            <v>Кошти, що передаються за взаємними розрахунками між місцевими бюджетами</v>
          </cell>
        </row>
        <row r="270">
          <cell r="A270" t="str">
            <v>250310</v>
          </cell>
          <cell r="B270" t="str">
            <v>Додаткова дотація з державного бюджету місцевим бюджетам на компенсацію втрат доходів місцевих бюджетів внаслідок наданих державою податкових пільг зі сплати земельного податку суб'єктам космічної діяльності, літакобудування, суднобудування та кінематогр</v>
          </cell>
        </row>
        <row r="271">
          <cell r="A271" t="str">
            <v>250313</v>
          </cell>
          <cell r="B271" t="str">
            <v>Стабілізаційна дотація</v>
          </cell>
        </row>
        <row r="272">
          <cell r="A272" t="str">
            <v>250315</v>
          </cell>
          <cell r="B272" t="str">
            <v>Інші додаткові дотації</v>
          </cell>
        </row>
        <row r="273">
          <cell r="A273" t="str">
            <v>250316</v>
          </cell>
          <cell r="B273" t="str">
            <v>Субвенція з державного бюджету обласному бюджету Донецької області на будівництво ПЕТ-КТ центру, капітальний ремонт і реконструкцію лікарняних споруд та закупівлю високовартісного медичного обладнання для Донецького обласного клінічного територіального м</v>
          </cell>
        </row>
        <row r="274">
          <cell r="A274" t="str">
            <v>250318</v>
          </cell>
          <cell r="B274" t="str">
            <v>Додаткова дотація з державного бюджету місцевим бюджетам на виплату надбавок за обсяг та якість виконаної роботи медичним працівникам закладів охорони здоров'я, що надають первинну медичну допомогу, у непілотних регіонах</v>
          </cell>
        </row>
        <row r="275">
          <cell r="A275" t="str">
            <v>250319</v>
          </cell>
          <cell r="B275" t="str">
            <v>Додаткова дотація з державного бюджету місцевим бюджетам на оплату праці працівників бюджетних установ</v>
          </cell>
        </row>
        <row r="276">
          <cell r="A276" t="str">
            <v>250321</v>
          </cell>
          <cell r="B276" t="str">
            <v>Субвенція з державного бюджету місцевим бюджетам на відшкодування частини відсоткових ставок по залучених кредитах на оновлення парку автобусів та тролейбусів приймаючих міст по підготовці до проведення в Україні фінальної частини чемпіонату Європи 2012</v>
          </cell>
        </row>
        <row r="277">
          <cell r="A277" t="str">
            <v>250322</v>
          </cell>
          <cell r="B277" t="str">
            <v>Субвенція з державного бюджету місцевим бюджетам на проекти ліквідації підприємств вугільної та торфодобувної промисловості і утримання водовідливних комплексів у безпечному режимі на умовах співфінансування (50 відсотків)</v>
          </cell>
        </row>
        <row r="278">
          <cell r="A278" t="str">
            <v>250323</v>
          </cell>
          <cell r="B278" t="str">
            <v>Субвенція на утримання об"єктів спільного користування чи ліквідацію негативних наслідків діяльності об"єктів спільного користування</v>
          </cell>
        </row>
        <row r="279">
          <cell r="A279" t="str">
            <v>250324</v>
          </cell>
          <cell r="B279" t="str">
            <v>Субвенція іншим бюджетам на виконання інвестиційних проектів</v>
          </cell>
        </row>
        <row r="280">
          <cell r="A280" t="str">
            <v>250326</v>
          </cell>
          <cell r="B280" t="str">
            <v>Субвенція з державного бюджету місцевим бюджетам на виплату допомоги сім'ям з дітьми, малозабезпеченим сім'ям, інвалідам з дитинства, дітям-інвалідам, тимчасової державної допомоги дітям та допомоги по догляду за інвалідами І чи ІІ групи внаслідок психіч</v>
          </cell>
        </row>
        <row r="281">
          <cell r="A281" t="str">
            <v>250328</v>
          </cell>
          <cell r="B281" t="str">
            <v>Субвенція з державного бюджету місцевим бюджетам на надання пільг та житлових субсидій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v>
          </cell>
        </row>
        <row r="282">
          <cell r="A282" t="str">
            <v>250329</v>
          </cell>
          <cell r="B282" t="str">
            <v>Субвенція з державного бюджету місцевим бюджетам на 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 потреби, тве</v>
          </cell>
        </row>
        <row r="283">
          <cell r="A283" t="str">
            <v>250330</v>
          </cell>
          <cell r="B283" t="str">
            <v>Субвенція з державного бюджету місцевим бюджетам на надання пільг та житлових субсидій населенню на придбання твердого та рідкого  пічного побутового палива і скрапленого газу</v>
          </cell>
        </row>
        <row r="284">
          <cell r="A284" t="str">
            <v>250331</v>
          </cell>
          <cell r="B284" t="str">
            <v>Додаткова дотація з державного бюджету місцевим бюджетам на покращення надання соціальних послуг найуразливішим верствам населення</v>
          </cell>
        </row>
        <row r="285">
          <cell r="A285" t="str">
            <v>250332</v>
          </cell>
          <cell r="B285" t="str">
            <v>Субвенція на підготовку робітничих кадрів з державного бюджету місцевим бюджетам</v>
          </cell>
        </row>
        <row r="286">
          <cell r="A286" t="str">
            <v>250333</v>
          </cell>
          <cell r="B286" t="str">
            <v>Додаткова дотація з державного бюджету місцевим бюджетам на виплату допомоги по догляду за інвалідом І чи ІІ групи внаслідок психічного розладу</v>
          </cell>
        </row>
        <row r="287">
          <cell r="A287" t="str">
            <v>250334</v>
          </cell>
          <cell r="B287" t="str">
            <v>Субвенція з державного бюджету місцевим бюджетам на погашення кредиторської заборгованості за медичне обладнання, придбане в 2011 році за рахунок субвенції з державного бюджету місцевим бюджетам на придбання витратних матеріалів та медичного обладнання д</v>
          </cell>
        </row>
        <row r="288">
          <cell r="A288" t="str">
            <v>250335</v>
          </cell>
          <cell r="B288" t="str">
            <v>Субвенція з державного бюджету місцевим бюджетам на 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v>
          </cell>
        </row>
        <row r="289">
          <cell r="A289" t="str">
            <v>250336</v>
          </cell>
          <cell r="B289" t="str">
            <v>Освітня субвенція з державного бюджету місцевим бюджетам</v>
          </cell>
        </row>
        <row r="290">
          <cell r="A290" t="str">
            <v>250337</v>
          </cell>
          <cell r="B290" t="str">
            <v>Субвенція з державного бюджету місцевим бюджетам на проведення заходів з відзначення 200-річчя від дня народження Тараса Шевченка</v>
          </cell>
        </row>
        <row r="291">
          <cell r="A291" t="str">
            <v>250339</v>
          </cell>
          <cell r="B291" t="str">
            <v>Медична субвенція з державного бюджету місцевим бюджетам</v>
          </cell>
        </row>
        <row r="292">
          <cell r="A292" t="str">
            <v>250342</v>
          </cell>
          <cell r="B292" t="str">
            <v>Субвенція з державного бюджету місцевим бюджетам для сплати заборгованості за поставлене у 2012 році медичне обладнання вітчизняного виробництва</v>
          </cell>
        </row>
        <row r="293">
          <cell r="A293" t="str">
            <v>250343</v>
          </cell>
          <cell r="B293" t="str">
            <v>Субвенція з державного бюджету обласному бюджету Тернопільської області на продовження будівництва житлових будинків у м. Почаєві Кременецького району з метою відселення сторонніх осіб з території Свято-Успенської Почаївської Лаври</v>
          </cell>
        </row>
        <row r="294">
          <cell r="A294" t="str">
            <v>250344</v>
          </cell>
          <cell r="B294" t="str">
            <v>Субвенція з місцевого бюджету державному бюджету на виконання програм соціально-економічного та культурного розвитку регіонів</v>
          </cell>
        </row>
        <row r="295">
          <cell r="A295" t="str">
            <v>250347</v>
          </cell>
          <cell r="B295" t="str">
            <v>Субвенція з державного бюджету районному бюджету  Шацького району Волинської області для продовження будівництва та капітального ремонту доріг Шацьк - Світязь - Залісся - Пульмо - Шацьк, в тому числі на оплату виконаних у 2012 році робіт</v>
          </cell>
        </row>
        <row r="296">
          <cell r="A296" t="str">
            <v>250348</v>
          </cell>
          <cell r="B296" t="str">
            <v>Субвенція з державного бюджету бюджету м. Дніпропетровська для продовження будівництва автомобільної дороги в м. Дніпропетровську на ділянці від Кайдацького шляху до автомобільної дороги Київ - Луганськ - Ізварине, у тому числі оплату виконаних у 2012 ро</v>
          </cell>
        </row>
        <row r="297">
          <cell r="A297" t="str">
            <v>250349</v>
          </cell>
          <cell r="B297" t="str">
            <v>Субвенція з державного бюджету місцевим бюджетам на капітальний ремонт систем централізованого водопостачання та водовідведення</v>
          </cell>
        </row>
        <row r="298">
          <cell r="A298" t="str">
            <v>250355</v>
          </cell>
          <cell r="B298" t="str">
            <v>Субвенція з державного бюджету місцевим бюджетам на реформування регіональних систем охорони здоров'я для здійснення  заходів з виконання спільного з Міжнародним банком реконструкції та розвитку проекту "Поліпшення охорони здоров'я на службі у людей"</v>
          </cell>
        </row>
        <row r="299">
          <cell r="A299" t="str">
            <v>250356</v>
          </cell>
          <cell r="B299" t="str">
            <v>Субвенція з державного бюджету обласному бюджету Львівської області на завершення реконструкції Львівського обласного перинатального центру</v>
          </cell>
        </row>
        <row r="300">
          <cell r="A300" t="str">
            <v>250357</v>
          </cell>
          <cell r="B300" t="str">
            <v>Субвенція з державного бюджету місцевим бюджетам на відновлення (будівництво, капітальний ремонт, реконструкцію) інфраструктури у Донецькій та Луганській областях</v>
          </cell>
        </row>
        <row r="301">
          <cell r="A301" t="str">
            <v>250359</v>
          </cell>
          <cell r="B301" t="str">
            <v>Субвенція з державного бюджету місцевим бюджетам на придбання витратних матеріалів для закладів охорони здоров'я та лікарських засобів для інгаляційної анестезії</v>
          </cell>
        </row>
        <row r="302">
          <cell r="A302" t="str">
            <v>250360</v>
          </cell>
          <cell r="B302" t="str">
            <v>Субвенція з державного бюджету місцевим бюджетам на часткове відшкодування вартості лікарських засобів для лікування осіб з гіпертонічною хворобою</v>
          </cell>
        </row>
        <row r="303">
          <cell r="A303" t="str">
            <v>250361</v>
          </cell>
          <cell r="B303" t="str">
            <v>Субвенція з державного бюджету місцевим бюджетам на придбання нових трамвайних вагонів вітчизняного виробництва для комунального електротранспорту</v>
          </cell>
        </row>
        <row r="304">
          <cell r="A304" t="str">
            <v>250362</v>
          </cell>
          <cell r="B304" t="str">
            <v>Субвенція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v>
          </cell>
        </row>
        <row r="305">
          <cell r="A305" t="str">
            <v>250363</v>
          </cell>
          <cell r="B305" t="str">
            <v>Субвенція з державного бюджету місцевим бюджетам на придбання медикаментів та виробів медичного призначення для забезпечення швидкої медичної допомоги</v>
          </cell>
        </row>
        <row r="306">
          <cell r="A306" t="str">
            <v>250366</v>
          </cell>
          <cell r="B306" t="str">
            <v>Субвенція з державного бюджету місцевим бюджетам на здійснення заходів щодо соціально-економічного розвитку окремих територій</v>
          </cell>
        </row>
        <row r="307">
          <cell r="A307" t="str">
            <v>250370</v>
          </cell>
          <cell r="B307" t="str">
            <v>Субвенція з державного бюджету місцевим бюджетам на підтримку реформування системи охорони здоров'я (придбання медичного автотранспорту, автотранспорту, техніки, інвентарю та медичного обладнання для центрів первинної медичної (медико-санітарної) допомог</v>
          </cell>
        </row>
        <row r="308">
          <cell r="A308" t="str">
            <v>250371</v>
          </cell>
          <cell r="B308" t="str">
            <v>Субвенція з державного бюджету місцевим бюджетам на придбання медичного обладнання (мамографічного, рентгенологічного та апаратів ультразвукової діагностики) вітчизняного виробництва</v>
          </cell>
        </row>
        <row r="309">
          <cell r="A309" t="str">
            <v>250372</v>
          </cell>
          <cell r="B309" t="str">
            <v>Субвенція з державного бюджету місцевим бюджетам на придбання медичного автотранспорту та обладнання для закладів охорони здоров'я</v>
          </cell>
        </row>
        <row r="310">
          <cell r="A310" t="str">
            <v>250373</v>
          </cell>
          <cell r="B310" t="str">
            <v>Субвенція з державного бюджету міському бюджету  міста Києва для здійснення заходів з деодорації на спорудах Бортницької станції аерації</v>
          </cell>
        </row>
        <row r="311">
          <cell r="A311" t="str">
            <v>250376</v>
          </cell>
          <cell r="B311" t="str">
            <v>Субвенція з державного бюджету місцевим бюджетам на виплату державної соціальної допомоги на дітей-сиріт та дітей, позбавлених батьківського піклування, грошового забезпечення батькам-вихователям і прийомним батькам за надання соціальних послуг у дитячих</v>
          </cell>
        </row>
        <row r="312">
          <cell r="A312" t="str">
            <v>250380</v>
          </cell>
          <cell r="B312" t="str">
            <v>Інші субвенції</v>
          </cell>
        </row>
        <row r="313">
          <cell r="A313" t="str">
            <v>250382</v>
          </cell>
          <cell r="B313" t="str">
            <v>Субвенція з державного бюджету місцевим бюджетам на фінансування Програм - переможців Всеукраїнського конкурсу проектів та програм розвитку місцевого самоврядування</v>
          </cell>
        </row>
        <row r="314">
          <cell r="A314" t="str">
            <v>250383</v>
          </cell>
          <cell r="B314" t="str">
            <v>Субвенція з державного бюджету місцевим бюджетам на погашення заборгованості з різниці в тарифах на теплову енергію, опалення та постачання гарячої води, послуги з централізованого водопостачання, водовідведення,що вироблялися, транспортувалися та постач</v>
          </cell>
        </row>
        <row r="315">
          <cell r="A315" t="str">
            <v>250384</v>
          </cell>
          <cell r="B315" t="str">
            <v>Субвенція з державного бюджету місцевим бюджетам на будівництво (придбання) житла для сімей загиблих військовослужбовців, які брали безпосередню участь в антитерористичній операції, а також для інвалідів І - ІІ групи з числа військовослужбовців, які брал</v>
          </cell>
        </row>
        <row r="316">
          <cell r="A316" t="str">
            <v>250388</v>
          </cell>
          <cell r="B316" t="str">
            <v>Субвенція з державного бюджету місцевим бюджетам на проведення виборів депутатів місцевих рад та сільських, селищних, міських голів</v>
          </cell>
        </row>
        <row r="317">
          <cell r="A317" t="str">
            <v>250389</v>
          </cell>
          <cell r="B317" t="str">
            <v>Субвенція з державного бюджету міському бюджету міста Києва на забезпечення функціонування Центру ядерної медицини Київського міського клінічного онкологічного центру</v>
          </cell>
        </row>
        <row r="318">
          <cell r="A318" t="str">
            <v>250390</v>
          </cell>
          <cell r="B318" t="str">
            <v>Субвенція з державного бюджету обласному бюджету Одеської області на будівництво лікувального корпусу Одеської обласної дитячої клінічної лікарні</v>
          </cell>
        </row>
        <row r="319">
          <cell r="A319" t="str">
            <v>250391</v>
          </cell>
          <cell r="B319" t="str">
            <v>Субвенція з державного бюджету місцевим бюджетам на часткове фінансування дитячо-юнацьких спортивних шкіл, які до 2015 року отримували підтримку з Фонду соціального страхування з тимчасової втрати працездатності</v>
          </cell>
        </row>
        <row r="320">
          <cell r="A320" t="str">
            <v>250402</v>
          </cell>
          <cell r="B320" t="str">
            <v>Видатки на покриття заборгованостей, що виникли у попередні роки із заробітної плати працівників бюджетних установ, грошового забезпечення, стипендій та інших соціальних виплатах</v>
          </cell>
        </row>
        <row r="321">
          <cell r="A321" t="str">
            <v>250403</v>
          </cell>
          <cell r="B321" t="str">
            <v>Видатки на покриття інших заборгованостей, що виникли у попередні роки</v>
          </cell>
        </row>
        <row r="322">
          <cell r="A322" t="str">
            <v>250404</v>
          </cell>
          <cell r="B322" t="str">
            <v>Інші видатки</v>
          </cell>
        </row>
        <row r="323">
          <cell r="A323" t="str">
            <v>250405</v>
          </cell>
          <cell r="B323" t="str">
            <v>Видатки на будівництво та реконструкцію релігійних споруд</v>
          </cell>
        </row>
        <row r="324">
          <cell r="A324" t="str">
            <v>250406</v>
          </cell>
          <cell r="B324" t="str">
            <v>Видатки на реалізацію програм допомоги і грантів міжнародних фінансових організацій та Європейського Союзу</v>
          </cell>
        </row>
        <row r="325">
          <cell r="A325" t="str">
            <v>250500</v>
          </cell>
          <cell r="B325" t="str">
            <v>Підготовка земельних ділянок несільськогосподарського призначення або прав на них комунальної власності для продажу на земельних торгах та проведення таких торгів</v>
          </cell>
        </row>
        <row r="326">
          <cell r="A326" t="str">
            <v>250901</v>
          </cell>
          <cell r="B326" t="str">
            <v>Впровадження проектів розвитку за рахунок коштів, залучених державою</v>
          </cell>
        </row>
        <row r="327">
          <cell r="A327" t="str">
            <v>250902</v>
          </cell>
          <cell r="B327" t="str">
            <v>Повернення позик, наданих для впровадження проектів розвитку за рахунок коштів, залучених державою</v>
          </cell>
        </row>
        <row r="328">
          <cell r="A328" t="str">
            <v>250903</v>
          </cell>
          <cell r="B328" t="str">
            <v>Надання бюджетних позичок субієктам підприємницької діяльності</v>
          </cell>
        </row>
        <row r="329">
          <cell r="A329" t="str">
            <v>250904</v>
          </cell>
          <cell r="B329" t="str">
            <v>Повернення бюджетних позичок</v>
          </cell>
        </row>
        <row r="330">
          <cell r="A330" t="str">
            <v>250905</v>
          </cell>
          <cell r="B330" t="str">
            <v>Часткова компенсація відсоткової ставки кредитів комерційних банків молодим сім'ям та одиноким молодим громадянам на будівництво (реконструкцію) та придбання житла</v>
          </cell>
        </row>
        <row r="331">
          <cell r="A331" t="str">
            <v>250907</v>
          </cell>
          <cell r="B331" t="str">
            <v>Погашення відсотків за користування довгостроковими пільговими кредитами на будівництво (реконструкцію) та придбання житла для молодих сімей та інших соціально незахищених категорій громадян</v>
          </cell>
        </row>
        <row r="332">
          <cell r="A332" t="str">
            <v>250908</v>
          </cell>
          <cell r="B332" t="str">
            <v>Надання пільгового довгострокового кредиту громадянам на будівництво (реконструкцію) та  придбання житла</v>
          </cell>
        </row>
        <row r="333">
          <cell r="A333" t="str">
            <v>250909</v>
          </cell>
          <cell r="B333" t="str">
            <v>Повернення коштів, наданих для кредитування  громадян на будівництво (реконструкцію) та придбання житла</v>
          </cell>
        </row>
        <row r="334">
          <cell r="A334" t="str">
            <v>250910</v>
          </cell>
          <cell r="B334" t="str">
            <v>Надання пільгового кредиту членам житлово-будівельних кооперативів</v>
          </cell>
        </row>
        <row r="335">
          <cell r="A335" t="str">
            <v>250911</v>
          </cell>
          <cell r="B335" t="str">
            <v>Надання державного пільгового кредиту індивідуальним сільським забудовникам</v>
          </cell>
        </row>
        <row r="336">
          <cell r="A336" t="str">
            <v>250912</v>
          </cell>
          <cell r="B336" t="str">
            <v>Повернення коштів, наданих для кредитування індивідуальних сільських забудовників</v>
          </cell>
        </row>
        <row r="337">
          <cell r="A337" t="str">
            <v>250913</v>
          </cell>
          <cell r="B337" t="str">
            <v>Витрати, пов'язані з наданням та обслуговуванням пільгових довгострокових кредитів, наданих громадянам на будівництво (реконструкцію) та придбання житла</v>
          </cell>
        </row>
        <row r="338">
          <cell r="A338" t="str">
            <v>250914</v>
          </cell>
          <cell r="B338" t="str">
            <v>Витрати, пов'язані з наданням та обслуговуванням державних пільгових кредитів, наданих індивідуальним сільським забудовникам</v>
          </cell>
        </row>
        <row r="339">
          <cell r="A339" t="str">
            <v>250915</v>
          </cell>
          <cell r="B339" t="str">
            <v>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Севастополі та районних у містах рад для здійснення зах</v>
          </cell>
        </row>
        <row r="340">
          <cell r="A340" t="str">
            <v>-</v>
          </cell>
          <cell r="B340" t="str">
            <v>-</v>
          </cell>
        </row>
      </sheetData>
      <sheetData sheetId="297">
        <row r="1">
          <cell r="A1" t="str">
            <v>11</v>
          </cell>
          <cell r="B1" t="str">
            <v>Апарат Верховної Ради України</v>
          </cell>
        </row>
        <row r="2">
          <cell r="A2" t="str">
            <v>30</v>
          </cell>
          <cell r="B2" t="str">
            <v>Державне управління справами</v>
          </cell>
        </row>
        <row r="3">
          <cell r="A3" t="str">
            <v>41</v>
          </cell>
          <cell r="B3" t="str">
            <v>Господарсько-фінансовий департамент Секретаріату Кабінету Міністрів України</v>
          </cell>
        </row>
        <row r="4">
          <cell r="A4" t="str">
            <v>42</v>
          </cell>
          <cell r="B4" t="str">
            <v>Господарсько-фінансовий департамент Секретаріату Кабінету Міністрів України (загальнодержавні витрати)</v>
          </cell>
        </row>
        <row r="5">
          <cell r="A5" t="str">
            <v>50</v>
          </cell>
          <cell r="B5" t="str">
            <v>Державна судова адміністрація України</v>
          </cell>
        </row>
        <row r="6">
          <cell r="A6" t="str">
            <v>60</v>
          </cell>
          <cell r="B6" t="str">
            <v>Верховний Суд України</v>
          </cell>
        </row>
        <row r="7">
          <cell r="A7" t="str">
            <v>65</v>
          </cell>
          <cell r="B7" t="str">
            <v>Вищий спеціалізований суд України з розгляду цивільних і кримінальних справ</v>
          </cell>
        </row>
        <row r="8">
          <cell r="A8" t="str">
            <v>70</v>
          </cell>
          <cell r="B8" t="str">
            <v>Вищий господарський суд України</v>
          </cell>
        </row>
        <row r="9">
          <cell r="A9" t="str">
            <v>75</v>
          </cell>
          <cell r="B9" t="str">
            <v>Вищий адміністративний суд України</v>
          </cell>
        </row>
        <row r="10">
          <cell r="A10" t="str">
            <v>80</v>
          </cell>
          <cell r="B10" t="str">
            <v>Конституційний Суд України</v>
          </cell>
        </row>
        <row r="11">
          <cell r="A11" t="str">
            <v>90</v>
          </cell>
          <cell r="B11" t="str">
            <v>Генеральна прокуратура України</v>
          </cell>
        </row>
        <row r="12">
          <cell r="A12" t="str">
            <v>100</v>
          </cell>
          <cell r="B12" t="str">
            <v>Міністерство внутрішніх справ України</v>
          </cell>
        </row>
        <row r="13">
          <cell r="A13" t="str">
            <v>110</v>
          </cell>
          <cell r="B13" t="str">
            <v>Міністерство енергетики та вугільної промисловості України</v>
          </cell>
        </row>
        <row r="14">
          <cell r="A14" t="str">
            <v>111</v>
          </cell>
          <cell r="B14" t="str">
            <v>Міністерство енергетики та вугільної промисловості України (загальнодержавні витрати)</v>
          </cell>
        </row>
        <row r="15">
          <cell r="A15" t="str">
            <v>120</v>
          </cell>
          <cell r="B15" t="str">
            <v>Міністерство економічного розвитку і торгівлі України</v>
          </cell>
        </row>
        <row r="16">
          <cell r="A16" t="str">
            <v>121</v>
          </cell>
          <cell r="B16" t="str">
            <v>Міністерство економічного розвитку і торгівлі України (загальнодержавні витрати)</v>
          </cell>
        </row>
        <row r="17">
          <cell r="A17" t="str">
            <v>140</v>
          </cell>
          <cell r="B17" t="str">
            <v>Міністерство закордонних справ України</v>
          </cell>
        </row>
        <row r="18">
          <cell r="A18" t="str">
            <v>170</v>
          </cell>
          <cell r="B18" t="str">
            <v>Державний комітет телебачення і радіомовлення України</v>
          </cell>
        </row>
        <row r="19">
          <cell r="A19" t="str">
            <v>180</v>
          </cell>
          <cell r="B19" t="str">
            <v>Міністерство культури України</v>
          </cell>
        </row>
        <row r="20">
          <cell r="A20" t="str">
            <v>181</v>
          </cell>
          <cell r="B20" t="str">
            <v>Міністерство культури України (загальнодержавні витрати)</v>
          </cell>
        </row>
        <row r="21">
          <cell r="A21" t="str">
            <v>190</v>
          </cell>
          <cell r="B21" t="str">
            <v>Державне агентство лісових ресурсів України</v>
          </cell>
        </row>
        <row r="22">
          <cell r="A22" t="str">
            <v>210</v>
          </cell>
          <cell r="B22" t="str">
            <v>Міністерство оборони України</v>
          </cell>
        </row>
        <row r="23">
          <cell r="A23" t="str">
            <v>220</v>
          </cell>
          <cell r="B23" t="str">
            <v>Міністерство освіти і науки України</v>
          </cell>
        </row>
        <row r="24">
          <cell r="A24" t="str">
            <v>221</v>
          </cell>
          <cell r="B24" t="str">
            <v>Міністерство освіти і науки, молоді та спорту України (загальнодержавні витрати)</v>
          </cell>
        </row>
        <row r="25">
          <cell r="A25" t="str">
            <v>230</v>
          </cell>
          <cell r="B25" t="str">
            <v>Міністерство охорони здоров'я України</v>
          </cell>
        </row>
        <row r="26">
          <cell r="A26" t="str">
            <v>231</v>
          </cell>
          <cell r="B26" t="str">
            <v>Міністерство охорони здоров'я України (загальнодержавні витрати)</v>
          </cell>
        </row>
        <row r="27">
          <cell r="A27" t="str">
            <v>240</v>
          </cell>
          <cell r="B27" t="str">
            <v>Міністерство екології та природних ресурсів України</v>
          </cell>
        </row>
        <row r="28">
          <cell r="A28" t="str">
            <v>250</v>
          </cell>
          <cell r="B28" t="str">
            <v>Міністерство соціальної політики України</v>
          </cell>
        </row>
        <row r="29">
          <cell r="A29" t="str">
            <v>251</v>
          </cell>
          <cell r="B29" t="str">
            <v>Міністерство соціальної політики України (загальнодержавні витрати)</v>
          </cell>
        </row>
        <row r="30">
          <cell r="A30" t="str">
            <v>275</v>
          </cell>
          <cell r="B30" t="str">
            <v>Міністерство регіонального розвитку, будівництва та житлово-комунального господарства України</v>
          </cell>
        </row>
        <row r="31">
          <cell r="A31" t="str">
            <v>276</v>
          </cell>
          <cell r="B31" t="str">
            <v>Міністерство регіонального розвитку, будівництва та житлово-комунального господарства України (загальнодержавні витрати)</v>
          </cell>
        </row>
        <row r="32">
          <cell r="A32" t="str">
            <v>280</v>
          </cell>
          <cell r="B32" t="str">
            <v>Міністерство аграрної політики та продовольства України</v>
          </cell>
        </row>
        <row r="33">
          <cell r="A33" t="str">
            <v>310</v>
          </cell>
          <cell r="B33" t="str">
            <v>Міністерство інфраструктури України</v>
          </cell>
        </row>
        <row r="34">
          <cell r="A34" t="str">
            <v>311</v>
          </cell>
          <cell r="B34" t="str">
            <v>Державне агентство автомобільних доріг України</v>
          </cell>
        </row>
        <row r="35">
          <cell r="A35" t="str">
            <v>312</v>
          </cell>
          <cell r="B35" t="str">
            <v>Міністерство інфраструктури України (загальнодержавні витрати)</v>
          </cell>
        </row>
        <row r="36">
          <cell r="A36" t="str">
            <v>313</v>
          </cell>
          <cell r="B36" t="str">
            <v>Державне агентство автомобільних доріг України (загальнодержавні витрати)</v>
          </cell>
        </row>
        <row r="37">
          <cell r="A37" t="str">
            <v>320</v>
          </cell>
          <cell r="B37" t="str">
            <v>Міністерство надзвичайних ситуацій України</v>
          </cell>
        </row>
        <row r="38">
          <cell r="A38" t="str">
            <v>321</v>
          </cell>
          <cell r="B38" t="str">
            <v>Міністерство надзвичайних ситуацій України (загальнодержавні витрати)</v>
          </cell>
        </row>
        <row r="39">
          <cell r="A39" t="str">
            <v>330</v>
          </cell>
          <cell r="B39" t="str">
            <v>Державна фіскальна служба України</v>
          </cell>
        </row>
        <row r="40">
          <cell r="A40" t="str">
            <v>340</v>
          </cell>
          <cell r="B40" t="str">
            <v>Міністерство молоді та спорту України</v>
          </cell>
        </row>
        <row r="41">
          <cell r="A41" t="str">
            <v>341</v>
          </cell>
          <cell r="B41" t="str">
            <v>Міністерство молоді та спорту України (загальнодержавні витрати)</v>
          </cell>
        </row>
        <row r="42">
          <cell r="A42" t="str">
            <v>350</v>
          </cell>
          <cell r="B42" t="str">
            <v>Міністерство фінансів України</v>
          </cell>
        </row>
        <row r="43">
          <cell r="A43" t="str">
            <v>351</v>
          </cell>
          <cell r="B43" t="str">
            <v>Міністерство фінансів України (загальнодержавні витрати)</v>
          </cell>
        </row>
        <row r="44">
          <cell r="A44" t="str">
            <v>360</v>
          </cell>
          <cell r="B44" t="str">
            <v>Міністерство юстиції України</v>
          </cell>
        </row>
        <row r="45">
          <cell r="A45" t="str">
            <v>380</v>
          </cell>
          <cell r="B45" t="str">
            <v>Міністерство інформаційної політики України</v>
          </cell>
        </row>
        <row r="46">
          <cell r="A46" t="str">
            <v>527</v>
          </cell>
          <cell r="B46" t="str">
            <v>Державна інспекція ядерного регулювання України</v>
          </cell>
        </row>
        <row r="47">
          <cell r="A47" t="str">
            <v>534</v>
          </cell>
          <cell r="B47" t="str">
            <v>Адміністрація Державної прикордонної служби України</v>
          </cell>
        </row>
        <row r="48">
          <cell r="A48" t="str">
            <v>550</v>
          </cell>
          <cell r="B48" t="str">
            <v>Національна комісія, що здійснює державне регулювання у сфері ринків фінансових послуг</v>
          </cell>
        </row>
        <row r="49">
          <cell r="A49" t="str">
            <v>555</v>
          </cell>
          <cell r="B49" t="str">
            <v>Державна служба України з контролю за наркотиками</v>
          </cell>
        </row>
        <row r="50">
          <cell r="A50" t="str">
            <v>556</v>
          </cell>
          <cell r="B50" t="str">
            <v>Національна комісія, що здійснює державне регулювання у сфері зв'язку та інформатизації</v>
          </cell>
        </row>
        <row r="51">
          <cell r="A51" t="str">
            <v>596</v>
          </cell>
          <cell r="B51" t="str">
            <v>Головне управління розвідки Міністерства оборони України</v>
          </cell>
        </row>
        <row r="52">
          <cell r="A52" t="str">
            <v>598</v>
          </cell>
          <cell r="B52" t="str">
            <v>Вища рада юстиції</v>
          </cell>
        </row>
        <row r="53">
          <cell r="A53" t="str">
            <v>599</v>
          </cell>
          <cell r="B53" t="str">
            <v>Секретаріат Уповноваженого Верховної Ради України з прав людини</v>
          </cell>
        </row>
        <row r="54">
          <cell r="A54" t="str">
            <v>601</v>
          </cell>
          <cell r="B54" t="str">
            <v>Антимонопольний комітет України</v>
          </cell>
        </row>
        <row r="55">
          <cell r="A55" t="str">
            <v>612</v>
          </cell>
          <cell r="B55" t="str">
            <v>Національне агентство України з питань державної служби</v>
          </cell>
        </row>
        <row r="56">
          <cell r="A56" t="str">
            <v>615</v>
          </cell>
          <cell r="B56" t="str">
            <v>Національна комісія з цінних паперів та фондового ринку</v>
          </cell>
        </row>
        <row r="57">
          <cell r="A57" t="str">
            <v>632</v>
          </cell>
          <cell r="B57" t="str">
            <v>Національне антикорупційне бюро України</v>
          </cell>
        </row>
        <row r="58">
          <cell r="A58" t="str">
            <v>633</v>
          </cell>
          <cell r="B58" t="str">
            <v>Національне агентство з питань запобігання корупції</v>
          </cell>
        </row>
        <row r="59">
          <cell r="A59" t="str">
            <v>634</v>
          </cell>
          <cell r="B59" t="str">
            <v>Національна комісія, що здійснює державне регулювання у сферах енергетики та комунальних послуг</v>
          </cell>
        </row>
        <row r="60">
          <cell r="A60" t="str">
            <v>637</v>
          </cell>
          <cell r="B60" t="str">
            <v>Національна комісія, що здійснює державне регулювання у сфері енергетики</v>
          </cell>
        </row>
        <row r="61">
          <cell r="A61" t="str">
            <v>638</v>
          </cell>
          <cell r="B61" t="str">
            <v>Державне космічне агентство України</v>
          </cell>
        </row>
        <row r="62">
          <cell r="A62" t="str">
            <v>644</v>
          </cell>
          <cell r="B62" t="str">
            <v>Національна рада України з питань телебачення і радіомовлення</v>
          </cell>
        </row>
        <row r="63">
          <cell r="A63" t="str">
            <v>645</v>
          </cell>
          <cell r="B63" t="str">
            <v>Національна комісія, що здійснює державне регулювання у сфері комунальних послуг</v>
          </cell>
        </row>
        <row r="64">
          <cell r="A64" t="str">
            <v>650</v>
          </cell>
          <cell r="B64" t="str">
            <v>Рада національної безпеки і оборони України</v>
          </cell>
        </row>
        <row r="65">
          <cell r="A65" t="str">
            <v>651</v>
          </cell>
          <cell r="B65" t="str">
            <v>Рахункова палата</v>
          </cell>
        </row>
        <row r="66">
          <cell r="A66" t="str">
            <v>652</v>
          </cell>
          <cell r="B66" t="str">
            <v>Служба безпеки України</v>
          </cell>
        </row>
        <row r="67">
          <cell r="A67" t="str">
            <v>654</v>
          </cell>
          <cell r="B67" t="str">
            <v>Національна академія наук України</v>
          </cell>
        </row>
        <row r="68">
          <cell r="A68" t="str">
            <v>655</v>
          </cell>
          <cell r="B68" t="str">
            <v>Національна академія педагогічних наук України</v>
          </cell>
        </row>
        <row r="69">
          <cell r="A69" t="str">
            <v>656</v>
          </cell>
          <cell r="B69" t="str">
            <v>Національна академія медичних наук України</v>
          </cell>
        </row>
        <row r="70">
          <cell r="A70" t="str">
            <v>657</v>
          </cell>
          <cell r="B70" t="str">
            <v>Національна академія мистецтв України</v>
          </cell>
        </row>
        <row r="71">
          <cell r="A71" t="str">
            <v>658</v>
          </cell>
          <cell r="B71" t="str">
            <v>Національна академія правових наук України</v>
          </cell>
        </row>
        <row r="72">
          <cell r="A72" t="str">
            <v>659</v>
          </cell>
          <cell r="B72" t="str">
            <v>Національна академія аграрних наук України</v>
          </cell>
        </row>
        <row r="73">
          <cell r="A73" t="str">
            <v>660</v>
          </cell>
          <cell r="B73" t="str">
            <v>Управління державної охорони України</v>
          </cell>
        </row>
        <row r="74">
          <cell r="A74" t="str">
            <v>661</v>
          </cell>
          <cell r="B74" t="str">
            <v>Фонд державного майна України</v>
          </cell>
        </row>
        <row r="75">
          <cell r="A75" t="str">
            <v>662</v>
          </cell>
          <cell r="B75" t="str">
            <v>Служба зовнішньої розвідки України</v>
          </cell>
        </row>
        <row r="76">
          <cell r="A76" t="str">
            <v>664</v>
          </cell>
          <cell r="B76" t="str">
            <v>Адміністрація Державної служби спеціального зв'язку та захисту інформації України</v>
          </cell>
        </row>
        <row r="77">
          <cell r="A77" t="str">
            <v>665</v>
          </cell>
          <cell r="B77" t="str">
            <v>Національне агентство з питань підготовки та проведення в Україні фінальної частини чемпіонату Європи2012 року з футболу та реалізації інфраструктурних проектів</v>
          </cell>
        </row>
        <row r="78">
          <cell r="A78" t="str">
            <v>673</v>
          </cell>
          <cell r="B78" t="str">
            <v>Центральна виборча комісія</v>
          </cell>
        </row>
        <row r="79">
          <cell r="A79" t="str">
            <v>674</v>
          </cell>
          <cell r="B79" t="str">
            <v>Центральна виборча комісія (загальнодержавні витрати)</v>
          </cell>
        </row>
        <row r="80">
          <cell r="A80" t="str">
            <v>680</v>
          </cell>
          <cell r="B80" t="str">
            <v>Національна акціонерна компанія "Украгролізинг"</v>
          </cell>
        </row>
        <row r="81">
          <cell r="A81" t="str">
            <v>771</v>
          </cell>
          <cell r="B81" t="str">
            <v>Рада міністрів Автономної Республіки Крим</v>
          </cell>
        </row>
        <row r="82">
          <cell r="A82" t="str">
            <v>772</v>
          </cell>
          <cell r="B82" t="str">
            <v>Вінницька обласна державна адміністрація</v>
          </cell>
        </row>
        <row r="83">
          <cell r="A83" t="str">
            <v>773</v>
          </cell>
          <cell r="B83" t="str">
            <v>Волинська обласна державна адміністрація</v>
          </cell>
        </row>
        <row r="84">
          <cell r="A84" t="str">
            <v>774</v>
          </cell>
          <cell r="B84" t="str">
            <v>Дніпропетровська обласна державна адміністрація</v>
          </cell>
        </row>
        <row r="85">
          <cell r="A85" t="str">
            <v>775</v>
          </cell>
          <cell r="B85" t="str">
            <v>Донецька обласна державна адміністрація</v>
          </cell>
        </row>
        <row r="86">
          <cell r="A86" t="str">
            <v>776</v>
          </cell>
          <cell r="B86" t="str">
            <v>Житомирська обласна державна адміністрація</v>
          </cell>
        </row>
        <row r="87">
          <cell r="A87" t="str">
            <v>777</v>
          </cell>
          <cell r="B87" t="str">
            <v>Закарпатська обласна державна адміністрація</v>
          </cell>
        </row>
        <row r="88">
          <cell r="A88" t="str">
            <v>778</v>
          </cell>
          <cell r="B88" t="str">
            <v>Запорізька обласна державна адміністрація</v>
          </cell>
        </row>
        <row r="89">
          <cell r="A89" t="str">
            <v>779</v>
          </cell>
          <cell r="B89" t="str">
            <v>Івано-Франківська обласна державна адміністрація</v>
          </cell>
        </row>
        <row r="90">
          <cell r="A90" t="str">
            <v>780</v>
          </cell>
          <cell r="B90" t="str">
            <v>Київська обласна державна адміністрація</v>
          </cell>
        </row>
        <row r="91">
          <cell r="A91" t="str">
            <v>781</v>
          </cell>
          <cell r="B91" t="str">
            <v>Кіровоградська обласна державна адміністрація</v>
          </cell>
        </row>
        <row r="92">
          <cell r="A92" t="str">
            <v>782</v>
          </cell>
          <cell r="B92" t="str">
            <v>Луганська обласна державна адміністрація</v>
          </cell>
        </row>
        <row r="93">
          <cell r="A93" t="str">
            <v>783</v>
          </cell>
          <cell r="B93" t="str">
            <v>Львівська обласна державна адміністрація</v>
          </cell>
        </row>
        <row r="94">
          <cell r="A94" t="str">
            <v>784</v>
          </cell>
          <cell r="B94" t="str">
            <v>Миколаївська обласна державна адміністрація</v>
          </cell>
        </row>
        <row r="95">
          <cell r="A95" t="str">
            <v>785</v>
          </cell>
          <cell r="B95" t="str">
            <v>Одеська обласна державна адміністрація</v>
          </cell>
        </row>
        <row r="96">
          <cell r="A96" t="str">
            <v>786</v>
          </cell>
          <cell r="B96" t="str">
            <v>Полтавська обласна державна адміністрація</v>
          </cell>
        </row>
        <row r="97">
          <cell r="A97" t="str">
            <v>787</v>
          </cell>
          <cell r="B97" t="str">
            <v>Рівненська обласна державна адміністрація</v>
          </cell>
        </row>
        <row r="98">
          <cell r="A98" t="str">
            <v>788</v>
          </cell>
          <cell r="B98" t="str">
            <v>Сумська обласна державна адміністрація</v>
          </cell>
        </row>
        <row r="99">
          <cell r="A99" t="str">
            <v>789</v>
          </cell>
          <cell r="B99" t="str">
            <v>Тернопільська обласна державна адміністрація</v>
          </cell>
        </row>
        <row r="100">
          <cell r="A100" t="str">
            <v>790</v>
          </cell>
          <cell r="B100" t="str">
            <v>Харківська обласна державна адміністрація</v>
          </cell>
        </row>
        <row r="101">
          <cell r="A101" t="str">
            <v>791</v>
          </cell>
          <cell r="B101" t="str">
            <v>Херсонська обласна державна адміністрація</v>
          </cell>
        </row>
        <row r="102">
          <cell r="A102" t="str">
            <v>792</v>
          </cell>
          <cell r="B102" t="str">
            <v>Хмельницька обласна державна адміністрація</v>
          </cell>
        </row>
        <row r="103">
          <cell r="A103" t="str">
            <v>793</v>
          </cell>
          <cell r="B103" t="str">
            <v>Черкаська обласна державна адміністрація</v>
          </cell>
        </row>
        <row r="104">
          <cell r="A104" t="str">
            <v>794</v>
          </cell>
          <cell r="B104" t="str">
            <v>Чернівецька обласна державна адміністрація</v>
          </cell>
        </row>
        <row r="105">
          <cell r="A105" t="str">
            <v>795</v>
          </cell>
          <cell r="B105" t="str">
            <v>Чернігівська обласна державна адміністрація</v>
          </cell>
        </row>
        <row r="106">
          <cell r="A106" t="str">
            <v>796</v>
          </cell>
          <cell r="B106" t="str">
            <v>Київська міська державна админістрація</v>
          </cell>
        </row>
        <row r="107">
          <cell r="A107" t="str">
            <v>797</v>
          </cell>
          <cell r="B107" t="str">
            <v>Севастопольська міська державна адміністрація</v>
          </cell>
        </row>
        <row r="108">
          <cell r="A108" t="str">
            <v>868</v>
          </cell>
          <cell r="B108" t="str">
            <v>Державна регуляторна служба України</v>
          </cell>
        </row>
        <row r="109">
          <cell r="A109" t="str">
            <v>-</v>
          </cell>
          <cell r="B109" t="str">
            <v>-</v>
          </cell>
        </row>
      </sheetData>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topLeftCell="A16" workbookViewId="0">
      <selection sqref="A1:XFD1048576"/>
    </sheetView>
  </sheetViews>
  <sheetFormatPr defaultColWidth="9.109375" defaultRowHeight="13.8" x14ac:dyDescent="0.25"/>
  <cols>
    <col min="1" max="1" width="13.5546875" style="1" customWidth="1"/>
    <col min="2" max="4" width="9.109375" style="1"/>
    <col min="5" max="5" width="11.109375" style="1" customWidth="1"/>
    <col min="6" max="6" width="10.5546875" style="1" customWidth="1"/>
    <col min="7" max="7" width="9.109375" style="1"/>
    <col min="8" max="8" width="12.5546875" style="1" customWidth="1"/>
    <col min="9" max="256" width="9.109375" style="1"/>
    <col min="257" max="257" width="13.5546875" style="1" customWidth="1"/>
    <col min="258" max="260" width="9.109375" style="1"/>
    <col min="261" max="261" width="11.109375" style="1" customWidth="1"/>
    <col min="262" max="262" width="10.5546875" style="1" customWidth="1"/>
    <col min="263" max="263" width="9.109375" style="1"/>
    <col min="264" max="264" width="12.5546875" style="1" customWidth="1"/>
    <col min="265" max="512" width="9.109375" style="1"/>
    <col min="513" max="513" width="13.5546875" style="1" customWidth="1"/>
    <col min="514" max="516" width="9.109375" style="1"/>
    <col min="517" max="517" width="11.109375" style="1" customWidth="1"/>
    <col min="518" max="518" width="10.5546875" style="1" customWidth="1"/>
    <col min="519" max="519" width="9.109375" style="1"/>
    <col min="520" max="520" width="12.5546875" style="1" customWidth="1"/>
    <col min="521" max="768" width="9.109375" style="1"/>
    <col min="769" max="769" width="13.5546875" style="1" customWidth="1"/>
    <col min="770" max="772" width="9.109375" style="1"/>
    <col min="773" max="773" width="11.109375" style="1" customWidth="1"/>
    <col min="774" max="774" width="10.5546875" style="1" customWidth="1"/>
    <col min="775" max="775" width="9.109375" style="1"/>
    <col min="776" max="776" width="12.5546875" style="1" customWidth="1"/>
    <col min="777" max="1024" width="9.109375" style="1"/>
    <col min="1025" max="1025" width="13.5546875" style="1" customWidth="1"/>
    <col min="1026" max="1028" width="9.109375" style="1"/>
    <col min="1029" max="1029" width="11.109375" style="1" customWidth="1"/>
    <col min="1030" max="1030" width="10.5546875" style="1" customWidth="1"/>
    <col min="1031" max="1031" width="9.109375" style="1"/>
    <col min="1032" max="1032" width="12.5546875" style="1" customWidth="1"/>
    <col min="1033" max="1280" width="9.109375" style="1"/>
    <col min="1281" max="1281" width="13.5546875" style="1" customWidth="1"/>
    <col min="1282" max="1284" width="9.109375" style="1"/>
    <col min="1285" max="1285" width="11.109375" style="1" customWidth="1"/>
    <col min="1286" max="1286" width="10.5546875" style="1" customWidth="1"/>
    <col min="1287" max="1287" width="9.109375" style="1"/>
    <col min="1288" max="1288" width="12.5546875" style="1" customWidth="1"/>
    <col min="1289" max="1536" width="9.109375" style="1"/>
    <col min="1537" max="1537" width="13.5546875" style="1" customWidth="1"/>
    <col min="1538" max="1540" width="9.109375" style="1"/>
    <col min="1541" max="1541" width="11.109375" style="1" customWidth="1"/>
    <col min="1542" max="1542" width="10.5546875" style="1" customWidth="1"/>
    <col min="1543" max="1543" width="9.109375" style="1"/>
    <col min="1544" max="1544" width="12.5546875" style="1" customWidth="1"/>
    <col min="1545" max="1792" width="9.109375" style="1"/>
    <col min="1793" max="1793" width="13.5546875" style="1" customWidth="1"/>
    <col min="1794" max="1796" width="9.109375" style="1"/>
    <col min="1797" max="1797" width="11.109375" style="1" customWidth="1"/>
    <col min="1798" max="1798" width="10.5546875" style="1" customWidth="1"/>
    <col min="1799" max="1799" width="9.109375" style="1"/>
    <col min="1800" max="1800" width="12.5546875" style="1" customWidth="1"/>
    <col min="1801" max="2048" width="9.109375" style="1"/>
    <col min="2049" max="2049" width="13.5546875" style="1" customWidth="1"/>
    <col min="2050" max="2052" width="9.109375" style="1"/>
    <col min="2053" max="2053" width="11.109375" style="1" customWidth="1"/>
    <col min="2054" max="2054" width="10.5546875" style="1" customWidth="1"/>
    <col min="2055" max="2055" width="9.109375" style="1"/>
    <col min="2056" max="2056" width="12.5546875" style="1" customWidth="1"/>
    <col min="2057" max="2304" width="9.109375" style="1"/>
    <col min="2305" max="2305" width="13.5546875" style="1" customWidth="1"/>
    <col min="2306" max="2308" width="9.109375" style="1"/>
    <col min="2309" max="2309" width="11.109375" style="1" customWidth="1"/>
    <col min="2310" max="2310" width="10.5546875" style="1" customWidth="1"/>
    <col min="2311" max="2311" width="9.109375" style="1"/>
    <col min="2312" max="2312" width="12.5546875" style="1" customWidth="1"/>
    <col min="2313" max="2560" width="9.109375" style="1"/>
    <col min="2561" max="2561" width="13.5546875" style="1" customWidth="1"/>
    <col min="2562" max="2564" width="9.109375" style="1"/>
    <col min="2565" max="2565" width="11.109375" style="1" customWidth="1"/>
    <col min="2566" max="2566" width="10.5546875" style="1" customWidth="1"/>
    <col min="2567" max="2567" width="9.109375" style="1"/>
    <col min="2568" max="2568" width="12.5546875" style="1" customWidth="1"/>
    <col min="2569" max="2816" width="9.109375" style="1"/>
    <col min="2817" max="2817" width="13.5546875" style="1" customWidth="1"/>
    <col min="2818" max="2820" width="9.109375" style="1"/>
    <col min="2821" max="2821" width="11.109375" style="1" customWidth="1"/>
    <col min="2822" max="2822" width="10.5546875" style="1" customWidth="1"/>
    <col min="2823" max="2823" width="9.109375" style="1"/>
    <col min="2824" max="2824" width="12.5546875" style="1" customWidth="1"/>
    <col min="2825" max="3072" width="9.109375" style="1"/>
    <col min="3073" max="3073" width="13.5546875" style="1" customWidth="1"/>
    <col min="3074" max="3076" width="9.109375" style="1"/>
    <col min="3077" max="3077" width="11.109375" style="1" customWidth="1"/>
    <col min="3078" max="3078" width="10.5546875" style="1" customWidth="1"/>
    <col min="3079" max="3079" width="9.109375" style="1"/>
    <col min="3080" max="3080" width="12.5546875" style="1" customWidth="1"/>
    <col min="3081" max="3328" width="9.109375" style="1"/>
    <col min="3329" max="3329" width="13.5546875" style="1" customWidth="1"/>
    <col min="3330" max="3332" width="9.109375" style="1"/>
    <col min="3333" max="3333" width="11.109375" style="1" customWidth="1"/>
    <col min="3334" max="3334" width="10.5546875" style="1" customWidth="1"/>
    <col min="3335" max="3335" width="9.109375" style="1"/>
    <col min="3336" max="3336" width="12.5546875" style="1" customWidth="1"/>
    <col min="3337" max="3584" width="9.109375" style="1"/>
    <col min="3585" max="3585" width="13.5546875" style="1" customWidth="1"/>
    <col min="3586" max="3588" width="9.109375" style="1"/>
    <col min="3589" max="3589" width="11.109375" style="1" customWidth="1"/>
    <col min="3590" max="3590" width="10.5546875" style="1" customWidth="1"/>
    <col min="3591" max="3591" width="9.109375" style="1"/>
    <col min="3592" max="3592" width="12.5546875" style="1" customWidth="1"/>
    <col min="3593" max="3840" width="9.109375" style="1"/>
    <col min="3841" max="3841" width="13.5546875" style="1" customWidth="1"/>
    <col min="3842" max="3844" width="9.109375" style="1"/>
    <col min="3845" max="3845" width="11.109375" style="1" customWidth="1"/>
    <col min="3846" max="3846" width="10.5546875" style="1" customWidth="1"/>
    <col min="3847" max="3847" width="9.109375" style="1"/>
    <col min="3848" max="3848" width="12.5546875" style="1" customWidth="1"/>
    <col min="3849" max="4096" width="9.109375" style="1"/>
    <col min="4097" max="4097" width="13.5546875" style="1" customWidth="1"/>
    <col min="4098" max="4100" width="9.109375" style="1"/>
    <col min="4101" max="4101" width="11.109375" style="1" customWidth="1"/>
    <col min="4102" max="4102" width="10.5546875" style="1" customWidth="1"/>
    <col min="4103" max="4103" width="9.109375" style="1"/>
    <col min="4104" max="4104" width="12.5546875" style="1" customWidth="1"/>
    <col min="4105" max="4352" width="9.109375" style="1"/>
    <col min="4353" max="4353" width="13.5546875" style="1" customWidth="1"/>
    <col min="4354" max="4356" width="9.109375" style="1"/>
    <col min="4357" max="4357" width="11.109375" style="1" customWidth="1"/>
    <col min="4358" max="4358" width="10.5546875" style="1" customWidth="1"/>
    <col min="4359" max="4359" width="9.109375" style="1"/>
    <col min="4360" max="4360" width="12.5546875" style="1" customWidth="1"/>
    <col min="4361" max="4608" width="9.109375" style="1"/>
    <col min="4609" max="4609" width="13.5546875" style="1" customWidth="1"/>
    <col min="4610" max="4612" width="9.109375" style="1"/>
    <col min="4613" max="4613" width="11.109375" style="1" customWidth="1"/>
    <col min="4614" max="4614" width="10.5546875" style="1" customWidth="1"/>
    <col min="4615" max="4615" width="9.109375" style="1"/>
    <col min="4616" max="4616" width="12.5546875" style="1" customWidth="1"/>
    <col min="4617" max="4864" width="9.109375" style="1"/>
    <col min="4865" max="4865" width="13.5546875" style="1" customWidth="1"/>
    <col min="4866" max="4868" width="9.109375" style="1"/>
    <col min="4869" max="4869" width="11.109375" style="1" customWidth="1"/>
    <col min="4870" max="4870" width="10.5546875" style="1" customWidth="1"/>
    <col min="4871" max="4871" width="9.109375" style="1"/>
    <col min="4872" max="4872" width="12.5546875" style="1" customWidth="1"/>
    <col min="4873" max="5120" width="9.109375" style="1"/>
    <col min="5121" max="5121" width="13.5546875" style="1" customWidth="1"/>
    <col min="5122" max="5124" width="9.109375" style="1"/>
    <col min="5125" max="5125" width="11.109375" style="1" customWidth="1"/>
    <col min="5126" max="5126" width="10.5546875" style="1" customWidth="1"/>
    <col min="5127" max="5127" width="9.109375" style="1"/>
    <col min="5128" max="5128" width="12.5546875" style="1" customWidth="1"/>
    <col min="5129" max="5376" width="9.109375" style="1"/>
    <col min="5377" max="5377" width="13.5546875" style="1" customWidth="1"/>
    <col min="5378" max="5380" width="9.109375" style="1"/>
    <col min="5381" max="5381" width="11.109375" style="1" customWidth="1"/>
    <col min="5382" max="5382" width="10.5546875" style="1" customWidth="1"/>
    <col min="5383" max="5383" width="9.109375" style="1"/>
    <col min="5384" max="5384" width="12.5546875" style="1" customWidth="1"/>
    <col min="5385" max="5632" width="9.109375" style="1"/>
    <col min="5633" max="5633" width="13.5546875" style="1" customWidth="1"/>
    <col min="5634" max="5636" width="9.109375" style="1"/>
    <col min="5637" max="5637" width="11.109375" style="1" customWidth="1"/>
    <col min="5638" max="5638" width="10.5546875" style="1" customWidth="1"/>
    <col min="5639" max="5639" width="9.109375" style="1"/>
    <col min="5640" max="5640" width="12.5546875" style="1" customWidth="1"/>
    <col min="5641" max="5888" width="9.109375" style="1"/>
    <col min="5889" max="5889" width="13.5546875" style="1" customWidth="1"/>
    <col min="5890" max="5892" width="9.109375" style="1"/>
    <col min="5893" max="5893" width="11.109375" style="1" customWidth="1"/>
    <col min="5894" max="5894" width="10.5546875" style="1" customWidth="1"/>
    <col min="5895" max="5895" width="9.109375" style="1"/>
    <col min="5896" max="5896" width="12.5546875" style="1" customWidth="1"/>
    <col min="5897" max="6144" width="9.109375" style="1"/>
    <col min="6145" max="6145" width="13.5546875" style="1" customWidth="1"/>
    <col min="6146" max="6148" width="9.109375" style="1"/>
    <col min="6149" max="6149" width="11.109375" style="1" customWidth="1"/>
    <col min="6150" max="6150" width="10.5546875" style="1" customWidth="1"/>
    <col min="6151" max="6151" width="9.109375" style="1"/>
    <col min="6152" max="6152" width="12.5546875" style="1" customWidth="1"/>
    <col min="6153" max="6400" width="9.109375" style="1"/>
    <col min="6401" max="6401" width="13.5546875" style="1" customWidth="1"/>
    <col min="6402" max="6404" width="9.109375" style="1"/>
    <col min="6405" max="6405" width="11.109375" style="1" customWidth="1"/>
    <col min="6406" max="6406" width="10.5546875" style="1" customWidth="1"/>
    <col min="6407" max="6407" width="9.109375" style="1"/>
    <col min="6408" max="6408" width="12.5546875" style="1" customWidth="1"/>
    <col min="6409" max="6656" width="9.109375" style="1"/>
    <col min="6657" max="6657" width="13.5546875" style="1" customWidth="1"/>
    <col min="6658" max="6660" width="9.109375" style="1"/>
    <col min="6661" max="6661" width="11.109375" style="1" customWidth="1"/>
    <col min="6662" max="6662" width="10.5546875" style="1" customWidth="1"/>
    <col min="6663" max="6663" width="9.109375" style="1"/>
    <col min="6664" max="6664" width="12.5546875" style="1" customWidth="1"/>
    <col min="6665" max="6912" width="9.109375" style="1"/>
    <col min="6913" max="6913" width="13.5546875" style="1" customWidth="1"/>
    <col min="6914" max="6916" width="9.109375" style="1"/>
    <col min="6917" max="6917" width="11.109375" style="1" customWidth="1"/>
    <col min="6918" max="6918" width="10.5546875" style="1" customWidth="1"/>
    <col min="6919" max="6919" width="9.109375" style="1"/>
    <col min="6920" max="6920" width="12.5546875" style="1" customWidth="1"/>
    <col min="6921" max="7168" width="9.109375" style="1"/>
    <col min="7169" max="7169" width="13.5546875" style="1" customWidth="1"/>
    <col min="7170" max="7172" width="9.109375" style="1"/>
    <col min="7173" max="7173" width="11.109375" style="1" customWidth="1"/>
    <col min="7174" max="7174" width="10.5546875" style="1" customWidth="1"/>
    <col min="7175" max="7175" width="9.109375" style="1"/>
    <col min="7176" max="7176" width="12.5546875" style="1" customWidth="1"/>
    <col min="7177" max="7424" width="9.109375" style="1"/>
    <col min="7425" max="7425" width="13.5546875" style="1" customWidth="1"/>
    <col min="7426" max="7428" width="9.109375" style="1"/>
    <col min="7429" max="7429" width="11.109375" style="1" customWidth="1"/>
    <col min="7430" max="7430" width="10.5546875" style="1" customWidth="1"/>
    <col min="7431" max="7431" width="9.109375" style="1"/>
    <col min="7432" max="7432" width="12.5546875" style="1" customWidth="1"/>
    <col min="7433" max="7680" width="9.109375" style="1"/>
    <col min="7681" max="7681" width="13.5546875" style="1" customWidth="1"/>
    <col min="7682" max="7684" width="9.109375" style="1"/>
    <col min="7685" max="7685" width="11.109375" style="1" customWidth="1"/>
    <col min="7686" max="7686" width="10.5546875" style="1" customWidth="1"/>
    <col min="7687" max="7687" width="9.109375" style="1"/>
    <col min="7688" max="7688" width="12.5546875" style="1" customWidth="1"/>
    <col min="7689" max="7936" width="9.109375" style="1"/>
    <col min="7937" max="7937" width="13.5546875" style="1" customWidth="1"/>
    <col min="7938" max="7940" width="9.109375" style="1"/>
    <col min="7941" max="7941" width="11.109375" style="1" customWidth="1"/>
    <col min="7942" max="7942" width="10.5546875" style="1" customWidth="1"/>
    <col min="7943" max="7943" width="9.109375" style="1"/>
    <col min="7944" max="7944" width="12.5546875" style="1" customWidth="1"/>
    <col min="7945" max="8192" width="9.109375" style="1"/>
    <col min="8193" max="8193" width="13.5546875" style="1" customWidth="1"/>
    <col min="8194" max="8196" width="9.109375" style="1"/>
    <col min="8197" max="8197" width="11.109375" style="1" customWidth="1"/>
    <col min="8198" max="8198" width="10.5546875" style="1" customWidth="1"/>
    <col min="8199" max="8199" width="9.109375" style="1"/>
    <col min="8200" max="8200" width="12.5546875" style="1" customWidth="1"/>
    <col min="8201" max="8448" width="9.109375" style="1"/>
    <col min="8449" max="8449" width="13.5546875" style="1" customWidth="1"/>
    <col min="8450" max="8452" width="9.109375" style="1"/>
    <col min="8453" max="8453" width="11.109375" style="1" customWidth="1"/>
    <col min="8454" max="8454" width="10.5546875" style="1" customWidth="1"/>
    <col min="8455" max="8455" width="9.109375" style="1"/>
    <col min="8456" max="8456" width="12.5546875" style="1" customWidth="1"/>
    <col min="8457" max="8704" width="9.109375" style="1"/>
    <col min="8705" max="8705" width="13.5546875" style="1" customWidth="1"/>
    <col min="8706" max="8708" width="9.109375" style="1"/>
    <col min="8709" max="8709" width="11.109375" style="1" customWidth="1"/>
    <col min="8710" max="8710" width="10.5546875" style="1" customWidth="1"/>
    <col min="8711" max="8711" width="9.109375" style="1"/>
    <col min="8712" max="8712" width="12.5546875" style="1" customWidth="1"/>
    <col min="8713" max="8960" width="9.109375" style="1"/>
    <col min="8961" max="8961" width="13.5546875" style="1" customWidth="1"/>
    <col min="8962" max="8964" width="9.109375" style="1"/>
    <col min="8965" max="8965" width="11.109375" style="1" customWidth="1"/>
    <col min="8966" max="8966" width="10.5546875" style="1" customWidth="1"/>
    <col min="8967" max="8967" width="9.109375" style="1"/>
    <col min="8968" max="8968" width="12.5546875" style="1" customWidth="1"/>
    <col min="8969" max="9216" width="9.109375" style="1"/>
    <col min="9217" max="9217" width="13.5546875" style="1" customWidth="1"/>
    <col min="9218" max="9220" width="9.109375" style="1"/>
    <col min="9221" max="9221" width="11.109375" style="1" customWidth="1"/>
    <col min="9222" max="9222" width="10.5546875" style="1" customWidth="1"/>
    <col min="9223" max="9223" width="9.109375" style="1"/>
    <col min="9224" max="9224" width="12.5546875" style="1" customWidth="1"/>
    <col min="9225" max="9472" width="9.109375" style="1"/>
    <col min="9473" max="9473" width="13.5546875" style="1" customWidth="1"/>
    <col min="9474" max="9476" width="9.109375" style="1"/>
    <col min="9477" max="9477" width="11.109375" style="1" customWidth="1"/>
    <col min="9478" max="9478" width="10.5546875" style="1" customWidth="1"/>
    <col min="9479" max="9479" width="9.109375" style="1"/>
    <col min="9480" max="9480" width="12.5546875" style="1" customWidth="1"/>
    <col min="9481" max="9728" width="9.109375" style="1"/>
    <col min="9729" max="9729" width="13.5546875" style="1" customWidth="1"/>
    <col min="9730" max="9732" width="9.109375" style="1"/>
    <col min="9733" max="9733" width="11.109375" style="1" customWidth="1"/>
    <col min="9734" max="9734" width="10.5546875" style="1" customWidth="1"/>
    <col min="9735" max="9735" width="9.109375" style="1"/>
    <col min="9736" max="9736" width="12.5546875" style="1" customWidth="1"/>
    <col min="9737" max="9984" width="9.109375" style="1"/>
    <col min="9985" max="9985" width="13.5546875" style="1" customWidth="1"/>
    <col min="9986" max="9988" width="9.109375" style="1"/>
    <col min="9989" max="9989" width="11.109375" style="1" customWidth="1"/>
    <col min="9990" max="9990" width="10.5546875" style="1" customWidth="1"/>
    <col min="9991" max="9991" width="9.109375" style="1"/>
    <col min="9992" max="9992" width="12.5546875" style="1" customWidth="1"/>
    <col min="9993" max="10240" width="9.109375" style="1"/>
    <col min="10241" max="10241" width="13.5546875" style="1" customWidth="1"/>
    <col min="10242" max="10244" width="9.109375" style="1"/>
    <col min="10245" max="10245" width="11.109375" style="1" customWidth="1"/>
    <col min="10246" max="10246" width="10.5546875" style="1" customWidth="1"/>
    <col min="10247" max="10247" width="9.109375" style="1"/>
    <col min="10248" max="10248" width="12.5546875" style="1" customWidth="1"/>
    <col min="10249" max="10496" width="9.109375" style="1"/>
    <col min="10497" max="10497" width="13.5546875" style="1" customWidth="1"/>
    <col min="10498" max="10500" width="9.109375" style="1"/>
    <col min="10501" max="10501" width="11.109375" style="1" customWidth="1"/>
    <col min="10502" max="10502" width="10.5546875" style="1" customWidth="1"/>
    <col min="10503" max="10503" width="9.109375" style="1"/>
    <col min="10504" max="10504" width="12.5546875" style="1" customWidth="1"/>
    <col min="10505" max="10752" width="9.109375" style="1"/>
    <col min="10753" max="10753" width="13.5546875" style="1" customWidth="1"/>
    <col min="10754" max="10756" width="9.109375" style="1"/>
    <col min="10757" max="10757" width="11.109375" style="1" customWidth="1"/>
    <col min="10758" max="10758" width="10.5546875" style="1" customWidth="1"/>
    <col min="10759" max="10759" width="9.109375" style="1"/>
    <col min="10760" max="10760" width="12.5546875" style="1" customWidth="1"/>
    <col min="10761" max="11008" width="9.109375" style="1"/>
    <col min="11009" max="11009" width="13.5546875" style="1" customWidth="1"/>
    <col min="11010" max="11012" width="9.109375" style="1"/>
    <col min="11013" max="11013" width="11.109375" style="1" customWidth="1"/>
    <col min="11014" max="11014" width="10.5546875" style="1" customWidth="1"/>
    <col min="11015" max="11015" width="9.109375" style="1"/>
    <col min="11016" max="11016" width="12.5546875" style="1" customWidth="1"/>
    <col min="11017" max="11264" width="9.109375" style="1"/>
    <col min="11265" max="11265" width="13.5546875" style="1" customWidth="1"/>
    <col min="11266" max="11268" width="9.109375" style="1"/>
    <col min="11269" max="11269" width="11.109375" style="1" customWidth="1"/>
    <col min="11270" max="11270" width="10.5546875" style="1" customWidth="1"/>
    <col min="11271" max="11271" width="9.109375" style="1"/>
    <col min="11272" max="11272" width="12.5546875" style="1" customWidth="1"/>
    <col min="11273" max="11520" width="9.109375" style="1"/>
    <col min="11521" max="11521" width="13.5546875" style="1" customWidth="1"/>
    <col min="11522" max="11524" width="9.109375" style="1"/>
    <col min="11525" max="11525" width="11.109375" style="1" customWidth="1"/>
    <col min="11526" max="11526" width="10.5546875" style="1" customWidth="1"/>
    <col min="11527" max="11527" width="9.109375" style="1"/>
    <col min="11528" max="11528" width="12.5546875" style="1" customWidth="1"/>
    <col min="11529" max="11776" width="9.109375" style="1"/>
    <col min="11777" max="11777" width="13.5546875" style="1" customWidth="1"/>
    <col min="11778" max="11780" width="9.109375" style="1"/>
    <col min="11781" max="11781" width="11.109375" style="1" customWidth="1"/>
    <col min="11782" max="11782" width="10.5546875" style="1" customWidth="1"/>
    <col min="11783" max="11783" width="9.109375" style="1"/>
    <col min="11784" max="11784" width="12.5546875" style="1" customWidth="1"/>
    <col min="11785" max="12032" width="9.109375" style="1"/>
    <col min="12033" max="12033" width="13.5546875" style="1" customWidth="1"/>
    <col min="12034" max="12036" width="9.109375" style="1"/>
    <col min="12037" max="12037" width="11.109375" style="1" customWidth="1"/>
    <col min="12038" max="12038" width="10.5546875" style="1" customWidth="1"/>
    <col min="12039" max="12039" width="9.109375" style="1"/>
    <col min="12040" max="12040" width="12.5546875" style="1" customWidth="1"/>
    <col min="12041" max="12288" width="9.109375" style="1"/>
    <col min="12289" max="12289" width="13.5546875" style="1" customWidth="1"/>
    <col min="12290" max="12292" width="9.109375" style="1"/>
    <col min="12293" max="12293" width="11.109375" style="1" customWidth="1"/>
    <col min="12294" max="12294" width="10.5546875" style="1" customWidth="1"/>
    <col min="12295" max="12295" width="9.109375" style="1"/>
    <col min="12296" max="12296" width="12.5546875" style="1" customWidth="1"/>
    <col min="12297" max="12544" width="9.109375" style="1"/>
    <col min="12545" max="12545" width="13.5546875" style="1" customWidth="1"/>
    <col min="12546" max="12548" width="9.109375" style="1"/>
    <col min="12549" max="12549" width="11.109375" style="1" customWidth="1"/>
    <col min="12550" max="12550" width="10.5546875" style="1" customWidth="1"/>
    <col min="12551" max="12551" width="9.109375" style="1"/>
    <col min="12552" max="12552" width="12.5546875" style="1" customWidth="1"/>
    <col min="12553" max="12800" width="9.109375" style="1"/>
    <col min="12801" max="12801" width="13.5546875" style="1" customWidth="1"/>
    <col min="12802" max="12804" width="9.109375" style="1"/>
    <col min="12805" max="12805" width="11.109375" style="1" customWidth="1"/>
    <col min="12806" max="12806" width="10.5546875" style="1" customWidth="1"/>
    <col min="12807" max="12807" width="9.109375" style="1"/>
    <col min="12808" max="12808" width="12.5546875" style="1" customWidth="1"/>
    <col min="12809" max="13056" width="9.109375" style="1"/>
    <col min="13057" max="13057" width="13.5546875" style="1" customWidth="1"/>
    <col min="13058" max="13060" width="9.109375" style="1"/>
    <col min="13061" max="13061" width="11.109375" style="1" customWidth="1"/>
    <col min="13062" max="13062" width="10.5546875" style="1" customWidth="1"/>
    <col min="13063" max="13063" width="9.109375" style="1"/>
    <col min="13064" max="13064" width="12.5546875" style="1" customWidth="1"/>
    <col min="13065" max="13312" width="9.109375" style="1"/>
    <col min="13313" max="13313" width="13.5546875" style="1" customWidth="1"/>
    <col min="13314" max="13316" width="9.109375" style="1"/>
    <col min="13317" max="13317" width="11.109375" style="1" customWidth="1"/>
    <col min="13318" max="13318" width="10.5546875" style="1" customWidth="1"/>
    <col min="13319" max="13319" width="9.109375" style="1"/>
    <col min="13320" max="13320" width="12.5546875" style="1" customWidth="1"/>
    <col min="13321" max="13568" width="9.109375" style="1"/>
    <col min="13569" max="13569" width="13.5546875" style="1" customWidth="1"/>
    <col min="13570" max="13572" width="9.109375" style="1"/>
    <col min="13573" max="13573" width="11.109375" style="1" customWidth="1"/>
    <col min="13574" max="13574" width="10.5546875" style="1" customWidth="1"/>
    <col min="13575" max="13575" width="9.109375" style="1"/>
    <col min="13576" max="13576" width="12.5546875" style="1" customWidth="1"/>
    <col min="13577" max="13824" width="9.109375" style="1"/>
    <col min="13825" max="13825" width="13.5546875" style="1" customWidth="1"/>
    <col min="13826" max="13828" width="9.109375" style="1"/>
    <col min="13829" max="13829" width="11.109375" style="1" customWidth="1"/>
    <col min="13830" max="13830" width="10.5546875" style="1" customWidth="1"/>
    <col min="13831" max="13831" width="9.109375" style="1"/>
    <col min="13832" max="13832" width="12.5546875" style="1" customWidth="1"/>
    <col min="13833" max="14080" width="9.109375" style="1"/>
    <col min="14081" max="14081" width="13.5546875" style="1" customWidth="1"/>
    <col min="14082" max="14084" width="9.109375" style="1"/>
    <col min="14085" max="14085" width="11.109375" style="1" customWidth="1"/>
    <col min="14086" max="14086" width="10.5546875" style="1" customWidth="1"/>
    <col min="14087" max="14087" width="9.109375" style="1"/>
    <col min="14088" max="14088" width="12.5546875" style="1" customWidth="1"/>
    <col min="14089" max="14336" width="9.109375" style="1"/>
    <col min="14337" max="14337" width="13.5546875" style="1" customWidth="1"/>
    <col min="14338" max="14340" width="9.109375" style="1"/>
    <col min="14341" max="14341" width="11.109375" style="1" customWidth="1"/>
    <col min="14342" max="14342" width="10.5546875" style="1" customWidth="1"/>
    <col min="14343" max="14343" width="9.109375" style="1"/>
    <col min="14344" max="14344" width="12.5546875" style="1" customWidth="1"/>
    <col min="14345" max="14592" width="9.109375" style="1"/>
    <col min="14593" max="14593" width="13.5546875" style="1" customWidth="1"/>
    <col min="14594" max="14596" width="9.109375" style="1"/>
    <col min="14597" max="14597" width="11.109375" style="1" customWidth="1"/>
    <col min="14598" max="14598" width="10.5546875" style="1" customWidth="1"/>
    <col min="14599" max="14599" width="9.109375" style="1"/>
    <col min="14600" max="14600" width="12.5546875" style="1" customWidth="1"/>
    <col min="14601" max="14848" width="9.109375" style="1"/>
    <col min="14849" max="14849" width="13.5546875" style="1" customWidth="1"/>
    <col min="14850" max="14852" width="9.109375" style="1"/>
    <col min="14853" max="14853" width="11.109375" style="1" customWidth="1"/>
    <col min="14854" max="14854" width="10.5546875" style="1" customWidth="1"/>
    <col min="14855" max="14855" width="9.109375" style="1"/>
    <col min="14856" max="14856" width="12.5546875" style="1" customWidth="1"/>
    <col min="14857" max="15104" width="9.109375" style="1"/>
    <col min="15105" max="15105" width="13.5546875" style="1" customWidth="1"/>
    <col min="15106" max="15108" width="9.109375" style="1"/>
    <col min="15109" max="15109" width="11.109375" style="1" customWidth="1"/>
    <col min="15110" max="15110" width="10.5546875" style="1" customWidth="1"/>
    <col min="15111" max="15111" width="9.109375" style="1"/>
    <col min="15112" max="15112" width="12.5546875" style="1" customWidth="1"/>
    <col min="15113" max="15360" width="9.109375" style="1"/>
    <col min="15361" max="15361" width="13.5546875" style="1" customWidth="1"/>
    <col min="15362" max="15364" width="9.109375" style="1"/>
    <col min="15365" max="15365" width="11.109375" style="1" customWidth="1"/>
    <col min="15366" max="15366" width="10.5546875" style="1" customWidth="1"/>
    <col min="15367" max="15367" width="9.109375" style="1"/>
    <col min="15368" max="15368" width="12.5546875" style="1" customWidth="1"/>
    <col min="15369" max="15616" width="9.109375" style="1"/>
    <col min="15617" max="15617" width="13.5546875" style="1" customWidth="1"/>
    <col min="15618" max="15620" width="9.109375" style="1"/>
    <col min="15621" max="15621" width="11.109375" style="1" customWidth="1"/>
    <col min="15622" max="15622" width="10.5546875" style="1" customWidth="1"/>
    <col min="15623" max="15623" width="9.109375" style="1"/>
    <col min="15624" max="15624" width="12.5546875" style="1" customWidth="1"/>
    <col min="15625" max="15872" width="9.109375" style="1"/>
    <col min="15873" max="15873" width="13.5546875" style="1" customWidth="1"/>
    <col min="15874" max="15876" width="9.109375" style="1"/>
    <col min="15877" max="15877" width="11.109375" style="1" customWidth="1"/>
    <col min="15878" max="15878" width="10.5546875" style="1" customWidth="1"/>
    <col min="15879" max="15879" width="9.109375" style="1"/>
    <col min="15880" max="15880" width="12.5546875" style="1" customWidth="1"/>
    <col min="15881" max="16128" width="9.109375" style="1"/>
    <col min="16129" max="16129" width="13.5546875" style="1" customWidth="1"/>
    <col min="16130" max="16132" width="9.109375" style="1"/>
    <col min="16133" max="16133" width="11.109375" style="1" customWidth="1"/>
    <col min="16134" max="16134" width="10.5546875" style="1" customWidth="1"/>
    <col min="16135" max="16135" width="9.109375" style="1"/>
    <col min="16136" max="16136" width="12.5546875" style="1" customWidth="1"/>
    <col min="16137" max="16384" width="9.109375" style="1"/>
  </cols>
  <sheetData>
    <row r="1" spans="5:8" ht="15" customHeight="1" x14ac:dyDescent="0.25">
      <c r="E1" s="2" t="s">
        <v>0</v>
      </c>
      <c r="F1" s="2"/>
      <c r="G1" s="2"/>
      <c r="H1" s="2"/>
    </row>
    <row r="2" spans="5:8" x14ac:dyDescent="0.25">
      <c r="E2" s="2"/>
      <c r="F2" s="2"/>
      <c r="G2" s="2"/>
      <c r="H2" s="2"/>
    </row>
    <row r="3" spans="5:8" x14ac:dyDescent="0.25">
      <c r="E3" s="2"/>
      <c r="F3" s="2"/>
      <c r="G3" s="2"/>
      <c r="H3" s="2"/>
    </row>
    <row r="4" spans="5:8" x14ac:dyDescent="0.25">
      <c r="E4" s="3"/>
      <c r="F4" s="3"/>
      <c r="G4" s="3"/>
      <c r="H4" s="3"/>
    </row>
    <row r="5" spans="5:8" x14ac:dyDescent="0.25">
      <c r="E5" s="3"/>
      <c r="F5" s="3"/>
      <c r="G5" s="3"/>
      <c r="H5" s="3"/>
    </row>
    <row r="6" spans="5:8" x14ac:dyDescent="0.25">
      <c r="E6" s="3"/>
      <c r="F6" s="3"/>
      <c r="G6" s="3"/>
      <c r="H6" s="3"/>
    </row>
    <row r="7" spans="5:8" x14ac:dyDescent="0.25">
      <c r="E7" s="3"/>
      <c r="F7" s="3"/>
      <c r="G7" s="3"/>
      <c r="H7" s="3"/>
    </row>
    <row r="8" spans="5:8" x14ac:dyDescent="0.25">
      <c r="E8" s="3"/>
      <c r="F8" s="3"/>
      <c r="G8" s="3"/>
      <c r="H8" s="3"/>
    </row>
    <row r="9" spans="5:8" x14ac:dyDescent="0.25">
      <c r="E9" s="3"/>
      <c r="F9" s="3"/>
      <c r="G9" s="3"/>
      <c r="H9" s="3"/>
    </row>
    <row r="10" spans="5:8" x14ac:dyDescent="0.25">
      <c r="E10" s="3"/>
      <c r="F10" s="3"/>
      <c r="G10" s="3"/>
      <c r="H10" s="3"/>
    </row>
    <row r="11" spans="5:8" x14ac:dyDescent="0.25">
      <c r="E11" s="3"/>
      <c r="F11" s="3"/>
      <c r="G11" s="3"/>
      <c r="H11" s="3"/>
    </row>
    <row r="12" spans="5:8" x14ac:dyDescent="0.25">
      <c r="E12" s="3"/>
      <c r="F12" s="3"/>
      <c r="G12" s="3"/>
      <c r="H12" s="3"/>
    </row>
    <row r="13" spans="5:8" x14ac:dyDescent="0.25">
      <c r="E13" s="3"/>
      <c r="F13" s="3"/>
      <c r="G13" s="3"/>
      <c r="H13" s="3"/>
    </row>
    <row r="20" spans="1:8" ht="15" customHeight="1" x14ac:dyDescent="0.3">
      <c r="A20" s="4" t="s">
        <v>1</v>
      </c>
      <c r="B20" s="4"/>
      <c r="C20" s="4"/>
      <c r="D20" s="4"/>
      <c r="E20" s="4"/>
      <c r="F20" s="4"/>
      <c r="G20" s="4"/>
      <c r="H20" s="4"/>
    </row>
    <row r="21" spans="1:8" x14ac:dyDescent="0.25">
      <c r="A21" s="5" t="str">
        <f>CONCATENATE("на ",[1]ЗАПОЛНИТЬ!$B$18," ",[1]ЗАПОЛНИТЬ!$C$18)</f>
        <v>на 1 квітня 2016 р.</v>
      </c>
      <c r="B21" s="5"/>
      <c r="C21" s="5"/>
      <c r="D21" s="5"/>
      <c r="E21" s="5"/>
      <c r="F21" s="5"/>
      <c r="G21" s="5"/>
      <c r="H21" s="5"/>
    </row>
    <row r="22" spans="1:8" x14ac:dyDescent="0.25">
      <c r="A22" s="6"/>
      <c r="B22" s="6"/>
      <c r="C22" s="6"/>
      <c r="D22" s="6"/>
      <c r="E22" s="6"/>
      <c r="F22" s="6"/>
      <c r="G22" s="7"/>
      <c r="H22" s="8" t="s">
        <v>2</v>
      </c>
    </row>
    <row r="23" spans="1:8" ht="45.75" customHeight="1" x14ac:dyDescent="0.3">
      <c r="A23" s="9" t="s">
        <v>3</v>
      </c>
      <c r="B23" s="10" t="str">
        <f>[1]ЗАПОЛНИТЬ!B3</f>
        <v>Відділ освіти Амур - Нижньодніпровської районної у місті ради</v>
      </c>
      <c r="C23" s="10"/>
      <c r="D23" s="10"/>
      <c r="E23" s="10"/>
      <c r="F23" s="10"/>
      <c r="G23" s="7" t="s">
        <v>4</v>
      </c>
      <c r="H23" s="11" t="str">
        <f>[1]ЗАПОЛНИТЬ!B13</f>
        <v>37969169</v>
      </c>
    </row>
    <row r="24" spans="1:8" x14ac:dyDescent="0.25">
      <c r="A24" s="9" t="s">
        <v>5</v>
      </c>
      <c r="B24" s="12" t="str">
        <f>[1]ЗАПОЛНИТЬ!B5</f>
        <v>49023,м. Дніпропетровськ, пр.Мануйлівський,31</v>
      </c>
      <c r="C24" s="12"/>
      <c r="D24" s="12"/>
      <c r="E24" s="12"/>
      <c r="F24" s="12"/>
      <c r="G24" s="7" t="str">
        <f>[1]ЗАПОЛНИТЬ!A14</f>
        <v>за КОАТУУ</v>
      </c>
      <c r="H24" s="13">
        <f>[1]ЗАПОЛНИТЬ!B14</f>
        <v>1210136300</v>
      </c>
    </row>
    <row r="25" spans="1:8" x14ac:dyDescent="0.25">
      <c r="A25" s="9" t="s">
        <v>6</v>
      </c>
      <c r="B25" s="14"/>
      <c r="C25" s="14"/>
      <c r="D25" s="14"/>
      <c r="E25" s="15"/>
      <c r="F25" s="15"/>
      <c r="H25" s="16">
        <f>[1]ЗАПОЛНИТЬ!B15</f>
        <v>420</v>
      </c>
    </row>
    <row r="26" spans="1:8" ht="14.4" x14ac:dyDescent="0.3">
      <c r="A26" s="17" t="str">
        <f>[1]ЗАПОЛНИТЬ!D15</f>
        <v>Орган місцевого самоврядування</v>
      </c>
      <c r="B26" s="17"/>
      <c r="C26" s="17"/>
      <c r="D26" s="17"/>
      <c r="E26" s="17"/>
      <c r="F26" s="17"/>
      <c r="G26" s="7" t="str">
        <f>[1]ЗАПОЛНИТЬ!A15</f>
        <v>за КОПФГ</v>
      </c>
      <c r="H26" s="18"/>
    </row>
    <row r="27" spans="1:8" ht="27" customHeight="1" x14ac:dyDescent="0.25">
      <c r="A27" s="9" t="s">
        <v>7</v>
      </c>
      <c r="B27" s="9"/>
      <c r="C27" s="9"/>
      <c r="D27" s="19"/>
      <c r="E27" s="19"/>
      <c r="F27" s="19"/>
      <c r="G27" s="9"/>
      <c r="H27" s="6"/>
    </row>
    <row r="28" spans="1:8" s="21" customFormat="1" x14ac:dyDescent="0.3">
      <c r="A28" s="20" t="str">
        <f>[1]ЗАПОЛНИТЬ!H9</f>
        <v>-</v>
      </c>
      <c r="B28" s="17" t="str">
        <f>[1]Ф.2.ЗВЕД!E12</f>
        <v>-</v>
      </c>
      <c r="C28" s="17"/>
      <c r="D28" s="17"/>
      <c r="E28" s="17"/>
      <c r="F28" s="17"/>
      <c r="G28" s="17"/>
      <c r="H28" s="17"/>
    </row>
    <row r="29" spans="1:8" s="21" customFormat="1" ht="24.75" customHeight="1" x14ac:dyDescent="0.25">
      <c r="A29" s="9" t="s">
        <v>8</v>
      </c>
      <c r="B29" s="9"/>
      <c r="C29" s="9"/>
      <c r="D29" s="9"/>
      <c r="E29" s="9"/>
      <c r="F29" s="9"/>
      <c r="G29" s="22"/>
      <c r="H29" s="7"/>
    </row>
    <row r="30" spans="1:8" ht="14.4" x14ac:dyDescent="0.3">
      <c r="A30" s="23" t="str">
        <f>[1]ЗАПОЛНИТЬ!H10</f>
        <v>10</v>
      </c>
      <c r="B30" s="17" t="str">
        <f>[1]ЗАПОЛНИТЬ!I10</f>
        <v>Орган з питань освіти і науки</v>
      </c>
      <c r="C30" s="17"/>
      <c r="D30" s="17"/>
      <c r="E30" s="17"/>
      <c r="F30" s="17"/>
      <c r="G30" s="17"/>
      <c r="H30" s="17"/>
    </row>
    <row r="31" spans="1:8" x14ac:dyDescent="0.25">
      <c r="A31" s="24"/>
      <c r="B31" s="24"/>
      <c r="C31" s="24"/>
      <c r="D31" s="24"/>
      <c r="E31" s="24"/>
      <c r="F31" s="9"/>
      <c r="G31" s="9"/>
      <c r="H31" s="6"/>
    </row>
    <row r="32" spans="1:8" x14ac:dyDescent="0.25">
      <c r="A32" s="25" t="s">
        <v>9</v>
      </c>
      <c r="B32" s="25"/>
      <c r="C32" s="25"/>
      <c r="D32" s="25"/>
      <c r="E32" s="25"/>
      <c r="F32" s="6"/>
      <c r="G32" s="6"/>
      <c r="H32" s="6"/>
    </row>
    <row r="33" spans="1:8" x14ac:dyDescent="0.25">
      <c r="A33" s="25" t="s">
        <v>10</v>
      </c>
      <c r="B33" s="25"/>
      <c r="C33" s="25"/>
      <c r="D33" s="25"/>
      <c r="E33" s="25"/>
      <c r="F33" s="6"/>
      <c r="G33" s="6"/>
      <c r="H33" s="6"/>
    </row>
    <row r="34" spans="1:8" x14ac:dyDescent="0.25">
      <c r="A34" s="6"/>
      <c r="B34" s="6"/>
      <c r="C34" s="6"/>
      <c r="D34" s="6"/>
      <c r="E34" s="6"/>
      <c r="F34" s="6"/>
      <c r="G34" s="6"/>
      <c r="H34" s="6"/>
    </row>
  </sheetData>
  <mergeCells count="12">
    <mergeCell ref="B28:H28"/>
    <mergeCell ref="B30:H30"/>
    <mergeCell ref="A32:E32"/>
    <mergeCell ref="A33:E33"/>
    <mergeCell ref="E1:H3"/>
    <mergeCell ref="A20:H20"/>
    <mergeCell ref="A21:H21"/>
    <mergeCell ref="B23:F23"/>
    <mergeCell ref="B24:F24"/>
    <mergeCell ref="E25:F25"/>
    <mergeCell ref="H25:H26"/>
    <mergeCell ref="A26:F2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sqref="A1:XFD1048576"/>
    </sheetView>
  </sheetViews>
  <sheetFormatPr defaultRowHeight="14.4" x14ac:dyDescent="0.3"/>
  <cols>
    <col min="1" max="1" width="66" customWidth="1"/>
    <col min="2" max="2" width="5.33203125" customWidth="1"/>
    <col min="3" max="3" width="4.44140625" customWidth="1"/>
    <col min="4" max="4" width="10.5546875" customWidth="1"/>
    <col min="5" max="5" width="11.88671875" customWidth="1"/>
    <col min="6" max="6" width="9.88671875" customWidth="1"/>
    <col min="7" max="7" width="12.5546875" customWidth="1"/>
    <col min="8" max="8" width="11.5546875" customWidth="1"/>
    <col min="9" max="9" width="12.33203125" customWidth="1"/>
    <col min="10" max="10" width="11.44140625" customWidth="1"/>
    <col min="14" max="14" width="10.109375" customWidth="1"/>
    <col min="257" max="257" width="66" customWidth="1"/>
    <col min="258" max="258" width="5.33203125" customWidth="1"/>
    <col min="259" max="259" width="4.44140625" customWidth="1"/>
    <col min="260" max="260" width="10.5546875" customWidth="1"/>
    <col min="261" max="261" width="11.88671875" customWidth="1"/>
    <col min="262" max="262" width="9.88671875" customWidth="1"/>
    <col min="263" max="263" width="12.5546875" customWidth="1"/>
    <col min="264" max="264" width="11.5546875" customWidth="1"/>
    <col min="265" max="265" width="12.33203125" customWidth="1"/>
    <col min="266" max="266" width="11.44140625" customWidth="1"/>
    <col min="270" max="270" width="10.109375" customWidth="1"/>
    <col min="513" max="513" width="66" customWidth="1"/>
    <col min="514" max="514" width="5.33203125" customWidth="1"/>
    <col min="515" max="515" width="4.44140625" customWidth="1"/>
    <col min="516" max="516" width="10.5546875" customWidth="1"/>
    <col min="517" max="517" width="11.88671875" customWidth="1"/>
    <col min="518" max="518" width="9.88671875" customWidth="1"/>
    <col min="519" max="519" width="12.5546875" customWidth="1"/>
    <col min="520" max="520" width="11.5546875" customWidth="1"/>
    <col min="521" max="521" width="12.33203125" customWidth="1"/>
    <col min="522" max="522" width="11.44140625" customWidth="1"/>
    <col min="526" max="526" width="10.109375" customWidth="1"/>
    <col min="769" max="769" width="66" customWidth="1"/>
    <col min="770" max="770" width="5.33203125" customWidth="1"/>
    <col min="771" max="771" width="4.44140625" customWidth="1"/>
    <col min="772" max="772" width="10.5546875" customWidth="1"/>
    <col min="773" max="773" width="11.88671875" customWidth="1"/>
    <col min="774" max="774" width="9.88671875" customWidth="1"/>
    <col min="775" max="775" width="12.5546875" customWidth="1"/>
    <col min="776" max="776" width="11.5546875" customWidth="1"/>
    <col min="777" max="777" width="12.33203125" customWidth="1"/>
    <col min="778" max="778" width="11.44140625" customWidth="1"/>
    <col min="782" max="782" width="10.109375" customWidth="1"/>
    <col min="1025" max="1025" width="66" customWidth="1"/>
    <col min="1026" max="1026" width="5.33203125" customWidth="1"/>
    <col min="1027" max="1027" width="4.44140625" customWidth="1"/>
    <col min="1028" max="1028" width="10.5546875" customWidth="1"/>
    <col min="1029" max="1029" width="11.88671875" customWidth="1"/>
    <col min="1030" max="1030" width="9.88671875" customWidth="1"/>
    <col min="1031" max="1031" width="12.5546875" customWidth="1"/>
    <col min="1032" max="1032" width="11.5546875" customWidth="1"/>
    <col min="1033" max="1033" width="12.33203125" customWidth="1"/>
    <col min="1034" max="1034" width="11.44140625" customWidth="1"/>
    <col min="1038" max="1038" width="10.109375" customWidth="1"/>
    <col min="1281" max="1281" width="66" customWidth="1"/>
    <col min="1282" max="1282" width="5.33203125" customWidth="1"/>
    <col min="1283" max="1283" width="4.44140625" customWidth="1"/>
    <col min="1284" max="1284" width="10.5546875" customWidth="1"/>
    <col min="1285" max="1285" width="11.88671875" customWidth="1"/>
    <col min="1286" max="1286" width="9.88671875" customWidth="1"/>
    <col min="1287" max="1287" width="12.5546875" customWidth="1"/>
    <col min="1288" max="1288" width="11.5546875" customWidth="1"/>
    <col min="1289" max="1289" width="12.33203125" customWidth="1"/>
    <col min="1290" max="1290" width="11.44140625" customWidth="1"/>
    <col min="1294" max="1294" width="10.109375" customWidth="1"/>
    <col min="1537" max="1537" width="66" customWidth="1"/>
    <col min="1538" max="1538" width="5.33203125" customWidth="1"/>
    <col min="1539" max="1539" width="4.44140625" customWidth="1"/>
    <col min="1540" max="1540" width="10.5546875" customWidth="1"/>
    <col min="1541" max="1541" width="11.88671875" customWidth="1"/>
    <col min="1542" max="1542" width="9.88671875" customWidth="1"/>
    <col min="1543" max="1543" width="12.5546875" customWidth="1"/>
    <col min="1544" max="1544" width="11.5546875" customWidth="1"/>
    <col min="1545" max="1545" width="12.33203125" customWidth="1"/>
    <col min="1546" max="1546" width="11.44140625" customWidth="1"/>
    <col min="1550" max="1550" width="10.109375" customWidth="1"/>
    <col min="1793" max="1793" width="66" customWidth="1"/>
    <col min="1794" max="1794" width="5.33203125" customWidth="1"/>
    <col min="1795" max="1795" width="4.44140625" customWidth="1"/>
    <col min="1796" max="1796" width="10.5546875" customWidth="1"/>
    <col min="1797" max="1797" width="11.88671875" customWidth="1"/>
    <col min="1798" max="1798" width="9.88671875" customWidth="1"/>
    <col min="1799" max="1799" width="12.5546875" customWidth="1"/>
    <col min="1800" max="1800" width="11.5546875" customWidth="1"/>
    <col min="1801" max="1801" width="12.33203125" customWidth="1"/>
    <col min="1802" max="1802" width="11.44140625" customWidth="1"/>
    <col min="1806" max="1806" width="10.109375" customWidth="1"/>
    <col min="2049" max="2049" width="66" customWidth="1"/>
    <col min="2050" max="2050" width="5.33203125" customWidth="1"/>
    <col min="2051" max="2051" width="4.44140625" customWidth="1"/>
    <col min="2052" max="2052" width="10.5546875" customWidth="1"/>
    <col min="2053" max="2053" width="11.88671875" customWidth="1"/>
    <col min="2054" max="2054" width="9.88671875" customWidth="1"/>
    <col min="2055" max="2055" width="12.5546875" customWidth="1"/>
    <col min="2056" max="2056" width="11.5546875" customWidth="1"/>
    <col min="2057" max="2057" width="12.33203125" customWidth="1"/>
    <col min="2058" max="2058" width="11.44140625" customWidth="1"/>
    <col min="2062" max="2062" width="10.109375" customWidth="1"/>
    <col min="2305" max="2305" width="66" customWidth="1"/>
    <col min="2306" max="2306" width="5.33203125" customWidth="1"/>
    <col min="2307" max="2307" width="4.44140625" customWidth="1"/>
    <col min="2308" max="2308" width="10.5546875" customWidth="1"/>
    <col min="2309" max="2309" width="11.88671875" customWidth="1"/>
    <col min="2310" max="2310" width="9.88671875" customWidth="1"/>
    <col min="2311" max="2311" width="12.5546875" customWidth="1"/>
    <col min="2312" max="2312" width="11.5546875" customWidth="1"/>
    <col min="2313" max="2313" width="12.33203125" customWidth="1"/>
    <col min="2314" max="2314" width="11.44140625" customWidth="1"/>
    <col min="2318" max="2318" width="10.109375" customWidth="1"/>
    <col min="2561" max="2561" width="66" customWidth="1"/>
    <col min="2562" max="2562" width="5.33203125" customWidth="1"/>
    <col min="2563" max="2563" width="4.44140625" customWidth="1"/>
    <col min="2564" max="2564" width="10.5546875" customWidth="1"/>
    <col min="2565" max="2565" width="11.88671875" customWidth="1"/>
    <col min="2566" max="2566" width="9.88671875" customWidth="1"/>
    <col min="2567" max="2567" width="12.5546875" customWidth="1"/>
    <col min="2568" max="2568" width="11.5546875" customWidth="1"/>
    <col min="2569" max="2569" width="12.33203125" customWidth="1"/>
    <col min="2570" max="2570" width="11.44140625" customWidth="1"/>
    <col min="2574" max="2574" width="10.109375" customWidth="1"/>
    <col min="2817" max="2817" width="66" customWidth="1"/>
    <col min="2818" max="2818" width="5.33203125" customWidth="1"/>
    <col min="2819" max="2819" width="4.44140625" customWidth="1"/>
    <col min="2820" max="2820" width="10.5546875" customWidth="1"/>
    <col min="2821" max="2821" width="11.88671875" customWidth="1"/>
    <col min="2822" max="2822" width="9.88671875" customWidth="1"/>
    <col min="2823" max="2823" width="12.5546875" customWidth="1"/>
    <col min="2824" max="2824" width="11.5546875" customWidth="1"/>
    <col min="2825" max="2825" width="12.33203125" customWidth="1"/>
    <col min="2826" max="2826" width="11.44140625" customWidth="1"/>
    <col min="2830" max="2830" width="10.109375" customWidth="1"/>
    <col min="3073" max="3073" width="66" customWidth="1"/>
    <col min="3074" max="3074" width="5.33203125" customWidth="1"/>
    <col min="3075" max="3075" width="4.44140625" customWidth="1"/>
    <col min="3076" max="3076" width="10.5546875" customWidth="1"/>
    <col min="3077" max="3077" width="11.88671875" customWidth="1"/>
    <col min="3078" max="3078" width="9.88671875" customWidth="1"/>
    <col min="3079" max="3079" width="12.5546875" customWidth="1"/>
    <col min="3080" max="3080" width="11.5546875" customWidth="1"/>
    <col min="3081" max="3081" width="12.33203125" customWidth="1"/>
    <col min="3082" max="3082" width="11.44140625" customWidth="1"/>
    <col min="3086" max="3086" width="10.109375" customWidth="1"/>
    <col min="3329" max="3329" width="66" customWidth="1"/>
    <col min="3330" max="3330" width="5.33203125" customWidth="1"/>
    <col min="3331" max="3331" width="4.44140625" customWidth="1"/>
    <col min="3332" max="3332" width="10.5546875" customWidth="1"/>
    <col min="3333" max="3333" width="11.88671875" customWidth="1"/>
    <col min="3334" max="3334" width="9.88671875" customWidth="1"/>
    <col min="3335" max="3335" width="12.5546875" customWidth="1"/>
    <col min="3336" max="3336" width="11.5546875" customWidth="1"/>
    <col min="3337" max="3337" width="12.33203125" customWidth="1"/>
    <col min="3338" max="3338" width="11.44140625" customWidth="1"/>
    <col min="3342" max="3342" width="10.109375" customWidth="1"/>
    <col min="3585" max="3585" width="66" customWidth="1"/>
    <col min="3586" max="3586" width="5.33203125" customWidth="1"/>
    <col min="3587" max="3587" width="4.44140625" customWidth="1"/>
    <col min="3588" max="3588" width="10.5546875" customWidth="1"/>
    <col min="3589" max="3589" width="11.88671875" customWidth="1"/>
    <col min="3590" max="3590" width="9.88671875" customWidth="1"/>
    <col min="3591" max="3591" width="12.5546875" customWidth="1"/>
    <col min="3592" max="3592" width="11.5546875" customWidth="1"/>
    <col min="3593" max="3593" width="12.33203125" customWidth="1"/>
    <col min="3594" max="3594" width="11.44140625" customWidth="1"/>
    <col min="3598" max="3598" width="10.109375" customWidth="1"/>
    <col min="3841" max="3841" width="66" customWidth="1"/>
    <col min="3842" max="3842" width="5.33203125" customWidth="1"/>
    <col min="3843" max="3843" width="4.44140625" customWidth="1"/>
    <col min="3844" max="3844" width="10.5546875" customWidth="1"/>
    <col min="3845" max="3845" width="11.88671875" customWidth="1"/>
    <col min="3846" max="3846" width="9.88671875" customWidth="1"/>
    <col min="3847" max="3847" width="12.5546875" customWidth="1"/>
    <col min="3848" max="3848" width="11.5546875" customWidth="1"/>
    <col min="3849" max="3849" width="12.33203125" customWidth="1"/>
    <col min="3850" max="3850" width="11.44140625" customWidth="1"/>
    <col min="3854" max="3854" width="10.109375" customWidth="1"/>
    <col min="4097" max="4097" width="66" customWidth="1"/>
    <col min="4098" max="4098" width="5.33203125" customWidth="1"/>
    <col min="4099" max="4099" width="4.44140625" customWidth="1"/>
    <col min="4100" max="4100" width="10.5546875" customWidth="1"/>
    <col min="4101" max="4101" width="11.88671875" customWidth="1"/>
    <col min="4102" max="4102" width="9.88671875" customWidth="1"/>
    <col min="4103" max="4103" width="12.5546875" customWidth="1"/>
    <col min="4104" max="4104" width="11.5546875" customWidth="1"/>
    <col min="4105" max="4105" width="12.33203125" customWidth="1"/>
    <col min="4106" max="4106" width="11.44140625" customWidth="1"/>
    <col min="4110" max="4110" width="10.109375" customWidth="1"/>
    <col min="4353" max="4353" width="66" customWidth="1"/>
    <col min="4354" max="4354" width="5.33203125" customWidth="1"/>
    <col min="4355" max="4355" width="4.44140625" customWidth="1"/>
    <col min="4356" max="4356" width="10.5546875" customWidth="1"/>
    <col min="4357" max="4357" width="11.88671875" customWidth="1"/>
    <col min="4358" max="4358" width="9.88671875" customWidth="1"/>
    <col min="4359" max="4359" width="12.5546875" customWidth="1"/>
    <col min="4360" max="4360" width="11.5546875" customWidth="1"/>
    <col min="4361" max="4361" width="12.33203125" customWidth="1"/>
    <col min="4362" max="4362" width="11.44140625" customWidth="1"/>
    <col min="4366" max="4366" width="10.109375" customWidth="1"/>
    <col min="4609" max="4609" width="66" customWidth="1"/>
    <col min="4610" max="4610" width="5.33203125" customWidth="1"/>
    <col min="4611" max="4611" width="4.44140625" customWidth="1"/>
    <col min="4612" max="4612" width="10.5546875" customWidth="1"/>
    <col min="4613" max="4613" width="11.88671875" customWidth="1"/>
    <col min="4614" max="4614" width="9.88671875" customWidth="1"/>
    <col min="4615" max="4615" width="12.5546875" customWidth="1"/>
    <col min="4616" max="4616" width="11.5546875" customWidth="1"/>
    <col min="4617" max="4617" width="12.33203125" customWidth="1"/>
    <col min="4618" max="4618" width="11.44140625" customWidth="1"/>
    <col min="4622" max="4622" width="10.109375" customWidth="1"/>
    <col min="4865" max="4865" width="66" customWidth="1"/>
    <col min="4866" max="4866" width="5.33203125" customWidth="1"/>
    <col min="4867" max="4867" width="4.44140625" customWidth="1"/>
    <col min="4868" max="4868" width="10.5546875" customWidth="1"/>
    <col min="4869" max="4869" width="11.88671875" customWidth="1"/>
    <col min="4870" max="4870" width="9.88671875" customWidth="1"/>
    <col min="4871" max="4871" width="12.5546875" customWidth="1"/>
    <col min="4872" max="4872" width="11.5546875" customWidth="1"/>
    <col min="4873" max="4873" width="12.33203125" customWidth="1"/>
    <col min="4874" max="4874" width="11.44140625" customWidth="1"/>
    <col min="4878" max="4878" width="10.109375" customWidth="1"/>
    <col min="5121" max="5121" width="66" customWidth="1"/>
    <col min="5122" max="5122" width="5.33203125" customWidth="1"/>
    <col min="5123" max="5123" width="4.44140625" customWidth="1"/>
    <col min="5124" max="5124" width="10.5546875" customWidth="1"/>
    <col min="5125" max="5125" width="11.88671875" customWidth="1"/>
    <col min="5126" max="5126" width="9.88671875" customWidth="1"/>
    <col min="5127" max="5127" width="12.5546875" customWidth="1"/>
    <col min="5128" max="5128" width="11.5546875" customWidth="1"/>
    <col min="5129" max="5129" width="12.33203125" customWidth="1"/>
    <col min="5130" max="5130" width="11.44140625" customWidth="1"/>
    <col min="5134" max="5134" width="10.109375" customWidth="1"/>
    <col min="5377" max="5377" width="66" customWidth="1"/>
    <col min="5378" max="5378" width="5.33203125" customWidth="1"/>
    <col min="5379" max="5379" width="4.44140625" customWidth="1"/>
    <col min="5380" max="5380" width="10.5546875" customWidth="1"/>
    <col min="5381" max="5381" width="11.88671875" customWidth="1"/>
    <col min="5382" max="5382" width="9.88671875" customWidth="1"/>
    <col min="5383" max="5383" width="12.5546875" customWidth="1"/>
    <col min="5384" max="5384" width="11.5546875" customWidth="1"/>
    <col min="5385" max="5385" width="12.33203125" customWidth="1"/>
    <col min="5386" max="5386" width="11.44140625" customWidth="1"/>
    <col min="5390" max="5390" width="10.109375" customWidth="1"/>
    <col min="5633" max="5633" width="66" customWidth="1"/>
    <col min="5634" max="5634" width="5.33203125" customWidth="1"/>
    <col min="5635" max="5635" width="4.44140625" customWidth="1"/>
    <col min="5636" max="5636" width="10.5546875" customWidth="1"/>
    <col min="5637" max="5637" width="11.88671875" customWidth="1"/>
    <col min="5638" max="5638" width="9.88671875" customWidth="1"/>
    <col min="5639" max="5639" width="12.5546875" customWidth="1"/>
    <col min="5640" max="5640" width="11.5546875" customWidth="1"/>
    <col min="5641" max="5641" width="12.33203125" customWidth="1"/>
    <col min="5642" max="5642" width="11.44140625" customWidth="1"/>
    <col min="5646" max="5646" width="10.109375" customWidth="1"/>
    <col min="5889" max="5889" width="66" customWidth="1"/>
    <col min="5890" max="5890" width="5.33203125" customWidth="1"/>
    <col min="5891" max="5891" width="4.44140625" customWidth="1"/>
    <col min="5892" max="5892" width="10.5546875" customWidth="1"/>
    <col min="5893" max="5893" width="11.88671875" customWidth="1"/>
    <col min="5894" max="5894" width="9.88671875" customWidth="1"/>
    <col min="5895" max="5895" width="12.5546875" customWidth="1"/>
    <col min="5896" max="5896" width="11.5546875" customWidth="1"/>
    <col min="5897" max="5897" width="12.33203125" customWidth="1"/>
    <col min="5898" max="5898" width="11.44140625" customWidth="1"/>
    <col min="5902" max="5902" width="10.109375" customWidth="1"/>
    <col min="6145" max="6145" width="66" customWidth="1"/>
    <col min="6146" max="6146" width="5.33203125" customWidth="1"/>
    <col min="6147" max="6147" width="4.44140625" customWidth="1"/>
    <col min="6148" max="6148" width="10.5546875" customWidth="1"/>
    <col min="6149" max="6149" width="11.88671875" customWidth="1"/>
    <col min="6150" max="6150" width="9.88671875" customWidth="1"/>
    <col min="6151" max="6151" width="12.5546875" customWidth="1"/>
    <col min="6152" max="6152" width="11.5546875" customWidth="1"/>
    <col min="6153" max="6153" width="12.33203125" customWidth="1"/>
    <col min="6154" max="6154" width="11.44140625" customWidth="1"/>
    <col min="6158" max="6158" width="10.109375" customWidth="1"/>
    <col min="6401" max="6401" width="66" customWidth="1"/>
    <col min="6402" max="6402" width="5.33203125" customWidth="1"/>
    <col min="6403" max="6403" width="4.44140625" customWidth="1"/>
    <col min="6404" max="6404" width="10.5546875" customWidth="1"/>
    <col min="6405" max="6405" width="11.88671875" customWidth="1"/>
    <col min="6406" max="6406" width="9.88671875" customWidth="1"/>
    <col min="6407" max="6407" width="12.5546875" customWidth="1"/>
    <col min="6408" max="6408" width="11.5546875" customWidth="1"/>
    <col min="6409" max="6409" width="12.33203125" customWidth="1"/>
    <col min="6410" max="6410" width="11.44140625" customWidth="1"/>
    <col min="6414" max="6414" width="10.109375" customWidth="1"/>
    <col min="6657" max="6657" width="66" customWidth="1"/>
    <col min="6658" max="6658" width="5.33203125" customWidth="1"/>
    <col min="6659" max="6659" width="4.44140625" customWidth="1"/>
    <col min="6660" max="6660" width="10.5546875" customWidth="1"/>
    <col min="6661" max="6661" width="11.88671875" customWidth="1"/>
    <col min="6662" max="6662" width="9.88671875" customWidth="1"/>
    <col min="6663" max="6663" width="12.5546875" customWidth="1"/>
    <col min="6664" max="6664" width="11.5546875" customWidth="1"/>
    <col min="6665" max="6665" width="12.33203125" customWidth="1"/>
    <col min="6666" max="6666" width="11.44140625" customWidth="1"/>
    <col min="6670" max="6670" width="10.109375" customWidth="1"/>
    <col min="6913" max="6913" width="66" customWidth="1"/>
    <col min="6914" max="6914" width="5.33203125" customWidth="1"/>
    <col min="6915" max="6915" width="4.44140625" customWidth="1"/>
    <col min="6916" max="6916" width="10.5546875" customWidth="1"/>
    <col min="6917" max="6917" width="11.88671875" customWidth="1"/>
    <col min="6918" max="6918" width="9.88671875" customWidth="1"/>
    <col min="6919" max="6919" width="12.5546875" customWidth="1"/>
    <col min="6920" max="6920" width="11.5546875" customWidth="1"/>
    <col min="6921" max="6921" width="12.33203125" customWidth="1"/>
    <col min="6922" max="6922" width="11.44140625" customWidth="1"/>
    <col min="6926" max="6926" width="10.109375" customWidth="1"/>
    <col min="7169" max="7169" width="66" customWidth="1"/>
    <col min="7170" max="7170" width="5.33203125" customWidth="1"/>
    <col min="7171" max="7171" width="4.44140625" customWidth="1"/>
    <col min="7172" max="7172" width="10.5546875" customWidth="1"/>
    <col min="7173" max="7173" width="11.88671875" customWidth="1"/>
    <col min="7174" max="7174" width="9.88671875" customWidth="1"/>
    <col min="7175" max="7175" width="12.5546875" customWidth="1"/>
    <col min="7176" max="7176" width="11.5546875" customWidth="1"/>
    <col min="7177" max="7177" width="12.33203125" customWidth="1"/>
    <col min="7178" max="7178" width="11.44140625" customWidth="1"/>
    <col min="7182" max="7182" width="10.109375" customWidth="1"/>
    <col min="7425" max="7425" width="66" customWidth="1"/>
    <col min="7426" max="7426" width="5.33203125" customWidth="1"/>
    <col min="7427" max="7427" width="4.44140625" customWidth="1"/>
    <col min="7428" max="7428" width="10.5546875" customWidth="1"/>
    <col min="7429" max="7429" width="11.88671875" customWidth="1"/>
    <col min="7430" max="7430" width="9.88671875" customWidth="1"/>
    <col min="7431" max="7431" width="12.5546875" customWidth="1"/>
    <col min="7432" max="7432" width="11.5546875" customWidth="1"/>
    <col min="7433" max="7433" width="12.33203125" customWidth="1"/>
    <col min="7434" max="7434" width="11.44140625" customWidth="1"/>
    <col min="7438" max="7438" width="10.109375" customWidth="1"/>
    <col min="7681" max="7681" width="66" customWidth="1"/>
    <col min="7682" max="7682" width="5.33203125" customWidth="1"/>
    <col min="7683" max="7683" width="4.44140625" customWidth="1"/>
    <col min="7684" max="7684" width="10.5546875" customWidth="1"/>
    <col min="7685" max="7685" width="11.88671875" customWidth="1"/>
    <col min="7686" max="7686" width="9.88671875" customWidth="1"/>
    <col min="7687" max="7687" width="12.5546875" customWidth="1"/>
    <col min="7688" max="7688" width="11.5546875" customWidth="1"/>
    <col min="7689" max="7689" width="12.33203125" customWidth="1"/>
    <col min="7690" max="7690" width="11.44140625" customWidth="1"/>
    <col min="7694" max="7694" width="10.109375" customWidth="1"/>
    <col min="7937" max="7937" width="66" customWidth="1"/>
    <col min="7938" max="7938" width="5.33203125" customWidth="1"/>
    <col min="7939" max="7939" width="4.44140625" customWidth="1"/>
    <col min="7940" max="7940" width="10.5546875" customWidth="1"/>
    <col min="7941" max="7941" width="11.88671875" customWidth="1"/>
    <col min="7942" max="7942" width="9.88671875" customWidth="1"/>
    <col min="7943" max="7943" width="12.5546875" customWidth="1"/>
    <col min="7944" max="7944" width="11.5546875" customWidth="1"/>
    <col min="7945" max="7945" width="12.33203125" customWidth="1"/>
    <col min="7946" max="7946" width="11.44140625" customWidth="1"/>
    <col min="7950" max="7950" width="10.109375" customWidth="1"/>
    <col min="8193" max="8193" width="66" customWidth="1"/>
    <col min="8194" max="8194" width="5.33203125" customWidth="1"/>
    <col min="8195" max="8195" width="4.44140625" customWidth="1"/>
    <col min="8196" max="8196" width="10.5546875" customWidth="1"/>
    <col min="8197" max="8197" width="11.88671875" customWidth="1"/>
    <col min="8198" max="8198" width="9.88671875" customWidth="1"/>
    <col min="8199" max="8199" width="12.5546875" customWidth="1"/>
    <col min="8200" max="8200" width="11.5546875" customWidth="1"/>
    <col min="8201" max="8201" width="12.33203125" customWidth="1"/>
    <col min="8202" max="8202" width="11.44140625" customWidth="1"/>
    <col min="8206" max="8206" width="10.109375" customWidth="1"/>
    <col min="8449" max="8449" width="66" customWidth="1"/>
    <col min="8450" max="8450" width="5.33203125" customWidth="1"/>
    <col min="8451" max="8451" width="4.44140625" customWidth="1"/>
    <col min="8452" max="8452" width="10.5546875" customWidth="1"/>
    <col min="8453" max="8453" width="11.88671875" customWidth="1"/>
    <col min="8454" max="8454" width="9.88671875" customWidth="1"/>
    <col min="8455" max="8455" width="12.5546875" customWidth="1"/>
    <col min="8456" max="8456" width="11.5546875" customWidth="1"/>
    <col min="8457" max="8457" width="12.33203125" customWidth="1"/>
    <col min="8458" max="8458" width="11.44140625" customWidth="1"/>
    <col min="8462" max="8462" width="10.109375" customWidth="1"/>
    <col min="8705" max="8705" width="66" customWidth="1"/>
    <col min="8706" max="8706" width="5.33203125" customWidth="1"/>
    <col min="8707" max="8707" width="4.44140625" customWidth="1"/>
    <col min="8708" max="8708" width="10.5546875" customWidth="1"/>
    <col min="8709" max="8709" width="11.88671875" customWidth="1"/>
    <col min="8710" max="8710" width="9.88671875" customWidth="1"/>
    <col min="8711" max="8711" width="12.5546875" customWidth="1"/>
    <col min="8712" max="8712" width="11.5546875" customWidth="1"/>
    <col min="8713" max="8713" width="12.33203125" customWidth="1"/>
    <col min="8714" max="8714" width="11.44140625" customWidth="1"/>
    <col min="8718" max="8718" width="10.109375" customWidth="1"/>
    <col min="8961" max="8961" width="66" customWidth="1"/>
    <col min="8962" max="8962" width="5.33203125" customWidth="1"/>
    <col min="8963" max="8963" width="4.44140625" customWidth="1"/>
    <col min="8964" max="8964" width="10.5546875" customWidth="1"/>
    <col min="8965" max="8965" width="11.88671875" customWidth="1"/>
    <col min="8966" max="8966" width="9.88671875" customWidth="1"/>
    <col min="8967" max="8967" width="12.5546875" customWidth="1"/>
    <col min="8968" max="8968" width="11.5546875" customWidth="1"/>
    <col min="8969" max="8969" width="12.33203125" customWidth="1"/>
    <col min="8970" max="8970" width="11.44140625" customWidth="1"/>
    <col min="8974" max="8974" width="10.109375" customWidth="1"/>
    <col min="9217" max="9217" width="66" customWidth="1"/>
    <col min="9218" max="9218" width="5.33203125" customWidth="1"/>
    <col min="9219" max="9219" width="4.44140625" customWidth="1"/>
    <col min="9220" max="9220" width="10.5546875" customWidth="1"/>
    <col min="9221" max="9221" width="11.88671875" customWidth="1"/>
    <col min="9222" max="9222" width="9.88671875" customWidth="1"/>
    <col min="9223" max="9223" width="12.5546875" customWidth="1"/>
    <col min="9224" max="9224" width="11.5546875" customWidth="1"/>
    <col min="9225" max="9225" width="12.33203125" customWidth="1"/>
    <col min="9226" max="9226" width="11.44140625" customWidth="1"/>
    <col min="9230" max="9230" width="10.109375" customWidth="1"/>
    <col min="9473" max="9473" width="66" customWidth="1"/>
    <col min="9474" max="9474" width="5.33203125" customWidth="1"/>
    <col min="9475" max="9475" width="4.44140625" customWidth="1"/>
    <col min="9476" max="9476" width="10.5546875" customWidth="1"/>
    <col min="9477" max="9477" width="11.88671875" customWidth="1"/>
    <col min="9478" max="9478" width="9.88671875" customWidth="1"/>
    <col min="9479" max="9479" width="12.5546875" customWidth="1"/>
    <col min="9480" max="9480" width="11.5546875" customWidth="1"/>
    <col min="9481" max="9481" width="12.33203125" customWidth="1"/>
    <col min="9482" max="9482" width="11.44140625" customWidth="1"/>
    <col min="9486" max="9486" width="10.109375" customWidth="1"/>
    <col min="9729" max="9729" width="66" customWidth="1"/>
    <col min="9730" max="9730" width="5.33203125" customWidth="1"/>
    <col min="9731" max="9731" width="4.44140625" customWidth="1"/>
    <col min="9732" max="9732" width="10.5546875" customWidth="1"/>
    <col min="9733" max="9733" width="11.88671875" customWidth="1"/>
    <col min="9734" max="9734" width="9.88671875" customWidth="1"/>
    <col min="9735" max="9735" width="12.5546875" customWidth="1"/>
    <col min="9736" max="9736" width="11.5546875" customWidth="1"/>
    <col min="9737" max="9737" width="12.33203125" customWidth="1"/>
    <col min="9738" max="9738" width="11.44140625" customWidth="1"/>
    <col min="9742" max="9742" width="10.109375" customWidth="1"/>
    <col min="9985" max="9985" width="66" customWidth="1"/>
    <col min="9986" max="9986" width="5.33203125" customWidth="1"/>
    <col min="9987" max="9987" width="4.44140625" customWidth="1"/>
    <col min="9988" max="9988" width="10.5546875" customWidth="1"/>
    <col min="9989" max="9989" width="11.88671875" customWidth="1"/>
    <col min="9990" max="9990" width="9.88671875" customWidth="1"/>
    <col min="9991" max="9991" width="12.5546875" customWidth="1"/>
    <col min="9992" max="9992" width="11.5546875" customWidth="1"/>
    <col min="9993" max="9993" width="12.33203125" customWidth="1"/>
    <col min="9994" max="9994" width="11.44140625" customWidth="1"/>
    <col min="9998" max="9998" width="10.109375" customWidth="1"/>
    <col min="10241" max="10241" width="66" customWidth="1"/>
    <col min="10242" max="10242" width="5.33203125" customWidth="1"/>
    <col min="10243" max="10243" width="4.44140625" customWidth="1"/>
    <col min="10244" max="10244" width="10.5546875" customWidth="1"/>
    <col min="10245" max="10245" width="11.88671875" customWidth="1"/>
    <col min="10246" max="10246" width="9.88671875" customWidth="1"/>
    <col min="10247" max="10247" width="12.5546875" customWidth="1"/>
    <col min="10248" max="10248" width="11.5546875" customWidth="1"/>
    <col min="10249" max="10249" width="12.33203125" customWidth="1"/>
    <col min="10250" max="10250" width="11.44140625" customWidth="1"/>
    <col min="10254" max="10254" width="10.109375" customWidth="1"/>
    <col min="10497" max="10497" width="66" customWidth="1"/>
    <col min="10498" max="10498" width="5.33203125" customWidth="1"/>
    <col min="10499" max="10499" width="4.44140625" customWidth="1"/>
    <col min="10500" max="10500" width="10.5546875" customWidth="1"/>
    <col min="10501" max="10501" width="11.88671875" customWidth="1"/>
    <col min="10502" max="10502" width="9.88671875" customWidth="1"/>
    <col min="10503" max="10503" width="12.5546875" customWidth="1"/>
    <col min="10504" max="10504" width="11.5546875" customWidth="1"/>
    <col min="10505" max="10505" width="12.33203125" customWidth="1"/>
    <col min="10506" max="10506" width="11.44140625" customWidth="1"/>
    <col min="10510" max="10510" width="10.109375" customWidth="1"/>
    <col min="10753" max="10753" width="66" customWidth="1"/>
    <col min="10754" max="10754" width="5.33203125" customWidth="1"/>
    <col min="10755" max="10755" width="4.44140625" customWidth="1"/>
    <col min="10756" max="10756" width="10.5546875" customWidth="1"/>
    <col min="10757" max="10757" width="11.88671875" customWidth="1"/>
    <col min="10758" max="10758" width="9.88671875" customWidth="1"/>
    <col min="10759" max="10759" width="12.5546875" customWidth="1"/>
    <col min="10760" max="10760" width="11.5546875" customWidth="1"/>
    <col min="10761" max="10761" width="12.33203125" customWidth="1"/>
    <col min="10762" max="10762" width="11.44140625" customWidth="1"/>
    <col min="10766" max="10766" width="10.109375" customWidth="1"/>
    <col min="11009" max="11009" width="66" customWidth="1"/>
    <col min="11010" max="11010" width="5.33203125" customWidth="1"/>
    <col min="11011" max="11011" width="4.44140625" customWidth="1"/>
    <col min="11012" max="11012" width="10.5546875" customWidth="1"/>
    <col min="11013" max="11013" width="11.88671875" customWidth="1"/>
    <col min="11014" max="11014" width="9.88671875" customWidth="1"/>
    <col min="11015" max="11015" width="12.5546875" customWidth="1"/>
    <col min="11016" max="11016" width="11.5546875" customWidth="1"/>
    <col min="11017" max="11017" width="12.33203125" customWidth="1"/>
    <col min="11018" max="11018" width="11.44140625" customWidth="1"/>
    <col min="11022" max="11022" width="10.109375" customWidth="1"/>
    <col min="11265" max="11265" width="66" customWidth="1"/>
    <col min="11266" max="11266" width="5.33203125" customWidth="1"/>
    <col min="11267" max="11267" width="4.44140625" customWidth="1"/>
    <col min="11268" max="11268" width="10.5546875" customWidth="1"/>
    <col min="11269" max="11269" width="11.88671875" customWidth="1"/>
    <col min="11270" max="11270" width="9.88671875" customWidth="1"/>
    <col min="11271" max="11271" width="12.5546875" customWidth="1"/>
    <col min="11272" max="11272" width="11.5546875" customWidth="1"/>
    <col min="11273" max="11273" width="12.33203125" customWidth="1"/>
    <col min="11274" max="11274" width="11.44140625" customWidth="1"/>
    <col min="11278" max="11278" width="10.109375" customWidth="1"/>
    <col min="11521" max="11521" width="66" customWidth="1"/>
    <col min="11522" max="11522" width="5.33203125" customWidth="1"/>
    <col min="11523" max="11523" width="4.44140625" customWidth="1"/>
    <col min="11524" max="11524" width="10.5546875" customWidth="1"/>
    <col min="11525" max="11525" width="11.88671875" customWidth="1"/>
    <col min="11526" max="11526" width="9.88671875" customWidth="1"/>
    <col min="11527" max="11527" width="12.5546875" customWidth="1"/>
    <col min="11528" max="11528" width="11.5546875" customWidth="1"/>
    <col min="11529" max="11529" width="12.33203125" customWidth="1"/>
    <col min="11530" max="11530" width="11.44140625" customWidth="1"/>
    <col min="11534" max="11534" width="10.109375" customWidth="1"/>
    <col min="11777" max="11777" width="66" customWidth="1"/>
    <col min="11778" max="11778" width="5.33203125" customWidth="1"/>
    <col min="11779" max="11779" width="4.44140625" customWidth="1"/>
    <col min="11780" max="11780" width="10.5546875" customWidth="1"/>
    <col min="11781" max="11781" width="11.88671875" customWidth="1"/>
    <col min="11782" max="11782" width="9.88671875" customWidth="1"/>
    <col min="11783" max="11783" width="12.5546875" customWidth="1"/>
    <col min="11784" max="11784" width="11.5546875" customWidth="1"/>
    <col min="11785" max="11785" width="12.33203125" customWidth="1"/>
    <col min="11786" max="11786" width="11.44140625" customWidth="1"/>
    <col min="11790" max="11790" width="10.109375" customWidth="1"/>
    <col min="12033" max="12033" width="66" customWidth="1"/>
    <col min="12034" max="12034" width="5.33203125" customWidth="1"/>
    <col min="12035" max="12035" width="4.44140625" customWidth="1"/>
    <col min="12036" max="12036" width="10.5546875" customWidth="1"/>
    <col min="12037" max="12037" width="11.88671875" customWidth="1"/>
    <col min="12038" max="12038" width="9.88671875" customWidth="1"/>
    <col min="12039" max="12039" width="12.5546875" customWidth="1"/>
    <col min="12040" max="12040" width="11.5546875" customWidth="1"/>
    <col min="12041" max="12041" width="12.33203125" customWidth="1"/>
    <col min="12042" max="12042" width="11.44140625" customWidth="1"/>
    <col min="12046" max="12046" width="10.109375" customWidth="1"/>
    <col min="12289" max="12289" width="66" customWidth="1"/>
    <col min="12290" max="12290" width="5.33203125" customWidth="1"/>
    <col min="12291" max="12291" width="4.44140625" customWidth="1"/>
    <col min="12292" max="12292" width="10.5546875" customWidth="1"/>
    <col min="12293" max="12293" width="11.88671875" customWidth="1"/>
    <col min="12294" max="12294" width="9.88671875" customWidth="1"/>
    <col min="12295" max="12295" width="12.5546875" customWidth="1"/>
    <col min="12296" max="12296" width="11.5546875" customWidth="1"/>
    <col min="12297" max="12297" width="12.33203125" customWidth="1"/>
    <col min="12298" max="12298" width="11.44140625" customWidth="1"/>
    <col min="12302" max="12302" width="10.109375" customWidth="1"/>
    <col min="12545" max="12545" width="66" customWidth="1"/>
    <col min="12546" max="12546" width="5.33203125" customWidth="1"/>
    <col min="12547" max="12547" width="4.44140625" customWidth="1"/>
    <col min="12548" max="12548" width="10.5546875" customWidth="1"/>
    <col min="12549" max="12549" width="11.88671875" customWidth="1"/>
    <col min="12550" max="12550" width="9.88671875" customWidth="1"/>
    <col min="12551" max="12551" width="12.5546875" customWidth="1"/>
    <col min="12552" max="12552" width="11.5546875" customWidth="1"/>
    <col min="12553" max="12553" width="12.33203125" customWidth="1"/>
    <col min="12554" max="12554" width="11.44140625" customWidth="1"/>
    <col min="12558" max="12558" width="10.109375" customWidth="1"/>
    <col min="12801" max="12801" width="66" customWidth="1"/>
    <col min="12802" max="12802" width="5.33203125" customWidth="1"/>
    <col min="12803" max="12803" width="4.44140625" customWidth="1"/>
    <col min="12804" max="12804" width="10.5546875" customWidth="1"/>
    <col min="12805" max="12805" width="11.88671875" customWidth="1"/>
    <col min="12806" max="12806" width="9.88671875" customWidth="1"/>
    <col min="12807" max="12807" width="12.5546875" customWidth="1"/>
    <col min="12808" max="12808" width="11.5546875" customWidth="1"/>
    <col min="12809" max="12809" width="12.33203125" customWidth="1"/>
    <col min="12810" max="12810" width="11.44140625" customWidth="1"/>
    <col min="12814" max="12814" width="10.109375" customWidth="1"/>
    <col min="13057" max="13057" width="66" customWidth="1"/>
    <col min="13058" max="13058" width="5.33203125" customWidth="1"/>
    <col min="13059" max="13059" width="4.44140625" customWidth="1"/>
    <col min="13060" max="13060" width="10.5546875" customWidth="1"/>
    <col min="13061" max="13061" width="11.88671875" customWidth="1"/>
    <col min="13062" max="13062" width="9.88671875" customWidth="1"/>
    <col min="13063" max="13063" width="12.5546875" customWidth="1"/>
    <col min="13064" max="13064" width="11.5546875" customWidth="1"/>
    <col min="13065" max="13065" width="12.33203125" customWidth="1"/>
    <col min="13066" max="13066" width="11.44140625" customWidth="1"/>
    <col min="13070" max="13070" width="10.109375" customWidth="1"/>
    <col min="13313" max="13313" width="66" customWidth="1"/>
    <col min="13314" max="13314" width="5.33203125" customWidth="1"/>
    <col min="13315" max="13315" width="4.44140625" customWidth="1"/>
    <col min="13316" max="13316" width="10.5546875" customWidth="1"/>
    <col min="13317" max="13317" width="11.88671875" customWidth="1"/>
    <col min="13318" max="13318" width="9.88671875" customWidth="1"/>
    <col min="13319" max="13319" width="12.5546875" customWidth="1"/>
    <col min="13320" max="13320" width="11.5546875" customWidth="1"/>
    <col min="13321" max="13321" width="12.33203125" customWidth="1"/>
    <col min="13322" max="13322" width="11.44140625" customWidth="1"/>
    <col min="13326" max="13326" width="10.109375" customWidth="1"/>
    <col min="13569" max="13569" width="66" customWidth="1"/>
    <col min="13570" max="13570" width="5.33203125" customWidth="1"/>
    <col min="13571" max="13571" width="4.44140625" customWidth="1"/>
    <col min="13572" max="13572" width="10.5546875" customWidth="1"/>
    <col min="13573" max="13573" width="11.88671875" customWidth="1"/>
    <col min="13574" max="13574" width="9.88671875" customWidth="1"/>
    <col min="13575" max="13575" width="12.5546875" customWidth="1"/>
    <col min="13576" max="13576" width="11.5546875" customWidth="1"/>
    <col min="13577" max="13577" width="12.33203125" customWidth="1"/>
    <col min="13578" max="13578" width="11.44140625" customWidth="1"/>
    <col min="13582" max="13582" width="10.109375" customWidth="1"/>
    <col min="13825" max="13825" width="66" customWidth="1"/>
    <col min="13826" max="13826" width="5.33203125" customWidth="1"/>
    <col min="13827" max="13827" width="4.44140625" customWidth="1"/>
    <col min="13828" max="13828" width="10.5546875" customWidth="1"/>
    <col min="13829" max="13829" width="11.88671875" customWidth="1"/>
    <col min="13830" max="13830" width="9.88671875" customWidth="1"/>
    <col min="13831" max="13831" width="12.5546875" customWidth="1"/>
    <col min="13832" max="13832" width="11.5546875" customWidth="1"/>
    <col min="13833" max="13833" width="12.33203125" customWidth="1"/>
    <col min="13834" max="13834" width="11.44140625" customWidth="1"/>
    <col min="13838" max="13838" width="10.109375" customWidth="1"/>
    <col min="14081" max="14081" width="66" customWidth="1"/>
    <col min="14082" max="14082" width="5.33203125" customWidth="1"/>
    <col min="14083" max="14083" width="4.44140625" customWidth="1"/>
    <col min="14084" max="14084" width="10.5546875" customWidth="1"/>
    <col min="14085" max="14085" width="11.88671875" customWidth="1"/>
    <col min="14086" max="14086" width="9.88671875" customWidth="1"/>
    <col min="14087" max="14087" width="12.5546875" customWidth="1"/>
    <col min="14088" max="14088" width="11.5546875" customWidth="1"/>
    <col min="14089" max="14089" width="12.33203125" customWidth="1"/>
    <col min="14090" max="14090" width="11.44140625" customWidth="1"/>
    <col min="14094" max="14094" width="10.109375" customWidth="1"/>
    <col min="14337" max="14337" width="66" customWidth="1"/>
    <col min="14338" max="14338" width="5.33203125" customWidth="1"/>
    <col min="14339" max="14339" width="4.44140625" customWidth="1"/>
    <col min="14340" max="14340" width="10.5546875" customWidth="1"/>
    <col min="14341" max="14341" width="11.88671875" customWidth="1"/>
    <col min="14342" max="14342" width="9.88671875" customWidth="1"/>
    <col min="14343" max="14343" width="12.5546875" customWidth="1"/>
    <col min="14344" max="14344" width="11.5546875" customWidth="1"/>
    <col min="14345" max="14345" width="12.33203125" customWidth="1"/>
    <col min="14346" max="14346" width="11.44140625" customWidth="1"/>
    <col min="14350" max="14350" width="10.109375" customWidth="1"/>
    <col min="14593" max="14593" width="66" customWidth="1"/>
    <col min="14594" max="14594" width="5.33203125" customWidth="1"/>
    <col min="14595" max="14595" width="4.44140625" customWidth="1"/>
    <col min="14596" max="14596" width="10.5546875" customWidth="1"/>
    <col min="14597" max="14597" width="11.88671875" customWidth="1"/>
    <col min="14598" max="14598" width="9.88671875" customWidth="1"/>
    <col min="14599" max="14599" width="12.5546875" customWidth="1"/>
    <col min="14600" max="14600" width="11.5546875" customWidth="1"/>
    <col min="14601" max="14601" width="12.33203125" customWidth="1"/>
    <col min="14602" max="14602" width="11.44140625" customWidth="1"/>
    <col min="14606" max="14606" width="10.109375" customWidth="1"/>
    <col min="14849" max="14849" width="66" customWidth="1"/>
    <col min="14850" max="14850" width="5.33203125" customWidth="1"/>
    <col min="14851" max="14851" width="4.44140625" customWidth="1"/>
    <col min="14852" max="14852" width="10.5546875" customWidth="1"/>
    <col min="14853" max="14853" width="11.88671875" customWidth="1"/>
    <col min="14854" max="14854" width="9.88671875" customWidth="1"/>
    <col min="14855" max="14855" width="12.5546875" customWidth="1"/>
    <col min="14856" max="14856" width="11.5546875" customWidth="1"/>
    <col min="14857" max="14857" width="12.33203125" customWidth="1"/>
    <col min="14858" max="14858" width="11.44140625" customWidth="1"/>
    <col min="14862" max="14862" width="10.109375" customWidth="1"/>
    <col min="15105" max="15105" width="66" customWidth="1"/>
    <col min="15106" max="15106" width="5.33203125" customWidth="1"/>
    <col min="15107" max="15107" width="4.44140625" customWidth="1"/>
    <col min="15108" max="15108" width="10.5546875" customWidth="1"/>
    <col min="15109" max="15109" width="11.88671875" customWidth="1"/>
    <col min="15110" max="15110" width="9.88671875" customWidth="1"/>
    <col min="15111" max="15111" width="12.5546875" customWidth="1"/>
    <col min="15112" max="15112" width="11.5546875" customWidth="1"/>
    <col min="15113" max="15113" width="12.33203125" customWidth="1"/>
    <col min="15114" max="15114" width="11.44140625" customWidth="1"/>
    <col min="15118" max="15118" width="10.109375" customWidth="1"/>
    <col min="15361" max="15361" width="66" customWidth="1"/>
    <col min="15362" max="15362" width="5.33203125" customWidth="1"/>
    <col min="15363" max="15363" width="4.44140625" customWidth="1"/>
    <col min="15364" max="15364" width="10.5546875" customWidth="1"/>
    <col min="15365" max="15365" width="11.88671875" customWidth="1"/>
    <col min="15366" max="15366" width="9.88671875" customWidth="1"/>
    <col min="15367" max="15367" width="12.5546875" customWidth="1"/>
    <col min="15368" max="15368" width="11.5546875" customWidth="1"/>
    <col min="15369" max="15369" width="12.33203125" customWidth="1"/>
    <col min="15370" max="15370" width="11.44140625" customWidth="1"/>
    <col min="15374" max="15374" width="10.109375" customWidth="1"/>
    <col min="15617" max="15617" width="66" customWidth="1"/>
    <col min="15618" max="15618" width="5.33203125" customWidth="1"/>
    <col min="15619" max="15619" width="4.44140625" customWidth="1"/>
    <col min="15620" max="15620" width="10.5546875" customWidth="1"/>
    <col min="15621" max="15621" width="11.88671875" customWidth="1"/>
    <col min="15622" max="15622" width="9.88671875" customWidth="1"/>
    <col min="15623" max="15623" width="12.5546875" customWidth="1"/>
    <col min="15624" max="15624" width="11.5546875" customWidth="1"/>
    <col min="15625" max="15625" width="12.33203125" customWidth="1"/>
    <col min="15626" max="15626" width="11.44140625" customWidth="1"/>
    <col min="15630" max="15630" width="10.109375" customWidth="1"/>
    <col min="15873" max="15873" width="66" customWidth="1"/>
    <col min="15874" max="15874" width="5.33203125" customWidth="1"/>
    <col min="15875" max="15875" width="4.44140625" customWidth="1"/>
    <col min="15876" max="15876" width="10.5546875" customWidth="1"/>
    <col min="15877" max="15877" width="11.88671875" customWidth="1"/>
    <col min="15878" max="15878" width="9.88671875" customWidth="1"/>
    <col min="15879" max="15879" width="12.5546875" customWidth="1"/>
    <col min="15880" max="15880" width="11.5546875" customWidth="1"/>
    <col min="15881" max="15881" width="12.33203125" customWidth="1"/>
    <col min="15882" max="15882" width="11.44140625" customWidth="1"/>
    <col min="15886" max="15886" width="10.109375" customWidth="1"/>
    <col min="16129" max="16129" width="66" customWidth="1"/>
    <col min="16130" max="16130" width="5.33203125" customWidth="1"/>
    <col min="16131" max="16131" width="4.44140625" customWidth="1"/>
    <col min="16132" max="16132" width="10.5546875" customWidth="1"/>
    <col min="16133" max="16133" width="11.88671875" customWidth="1"/>
    <col min="16134" max="16134" width="9.88671875" customWidth="1"/>
    <col min="16135" max="16135" width="12.5546875" customWidth="1"/>
    <col min="16136" max="16136" width="11.5546875" customWidth="1"/>
    <col min="16137" max="16137" width="12.33203125" customWidth="1"/>
    <col min="16138" max="16138" width="11.44140625" customWidth="1"/>
    <col min="16142" max="16142" width="10.109375" customWidth="1"/>
  </cols>
  <sheetData>
    <row r="1" spans="1:14" s="1" customFormat="1" ht="15" customHeight="1" x14ac:dyDescent="0.25">
      <c r="H1" s="95" t="s">
        <v>491</v>
      </c>
      <c r="I1" s="95"/>
      <c r="J1" s="95"/>
      <c r="K1" s="194"/>
    </row>
    <row r="2" spans="1:14" s="1" customFormat="1" ht="24" customHeight="1" x14ac:dyDescent="0.25">
      <c r="G2" s="194"/>
      <c r="H2" s="95"/>
      <c r="I2" s="95"/>
      <c r="J2" s="95"/>
      <c r="K2" s="194"/>
    </row>
    <row r="3" spans="1:14" s="1" customFormat="1" ht="0.75" customHeight="1" x14ac:dyDescent="0.25">
      <c r="G3" s="194"/>
      <c r="H3" s="95"/>
      <c r="I3" s="95"/>
      <c r="J3" s="95"/>
      <c r="K3" s="194"/>
    </row>
    <row r="4" spans="1:14" s="1" customFormat="1" ht="13.8" x14ac:dyDescent="0.25">
      <c r="A4" s="5" t="s">
        <v>118</v>
      </c>
      <c r="B4" s="5"/>
      <c r="C4" s="5"/>
      <c r="D4" s="5"/>
      <c r="E4" s="5"/>
      <c r="F4" s="5"/>
      <c r="G4" s="5"/>
      <c r="H4" s="5"/>
      <c r="I4" s="5"/>
      <c r="J4" s="5"/>
      <c r="K4" s="99"/>
      <c r="L4" s="99"/>
      <c r="M4" s="99"/>
      <c r="N4" s="99"/>
    </row>
    <row r="5" spans="1:14" s="1" customFormat="1" ht="13.8" x14ac:dyDescent="0.25">
      <c r="A5" s="96" t="str">
        <f>IF([2]ЗАПОЛНИТЬ!$F$7=1,CONCATENATE([2]шапки!A2),CONCATENATE([2]шапки!A2,[2]шапки!C2))</f>
        <v>про надходження та використання коштів загального фонду (форма      №2д,</v>
      </c>
      <c r="B5" s="96"/>
      <c r="C5" s="96"/>
      <c r="D5" s="96"/>
      <c r="E5" s="96"/>
      <c r="F5" s="96"/>
      <c r="G5" s="97" t="str">
        <f>IF([2]ЗАПОЛНИТЬ!$F$7=1,[2]шапки!C2,[2]шапки!D2)</f>
        <v xml:space="preserve">      №2м)</v>
      </c>
      <c r="H5" s="99" t="str">
        <f>IF([2]ЗАПОЛНИТЬ!$F$7=1,[2]шапки!D2,"")</f>
        <v/>
      </c>
      <c r="I5" s="99"/>
      <c r="J5" s="99"/>
      <c r="K5" s="99"/>
      <c r="L5" s="99"/>
      <c r="M5" s="99"/>
      <c r="N5" s="99"/>
    </row>
    <row r="6" spans="1:14" s="1" customFormat="1" ht="13.8" x14ac:dyDescent="0.25">
      <c r="A6" s="5" t="str">
        <f>CONCATENATE("за ",[2]ЗАПОЛНИТЬ!$B$17," ",[2]ЗАПОЛНИТЬ!$C$17)</f>
        <v>за І квартал 2016 р.</v>
      </c>
      <c r="B6" s="5"/>
      <c r="C6" s="5"/>
      <c r="D6" s="5"/>
      <c r="E6" s="5"/>
      <c r="F6" s="5"/>
      <c r="G6" s="5"/>
      <c r="H6" s="5"/>
      <c r="I6" s="5"/>
      <c r="J6" s="5"/>
    </row>
    <row r="7" spans="1:14" s="21" customFormat="1" ht="9" customHeight="1" x14ac:dyDescent="0.2">
      <c r="J7" s="338" t="s">
        <v>2</v>
      </c>
    </row>
    <row r="8" spans="1:14" s="21" customFormat="1" ht="6.75" hidden="1" customHeight="1" x14ac:dyDescent="0.2">
      <c r="J8" s="588"/>
    </row>
    <row r="9" spans="1:14" s="21" customFormat="1" ht="12" x14ac:dyDescent="0.25">
      <c r="A9" s="196" t="s">
        <v>3</v>
      </c>
      <c r="B9" s="104" t="str">
        <f>[2]ЗАПОЛНИТЬ!B3</f>
        <v>Вдділ освіти Амур -Нижньодніпровської у м.Дніпропетровську ради</v>
      </c>
      <c r="C9" s="104"/>
      <c r="D9" s="104"/>
      <c r="E9" s="104"/>
      <c r="F9" s="104"/>
      <c r="G9" s="104"/>
      <c r="H9" s="104"/>
      <c r="I9" s="198" t="s">
        <v>4</v>
      </c>
      <c r="J9" s="339" t="str">
        <f>[2]ЗАПОЛНИТЬ!B13</f>
        <v>02142187</v>
      </c>
      <c r="K9" s="207"/>
      <c r="L9" s="199"/>
    </row>
    <row r="10" spans="1:14" s="21" customFormat="1" ht="11.25" customHeight="1" x14ac:dyDescent="0.2">
      <c r="A10" s="107" t="s">
        <v>5</v>
      </c>
      <c r="B10" s="108" t="str">
        <f>[2]ЗАПОЛНИТЬ!B5</f>
        <v>49023,м. Дніпропетровськ АНД район,пр.Мануйлівський, 31</v>
      </c>
      <c r="C10" s="108"/>
      <c r="D10" s="108"/>
      <c r="E10" s="108"/>
      <c r="F10" s="108"/>
      <c r="G10" s="108"/>
      <c r="H10" s="108"/>
      <c r="I10" s="21" t="s">
        <v>492</v>
      </c>
      <c r="J10" s="589">
        <f>[2]ЗАПОЛНИТЬ!B14</f>
        <v>12110136300</v>
      </c>
      <c r="K10" s="207"/>
      <c r="L10" s="107"/>
    </row>
    <row r="11" spans="1:14" s="21" customFormat="1" ht="11.25" customHeight="1" x14ac:dyDescent="0.25">
      <c r="A11" s="7" t="s">
        <v>6</v>
      </c>
      <c r="B11" s="358" t="str">
        <f>[2]ЗАПОЛНИТЬ!D15</f>
        <v>Орган місцевого самоврядування</v>
      </c>
      <c r="C11" s="358"/>
      <c r="D11" s="358"/>
      <c r="E11" s="358"/>
      <c r="F11" s="358"/>
      <c r="G11" s="358"/>
      <c r="H11" s="358"/>
      <c r="I11" s="21" t="s">
        <v>493</v>
      </c>
      <c r="J11" s="589">
        <f>[2]ЗАПОЛНИТЬ!B15</f>
        <v>420</v>
      </c>
      <c r="K11" s="207"/>
      <c r="L11" s="107"/>
    </row>
    <row r="12" spans="1:14" s="21" customFormat="1" ht="11.4" x14ac:dyDescent="0.2">
      <c r="A12" s="110" t="s">
        <v>119</v>
      </c>
      <c r="B12" s="110"/>
      <c r="C12" s="110"/>
      <c r="D12" s="119" t="str">
        <f>[2]ЗАПОЛНИТЬ!H9</f>
        <v>-</v>
      </c>
      <c r="E12" s="118" t="str">
        <f>IF(D12&gt;0,VLOOKUP(D12,'[2]ДовидникКВК(ГОС)'!A$1:B$65536,2,FALSE),"")</f>
        <v>-</v>
      </c>
      <c r="F12" s="118"/>
      <c r="G12" s="118"/>
      <c r="H12" s="118"/>
      <c r="K12" s="204"/>
      <c r="L12" s="199"/>
    </row>
    <row r="13" spans="1:14" s="21" customFormat="1" ht="10.199999999999999" x14ac:dyDescent="0.2">
      <c r="A13" s="110" t="s">
        <v>120</v>
      </c>
      <c r="B13" s="110"/>
      <c r="C13" s="110"/>
      <c r="D13" s="603"/>
      <c r="E13" s="622" t="str">
        <f>IF(D13&gt;0,VLOOKUP(D13,[2]ДовидникКПК!B$1:C$65536,2,FALSE),"")</f>
        <v/>
      </c>
      <c r="F13" s="622"/>
      <c r="G13" s="622"/>
      <c r="H13" s="622"/>
      <c r="I13" s="622"/>
      <c r="J13" s="622"/>
      <c r="K13" s="207"/>
      <c r="L13" s="199"/>
    </row>
    <row r="14" spans="1:14" s="21" customFormat="1" ht="10.199999999999999" x14ac:dyDescent="0.2">
      <c r="A14" s="110" t="s">
        <v>8</v>
      </c>
      <c r="B14" s="110"/>
      <c r="C14" s="110"/>
      <c r="D14" s="201" t="str">
        <f>[2]ЗАПОЛНИТЬ!H10</f>
        <v>10</v>
      </c>
      <c r="E14" s="118" t="str">
        <f>[2]ЗАПОЛНИТЬ!I10</f>
        <v>Орган з питань освіти та науки, молоді</v>
      </c>
      <c r="F14" s="118"/>
      <c r="G14" s="118"/>
      <c r="H14" s="118"/>
      <c r="I14" s="118"/>
      <c r="J14" s="118"/>
      <c r="K14" s="207"/>
      <c r="L14" s="199"/>
    </row>
    <row r="15" spans="1:14" s="21" customFormat="1" ht="33.75" customHeight="1" x14ac:dyDescent="0.2">
      <c r="A15" s="110" t="s">
        <v>121</v>
      </c>
      <c r="B15" s="110"/>
      <c r="C15" s="110"/>
      <c r="D15" s="172" t="s">
        <v>258</v>
      </c>
      <c r="E15" s="112" t="str">
        <f>IF(D15&gt;0,VLOOKUP(D15,[2]ДовидникКФК!A$1:B$65536,2,FALSE),"")</f>
        <v>Централізовані бухгалтерії обласних, міських, районних відділів освіти</v>
      </c>
      <c r="F15" s="112"/>
      <c r="G15" s="112"/>
      <c r="H15" s="112"/>
      <c r="I15" s="112"/>
      <c r="J15" s="112"/>
      <c r="K15" s="207"/>
      <c r="L15" s="199"/>
    </row>
    <row r="16" spans="1:14" s="21" customFormat="1" ht="10.199999999999999" x14ac:dyDescent="0.2">
      <c r="A16" s="122" t="s">
        <v>249</v>
      </c>
    </row>
    <row r="17" spans="1:12" s="21" customFormat="1" ht="10.199999999999999" x14ac:dyDescent="0.2">
      <c r="A17" s="122" t="s">
        <v>10</v>
      </c>
    </row>
    <row r="18" spans="1:12" s="21" customFormat="1" ht="3" customHeight="1" thickBot="1" x14ac:dyDescent="0.25">
      <c r="A18" s="346"/>
      <c r="B18" s="346"/>
      <c r="C18" s="346"/>
      <c r="D18" s="346"/>
      <c r="E18" s="346"/>
      <c r="F18" s="346"/>
      <c r="G18" s="346"/>
      <c r="H18" s="346"/>
      <c r="I18" s="346"/>
      <c r="J18" s="346"/>
      <c r="K18" s="346"/>
      <c r="L18" s="346"/>
    </row>
    <row r="19" spans="1:12" s="21" customFormat="1" ht="11.25" customHeight="1" thickTop="1" thickBot="1" x14ac:dyDescent="0.25">
      <c r="A19" s="29" t="s">
        <v>124</v>
      </c>
      <c r="B19" s="75" t="s">
        <v>235</v>
      </c>
      <c r="C19" s="29" t="s">
        <v>13</v>
      </c>
      <c r="D19" s="75" t="s">
        <v>126</v>
      </c>
      <c r="E19" s="75" t="s">
        <v>251</v>
      </c>
      <c r="F19" s="76" t="s">
        <v>127</v>
      </c>
      <c r="G19" s="76" t="s">
        <v>238</v>
      </c>
      <c r="H19" s="76" t="s">
        <v>132</v>
      </c>
      <c r="I19" s="76" t="s">
        <v>133</v>
      </c>
      <c r="J19" s="75" t="s">
        <v>134</v>
      </c>
    </row>
    <row r="20" spans="1:12" s="21" customFormat="1" ht="11.4" thickTop="1" thickBot="1" x14ac:dyDescent="0.25">
      <c r="A20" s="29"/>
      <c r="B20" s="75"/>
      <c r="C20" s="29"/>
      <c r="D20" s="75"/>
      <c r="E20" s="75"/>
      <c r="F20" s="76"/>
      <c r="G20" s="76"/>
      <c r="H20" s="76"/>
      <c r="I20" s="76"/>
      <c r="J20" s="75"/>
    </row>
    <row r="21" spans="1:12" s="21" customFormat="1" ht="11.4" thickTop="1" thickBot="1" x14ac:dyDescent="0.25">
      <c r="A21" s="29"/>
      <c r="B21" s="75"/>
      <c r="C21" s="29"/>
      <c r="D21" s="75"/>
      <c r="E21" s="75"/>
      <c r="F21" s="76"/>
      <c r="G21" s="76"/>
      <c r="H21" s="76"/>
      <c r="I21" s="76"/>
      <c r="J21" s="75"/>
    </row>
    <row r="22" spans="1:12" s="21" customFormat="1" ht="11.4" thickTop="1" thickBot="1" x14ac:dyDescent="0.25">
      <c r="A22" s="78">
        <v>1</v>
      </c>
      <c r="B22" s="78">
        <v>2</v>
      </c>
      <c r="C22" s="78">
        <v>3</v>
      </c>
      <c r="D22" s="78">
        <v>4</v>
      </c>
      <c r="E22" s="78">
        <v>5</v>
      </c>
      <c r="F22" s="78">
        <v>6</v>
      </c>
      <c r="G22" s="78">
        <v>7</v>
      </c>
      <c r="H22" s="78">
        <v>8</v>
      </c>
      <c r="I22" s="78">
        <v>9</v>
      </c>
      <c r="J22" s="78">
        <v>10</v>
      </c>
    </row>
    <row r="23" spans="1:12" s="21" customFormat="1" ht="11.4" thickTop="1" thickBot="1" x14ac:dyDescent="0.25">
      <c r="A23" s="64" t="s">
        <v>253</v>
      </c>
      <c r="B23" s="64" t="s">
        <v>144</v>
      </c>
      <c r="C23" s="128" t="s">
        <v>145</v>
      </c>
      <c r="D23" s="129">
        <f>D24+D59+D79+D84+D87</f>
        <v>906946</v>
      </c>
      <c r="E23" s="129">
        <f>E26+E29+E32+E33+E37+E45+E46+E86+E54</f>
        <v>477064</v>
      </c>
      <c r="F23" s="129">
        <f>F24+F59+F79+F84+F87</f>
        <v>0</v>
      </c>
      <c r="G23" s="129">
        <f>G24+G59+G79+G84+G87</f>
        <v>415138.51</v>
      </c>
      <c r="H23" s="129">
        <f>H24+H59+H79+H84+H87</f>
        <v>415138.51</v>
      </c>
      <c r="I23" s="129">
        <f>I24+I59+I79+I84+I87</f>
        <v>419017.14</v>
      </c>
      <c r="J23" s="129">
        <f>F23+G23-H23</f>
        <v>0</v>
      </c>
    </row>
    <row r="24" spans="1:12" s="21" customFormat="1" ht="21.6" thickTop="1" thickBot="1" x14ac:dyDescent="0.25">
      <c r="A24" s="125" t="s">
        <v>494</v>
      </c>
      <c r="B24" s="64">
        <v>2000</v>
      </c>
      <c r="C24" s="128" t="s">
        <v>147</v>
      </c>
      <c r="D24" s="129">
        <f t="shared" ref="D24:I24" si="0">D25+D30+D47+D50+D54+D58</f>
        <v>906946</v>
      </c>
      <c r="E24" s="129">
        <v>0</v>
      </c>
      <c r="F24" s="129">
        <f t="shared" si="0"/>
        <v>0</v>
      </c>
      <c r="G24" s="129">
        <f t="shared" si="0"/>
        <v>415138.51</v>
      </c>
      <c r="H24" s="129">
        <f t="shared" si="0"/>
        <v>415138.51</v>
      </c>
      <c r="I24" s="129">
        <f t="shared" si="0"/>
        <v>419017.14</v>
      </c>
      <c r="J24" s="129">
        <f t="shared" ref="J24:J87" si="1">F24+G24-H24</f>
        <v>0</v>
      </c>
    </row>
    <row r="25" spans="1:12" s="21" customFormat="1" ht="11.4" thickTop="1" thickBot="1" x14ac:dyDescent="0.25">
      <c r="A25" s="133" t="s">
        <v>161</v>
      </c>
      <c r="B25" s="64">
        <v>2100</v>
      </c>
      <c r="C25" s="128" t="s">
        <v>149</v>
      </c>
      <c r="D25" s="129">
        <f>D26+D29</f>
        <v>748404</v>
      </c>
      <c r="E25" s="129">
        <v>0</v>
      </c>
      <c r="F25" s="129">
        <f>F26+F29</f>
        <v>0</v>
      </c>
      <c r="G25" s="129">
        <f>G26+G29</f>
        <v>370174.94</v>
      </c>
      <c r="H25" s="129">
        <f>H26+H29</f>
        <v>370174.94</v>
      </c>
      <c r="I25" s="129">
        <f>I26+I29</f>
        <v>370174.94</v>
      </c>
      <c r="J25" s="129">
        <f t="shared" si="1"/>
        <v>0</v>
      </c>
    </row>
    <row r="26" spans="1:12" s="21" customFormat="1" ht="11.4" thickTop="1" thickBot="1" x14ac:dyDescent="0.25">
      <c r="A26" s="134" t="s">
        <v>163</v>
      </c>
      <c r="B26" s="135">
        <v>2110</v>
      </c>
      <c r="C26" s="216" t="s">
        <v>151</v>
      </c>
      <c r="D26" s="267">
        <f t="shared" ref="D26:I26" si="2">SUM(D27:D28)</f>
        <v>612120</v>
      </c>
      <c r="E26" s="268">
        <v>306060</v>
      </c>
      <c r="F26" s="267">
        <f t="shared" si="2"/>
        <v>0</v>
      </c>
      <c r="G26" s="267">
        <f t="shared" si="2"/>
        <v>302687.17</v>
      </c>
      <c r="H26" s="267">
        <f t="shared" si="2"/>
        <v>302687.17</v>
      </c>
      <c r="I26" s="267">
        <f t="shared" si="2"/>
        <v>302687.17</v>
      </c>
      <c r="J26" s="174">
        <f t="shared" si="1"/>
        <v>0</v>
      </c>
    </row>
    <row r="27" spans="1:12" s="21" customFormat="1" ht="11.4" thickTop="1" thickBot="1" x14ac:dyDescent="0.25">
      <c r="A27" s="136" t="s">
        <v>164</v>
      </c>
      <c r="B27" s="125">
        <v>2111</v>
      </c>
      <c r="C27" s="248" t="s">
        <v>153</v>
      </c>
      <c r="D27" s="269">
        <v>612120</v>
      </c>
      <c r="E27" s="270">
        <v>0</v>
      </c>
      <c r="F27" s="269">
        <v>0</v>
      </c>
      <c r="G27" s="269">
        <v>302687.17</v>
      </c>
      <c r="H27" s="269">
        <v>302687.17</v>
      </c>
      <c r="I27" s="269">
        <v>302687.17</v>
      </c>
      <c r="J27" s="211">
        <f t="shared" si="1"/>
        <v>0</v>
      </c>
    </row>
    <row r="28" spans="1:12" s="21" customFormat="1" ht="11.4" thickTop="1" thickBot="1" x14ac:dyDescent="0.25">
      <c r="A28" s="136" t="s">
        <v>165</v>
      </c>
      <c r="B28" s="125">
        <v>2112</v>
      </c>
      <c r="C28" s="248" t="s">
        <v>155</v>
      </c>
      <c r="D28" s="269">
        <v>0</v>
      </c>
      <c r="E28" s="270">
        <v>0</v>
      </c>
      <c r="F28" s="269">
        <v>0</v>
      </c>
      <c r="G28" s="269">
        <v>0</v>
      </c>
      <c r="H28" s="269">
        <v>0</v>
      </c>
      <c r="I28" s="269">
        <v>0</v>
      </c>
      <c r="J28" s="211">
        <f t="shared" si="1"/>
        <v>0</v>
      </c>
    </row>
    <row r="29" spans="1:12" s="21" customFormat="1" ht="11.4" thickTop="1" thickBot="1" x14ac:dyDescent="0.25">
      <c r="A29" s="137" t="s">
        <v>166</v>
      </c>
      <c r="B29" s="135">
        <v>2120</v>
      </c>
      <c r="C29" s="216" t="s">
        <v>157</v>
      </c>
      <c r="D29" s="268">
        <v>136284</v>
      </c>
      <c r="E29" s="268">
        <v>67532</v>
      </c>
      <c r="F29" s="268">
        <v>0</v>
      </c>
      <c r="G29" s="268">
        <v>67487.77</v>
      </c>
      <c r="H29" s="268">
        <v>67487.77</v>
      </c>
      <c r="I29" s="268">
        <v>67487.77</v>
      </c>
      <c r="J29" s="174">
        <f t="shared" si="1"/>
        <v>0</v>
      </c>
    </row>
    <row r="30" spans="1:12" s="21" customFormat="1" ht="11.25" customHeight="1" thickTop="1" thickBot="1" x14ac:dyDescent="0.25">
      <c r="A30" s="138" t="s">
        <v>167</v>
      </c>
      <c r="B30" s="64">
        <v>2200</v>
      </c>
      <c r="C30" s="128" t="s">
        <v>160</v>
      </c>
      <c r="D30" s="271">
        <f>SUM(D31:D37)+D44</f>
        <v>158542</v>
      </c>
      <c r="E30" s="271">
        <v>0</v>
      </c>
      <c r="F30" s="271">
        <f>SUM(F31:F37)+F44</f>
        <v>0</v>
      </c>
      <c r="G30" s="271">
        <f>SUM(G31:G37)+G44</f>
        <v>44963.57</v>
      </c>
      <c r="H30" s="271">
        <f>SUM(H31:H37)+H44</f>
        <v>44963.57</v>
      </c>
      <c r="I30" s="271">
        <f>SUM(I31:I37)+I44</f>
        <v>48842.2</v>
      </c>
      <c r="J30" s="129">
        <f t="shared" si="1"/>
        <v>0</v>
      </c>
    </row>
    <row r="31" spans="1:12" s="21" customFormat="1" ht="12" customHeight="1" thickTop="1" thickBot="1" x14ac:dyDescent="0.25">
      <c r="A31" s="134" t="s">
        <v>168</v>
      </c>
      <c r="B31" s="135">
        <v>2210</v>
      </c>
      <c r="C31" s="216" t="s">
        <v>162</v>
      </c>
      <c r="D31" s="268">
        <v>13276</v>
      </c>
      <c r="E31" s="267">
        <v>0</v>
      </c>
      <c r="F31" s="268">
        <v>0</v>
      </c>
      <c r="G31" s="268">
        <v>0</v>
      </c>
      <c r="H31" s="268">
        <v>0</v>
      </c>
      <c r="I31" s="268">
        <v>3878.63</v>
      </c>
      <c r="J31" s="174">
        <f t="shared" si="1"/>
        <v>0</v>
      </c>
    </row>
    <row r="32" spans="1:12" s="21" customFormat="1" ht="11.4" thickTop="1" thickBot="1" x14ac:dyDescent="0.25">
      <c r="A32" s="134" t="s">
        <v>169</v>
      </c>
      <c r="B32" s="135">
        <v>2220</v>
      </c>
      <c r="C32" s="135">
        <v>100</v>
      </c>
      <c r="D32" s="268">
        <v>0</v>
      </c>
      <c r="E32" s="268">
        <v>0</v>
      </c>
      <c r="F32" s="268">
        <v>0</v>
      </c>
      <c r="G32" s="268">
        <v>0</v>
      </c>
      <c r="H32" s="268">
        <v>0</v>
      </c>
      <c r="I32" s="268">
        <v>0</v>
      </c>
      <c r="J32" s="174">
        <f t="shared" si="1"/>
        <v>0</v>
      </c>
    </row>
    <row r="33" spans="1:10" s="21" customFormat="1" ht="11.4" thickTop="1" thickBot="1" x14ac:dyDescent="0.25">
      <c r="A33" s="134" t="s">
        <v>170</v>
      </c>
      <c r="B33" s="135">
        <v>2230</v>
      </c>
      <c r="C33" s="135">
        <v>110</v>
      </c>
      <c r="D33" s="268">
        <v>0</v>
      </c>
      <c r="E33" s="268">
        <v>0</v>
      </c>
      <c r="F33" s="268">
        <v>0</v>
      </c>
      <c r="G33" s="268">
        <v>0</v>
      </c>
      <c r="H33" s="268">
        <v>0</v>
      </c>
      <c r="I33" s="268">
        <v>0</v>
      </c>
      <c r="J33" s="174">
        <f t="shared" si="1"/>
        <v>0</v>
      </c>
    </row>
    <row r="34" spans="1:10" s="21" customFormat="1" ht="11.4" thickTop="1" thickBot="1" x14ac:dyDescent="0.25">
      <c r="A34" s="134" t="s">
        <v>171</v>
      </c>
      <c r="B34" s="135">
        <v>2240</v>
      </c>
      <c r="C34" s="135">
        <v>120</v>
      </c>
      <c r="D34" s="268">
        <v>57485</v>
      </c>
      <c r="E34" s="267">
        <v>0</v>
      </c>
      <c r="F34" s="268">
        <v>0</v>
      </c>
      <c r="G34" s="268">
        <v>19739.21</v>
      </c>
      <c r="H34" s="268">
        <v>19739.21</v>
      </c>
      <c r="I34" s="268">
        <v>19739.21</v>
      </c>
      <c r="J34" s="174">
        <f t="shared" si="1"/>
        <v>0</v>
      </c>
    </row>
    <row r="35" spans="1:10" s="21" customFormat="1" ht="11.4" thickTop="1" thickBot="1" x14ac:dyDescent="0.25">
      <c r="A35" s="134" t="s">
        <v>172</v>
      </c>
      <c r="B35" s="135">
        <v>2250</v>
      </c>
      <c r="C35" s="135">
        <v>130</v>
      </c>
      <c r="D35" s="268">
        <v>111</v>
      </c>
      <c r="E35" s="267">
        <v>0</v>
      </c>
      <c r="F35" s="268">
        <v>0</v>
      </c>
      <c r="G35" s="268"/>
      <c r="H35" s="268">
        <v>0</v>
      </c>
      <c r="I35" s="268">
        <v>0</v>
      </c>
      <c r="J35" s="174">
        <f t="shared" si="1"/>
        <v>0</v>
      </c>
    </row>
    <row r="36" spans="1:10" s="21" customFormat="1" ht="11.4" thickTop="1" thickBot="1" x14ac:dyDescent="0.25">
      <c r="A36" s="137" t="s">
        <v>173</v>
      </c>
      <c r="B36" s="135">
        <v>2260</v>
      </c>
      <c r="C36" s="135">
        <v>140</v>
      </c>
      <c r="D36" s="268">
        <v>0</v>
      </c>
      <c r="E36" s="267">
        <v>0</v>
      </c>
      <c r="F36" s="268">
        <v>0</v>
      </c>
      <c r="G36" s="268">
        <v>0</v>
      </c>
      <c r="H36" s="268">
        <v>0</v>
      </c>
      <c r="I36" s="268">
        <v>0</v>
      </c>
      <c r="J36" s="174">
        <f t="shared" si="1"/>
        <v>0</v>
      </c>
    </row>
    <row r="37" spans="1:10" s="21" customFormat="1" ht="11.4" thickTop="1" thickBot="1" x14ac:dyDescent="0.25">
      <c r="A37" s="137" t="s">
        <v>174</v>
      </c>
      <c r="B37" s="135">
        <v>2270</v>
      </c>
      <c r="C37" s="135">
        <v>150</v>
      </c>
      <c r="D37" s="267">
        <f>SUM(D38:D43)</f>
        <v>87670</v>
      </c>
      <c r="E37" s="268">
        <v>62534</v>
      </c>
      <c r="F37" s="267">
        <f>SUM(F38:F43)</f>
        <v>0</v>
      </c>
      <c r="G37" s="267">
        <f>SUM(G38:G43)</f>
        <v>25224.36</v>
      </c>
      <c r="H37" s="267">
        <f>SUM(H38:H43)</f>
        <v>25224.36</v>
      </c>
      <c r="I37" s="267">
        <f>SUM(I38:I43)</f>
        <v>25224.36</v>
      </c>
      <c r="J37" s="174">
        <f>F37+G37-H37</f>
        <v>0</v>
      </c>
    </row>
    <row r="38" spans="1:10" s="21" customFormat="1" ht="11.4" thickTop="1" thickBot="1" x14ac:dyDescent="0.25">
      <c r="A38" s="136" t="s">
        <v>175</v>
      </c>
      <c r="B38" s="125">
        <v>2271</v>
      </c>
      <c r="C38" s="125">
        <v>160</v>
      </c>
      <c r="D38" s="269">
        <v>78015</v>
      </c>
      <c r="E38" s="270">
        <v>0</v>
      </c>
      <c r="F38" s="269">
        <v>0</v>
      </c>
      <c r="G38" s="269">
        <v>20788.77</v>
      </c>
      <c r="H38" s="269">
        <v>20788.77</v>
      </c>
      <c r="I38" s="269">
        <v>20788.77</v>
      </c>
      <c r="J38" s="211">
        <f t="shared" si="1"/>
        <v>0</v>
      </c>
    </row>
    <row r="39" spans="1:10" s="21" customFormat="1" ht="11.4" thickTop="1" thickBot="1" x14ac:dyDescent="0.25">
      <c r="A39" s="136" t="s">
        <v>176</v>
      </c>
      <c r="B39" s="125">
        <v>2272</v>
      </c>
      <c r="C39" s="125">
        <v>170</v>
      </c>
      <c r="D39" s="269">
        <v>1065</v>
      </c>
      <c r="E39" s="270">
        <v>0</v>
      </c>
      <c r="F39" s="269">
        <v>0</v>
      </c>
      <c r="G39" s="269">
        <v>430.43</v>
      </c>
      <c r="H39" s="269">
        <v>430.43</v>
      </c>
      <c r="I39" s="269">
        <v>430.43</v>
      </c>
      <c r="J39" s="211">
        <f t="shared" si="1"/>
        <v>0</v>
      </c>
    </row>
    <row r="40" spans="1:10" s="21" customFormat="1" ht="11.4" thickTop="1" thickBot="1" x14ac:dyDescent="0.25">
      <c r="A40" s="136" t="s">
        <v>177</v>
      </c>
      <c r="B40" s="125">
        <v>2273</v>
      </c>
      <c r="C40" s="125">
        <v>180</v>
      </c>
      <c r="D40" s="269">
        <v>8590</v>
      </c>
      <c r="E40" s="270">
        <v>0</v>
      </c>
      <c r="F40" s="269">
        <v>0</v>
      </c>
      <c r="G40" s="269">
        <v>4005.16</v>
      </c>
      <c r="H40" s="269">
        <v>4005.16</v>
      </c>
      <c r="I40" s="269">
        <v>4005.16</v>
      </c>
      <c r="J40" s="211">
        <f t="shared" si="1"/>
        <v>0</v>
      </c>
    </row>
    <row r="41" spans="1:10" s="21" customFormat="1" ht="11.4" thickTop="1" thickBot="1" x14ac:dyDescent="0.25">
      <c r="A41" s="136" t="s">
        <v>178</v>
      </c>
      <c r="B41" s="125">
        <v>2274</v>
      </c>
      <c r="C41" s="125">
        <v>190</v>
      </c>
      <c r="D41" s="269">
        <v>0</v>
      </c>
      <c r="E41" s="270">
        <v>0</v>
      </c>
      <c r="F41" s="269">
        <v>0</v>
      </c>
      <c r="G41" s="269">
        <v>0</v>
      </c>
      <c r="H41" s="269">
        <v>0</v>
      </c>
      <c r="I41" s="269">
        <v>0</v>
      </c>
      <c r="J41" s="211">
        <f t="shared" si="1"/>
        <v>0</v>
      </c>
    </row>
    <row r="42" spans="1:10" s="21" customFormat="1" ht="11.4" thickTop="1" thickBot="1" x14ac:dyDescent="0.25">
      <c r="A42" s="136" t="s">
        <v>179</v>
      </c>
      <c r="B42" s="125">
        <v>2275</v>
      </c>
      <c r="C42" s="125">
        <v>200</v>
      </c>
      <c r="D42" s="269">
        <v>0</v>
      </c>
      <c r="E42" s="270">
        <v>0</v>
      </c>
      <c r="F42" s="269">
        <v>0</v>
      </c>
      <c r="G42" s="269">
        <v>0</v>
      </c>
      <c r="H42" s="269">
        <v>0</v>
      </c>
      <c r="I42" s="269">
        <v>0</v>
      </c>
      <c r="J42" s="211">
        <f t="shared" si="1"/>
        <v>0</v>
      </c>
    </row>
    <row r="43" spans="1:10" s="21" customFormat="1" ht="11.4" thickTop="1" thickBot="1" x14ac:dyDescent="0.25">
      <c r="A43" s="136" t="s">
        <v>180</v>
      </c>
      <c r="B43" s="125">
        <v>2276</v>
      </c>
      <c r="C43" s="125">
        <v>210</v>
      </c>
      <c r="D43" s="269">
        <v>0</v>
      </c>
      <c r="E43" s="270">
        <v>0</v>
      </c>
      <c r="F43" s="269">
        <v>0</v>
      </c>
      <c r="G43" s="269">
        <v>0</v>
      </c>
      <c r="H43" s="269">
        <v>0</v>
      </c>
      <c r="I43" s="269">
        <v>0</v>
      </c>
      <c r="J43" s="211">
        <f>F43+G43-H43</f>
        <v>0</v>
      </c>
    </row>
    <row r="44" spans="1:10" s="21" customFormat="1" ht="13.5" customHeight="1" thickTop="1" thickBot="1" x14ac:dyDescent="0.25">
      <c r="A44" s="137" t="s">
        <v>181</v>
      </c>
      <c r="B44" s="135">
        <v>2280</v>
      </c>
      <c r="C44" s="135">
        <v>220</v>
      </c>
      <c r="D44" s="267">
        <f>SUM(D45:D46)</f>
        <v>0</v>
      </c>
      <c r="E44" s="267">
        <v>0</v>
      </c>
      <c r="F44" s="267">
        <f>SUM(F45:F46)</f>
        <v>0</v>
      </c>
      <c r="G44" s="267">
        <f>SUM(G45:G46)</f>
        <v>0</v>
      </c>
      <c r="H44" s="267">
        <f>SUM(H45:H46)</f>
        <v>0</v>
      </c>
      <c r="I44" s="267">
        <f>SUM(I45:I46)</f>
        <v>0</v>
      </c>
      <c r="J44" s="174">
        <f t="shared" si="1"/>
        <v>0</v>
      </c>
    </row>
    <row r="45" spans="1:10" s="21" customFormat="1" ht="12.75" customHeight="1" thickTop="1" thickBot="1" x14ac:dyDescent="0.25">
      <c r="A45" s="217" t="s">
        <v>182</v>
      </c>
      <c r="B45" s="125">
        <v>2281</v>
      </c>
      <c r="C45" s="125">
        <v>230</v>
      </c>
      <c r="D45" s="269">
        <v>0</v>
      </c>
      <c r="E45" s="269">
        <v>0</v>
      </c>
      <c r="F45" s="269">
        <v>0</v>
      </c>
      <c r="G45" s="269">
        <v>0</v>
      </c>
      <c r="H45" s="269">
        <v>0</v>
      </c>
      <c r="I45" s="269">
        <v>0</v>
      </c>
      <c r="J45" s="211">
        <f t="shared" si="1"/>
        <v>0</v>
      </c>
    </row>
    <row r="46" spans="1:10" s="21" customFormat="1" ht="12.75" customHeight="1" thickTop="1" thickBot="1" x14ac:dyDescent="0.25">
      <c r="A46" s="218" t="s">
        <v>183</v>
      </c>
      <c r="B46" s="125">
        <v>2282</v>
      </c>
      <c r="C46" s="125">
        <v>240</v>
      </c>
      <c r="D46" s="269">
        <v>0</v>
      </c>
      <c r="E46" s="269">
        <v>0</v>
      </c>
      <c r="F46" s="269">
        <v>0</v>
      </c>
      <c r="G46" s="269">
        <v>0</v>
      </c>
      <c r="H46" s="269">
        <v>0</v>
      </c>
      <c r="I46" s="269">
        <v>0</v>
      </c>
      <c r="J46" s="211">
        <f t="shared" si="1"/>
        <v>0</v>
      </c>
    </row>
    <row r="47" spans="1:10" s="21" customFormat="1" ht="11.4" thickTop="1" thickBot="1" x14ac:dyDescent="0.25">
      <c r="A47" s="133" t="s">
        <v>184</v>
      </c>
      <c r="B47" s="64">
        <v>2400</v>
      </c>
      <c r="C47" s="64">
        <v>250</v>
      </c>
      <c r="D47" s="271">
        <f t="shared" ref="D47:I47" si="3">SUM(D48:D49)</f>
        <v>0</v>
      </c>
      <c r="E47" s="271">
        <f t="shared" si="3"/>
        <v>0</v>
      </c>
      <c r="F47" s="271">
        <f t="shared" si="3"/>
        <v>0</v>
      </c>
      <c r="G47" s="271">
        <f t="shared" si="3"/>
        <v>0</v>
      </c>
      <c r="H47" s="271">
        <f t="shared" si="3"/>
        <v>0</v>
      </c>
      <c r="I47" s="271">
        <f t="shared" si="3"/>
        <v>0</v>
      </c>
      <c r="J47" s="129">
        <f t="shared" si="1"/>
        <v>0</v>
      </c>
    </row>
    <row r="48" spans="1:10" s="21" customFormat="1" ht="11.4" thickTop="1" thickBot="1" x14ac:dyDescent="0.25">
      <c r="A48" s="140" t="s">
        <v>185</v>
      </c>
      <c r="B48" s="135">
        <v>2410</v>
      </c>
      <c r="C48" s="135">
        <v>260</v>
      </c>
      <c r="D48" s="268">
        <v>0</v>
      </c>
      <c r="E48" s="267">
        <v>0</v>
      </c>
      <c r="F48" s="268">
        <v>0</v>
      </c>
      <c r="G48" s="268">
        <v>0</v>
      </c>
      <c r="H48" s="268">
        <v>0</v>
      </c>
      <c r="I48" s="268">
        <v>0</v>
      </c>
      <c r="J48" s="174">
        <f t="shared" si="1"/>
        <v>0</v>
      </c>
    </row>
    <row r="49" spans="1:10" s="21" customFormat="1" ht="11.4" thickTop="1" thickBot="1" x14ac:dyDescent="0.25">
      <c r="A49" s="140" t="s">
        <v>186</v>
      </c>
      <c r="B49" s="135">
        <v>2420</v>
      </c>
      <c r="C49" s="135">
        <v>270</v>
      </c>
      <c r="D49" s="268">
        <v>0</v>
      </c>
      <c r="E49" s="267">
        <v>0</v>
      </c>
      <c r="F49" s="268">
        <v>0</v>
      </c>
      <c r="G49" s="268">
        <v>0</v>
      </c>
      <c r="H49" s="268">
        <v>0</v>
      </c>
      <c r="I49" s="268">
        <v>0</v>
      </c>
      <c r="J49" s="174">
        <f t="shared" si="1"/>
        <v>0</v>
      </c>
    </row>
    <row r="50" spans="1:10" s="21" customFormat="1" ht="12" customHeight="1" thickTop="1" thickBot="1" x14ac:dyDescent="0.25">
      <c r="A50" s="141" t="s">
        <v>187</v>
      </c>
      <c r="B50" s="64">
        <v>2600</v>
      </c>
      <c r="C50" s="64">
        <v>280</v>
      </c>
      <c r="D50" s="271">
        <f t="shared" ref="D50:I50" si="4">SUM(D51:D53)</f>
        <v>0</v>
      </c>
      <c r="E50" s="271">
        <f t="shared" si="4"/>
        <v>0</v>
      </c>
      <c r="F50" s="271">
        <f t="shared" si="4"/>
        <v>0</v>
      </c>
      <c r="G50" s="271">
        <f t="shared" si="4"/>
        <v>0</v>
      </c>
      <c r="H50" s="271">
        <f t="shared" si="4"/>
        <v>0</v>
      </c>
      <c r="I50" s="271">
        <f t="shared" si="4"/>
        <v>0</v>
      </c>
      <c r="J50" s="129">
        <f t="shared" si="1"/>
        <v>0</v>
      </c>
    </row>
    <row r="51" spans="1:10" s="21" customFormat="1" ht="11.4" thickTop="1" thickBot="1" x14ac:dyDescent="0.25">
      <c r="A51" s="137" t="s">
        <v>188</v>
      </c>
      <c r="B51" s="135">
        <v>2610</v>
      </c>
      <c r="C51" s="135">
        <v>290</v>
      </c>
      <c r="D51" s="272">
        <v>0</v>
      </c>
      <c r="E51" s="273">
        <v>0</v>
      </c>
      <c r="F51" s="272">
        <v>0</v>
      </c>
      <c r="G51" s="272">
        <v>0</v>
      </c>
      <c r="H51" s="272">
        <v>0</v>
      </c>
      <c r="I51" s="272">
        <v>0</v>
      </c>
      <c r="J51" s="174">
        <f t="shared" si="1"/>
        <v>0</v>
      </c>
    </row>
    <row r="52" spans="1:10" s="21" customFormat="1" ht="11.4" thickTop="1" thickBot="1" x14ac:dyDescent="0.25">
      <c r="A52" s="137" t="s">
        <v>189</v>
      </c>
      <c r="B52" s="135">
        <v>2620</v>
      </c>
      <c r="C52" s="135">
        <v>300</v>
      </c>
      <c r="D52" s="272">
        <v>0</v>
      </c>
      <c r="E52" s="273">
        <v>0</v>
      </c>
      <c r="F52" s="272">
        <v>0</v>
      </c>
      <c r="G52" s="272">
        <v>0</v>
      </c>
      <c r="H52" s="272">
        <v>0</v>
      </c>
      <c r="I52" s="272">
        <v>0</v>
      </c>
      <c r="J52" s="174">
        <f t="shared" si="1"/>
        <v>0</v>
      </c>
    </row>
    <row r="53" spans="1:10" s="21" customFormat="1" ht="11.4" thickTop="1" thickBot="1" x14ac:dyDescent="0.25">
      <c r="A53" s="140" t="s">
        <v>190</v>
      </c>
      <c r="B53" s="135">
        <v>2630</v>
      </c>
      <c r="C53" s="135">
        <v>310</v>
      </c>
      <c r="D53" s="272">
        <v>0</v>
      </c>
      <c r="E53" s="273">
        <v>0</v>
      </c>
      <c r="F53" s="272">
        <v>0</v>
      </c>
      <c r="G53" s="272">
        <v>0</v>
      </c>
      <c r="H53" s="272">
        <v>0</v>
      </c>
      <c r="I53" s="272">
        <v>0</v>
      </c>
      <c r="J53" s="174">
        <f t="shared" si="1"/>
        <v>0</v>
      </c>
    </row>
    <row r="54" spans="1:10" s="21" customFormat="1" ht="11.4" thickTop="1" thickBot="1" x14ac:dyDescent="0.25">
      <c r="A54" s="138" t="s">
        <v>191</v>
      </c>
      <c r="B54" s="64">
        <v>2700</v>
      </c>
      <c r="C54" s="64">
        <v>320</v>
      </c>
      <c r="D54" s="274">
        <f t="shared" ref="D54:I54" si="5">SUM(D55:D57)</f>
        <v>0</v>
      </c>
      <c r="E54" s="275">
        <v>0</v>
      </c>
      <c r="F54" s="274">
        <f t="shared" si="5"/>
        <v>0</v>
      </c>
      <c r="G54" s="274">
        <f t="shared" si="5"/>
        <v>0</v>
      </c>
      <c r="H54" s="274">
        <f t="shared" si="5"/>
        <v>0</v>
      </c>
      <c r="I54" s="274">
        <f t="shared" si="5"/>
        <v>0</v>
      </c>
      <c r="J54" s="129">
        <f t="shared" si="1"/>
        <v>0</v>
      </c>
    </row>
    <row r="55" spans="1:10" s="21" customFormat="1" ht="12.75" customHeight="1" thickTop="1" thickBot="1" x14ac:dyDescent="0.25">
      <c r="A55" s="137" t="s">
        <v>192</v>
      </c>
      <c r="B55" s="135">
        <v>2710</v>
      </c>
      <c r="C55" s="135">
        <v>330</v>
      </c>
      <c r="D55" s="272">
        <v>0</v>
      </c>
      <c r="E55" s="273">
        <v>0</v>
      </c>
      <c r="F55" s="272">
        <v>0</v>
      </c>
      <c r="G55" s="272">
        <v>0</v>
      </c>
      <c r="H55" s="272">
        <v>0</v>
      </c>
      <c r="I55" s="272">
        <v>0</v>
      </c>
      <c r="J55" s="174">
        <f t="shared" si="1"/>
        <v>0</v>
      </c>
    </row>
    <row r="56" spans="1:10" s="21" customFormat="1" ht="11.4" thickTop="1" thickBot="1" x14ac:dyDescent="0.25">
      <c r="A56" s="137" t="s">
        <v>193</v>
      </c>
      <c r="B56" s="135">
        <v>2720</v>
      </c>
      <c r="C56" s="135">
        <v>340</v>
      </c>
      <c r="D56" s="272">
        <v>0</v>
      </c>
      <c r="E56" s="273">
        <v>0</v>
      </c>
      <c r="F56" s="272">
        <v>0</v>
      </c>
      <c r="G56" s="272">
        <v>0</v>
      </c>
      <c r="H56" s="272">
        <v>0</v>
      </c>
      <c r="I56" s="272">
        <v>0</v>
      </c>
      <c r="J56" s="174">
        <f t="shared" si="1"/>
        <v>0</v>
      </c>
    </row>
    <row r="57" spans="1:10" s="21" customFormat="1" ht="11.4" thickTop="1" thickBot="1" x14ac:dyDescent="0.25">
      <c r="A57" s="137" t="s">
        <v>194</v>
      </c>
      <c r="B57" s="135">
        <v>2730</v>
      </c>
      <c r="C57" s="135">
        <v>350</v>
      </c>
      <c r="D57" s="272">
        <v>0</v>
      </c>
      <c r="E57" s="273">
        <v>0</v>
      </c>
      <c r="F57" s="272">
        <v>0</v>
      </c>
      <c r="G57" s="272">
        <v>0</v>
      </c>
      <c r="H57" s="272">
        <v>0</v>
      </c>
      <c r="I57" s="272">
        <v>0</v>
      </c>
      <c r="J57" s="174">
        <f t="shared" si="1"/>
        <v>0</v>
      </c>
    </row>
    <row r="58" spans="1:10" s="21" customFormat="1" ht="11.4" thickTop="1" thickBot="1" x14ac:dyDescent="0.25">
      <c r="A58" s="138" t="s">
        <v>195</v>
      </c>
      <c r="B58" s="64">
        <v>2800</v>
      </c>
      <c r="C58" s="64">
        <v>360</v>
      </c>
      <c r="D58" s="275">
        <v>0</v>
      </c>
      <c r="E58" s="274">
        <v>0</v>
      </c>
      <c r="F58" s="275">
        <v>0</v>
      </c>
      <c r="G58" s="275">
        <v>0</v>
      </c>
      <c r="H58" s="275">
        <v>0</v>
      </c>
      <c r="I58" s="275">
        <v>0</v>
      </c>
      <c r="J58" s="129">
        <f t="shared" si="1"/>
        <v>0</v>
      </c>
    </row>
    <row r="59" spans="1:10" s="21" customFormat="1" ht="11.4" thickTop="1" thickBot="1" x14ac:dyDescent="0.25">
      <c r="A59" s="64" t="s">
        <v>196</v>
      </c>
      <c r="B59" s="64">
        <v>3000</v>
      </c>
      <c r="C59" s="64">
        <v>370</v>
      </c>
      <c r="D59" s="274">
        <f t="shared" ref="D59:I59" si="6">D60+D74</f>
        <v>0</v>
      </c>
      <c r="E59" s="274">
        <f t="shared" si="6"/>
        <v>0</v>
      </c>
      <c r="F59" s="274">
        <f t="shared" si="6"/>
        <v>0</v>
      </c>
      <c r="G59" s="274">
        <f t="shared" si="6"/>
        <v>0</v>
      </c>
      <c r="H59" s="274">
        <f t="shared" si="6"/>
        <v>0</v>
      </c>
      <c r="I59" s="274">
        <f t="shared" si="6"/>
        <v>0</v>
      </c>
      <c r="J59" s="129">
        <f t="shared" si="1"/>
        <v>0</v>
      </c>
    </row>
    <row r="60" spans="1:10" s="21" customFormat="1" ht="11.4" thickTop="1" thickBot="1" x14ac:dyDescent="0.25">
      <c r="A60" s="133" t="s">
        <v>197</v>
      </c>
      <c r="B60" s="64">
        <v>3100</v>
      </c>
      <c r="C60" s="64">
        <v>380</v>
      </c>
      <c r="D60" s="274">
        <f t="shared" ref="D60:I60" si="7">D61+D62+D65+D68+D72+D73</f>
        <v>0</v>
      </c>
      <c r="E60" s="274">
        <f t="shared" si="7"/>
        <v>0</v>
      </c>
      <c r="F60" s="274">
        <f t="shared" si="7"/>
        <v>0</v>
      </c>
      <c r="G60" s="274">
        <f t="shared" si="7"/>
        <v>0</v>
      </c>
      <c r="H60" s="274">
        <f t="shared" si="7"/>
        <v>0</v>
      </c>
      <c r="I60" s="274">
        <f t="shared" si="7"/>
        <v>0</v>
      </c>
      <c r="J60" s="129">
        <f t="shared" si="1"/>
        <v>0</v>
      </c>
    </row>
    <row r="61" spans="1:10" s="21" customFormat="1" ht="11.4" thickTop="1" thickBot="1" x14ac:dyDescent="0.25">
      <c r="A61" s="137" t="s">
        <v>198</v>
      </c>
      <c r="B61" s="135">
        <v>3110</v>
      </c>
      <c r="C61" s="135">
        <v>390</v>
      </c>
      <c r="D61" s="272">
        <v>0</v>
      </c>
      <c r="E61" s="273">
        <v>0</v>
      </c>
      <c r="F61" s="272">
        <v>0</v>
      </c>
      <c r="G61" s="272">
        <v>0</v>
      </c>
      <c r="H61" s="272">
        <v>0</v>
      </c>
      <c r="I61" s="272">
        <v>0</v>
      </c>
      <c r="J61" s="174">
        <f t="shared" si="1"/>
        <v>0</v>
      </c>
    </row>
    <row r="62" spans="1:10" s="21" customFormat="1" ht="11.4" thickTop="1" thickBot="1" x14ac:dyDescent="0.25">
      <c r="A62" s="140" t="s">
        <v>199</v>
      </c>
      <c r="B62" s="135">
        <v>3120</v>
      </c>
      <c r="C62" s="135">
        <v>400</v>
      </c>
      <c r="D62" s="276">
        <f t="shared" ref="D62:I62" si="8">SUM(D63:D64)</f>
        <v>0</v>
      </c>
      <c r="E62" s="276">
        <f t="shared" si="8"/>
        <v>0</v>
      </c>
      <c r="F62" s="276">
        <f t="shared" si="8"/>
        <v>0</v>
      </c>
      <c r="G62" s="276">
        <f t="shared" si="8"/>
        <v>0</v>
      </c>
      <c r="H62" s="276">
        <f t="shared" si="8"/>
        <v>0</v>
      </c>
      <c r="I62" s="276">
        <f t="shared" si="8"/>
        <v>0</v>
      </c>
      <c r="J62" s="174">
        <f t="shared" si="1"/>
        <v>0</v>
      </c>
    </row>
    <row r="63" spans="1:10" s="21" customFormat="1" ht="11.4" thickTop="1" thickBot="1" x14ac:dyDescent="0.25">
      <c r="A63" s="136" t="s">
        <v>200</v>
      </c>
      <c r="B63" s="125">
        <v>3121</v>
      </c>
      <c r="C63" s="125">
        <v>410</v>
      </c>
      <c r="D63" s="250">
        <v>0</v>
      </c>
      <c r="E63" s="277">
        <v>0</v>
      </c>
      <c r="F63" s="250">
        <v>0</v>
      </c>
      <c r="G63" s="250">
        <v>0</v>
      </c>
      <c r="H63" s="250">
        <v>0</v>
      </c>
      <c r="I63" s="250">
        <v>0</v>
      </c>
      <c r="J63" s="211">
        <f t="shared" si="1"/>
        <v>0</v>
      </c>
    </row>
    <row r="64" spans="1:10" s="21" customFormat="1" ht="11.4" thickTop="1" thickBot="1" x14ac:dyDescent="0.25">
      <c r="A64" s="136" t="s">
        <v>201</v>
      </c>
      <c r="B64" s="125">
        <v>3122</v>
      </c>
      <c r="C64" s="125">
        <v>420</v>
      </c>
      <c r="D64" s="250">
        <v>0</v>
      </c>
      <c r="E64" s="277">
        <v>0</v>
      </c>
      <c r="F64" s="250">
        <v>0</v>
      </c>
      <c r="G64" s="250">
        <v>0</v>
      </c>
      <c r="H64" s="250">
        <v>0</v>
      </c>
      <c r="I64" s="250">
        <v>0</v>
      </c>
      <c r="J64" s="211">
        <f t="shared" si="1"/>
        <v>0</v>
      </c>
    </row>
    <row r="65" spans="1:10" s="21" customFormat="1" ht="12" thickTop="1" thickBot="1" x14ac:dyDescent="0.25">
      <c r="A65" s="134" t="s">
        <v>202</v>
      </c>
      <c r="B65" s="135">
        <v>3130</v>
      </c>
      <c r="C65" s="135">
        <v>430</v>
      </c>
      <c r="D65" s="273">
        <f t="shared" ref="D65:I65" si="9">SUM(D66:D67)</f>
        <v>0</v>
      </c>
      <c r="E65" s="273">
        <f t="shared" si="9"/>
        <v>0</v>
      </c>
      <c r="F65" s="273">
        <f t="shared" si="9"/>
        <v>0</v>
      </c>
      <c r="G65" s="273">
        <f t="shared" si="9"/>
        <v>0</v>
      </c>
      <c r="H65" s="273">
        <f t="shared" si="9"/>
        <v>0</v>
      </c>
      <c r="I65" s="273">
        <f t="shared" si="9"/>
        <v>0</v>
      </c>
      <c r="J65" s="605">
        <f t="shared" si="1"/>
        <v>0</v>
      </c>
    </row>
    <row r="66" spans="1:10" s="21" customFormat="1" ht="11.4" thickTop="1" thickBot="1" x14ac:dyDescent="0.25">
      <c r="A66" s="136" t="s">
        <v>203</v>
      </c>
      <c r="B66" s="125">
        <v>3131</v>
      </c>
      <c r="C66" s="125">
        <v>440</v>
      </c>
      <c r="D66" s="250">
        <v>0</v>
      </c>
      <c r="E66" s="277">
        <v>0</v>
      </c>
      <c r="F66" s="250">
        <v>0</v>
      </c>
      <c r="G66" s="250">
        <v>0</v>
      </c>
      <c r="H66" s="250">
        <v>0</v>
      </c>
      <c r="I66" s="250">
        <v>0</v>
      </c>
      <c r="J66" s="211">
        <f t="shared" si="1"/>
        <v>0</v>
      </c>
    </row>
    <row r="67" spans="1:10" s="21" customFormat="1" ht="11.4" thickTop="1" thickBot="1" x14ac:dyDescent="0.25">
      <c r="A67" s="136" t="s">
        <v>204</v>
      </c>
      <c r="B67" s="125">
        <v>3132</v>
      </c>
      <c r="C67" s="125">
        <v>450</v>
      </c>
      <c r="D67" s="250">
        <v>0</v>
      </c>
      <c r="E67" s="277">
        <v>0</v>
      </c>
      <c r="F67" s="250">
        <v>0</v>
      </c>
      <c r="G67" s="250">
        <v>0</v>
      </c>
      <c r="H67" s="250">
        <v>0</v>
      </c>
      <c r="I67" s="250">
        <v>0</v>
      </c>
      <c r="J67" s="211">
        <f t="shared" si="1"/>
        <v>0</v>
      </c>
    </row>
    <row r="68" spans="1:10" s="21" customFormat="1" ht="12" thickTop="1" thickBot="1" x14ac:dyDescent="0.25">
      <c r="A68" s="134" t="s">
        <v>205</v>
      </c>
      <c r="B68" s="135">
        <v>3140</v>
      </c>
      <c r="C68" s="135">
        <v>460</v>
      </c>
      <c r="D68" s="273">
        <f t="shared" ref="D68:I68" si="10">SUM(D69:D71)</f>
        <v>0</v>
      </c>
      <c r="E68" s="273">
        <f t="shared" si="10"/>
        <v>0</v>
      </c>
      <c r="F68" s="273">
        <f t="shared" si="10"/>
        <v>0</v>
      </c>
      <c r="G68" s="273">
        <f t="shared" si="10"/>
        <v>0</v>
      </c>
      <c r="H68" s="273">
        <f t="shared" si="10"/>
        <v>0</v>
      </c>
      <c r="I68" s="273">
        <f t="shared" si="10"/>
        <v>0</v>
      </c>
      <c r="J68" s="605">
        <f t="shared" si="1"/>
        <v>0</v>
      </c>
    </row>
    <row r="69" spans="1:10" s="21" customFormat="1" ht="13.2" thickTop="1" thickBot="1" x14ac:dyDescent="0.25">
      <c r="A69" s="57" t="s">
        <v>206</v>
      </c>
      <c r="B69" s="125">
        <v>3141</v>
      </c>
      <c r="C69" s="125">
        <v>470</v>
      </c>
      <c r="D69" s="250">
        <v>0</v>
      </c>
      <c r="E69" s="277">
        <v>0</v>
      </c>
      <c r="F69" s="250">
        <v>0</v>
      </c>
      <c r="G69" s="250">
        <v>0</v>
      </c>
      <c r="H69" s="250">
        <v>0</v>
      </c>
      <c r="I69" s="250">
        <v>0</v>
      </c>
      <c r="J69" s="211">
        <f t="shared" si="1"/>
        <v>0</v>
      </c>
    </row>
    <row r="70" spans="1:10" s="21" customFormat="1" ht="13.2" thickTop="1" thickBot="1" x14ac:dyDescent="0.25">
      <c r="A70" s="57" t="s">
        <v>207</v>
      </c>
      <c r="B70" s="125">
        <v>3142</v>
      </c>
      <c r="C70" s="125">
        <v>480</v>
      </c>
      <c r="D70" s="250">
        <v>0</v>
      </c>
      <c r="E70" s="277">
        <v>0</v>
      </c>
      <c r="F70" s="250">
        <v>0</v>
      </c>
      <c r="G70" s="250">
        <v>0</v>
      </c>
      <c r="H70" s="250">
        <v>0</v>
      </c>
      <c r="I70" s="250">
        <v>0</v>
      </c>
      <c r="J70" s="211">
        <f t="shared" si="1"/>
        <v>0</v>
      </c>
    </row>
    <row r="71" spans="1:10" s="21" customFormat="1" ht="13.2" thickTop="1" thickBot="1" x14ac:dyDescent="0.25">
      <c r="A71" s="57" t="s">
        <v>208</v>
      </c>
      <c r="B71" s="125">
        <v>3143</v>
      </c>
      <c r="C71" s="125">
        <v>490</v>
      </c>
      <c r="D71" s="250">
        <v>0</v>
      </c>
      <c r="E71" s="277">
        <v>0</v>
      </c>
      <c r="F71" s="250">
        <v>0</v>
      </c>
      <c r="G71" s="250">
        <v>0</v>
      </c>
      <c r="H71" s="250">
        <v>0</v>
      </c>
      <c r="I71" s="250">
        <v>0</v>
      </c>
      <c r="J71" s="211">
        <f t="shared" si="1"/>
        <v>0</v>
      </c>
    </row>
    <row r="72" spans="1:10" s="21" customFormat="1" ht="12" thickTop="1" thickBot="1" x14ac:dyDescent="0.25">
      <c r="A72" s="134" t="s">
        <v>209</v>
      </c>
      <c r="B72" s="135">
        <v>3150</v>
      </c>
      <c r="C72" s="135">
        <v>500</v>
      </c>
      <c r="D72" s="272">
        <v>0</v>
      </c>
      <c r="E72" s="273">
        <v>0</v>
      </c>
      <c r="F72" s="272">
        <v>0</v>
      </c>
      <c r="G72" s="272">
        <v>0</v>
      </c>
      <c r="H72" s="272">
        <v>0</v>
      </c>
      <c r="I72" s="272">
        <v>0</v>
      </c>
      <c r="J72" s="605">
        <f t="shared" si="1"/>
        <v>0</v>
      </c>
    </row>
    <row r="73" spans="1:10" s="21" customFormat="1" ht="12" thickTop="1" thickBot="1" x14ac:dyDescent="0.25">
      <c r="A73" s="134" t="s">
        <v>210</v>
      </c>
      <c r="B73" s="135">
        <v>3160</v>
      </c>
      <c r="C73" s="135">
        <v>510</v>
      </c>
      <c r="D73" s="272">
        <v>0</v>
      </c>
      <c r="E73" s="273">
        <v>0</v>
      </c>
      <c r="F73" s="272">
        <v>0</v>
      </c>
      <c r="G73" s="272">
        <v>0</v>
      </c>
      <c r="H73" s="272">
        <v>0</v>
      </c>
      <c r="I73" s="272">
        <v>0</v>
      </c>
      <c r="J73" s="605">
        <f t="shared" si="1"/>
        <v>0</v>
      </c>
    </row>
    <row r="74" spans="1:10" s="21" customFormat="1" ht="11.4" thickTop="1" thickBot="1" x14ac:dyDescent="0.25">
      <c r="A74" s="133" t="s">
        <v>211</v>
      </c>
      <c r="B74" s="64">
        <v>3200</v>
      </c>
      <c r="C74" s="64">
        <v>520</v>
      </c>
      <c r="D74" s="274">
        <f t="shared" ref="D74:I74" si="11">SUM(D75:D78)</f>
        <v>0</v>
      </c>
      <c r="E74" s="274">
        <f t="shared" si="11"/>
        <v>0</v>
      </c>
      <c r="F74" s="274">
        <f t="shared" si="11"/>
        <v>0</v>
      </c>
      <c r="G74" s="274">
        <f t="shared" si="11"/>
        <v>0</v>
      </c>
      <c r="H74" s="274">
        <f t="shared" si="11"/>
        <v>0</v>
      </c>
      <c r="I74" s="274">
        <f t="shared" si="11"/>
        <v>0</v>
      </c>
      <c r="J74" s="129">
        <f t="shared" si="1"/>
        <v>0</v>
      </c>
    </row>
    <row r="75" spans="1:10" s="21" customFormat="1" ht="12" thickTop="1" thickBot="1" x14ac:dyDescent="0.25">
      <c r="A75" s="137" t="s">
        <v>212</v>
      </c>
      <c r="B75" s="135">
        <v>3210</v>
      </c>
      <c r="C75" s="135">
        <v>530</v>
      </c>
      <c r="D75" s="278">
        <v>0</v>
      </c>
      <c r="E75" s="279">
        <v>0</v>
      </c>
      <c r="F75" s="278">
        <v>0</v>
      </c>
      <c r="G75" s="278">
        <v>0</v>
      </c>
      <c r="H75" s="278">
        <v>0</v>
      </c>
      <c r="I75" s="278">
        <v>0</v>
      </c>
      <c r="J75" s="605">
        <f t="shared" si="1"/>
        <v>0</v>
      </c>
    </row>
    <row r="76" spans="1:10" s="21" customFormat="1" ht="12" thickTop="1" thickBot="1" x14ac:dyDescent="0.25">
      <c r="A76" s="137" t="s">
        <v>213</v>
      </c>
      <c r="B76" s="135">
        <v>3220</v>
      </c>
      <c r="C76" s="135">
        <v>540</v>
      </c>
      <c r="D76" s="278">
        <v>0</v>
      </c>
      <c r="E76" s="279">
        <v>0</v>
      </c>
      <c r="F76" s="278">
        <v>0</v>
      </c>
      <c r="G76" s="278">
        <v>0</v>
      </c>
      <c r="H76" s="278">
        <v>0</v>
      </c>
      <c r="I76" s="278">
        <v>0</v>
      </c>
      <c r="J76" s="605">
        <f t="shared" si="1"/>
        <v>0</v>
      </c>
    </row>
    <row r="77" spans="1:10" s="21" customFormat="1" ht="12" thickTop="1" thickBot="1" x14ac:dyDescent="0.25">
      <c r="A77" s="134" t="s">
        <v>214</v>
      </c>
      <c r="B77" s="135">
        <v>3230</v>
      </c>
      <c r="C77" s="135">
        <v>550</v>
      </c>
      <c r="D77" s="278">
        <v>0</v>
      </c>
      <c r="E77" s="279">
        <v>0</v>
      </c>
      <c r="F77" s="278">
        <v>0</v>
      </c>
      <c r="G77" s="278">
        <v>0</v>
      </c>
      <c r="H77" s="278">
        <v>0</v>
      </c>
      <c r="I77" s="278">
        <v>0</v>
      </c>
      <c r="J77" s="605">
        <f t="shared" si="1"/>
        <v>0</v>
      </c>
    </row>
    <row r="78" spans="1:10" s="21" customFormat="1" ht="12" thickTop="1" thickBot="1" x14ac:dyDescent="0.25">
      <c r="A78" s="137" t="s">
        <v>215</v>
      </c>
      <c r="B78" s="135">
        <v>3240</v>
      </c>
      <c r="C78" s="135">
        <v>560</v>
      </c>
      <c r="D78" s="272">
        <v>0</v>
      </c>
      <c r="E78" s="273">
        <v>0</v>
      </c>
      <c r="F78" s="272">
        <v>0</v>
      </c>
      <c r="G78" s="272">
        <v>0</v>
      </c>
      <c r="H78" s="272">
        <v>0</v>
      </c>
      <c r="I78" s="272">
        <v>0</v>
      </c>
      <c r="J78" s="605">
        <f t="shared" si="1"/>
        <v>0</v>
      </c>
    </row>
    <row r="79" spans="1:10" s="21" customFormat="1" ht="12" thickTop="1" thickBot="1" x14ac:dyDescent="0.25">
      <c r="A79" s="64" t="s">
        <v>217</v>
      </c>
      <c r="B79" s="64">
        <v>4100</v>
      </c>
      <c r="C79" s="64">
        <v>570</v>
      </c>
      <c r="D79" s="279">
        <f t="shared" ref="D79:I79" si="12">SUM(D80)</f>
        <v>0</v>
      </c>
      <c r="E79" s="279">
        <f t="shared" si="12"/>
        <v>0</v>
      </c>
      <c r="F79" s="279">
        <f t="shared" si="12"/>
        <v>0</v>
      </c>
      <c r="G79" s="279">
        <f t="shared" si="12"/>
        <v>0</v>
      </c>
      <c r="H79" s="279">
        <f t="shared" si="12"/>
        <v>0</v>
      </c>
      <c r="I79" s="279">
        <f t="shared" si="12"/>
        <v>0</v>
      </c>
      <c r="J79" s="129">
        <f t="shared" si="1"/>
        <v>0</v>
      </c>
    </row>
    <row r="80" spans="1:10" s="21" customFormat="1" ht="12" thickTop="1" thickBot="1" x14ac:dyDescent="0.25">
      <c r="A80" s="134" t="s">
        <v>218</v>
      </c>
      <c r="B80" s="135">
        <v>4110</v>
      </c>
      <c r="C80" s="135">
        <v>580</v>
      </c>
      <c r="D80" s="273">
        <f t="shared" ref="D80:I80" si="13">SUM(D81:D83)</f>
        <v>0</v>
      </c>
      <c r="E80" s="273">
        <f t="shared" si="13"/>
        <v>0</v>
      </c>
      <c r="F80" s="273">
        <f t="shared" si="13"/>
        <v>0</v>
      </c>
      <c r="G80" s="273">
        <f t="shared" si="13"/>
        <v>0</v>
      </c>
      <c r="H80" s="273">
        <f t="shared" si="13"/>
        <v>0</v>
      </c>
      <c r="I80" s="273">
        <f t="shared" si="13"/>
        <v>0</v>
      </c>
      <c r="J80" s="605">
        <f t="shared" si="1"/>
        <v>0</v>
      </c>
    </row>
    <row r="81" spans="1:10" s="21" customFormat="1" ht="11.4" thickTop="1" thickBot="1" x14ac:dyDescent="0.25">
      <c r="A81" s="136" t="s">
        <v>219</v>
      </c>
      <c r="B81" s="125">
        <v>4111</v>
      </c>
      <c r="C81" s="125">
        <v>590</v>
      </c>
      <c r="D81" s="272">
        <v>0</v>
      </c>
      <c r="E81" s="273">
        <v>0</v>
      </c>
      <c r="F81" s="272">
        <v>0</v>
      </c>
      <c r="G81" s="272">
        <v>0</v>
      </c>
      <c r="H81" s="272">
        <v>0</v>
      </c>
      <c r="I81" s="272">
        <v>0</v>
      </c>
      <c r="J81" s="211">
        <f t="shared" si="1"/>
        <v>0</v>
      </c>
    </row>
    <row r="82" spans="1:10" s="21" customFormat="1" ht="12.75" customHeight="1" thickTop="1" thickBot="1" x14ac:dyDescent="0.25">
      <c r="A82" s="136" t="s">
        <v>220</v>
      </c>
      <c r="B82" s="125">
        <v>4112</v>
      </c>
      <c r="C82" s="125">
        <v>600</v>
      </c>
      <c r="D82" s="272">
        <v>0</v>
      </c>
      <c r="E82" s="273">
        <v>0</v>
      </c>
      <c r="F82" s="272">
        <v>0</v>
      </c>
      <c r="G82" s="272">
        <v>0</v>
      </c>
      <c r="H82" s="272">
        <v>0</v>
      </c>
      <c r="I82" s="272">
        <v>0</v>
      </c>
      <c r="J82" s="211">
        <f t="shared" si="1"/>
        <v>0</v>
      </c>
    </row>
    <row r="83" spans="1:10" s="21" customFormat="1" thickTop="1" thickBot="1" x14ac:dyDescent="0.25">
      <c r="A83" s="249" t="s">
        <v>221</v>
      </c>
      <c r="B83" s="125">
        <v>4113</v>
      </c>
      <c r="C83" s="125">
        <v>610</v>
      </c>
      <c r="D83" s="250">
        <v>0</v>
      </c>
      <c r="E83" s="277">
        <v>0</v>
      </c>
      <c r="F83" s="250">
        <v>0</v>
      </c>
      <c r="G83" s="250">
        <v>0</v>
      </c>
      <c r="H83" s="250">
        <v>0</v>
      </c>
      <c r="I83" s="250">
        <v>0</v>
      </c>
      <c r="J83" s="211">
        <f t="shared" si="1"/>
        <v>0</v>
      </c>
    </row>
    <row r="84" spans="1:10" s="21" customFormat="1" ht="11.4" thickTop="1" thickBot="1" x14ac:dyDescent="0.25">
      <c r="A84" s="64" t="s">
        <v>226</v>
      </c>
      <c r="B84" s="64">
        <v>4200</v>
      </c>
      <c r="C84" s="64">
        <v>620</v>
      </c>
      <c r="D84" s="274">
        <f t="shared" ref="D84:I84" si="14">D85</f>
        <v>0</v>
      </c>
      <c r="E84" s="274">
        <f t="shared" si="14"/>
        <v>0</v>
      </c>
      <c r="F84" s="274">
        <f t="shared" si="14"/>
        <v>0</v>
      </c>
      <c r="G84" s="274">
        <f t="shared" si="14"/>
        <v>0</v>
      </c>
      <c r="H84" s="274">
        <f t="shared" si="14"/>
        <v>0</v>
      </c>
      <c r="I84" s="274">
        <f t="shared" si="14"/>
        <v>0</v>
      </c>
      <c r="J84" s="129">
        <f t="shared" si="1"/>
        <v>0</v>
      </c>
    </row>
    <row r="85" spans="1:10" s="21" customFormat="1" ht="12" thickTop="1" thickBot="1" x14ac:dyDescent="0.25">
      <c r="A85" s="134" t="s">
        <v>227</v>
      </c>
      <c r="B85" s="135">
        <v>4210</v>
      </c>
      <c r="C85" s="135">
        <v>630</v>
      </c>
      <c r="D85" s="272">
        <v>0</v>
      </c>
      <c r="E85" s="273">
        <v>0</v>
      </c>
      <c r="F85" s="272">
        <v>0</v>
      </c>
      <c r="G85" s="272">
        <v>0</v>
      </c>
      <c r="H85" s="272">
        <v>0</v>
      </c>
      <c r="I85" s="272">
        <v>0</v>
      </c>
      <c r="J85" s="605">
        <f t="shared" si="1"/>
        <v>0</v>
      </c>
    </row>
    <row r="86" spans="1:10" s="21" customFormat="1" ht="11.4" thickTop="1" thickBot="1" x14ac:dyDescent="0.25">
      <c r="A86" s="136" t="s">
        <v>254</v>
      </c>
      <c r="B86" s="125">
        <v>5000</v>
      </c>
      <c r="C86" s="125">
        <v>640</v>
      </c>
      <c r="D86" s="250" t="s">
        <v>255</v>
      </c>
      <c r="E86" s="250">
        <v>40938</v>
      </c>
      <c r="F86" s="251" t="s">
        <v>255</v>
      </c>
      <c r="G86" s="251" t="s">
        <v>255</v>
      </c>
      <c r="H86" s="251" t="s">
        <v>255</v>
      </c>
      <c r="I86" s="251" t="s">
        <v>255</v>
      </c>
      <c r="J86" s="211" t="s">
        <v>255</v>
      </c>
    </row>
    <row r="87" spans="1:10" s="21" customFormat="1" ht="11.4" thickTop="1" thickBot="1" x14ac:dyDescent="0.25">
      <c r="A87" s="136" t="s">
        <v>495</v>
      </c>
      <c r="B87" s="125">
        <v>9000</v>
      </c>
      <c r="C87" s="125">
        <v>650</v>
      </c>
      <c r="D87" s="250">
        <v>0</v>
      </c>
      <c r="E87" s="277">
        <v>0</v>
      </c>
      <c r="F87" s="250">
        <v>0</v>
      </c>
      <c r="G87" s="250">
        <v>0</v>
      </c>
      <c r="H87" s="250">
        <v>0</v>
      </c>
      <c r="I87" s="250">
        <v>0</v>
      </c>
      <c r="J87" s="211">
        <f t="shared" si="1"/>
        <v>0</v>
      </c>
    </row>
    <row r="88" spans="1:10" s="21" customFormat="1" ht="11.4" hidden="1" thickTop="1" x14ac:dyDescent="0.2">
      <c r="A88" s="143"/>
      <c r="B88" s="593"/>
      <c r="C88" s="593">
        <v>650</v>
      </c>
      <c r="D88" s="606"/>
      <c r="E88" s="607"/>
      <c r="F88" s="606"/>
      <c r="G88" s="606"/>
      <c r="H88" s="606"/>
      <c r="I88" s="606"/>
      <c r="J88" s="608"/>
    </row>
    <row r="89" spans="1:10" s="21" customFormat="1" ht="10.8" hidden="1" thickTop="1" x14ac:dyDescent="0.2">
      <c r="A89" s="155"/>
      <c r="B89" s="595"/>
      <c r="C89" s="595"/>
      <c r="D89" s="609"/>
      <c r="E89" s="610"/>
      <c r="F89" s="609"/>
      <c r="G89" s="609"/>
      <c r="H89" s="609"/>
      <c r="I89" s="609"/>
      <c r="J89" s="611"/>
    </row>
    <row r="90" spans="1:10" s="21" customFormat="1" ht="10.8" hidden="1" thickTop="1" x14ac:dyDescent="0.2">
      <c r="A90" s="155"/>
      <c r="B90" s="595"/>
      <c r="C90" s="595"/>
      <c r="D90" s="609"/>
      <c r="E90" s="610"/>
      <c r="F90" s="609"/>
      <c r="G90" s="609"/>
      <c r="H90" s="609"/>
      <c r="I90" s="609"/>
      <c r="J90" s="611"/>
    </row>
    <row r="91" spans="1:10" s="21" customFormat="1" ht="13.8" hidden="1" thickTop="1" x14ac:dyDescent="0.2">
      <c r="A91" s="157"/>
      <c r="B91" s="595"/>
      <c r="C91" s="595"/>
      <c r="D91" s="609"/>
      <c r="E91" s="612"/>
      <c r="F91" s="609"/>
      <c r="G91" s="609"/>
      <c r="H91" s="609"/>
      <c r="I91" s="609"/>
      <c r="J91" s="611"/>
    </row>
    <row r="92" spans="1:10" s="21" customFormat="1" ht="11.4" hidden="1" thickTop="1" x14ac:dyDescent="0.2">
      <c r="A92" s="147"/>
      <c r="B92" s="596"/>
      <c r="C92" s="596"/>
      <c r="D92" s="613"/>
      <c r="E92" s="614"/>
      <c r="F92" s="613"/>
      <c r="G92" s="613"/>
      <c r="H92" s="613"/>
      <c r="I92" s="613"/>
      <c r="J92" s="615"/>
    </row>
    <row r="93" spans="1:10" s="21" customFormat="1" ht="10.8" hidden="1" thickTop="1" x14ac:dyDescent="0.2">
      <c r="A93" s="155"/>
      <c r="B93" s="595"/>
      <c r="C93" s="595"/>
      <c r="D93" s="609"/>
      <c r="E93" s="610"/>
      <c r="F93" s="609"/>
      <c r="G93" s="609"/>
      <c r="H93" s="609"/>
      <c r="I93" s="609"/>
      <c r="J93" s="611"/>
    </row>
    <row r="94" spans="1:10" s="21" customFormat="1" ht="10.8" hidden="1" thickTop="1" x14ac:dyDescent="0.2">
      <c r="A94" s="155"/>
      <c r="B94" s="595"/>
      <c r="C94" s="595"/>
      <c r="D94" s="609"/>
      <c r="E94" s="610"/>
      <c r="F94" s="609"/>
      <c r="G94" s="609"/>
      <c r="H94" s="609"/>
      <c r="I94" s="609"/>
      <c r="J94" s="611"/>
    </row>
    <row r="95" spans="1:10" s="21" customFormat="1" ht="10.8" hidden="1" thickTop="1" x14ac:dyDescent="0.2">
      <c r="A95" s="155"/>
      <c r="B95" s="595"/>
      <c r="C95" s="595"/>
      <c r="D95" s="609"/>
      <c r="E95" s="610"/>
      <c r="F95" s="609"/>
      <c r="G95" s="609"/>
      <c r="H95" s="609"/>
      <c r="I95" s="609"/>
      <c r="J95" s="611"/>
    </row>
    <row r="96" spans="1:10" s="21" customFormat="1" ht="12" hidden="1" thickTop="1" x14ac:dyDescent="0.2">
      <c r="A96" s="153"/>
      <c r="B96" s="597"/>
      <c r="C96" s="597"/>
      <c r="D96" s="616"/>
      <c r="E96" s="287"/>
      <c r="F96" s="616"/>
      <c r="G96" s="616"/>
      <c r="H96" s="616"/>
      <c r="I96" s="616"/>
      <c r="J96" s="615"/>
    </row>
    <row r="97" spans="1:10" s="21" customFormat="1" ht="11.4" hidden="1" thickTop="1" x14ac:dyDescent="0.2">
      <c r="A97" s="147"/>
      <c r="B97" s="596"/>
      <c r="C97" s="596"/>
      <c r="D97" s="617"/>
      <c r="E97" s="618"/>
      <c r="F97" s="617"/>
      <c r="G97" s="617"/>
      <c r="H97" s="617"/>
      <c r="I97" s="617"/>
      <c r="J97" s="619"/>
    </row>
    <row r="98" spans="1:10" s="21" customFormat="1" ht="11.4" hidden="1" thickTop="1" x14ac:dyDescent="0.2">
      <c r="A98" s="147"/>
      <c r="B98" s="596"/>
      <c r="C98" s="596"/>
      <c r="D98" s="617"/>
      <c r="E98" s="618"/>
      <c r="F98" s="617"/>
      <c r="G98" s="617"/>
      <c r="H98" s="617"/>
      <c r="I98" s="617"/>
      <c r="J98" s="619"/>
    </row>
    <row r="99" spans="1:10" s="21" customFormat="1" ht="10.8" hidden="1" thickTop="1" x14ac:dyDescent="0.2">
      <c r="A99" s="258"/>
      <c r="B99" s="598"/>
      <c r="C99" s="595"/>
      <c r="D99" s="610"/>
      <c r="E99" s="292"/>
      <c r="F99" s="620"/>
      <c r="G99" s="620"/>
      <c r="H99" s="620"/>
      <c r="I99" s="620"/>
      <c r="J99" s="621"/>
    </row>
    <row r="100" spans="1:10" ht="14.25" customHeight="1" thickTop="1" x14ac:dyDescent="0.3">
      <c r="A100" s="198" t="s">
        <v>496</v>
      </c>
      <c r="D100" s="600"/>
      <c r="E100" s="600"/>
    </row>
    <row r="101" spans="1:10" s="1" customFormat="1" ht="12.75" customHeight="1" x14ac:dyDescent="0.25">
      <c r="A101" s="9" t="str">
        <f>[2]ЗАПОЛНИТЬ!F30</f>
        <v xml:space="preserve">Керівник </v>
      </c>
      <c r="C101" s="9"/>
      <c r="D101" s="601"/>
      <c r="E101" s="601"/>
      <c r="F101" s="9"/>
      <c r="G101" s="87" t="str">
        <f>[2]ЗАПОЛНИТЬ!F26</f>
        <v>Л.О.Темченко</v>
      </c>
      <c r="H101" s="87"/>
      <c r="I101" s="87"/>
    </row>
    <row r="102" spans="1:10" s="1" customFormat="1" ht="12.75" customHeight="1" x14ac:dyDescent="0.25">
      <c r="B102" s="9"/>
      <c r="C102" s="9"/>
      <c r="D102" s="231" t="s">
        <v>115</v>
      </c>
      <c r="E102" s="231"/>
      <c r="F102" s="9"/>
      <c r="G102" s="189" t="s">
        <v>116</v>
      </c>
      <c r="H102" s="189"/>
    </row>
    <row r="103" spans="1:10" s="1" customFormat="1" ht="12" customHeight="1" x14ac:dyDescent="0.25">
      <c r="A103" s="9" t="str">
        <f>[2]ЗАПОЛНИТЬ!F31</f>
        <v>Головний бухгалтер</v>
      </c>
      <c r="C103" s="9"/>
      <c r="D103" s="230"/>
      <c r="E103" s="230"/>
      <c r="F103" s="9"/>
      <c r="G103" s="87" t="str">
        <f>[2]ЗАПОЛНИТЬ!F28</f>
        <v>А.М.Трусевич</v>
      </c>
      <c r="H103" s="87"/>
      <c r="I103" s="87"/>
    </row>
    <row r="104" spans="1:10" s="1" customFormat="1" ht="12" customHeight="1" x14ac:dyDescent="0.25">
      <c r="A104" s="94" t="str">
        <f>[2]ЗАПОЛНИТЬ!C19</f>
        <v>"11" квітня 2016 року</v>
      </c>
      <c r="C104" s="9"/>
      <c r="D104" s="231" t="s">
        <v>115</v>
      </c>
      <c r="E104" s="231"/>
      <c r="G104" s="189" t="s">
        <v>116</v>
      </c>
      <c r="H104" s="189"/>
      <c r="I104" s="355"/>
    </row>
    <row r="105" spans="1:10" s="1" customFormat="1" ht="13.8" x14ac:dyDescent="0.25">
      <c r="A105" s="21" t="s">
        <v>229</v>
      </c>
    </row>
    <row r="107" spans="1:10" x14ac:dyDescent="0.3">
      <c r="A107" s="602"/>
    </row>
  </sheetData>
  <mergeCells count="34">
    <mergeCell ref="D103:E103"/>
    <mergeCell ref="G103:I103"/>
    <mergeCell ref="D104:E104"/>
    <mergeCell ref="G104:H104"/>
    <mergeCell ref="H19:H21"/>
    <mergeCell ref="I19:I21"/>
    <mergeCell ref="J19:J21"/>
    <mergeCell ref="D101:E101"/>
    <mergeCell ref="G101:I101"/>
    <mergeCell ref="D102:E102"/>
    <mergeCell ref="G102:H102"/>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sqref="A1:XFD1048576"/>
    </sheetView>
  </sheetViews>
  <sheetFormatPr defaultRowHeight="14.4" x14ac:dyDescent="0.3"/>
  <cols>
    <col min="1" max="1" width="66" customWidth="1"/>
    <col min="2" max="2" width="5.33203125" customWidth="1"/>
    <col min="3" max="3" width="4.44140625" customWidth="1"/>
    <col min="4" max="4" width="10.5546875" customWidth="1"/>
    <col min="5" max="5" width="11.88671875" customWidth="1"/>
    <col min="6" max="6" width="9.88671875" customWidth="1"/>
    <col min="7" max="7" width="12.5546875" customWidth="1"/>
    <col min="8" max="8" width="11.5546875" customWidth="1"/>
    <col min="9" max="9" width="12.33203125" customWidth="1"/>
    <col min="10" max="10" width="11.44140625" customWidth="1"/>
    <col min="14" max="14" width="10.109375" customWidth="1"/>
    <col min="257" max="257" width="66" customWidth="1"/>
    <col min="258" max="258" width="5.33203125" customWidth="1"/>
    <col min="259" max="259" width="4.44140625" customWidth="1"/>
    <col min="260" max="260" width="10.5546875" customWidth="1"/>
    <col min="261" max="261" width="11.88671875" customWidth="1"/>
    <col min="262" max="262" width="9.88671875" customWidth="1"/>
    <col min="263" max="263" width="12.5546875" customWidth="1"/>
    <col min="264" max="264" width="11.5546875" customWidth="1"/>
    <col min="265" max="265" width="12.33203125" customWidth="1"/>
    <col min="266" max="266" width="11.44140625" customWidth="1"/>
    <col min="270" max="270" width="10.109375" customWidth="1"/>
    <col min="513" max="513" width="66" customWidth="1"/>
    <col min="514" max="514" width="5.33203125" customWidth="1"/>
    <col min="515" max="515" width="4.44140625" customWidth="1"/>
    <col min="516" max="516" width="10.5546875" customWidth="1"/>
    <col min="517" max="517" width="11.88671875" customWidth="1"/>
    <col min="518" max="518" width="9.88671875" customWidth="1"/>
    <col min="519" max="519" width="12.5546875" customWidth="1"/>
    <col min="520" max="520" width="11.5546875" customWidth="1"/>
    <col min="521" max="521" width="12.33203125" customWidth="1"/>
    <col min="522" max="522" width="11.44140625" customWidth="1"/>
    <col min="526" max="526" width="10.109375" customWidth="1"/>
    <col min="769" max="769" width="66" customWidth="1"/>
    <col min="770" max="770" width="5.33203125" customWidth="1"/>
    <col min="771" max="771" width="4.44140625" customWidth="1"/>
    <col min="772" max="772" width="10.5546875" customWidth="1"/>
    <col min="773" max="773" width="11.88671875" customWidth="1"/>
    <col min="774" max="774" width="9.88671875" customWidth="1"/>
    <col min="775" max="775" width="12.5546875" customWidth="1"/>
    <col min="776" max="776" width="11.5546875" customWidth="1"/>
    <col min="777" max="777" width="12.33203125" customWidth="1"/>
    <col min="778" max="778" width="11.44140625" customWidth="1"/>
    <col min="782" max="782" width="10.109375" customWidth="1"/>
    <col min="1025" max="1025" width="66" customWidth="1"/>
    <col min="1026" max="1026" width="5.33203125" customWidth="1"/>
    <col min="1027" max="1027" width="4.44140625" customWidth="1"/>
    <col min="1028" max="1028" width="10.5546875" customWidth="1"/>
    <col min="1029" max="1029" width="11.88671875" customWidth="1"/>
    <col min="1030" max="1030" width="9.88671875" customWidth="1"/>
    <col min="1031" max="1031" width="12.5546875" customWidth="1"/>
    <col min="1032" max="1032" width="11.5546875" customWidth="1"/>
    <col min="1033" max="1033" width="12.33203125" customWidth="1"/>
    <col min="1034" max="1034" width="11.44140625" customWidth="1"/>
    <col min="1038" max="1038" width="10.109375" customWidth="1"/>
    <col min="1281" max="1281" width="66" customWidth="1"/>
    <col min="1282" max="1282" width="5.33203125" customWidth="1"/>
    <col min="1283" max="1283" width="4.44140625" customWidth="1"/>
    <col min="1284" max="1284" width="10.5546875" customWidth="1"/>
    <col min="1285" max="1285" width="11.88671875" customWidth="1"/>
    <col min="1286" max="1286" width="9.88671875" customWidth="1"/>
    <col min="1287" max="1287" width="12.5546875" customWidth="1"/>
    <col min="1288" max="1288" width="11.5546875" customWidth="1"/>
    <col min="1289" max="1289" width="12.33203125" customWidth="1"/>
    <col min="1290" max="1290" width="11.44140625" customWidth="1"/>
    <col min="1294" max="1294" width="10.109375" customWidth="1"/>
    <col min="1537" max="1537" width="66" customWidth="1"/>
    <col min="1538" max="1538" width="5.33203125" customWidth="1"/>
    <col min="1539" max="1539" width="4.44140625" customWidth="1"/>
    <col min="1540" max="1540" width="10.5546875" customWidth="1"/>
    <col min="1541" max="1541" width="11.88671875" customWidth="1"/>
    <col min="1542" max="1542" width="9.88671875" customWidth="1"/>
    <col min="1543" max="1543" width="12.5546875" customWidth="1"/>
    <col min="1544" max="1544" width="11.5546875" customWidth="1"/>
    <col min="1545" max="1545" width="12.33203125" customWidth="1"/>
    <col min="1546" max="1546" width="11.44140625" customWidth="1"/>
    <col min="1550" max="1550" width="10.109375" customWidth="1"/>
    <col min="1793" max="1793" width="66" customWidth="1"/>
    <col min="1794" max="1794" width="5.33203125" customWidth="1"/>
    <col min="1795" max="1795" width="4.44140625" customWidth="1"/>
    <col min="1796" max="1796" width="10.5546875" customWidth="1"/>
    <col min="1797" max="1797" width="11.88671875" customWidth="1"/>
    <col min="1798" max="1798" width="9.88671875" customWidth="1"/>
    <col min="1799" max="1799" width="12.5546875" customWidth="1"/>
    <col min="1800" max="1800" width="11.5546875" customWidth="1"/>
    <col min="1801" max="1801" width="12.33203125" customWidth="1"/>
    <col min="1802" max="1802" width="11.44140625" customWidth="1"/>
    <col min="1806" max="1806" width="10.109375" customWidth="1"/>
    <col min="2049" max="2049" width="66" customWidth="1"/>
    <col min="2050" max="2050" width="5.33203125" customWidth="1"/>
    <col min="2051" max="2051" width="4.44140625" customWidth="1"/>
    <col min="2052" max="2052" width="10.5546875" customWidth="1"/>
    <col min="2053" max="2053" width="11.88671875" customWidth="1"/>
    <col min="2054" max="2054" width="9.88671875" customWidth="1"/>
    <col min="2055" max="2055" width="12.5546875" customWidth="1"/>
    <col min="2056" max="2056" width="11.5546875" customWidth="1"/>
    <col min="2057" max="2057" width="12.33203125" customWidth="1"/>
    <col min="2058" max="2058" width="11.44140625" customWidth="1"/>
    <col min="2062" max="2062" width="10.109375" customWidth="1"/>
    <col min="2305" max="2305" width="66" customWidth="1"/>
    <col min="2306" max="2306" width="5.33203125" customWidth="1"/>
    <col min="2307" max="2307" width="4.44140625" customWidth="1"/>
    <col min="2308" max="2308" width="10.5546875" customWidth="1"/>
    <col min="2309" max="2309" width="11.88671875" customWidth="1"/>
    <col min="2310" max="2310" width="9.88671875" customWidth="1"/>
    <col min="2311" max="2311" width="12.5546875" customWidth="1"/>
    <col min="2312" max="2312" width="11.5546875" customWidth="1"/>
    <col min="2313" max="2313" width="12.33203125" customWidth="1"/>
    <col min="2314" max="2314" width="11.44140625" customWidth="1"/>
    <col min="2318" max="2318" width="10.109375" customWidth="1"/>
    <col min="2561" max="2561" width="66" customWidth="1"/>
    <col min="2562" max="2562" width="5.33203125" customWidth="1"/>
    <col min="2563" max="2563" width="4.44140625" customWidth="1"/>
    <col min="2564" max="2564" width="10.5546875" customWidth="1"/>
    <col min="2565" max="2565" width="11.88671875" customWidth="1"/>
    <col min="2566" max="2566" width="9.88671875" customWidth="1"/>
    <col min="2567" max="2567" width="12.5546875" customWidth="1"/>
    <col min="2568" max="2568" width="11.5546875" customWidth="1"/>
    <col min="2569" max="2569" width="12.33203125" customWidth="1"/>
    <col min="2570" max="2570" width="11.44140625" customWidth="1"/>
    <col min="2574" max="2574" width="10.109375" customWidth="1"/>
    <col min="2817" max="2817" width="66" customWidth="1"/>
    <col min="2818" max="2818" width="5.33203125" customWidth="1"/>
    <col min="2819" max="2819" width="4.44140625" customWidth="1"/>
    <col min="2820" max="2820" width="10.5546875" customWidth="1"/>
    <col min="2821" max="2821" width="11.88671875" customWidth="1"/>
    <col min="2822" max="2822" width="9.88671875" customWidth="1"/>
    <col min="2823" max="2823" width="12.5546875" customWidth="1"/>
    <col min="2824" max="2824" width="11.5546875" customWidth="1"/>
    <col min="2825" max="2825" width="12.33203125" customWidth="1"/>
    <col min="2826" max="2826" width="11.44140625" customWidth="1"/>
    <col min="2830" max="2830" width="10.109375" customWidth="1"/>
    <col min="3073" max="3073" width="66" customWidth="1"/>
    <col min="3074" max="3074" width="5.33203125" customWidth="1"/>
    <col min="3075" max="3075" width="4.44140625" customWidth="1"/>
    <col min="3076" max="3076" width="10.5546875" customWidth="1"/>
    <col min="3077" max="3077" width="11.88671875" customWidth="1"/>
    <col min="3078" max="3078" width="9.88671875" customWidth="1"/>
    <col min="3079" max="3079" width="12.5546875" customWidth="1"/>
    <col min="3080" max="3080" width="11.5546875" customWidth="1"/>
    <col min="3081" max="3081" width="12.33203125" customWidth="1"/>
    <col min="3082" max="3082" width="11.44140625" customWidth="1"/>
    <col min="3086" max="3086" width="10.109375" customWidth="1"/>
    <col min="3329" max="3329" width="66" customWidth="1"/>
    <col min="3330" max="3330" width="5.33203125" customWidth="1"/>
    <col min="3331" max="3331" width="4.44140625" customWidth="1"/>
    <col min="3332" max="3332" width="10.5546875" customWidth="1"/>
    <col min="3333" max="3333" width="11.88671875" customWidth="1"/>
    <col min="3334" max="3334" width="9.88671875" customWidth="1"/>
    <col min="3335" max="3335" width="12.5546875" customWidth="1"/>
    <col min="3336" max="3336" width="11.5546875" customWidth="1"/>
    <col min="3337" max="3337" width="12.33203125" customWidth="1"/>
    <col min="3338" max="3338" width="11.44140625" customWidth="1"/>
    <col min="3342" max="3342" width="10.109375" customWidth="1"/>
    <col min="3585" max="3585" width="66" customWidth="1"/>
    <col min="3586" max="3586" width="5.33203125" customWidth="1"/>
    <col min="3587" max="3587" width="4.44140625" customWidth="1"/>
    <col min="3588" max="3588" width="10.5546875" customWidth="1"/>
    <col min="3589" max="3589" width="11.88671875" customWidth="1"/>
    <col min="3590" max="3590" width="9.88671875" customWidth="1"/>
    <col min="3591" max="3591" width="12.5546875" customWidth="1"/>
    <col min="3592" max="3592" width="11.5546875" customWidth="1"/>
    <col min="3593" max="3593" width="12.33203125" customWidth="1"/>
    <col min="3594" max="3594" width="11.44140625" customWidth="1"/>
    <col min="3598" max="3598" width="10.109375" customWidth="1"/>
    <col min="3841" max="3841" width="66" customWidth="1"/>
    <col min="3842" max="3842" width="5.33203125" customWidth="1"/>
    <col min="3843" max="3843" width="4.44140625" customWidth="1"/>
    <col min="3844" max="3844" width="10.5546875" customWidth="1"/>
    <col min="3845" max="3845" width="11.88671875" customWidth="1"/>
    <col min="3846" max="3846" width="9.88671875" customWidth="1"/>
    <col min="3847" max="3847" width="12.5546875" customWidth="1"/>
    <col min="3848" max="3848" width="11.5546875" customWidth="1"/>
    <col min="3849" max="3849" width="12.33203125" customWidth="1"/>
    <col min="3850" max="3850" width="11.44140625" customWidth="1"/>
    <col min="3854" max="3854" width="10.109375" customWidth="1"/>
    <col min="4097" max="4097" width="66" customWidth="1"/>
    <col min="4098" max="4098" width="5.33203125" customWidth="1"/>
    <col min="4099" max="4099" width="4.44140625" customWidth="1"/>
    <col min="4100" max="4100" width="10.5546875" customWidth="1"/>
    <col min="4101" max="4101" width="11.88671875" customWidth="1"/>
    <col min="4102" max="4102" width="9.88671875" customWidth="1"/>
    <col min="4103" max="4103" width="12.5546875" customWidth="1"/>
    <col min="4104" max="4104" width="11.5546875" customWidth="1"/>
    <col min="4105" max="4105" width="12.33203125" customWidth="1"/>
    <col min="4106" max="4106" width="11.44140625" customWidth="1"/>
    <col min="4110" max="4110" width="10.109375" customWidth="1"/>
    <col min="4353" max="4353" width="66" customWidth="1"/>
    <col min="4354" max="4354" width="5.33203125" customWidth="1"/>
    <col min="4355" max="4355" width="4.44140625" customWidth="1"/>
    <col min="4356" max="4356" width="10.5546875" customWidth="1"/>
    <col min="4357" max="4357" width="11.88671875" customWidth="1"/>
    <col min="4358" max="4358" width="9.88671875" customWidth="1"/>
    <col min="4359" max="4359" width="12.5546875" customWidth="1"/>
    <col min="4360" max="4360" width="11.5546875" customWidth="1"/>
    <col min="4361" max="4361" width="12.33203125" customWidth="1"/>
    <col min="4362" max="4362" width="11.44140625" customWidth="1"/>
    <col min="4366" max="4366" width="10.109375" customWidth="1"/>
    <col min="4609" max="4609" width="66" customWidth="1"/>
    <col min="4610" max="4610" width="5.33203125" customWidth="1"/>
    <col min="4611" max="4611" width="4.44140625" customWidth="1"/>
    <col min="4612" max="4612" width="10.5546875" customWidth="1"/>
    <col min="4613" max="4613" width="11.88671875" customWidth="1"/>
    <col min="4614" max="4614" width="9.88671875" customWidth="1"/>
    <col min="4615" max="4615" width="12.5546875" customWidth="1"/>
    <col min="4616" max="4616" width="11.5546875" customWidth="1"/>
    <col min="4617" max="4617" width="12.33203125" customWidth="1"/>
    <col min="4618" max="4618" width="11.44140625" customWidth="1"/>
    <col min="4622" max="4622" width="10.109375" customWidth="1"/>
    <col min="4865" max="4865" width="66" customWidth="1"/>
    <col min="4866" max="4866" width="5.33203125" customWidth="1"/>
    <col min="4867" max="4867" width="4.44140625" customWidth="1"/>
    <col min="4868" max="4868" width="10.5546875" customWidth="1"/>
    <col min="4869" max="4869" width="11.88671875" customWidth="1"/>
    <col min="4870" max="4870" width="9.88671875" customWidth="1"/>
    <col min="4871" max="4871" width="12.5546875" customWidth="1"/>
    <col min="4872" max="4872" width="11.5546875" customWidth="1"/>
    <col min="4873" max="4873" width="12.33203125" customWidth="1"/>
    <col min="4874" max="4874" width="11.44140625" customWidth="1"/>
    <col min="4878" max="4878" width="10.109375" customWidth="1"/>
    <col min="5121" max="5121" width="66" customWidth="1"/>
    <col min="5122" max="5122" width="5.33203125" customWidth="1"/>
    <col min="5123" max="5123" width="4.44140625" customWidth="1"/>
    <col min="5124" max="5124" width="10.5546875" customWidth="1"/>
    <col min="5125" max="5125" width="11.88671875" customWidth="1"/>
    <col min="5126" max="5126" width="9.88671875" customWidth="1"/>
    <col min="5127" max="5127" width="12.5546875" customWidth="1"/>
    <col min="5128" max="5128" width="11.5546875" customWidth="1"/>
    <col min="5129" max="5129" width="12.33203125" customWidth="1"/>
    <col min="5130" max="5130" width="11.44140625" customWidth="1"/>
    <col min="5134" max="5134" width="10.109375" customWidth="1"/>
    <col min="5377" max="5377" width="66" customWidth="1"/>
    <col min="5378" max="5378" width="5.33203125" customWidth="1"/>
    <col min="5379" max="5379" width="4.44140625" customWidth="1"/>
    <col min="5380" max="5380" width="10.5546875" customWidth="1"/>
    <col min="5381" max="5381" width="11.88671875" customWidth="1"/>
    <col min="5382" max="5382" width="9.88671875" customWidth="1"/>
    <col min="5383" max="5383" width="12.5546875" customWidth="1"/>
    <col min="5384" max="5384" width="11.5546875" customWidth="1"/>
    <col min="5385" max="5385" width="12.33203125" customWidth="1"/>
    <col min="5386" max="5386" width="11.44140625" customWidth="1"/>
    <col min="5390" max="5390" width="10.109375" customWidth="1"/>
    <col min="5633" max="5633" width="66" customWidth="1"/>
    <col min="5634" max="5634" width="5.33203125" customWidth="1"/>
    <col min="5635" max="5635" width="4.44140625" customWidth="1"/>
    <col min="5636" max="5636" width="10.5546875" customWidth="1"/>
    <col min="5637" max="5637" width="11.88671875" customWidth="1"/>
    <col min="5638" max="5638" width="9.88671875" customWidth="1"/>
    <col min="5639" max="5639" width="12.5546875" customWidth="1"/>
    <col min="5640" max="5640" width="11.5546875" customWidth="1"/>
    <col min="5641" max="5641" width="12.33203125" customWidth="1"/>
    <col min="5642" max="5642" width="11.44140625" customWidth="1"/>
    <col min="5646" max="5646" width="10.109375" customWidth="1"/>
    <col min="5889" max="5889" width="66" customWidth="1"/>
    <col min="5890" max="5890" width="5.33203125" customWidth="1"/>
    <col min="5891" max="5891" width="4.44140625" customWidth="1"/>
    <col min="5892" max="5892" width="10.5546875" customWidth="1"/>
    <col min="5893" max="5893" width="11.88671875" customWidth="1"/>
    <col min="5894" max="5894" width="9.88671875" customWidth="1"/>
    <col min="5895" max="5895" width="12.5546875" customWidth="1"/>
    <col min="5896" max="5896" width="11.5546875" customWidth="1"/>
    <col min="5897" max="5897" width="12.33203125" customWidth="1"/>
    <col min="5898" max="5898" width="11.44140625" customWidth="1"/>
    <col min="5902" max="5902" width="10.109375" customWidth="1"/>
    <col min="6145" max="6145" width="66" customWidth="1"/>
    <col min="6146" max="6146" width="5.33203125" customWidth="1"/>
    <col min="6147" max="6147" width="4.44140625" customWidth="1"/>
    <col min="6148" max="6148" width="10.5546875" customWidth="1"/>
    <col min="6149" max="6149" width="11.88671875" customWidth="1"/>
    <col min="6150" max="6150" width="9.88671875" customWidth="1"/>
    <col min="6151" max="6151" width="12.5546875" customWidth="1"/>
    <col min="6152" max="6152" width="11.5546875" customWidth="1"/>
    <col min="6153" max="6153" width="12.33203125" customWidth="1"/>
    <col min="6154" max="6154" width="11.44140625" customWidth="1"/>
    <col min="6158" max="6158" width="10.109375" customWidth="1"/>
    <col min="6401" max="6401" width="66" customWidth="1"/>
    <col min="6402" max="6402" width="5.33203125" customWidth="1"/>
    <col min="6403" max="6403" width="4.44140625" customWidth="1"/>
    <col min="6404" max="6404" width="10.5546875" customWidth="1"/>
    <col min="6405" max="6405" width="11.88671875" customWidth="1"/>
    <col min="6406" max="6406" width="9.88671875" customWidth="1"/>
    <col min="6407" max="6407" width="12.5546875" customWidth="1"/>
    <col min="6408" max="6408" width="11.5546875" customWidth="1"/>
    <col min="6409" max="6409" width="12.33203125" customWidth="1"/>
    <col min="6410" max="6410" width="11.44140625" customWidth="1"/>
    <col min="6414" max="6414" width="10.109375" customWidth="1"/>
    <col min="6657" max="6657" width="66" customWidth="1"/>
    <col min="6658" max="6658" width="5.33203125" customWidth="1"/>
    <col min="6659" max="6659" width="4.44140625" customWidth="1"/>
    <col min="6660" max="6660" width="10.5546875" customWidth="1"/>
    <col min="6661" max="6661" width="11.88671875" customWidth="1"/>
    <col min="6662" max="6662" width="9.88671875" customWidth="1"/>
    <col min="6663" max="6663" width="12.5546875" customWidth="1"/>
    <col min="6664" max="6664" width="11.5546875" customWidth="1"/>
    <col min="6665" max="6665" width="12.33203125" customWidth="1"/>
    <col min="6666" max="6666" width="11.44140625" customWidth="1"/>
    <col min="6670" max="6670" width="10.109375" customWidth="1"/>
    <col min="6913" max="6913" width="66" customWidth="1"/>
    <col min="6914" max="6914" width="5.33203125" customWidth="1"/>
    <col min="6915" max="6915" width="4.44140625" customWidth="1"/>
    <col min="6916" max="6916" width="10.5546875" customWidth="1"/>
    <col min="6917" max="6917" width="11.88671875" customWidth="1"/>
    <col min="6918" max="6918" width="9.88671875" customWidth="1"/>
    <col min="6919" max="6919" width="12.5546875" customWidth="1"/>
    <col min="6920" max="6920" width="11.5546875" customWidth="1"/>
    <col min="6921" max="6921" width="12.33203125" customWidth="1"/>
    <col min="6922" max="6922" width="11.44140625" customWidth="1"/>
    <col min="6926" max="6926" width="10.109375" customWidth="1"/>
    <col min="7169" max="7169" width="66" customWidth="1"/>
    <col min="7170" max="7170" width="5.33203125" customWidth="1"/>
    <col min="7171" max="7171" width="4.44140625" customWidth="1"/>
    <col min="7172" max="7172" width="10.5546875" customWidth="1"/>
    <col min="7173" max="7173" width="11.88671875" customWidth="1"/>
    <col min="7174" max="7174" width="9.88671875" customWidth="1"/>
    <col min="7175" max="7175" width="12.5546875" customWidth="1"/>
    <col min="7176" max="7176" width="11.5546875" customWidth="1"/>
    <col min="7177" max="7177" width="12.33203125" customWidth="1"/>
    <col min="7178" max="7178" width="11.44140625" customWidth="1"/>
    <col min="7182" max="7182" width="10.109375" customWidth="1"/>
    <col min="7425" max="7425" width="66" customWidth="1"/>
    <col min="7426" max="7426" width="5.33203125" customWidth="1"/>
    <col min="7427" max="7427" width="4.44140625" customWidth="1"/>
    <col min="7428" max="7428" width="10.5546875" customWidth="1"/>
    <col min="7429" max="7429" width="11.88671875" customWidth="1"/>
    <col min="7430" max="7430" width="9.88671875" customWidth="1"/>
    <col min="7431" max="7431" width="12.5546875" customWidth="1"/>
    <col min="7432" max="7432" width="11.5546875" customWidth="1"/>
    <col min="7433" max="7433" width="12.33203125" customWidth="1"/>
    <col min="7434" max="7434" width="11.44140625" customWidth="1"/>
    <col min="7438" max="7438" width="10.109375" customWidth="1"/>
    <col min="7681" max="7681" width="66" customWidth="1"/>
    <col min="7682" max="7682" width="5.33203125" customWidth="1"/>
    <col min="7683" max="7683" width="4.44140625" customWidth="1"/>
    <col min="7684" max="7684" width="10.5546875" customWidth="1"/>
    <col min="7685" max="7685" width="11.88671875" customWidth="1"/>
    <col min="7686" max="7686" width="9.88671875" customWidth="1"/>
    <col min="7687" max="7687" width="12.5546875" customWidth="1"/>
    <col min="7688" max="7688" width="11.5546875" customWidth="1"/>
    <col min="7689" max="7689" width="12.33203125" customWidth="1"/>
    <col min="7690" max="7690" width="11.44140625" customWidth="1"/>
    <col min="7694" max="7694" width="10.109375" customWidth="1"/>
    <col min="7937" max="7937" width="66" customWidth="1"/>
    <col min="7938" max="7938" width="5.33203125" customWidth="1"/>
    <col min="7939" max="7939" width="4.44140625" customWidth="1"/>
    <col min="7940" max="7940" width="10.5546875" customWidth="1"/>
    <col min="7941" max="7941" width="11.88671875" customWidth="1"/>
    <col min="7942" max="7942" width="9.88671875" customWidth="1"/>
    <col min="7943" max="7943" width="12.5546875" customWidth="1"/>
    <col min="7944" max="7944" width="11.5546875" customWidth="1"/>
    <col min="7945" max="7945" width="12.33203125" customWidth="1"/>
    <col min="7946" max="7946" width="11.44140625" customWidth="1"/>
    <col min="7950" max="7950" width="10.109375" customWidth="1"/>
    <col min="8193" max="8193" width="66" customWidth="1"/>
    <col min="8194" max="8194" width="5.33203125" customWidth="1"/>
    <col min="8195" max="8195" width="4.44140625" customWidth="1"/>
    <col min="8196" max="8196" width="10.5546875" customWidth="1"/>
    <col min="8197" max="8197" width="11.88671875" customWidth="1"/>
    <col min="8198" max="8198" width="9.88671875" customWidth="1"/>
    <col min="8199" max="8199" width="12.5546875" customWidth="1"/>
    <col min="8200" max="8200" width="11.5546875" customWidth="1"/>
    <col min="8201" max="8201" width="12.33203125" customWidth="1"/>
    <col min="8202" max="8202" width="11.44140625" customWidth="1"/>
    <col min="8206" max="8206" width="10.109375" customWidth="1"/>
    <col min="8449" max="8449" width="66" customWidth="1"/>
    <col min="8450" max="8450" width="5.33203125" customWidth="1"/>
    <col min="8451" max="8451" width="4.44140625" customWidth="1"/>
    <col min="8452" max="8452" width="10.5546875" customWidth="1"/>
    <col min="8453" max="8453" width="11.88671875" customWidth="1"/>
    <col min="8454" max="8454" width="9.88671875" customWidth="1"/>
    <col min="8455" max="8455" width="12.5546875" customWidth="1"/>
    <col min="8456" max="8456" width="11.5546875" customWidth="1"/>
    <col min="8457" max="8457" width="12.33203125" customWidth="1"/>
    <col min="8458" max="8458" width="11.44140625" customWidth="1"/>
    <col min="8462" max="8462" width="10.109375" customWidth="1"/>
    <col min="8705" max="8705" width="66" customWidth="1"/>
    <col min="8706" max="8706" width="5.33203125" customWidth="1"/>
    <col min="8707" max="8707" width="4.44140625" customWidth="1"/>
    <col min="8708" max="8708" width="10.5546875" customWidth="1"/>
    <col min="8709" max="8709" width="11.88671875" customWidth="1"/>
    <col min="8710" max="8710" width="9.88671875" customWidth="1"/>
    <col min="8711" max="8711" width="12.5546875" customWidth="1"/>
    <col min="8712" max="8712" width="11.5546875" customWidth="1"/>
    <col min="8713" max="8713" width="12.33203125" customWidth="1"/>
    <col min="8714" max="8714" width="11.44140625" customWidth="1"/>
    <col min="8718" max="8718" width="10.109375" customWidth="1"/>
    <col min="8961" max="8961" width="66" customWidth="1"/>
    <col min="8962" max="8962" width="5.33203125" customWidth="1"/>
    <col min="8963" max="8963" width="4.44140625" customWidth="1"/>
    <col min="8964" max="8964" width="10.5546875" customWidth="1"/>
    <col min="8965" max="8965" width="11.88671875" customWidth="1"/>
    <col min="8966" max="8966" width="9.88671875" customWidth="1"/>
    <col min="8967" max="8967" width="12.5546875" customWidth="1"/>
    <col min="8968" max="8968" width="11.5546875" customWidth="1"/>
    <col min="8969" max="8969" width="12.33203125" customWidth="1"/>
    <col min="8970" max="8970" width="11.44140625" customWidth="1"/>
    <col min="8974" max="8974" width="10.109375" customWidth="1"/>
    <col min="9217" max="9217" width="66" customWidth="1"/>
    <col min="9218" max="9218" width="5.33203125" customWidth="1"/>
    <col min="9219" max="9219" width="4.44140625" customWidth="1"/>
    <col min="9220" max="9220" width="10.5546875" customWidth="1"/>
    <col min="9221" max="9221" width="11.88671875" customWidth="1"/>
    <col min="9222" max="9222" width="9.88671875" customWidth="1"/>
    <col min="9223" max="9223" width="12.5546875" customWidth="1"/>
    <col min="9224" max="9224" width="11.5546875" customWidth="1"/>
    <col min="9225" max="9225" width="12.33203125" customWidth="1"/>
    <col min="9226" max="9226" width="11.44140625" customWidth="1"/>
    <col min="9230" max="9230" width="10.109375" customWidth="1"/>
    <col min="9473" max="9473" width="66" customWidth="1"/>
    <col min="9474" max="9474" width="5.33203125" customWidth="1"/>
    <col min="9475" max="9475" width="4.44140625" customWidth="1"/>
    <col min="9476" max="9476" width="10.5546875" customWidth="1"/>
    <col min="9477" max="9477" width="11.88671875" customWidth="1"/>
    <col min="9478" max="9478" width="9.88671875" customWidth="1"/>
    <col min="9479" max="9479" width="12.5546875" customWidth="1"/>
    <col min="9480" max="9480" width="11.5546875" customWidth="1"/>
    <col min="9481" max="9481" width="12.33203125" customWidth="1"/>
    <col min="9482" max="9482" width="11.44140625" customWidth="1"/>
    <col min="9486" max="9486" width="10.109375" customWidth="1"/>
    <col min="9729" max="9729" width="66" customWidth="1"/>
    <col min="9730" max="9730" width="5.33203125" customWidth="1"/>
    <col min="9731" max="9731" width="4.44140625" customWidth="1"/>
    <col min="9732" max="9732" width="10.5546875" customWidth="1"/>
    <col min="9733" max="9733" width="11.88671875" customWidth="1"/>
    <col min="9734" max="9734" width="9.88671875" customWidth="1"/>
    <col min="9735" max="9735" width="12.5546875" customWidth="1"/>
    <col min="9736" max="9736" width="11.5546875" customWidth="1"/>
    <col min="9737" max="9737" width="12.33203125" customWidth="1"/>
    <col min="9738" max="9738" width="11.44140625" customWidth="1"/>
    <col min="9742" max="9742" width="10.109375" customWidth="1"/>
    <col min="9985" max="9985" width="66" customWidth="1"/>
    <col min="9986" max="9986" width="5.33203125" customWidth="1"/>
    <col min="9987" max="9987" width="4.44140625" customWidth="1"/>
    <col min="9988" max="9988" width="10.5546875" customWidth="1"/>
    <col min="9989" max="9989" width="11.88671875" customWidth="1"/>
    <col min="9990" max="9990" width="9.88671875" customWidth="1"/>
    <col min="9991" max="9991" width="12.5546875" customWidth="1"/>
    <col min="9992" max="9992" width="11.5546875" customWidth="1"/>
    <col min="9993" max="9993" width="12.33203125" customWidth="1"/>
    <col min="9994" max="9994" width="11.44140625" customWidth="1"/>
    <col min="9998" max="9998" width="10.109375" customWidth="1"/>
    <col min="10241" max="10241" width="66" customWidth="1"/>
    <col min="10242" max="10242" width="5.33203125" customWidth="1"/>
    <col min="10243" max="10243" width="4.44140625" customWidth="1"/>
    <col min="10244" max="10244" width="10.5546875" customWidth="1"/>
    <col min="10245" max="10245" width="11.88671875" customWidth="1"/>
    <col min="10246" max="10246" width="9.88671875" customWidth="1"/>
    <col min="10247" max="10247" width="12.5546875" customWidth="1"/>
    <col min="10248" max="10248" width="11.5546875" customWidth="1"/>
    <col min="10249" max="10249" width="12.33203125" customWidth="1"/>
    <col min="10250" max="10250" width="11.44140625" customWidth="1"/>
    <col min="10254" max="10254" width="10.109375" customWidth="1"/>
    <col min="10497" max="10497" width="66" customWidth="1"/>
    <col min="10498" max="10498" width="5.33203125" customWidth="1"/>
    <col min="10499" max="10499" width="4.44140625" customWidth="1"/>
    <col min="10500" max="10500" width="10.5546875" customWidth="1"/>
    <col min="10501" max="10501" width="11.88671875" customWidth="1"/>
    <col min="10502" max="10502" width="9.88671875" customWidth="1"/>
    <col min="10503" max="10503" width="12.5546875" customWidth="1"/>
    <col min="10504" max="10504" width="11.5546875" customWidth="1"/>
    <col min="10505" max="10505" width="12.33203125" customWidth="1"/>
    <col min="10506" max="10506" width="11.44140625" customWidth="1"/>
    <col min="10510" max="10510" width="10.109375" customWidth="1"/>
    <col min="10753" max="10753" width="66" customWidth="1"/>
    <col min="10754" max="10754" width="5.33203125" customWidth="1"/>
    <col min="10755" max="10755" width="4.44140625" customWidth="1"/>
    <col min="10756" max="10756" width="10.5546875" customWidth="1"/>
    <col min="10757" max="10757" width="11.88671875" customWidth="1"/>
    <col min="10758" max="10758" width="9.88671875" customWidth="1"/>
    <col min="10759" max="10759" width="12.5546875" customWidth="1"/>
    <col min="10760" max="10760" width="11.5546875" customWidth="1"/>
    <col min="10761" max="10761" width="12.33203125" customWidth="1"/>
    <col min="10762" max="10762" width="11.44140625" customWidth="1"/>
    <col min="10766" max="10766" width="10.109375" customWidth="1"/>
    <col min="11009" max="11009" width="66" customWidth="1"/>
    <col min="11010" max="11010" width="5.33203125" customWidth="1"/>
    <col min="11011" max="11011" width="4.44140625" customWidth="1"/>
    <col min="11012" max="11012" width="10.5546875" customWidth="1"/>
    <col min="11013" max="11013" width="11.88671875" customWidth="1"/>
    <col min="11014" max="11014" width="9.88671875" customWidth="1"/>
    <col min="11015" max="11015" width="12.5546875" customWidth="1"/>
    <col min="11016" max="11016" width="11.5546875" customWidth="1"/>
    <col min="11017" max="11017" width="12.33203125" customWidth="1"/>
    <col min="11018" max="11018" width="11.44140625" customWidth="1"/>
    <col min="11022" max="11022" width="10.109375" customWidth="1"/>
    <col min="11265" max="11265" width="66" customWidth="1"/>
    <col min="11266" max="11266" width="5.33203125" customWidth="1"/>
    <col min="11267" max="11267" width="4.44140625" customWidth="1"/>
    <col min="11268" max="11268" width="10.5546875" customWidth="1"/>
    <col min="11269" max="11269" width="11.88671875" customWidth="1"/>
    <col min="11270" max="11270" width="9.88671875" customWidth="1"/>
    <col min="11271" max="11271" width="12.5546875" customWidth="1"/>
    <col min="11272" max="11272" width="11.5546875" customWidth="1"/>
    <col min="11273" max="11273" width="12.33203125" customWidth="1"/>
    <col min="11274" max="11274" width="11.44140625" customWidth="1"/>
    <col min="11278" max="11278" width="10.109375" customWidth="1"/>
    <col min="11521" max="11521" width="66" customWidth="1"/>
    <col min="11522" max="11522" width="5.33203125" customWidth="1"/>
    <col min="11523" max="11523" width="4.44140625" customWidth="1"/>
    <col min="11524" max="11524" width="10.5546875" customWidth="1"/>
    <col min="11525" max="11525" width="11.88671875" customWidth="1"/>
    <col min="11526" max="11526" width="9.88671875" customWidth="1"/>
    <col min="11527" max="11527" width="12.5546875" customWidth="1"/>
    <col min="11528" max="11528" width="11.5546875" customWidth="1"/>
    <col min="11529" max="11529" width="12.33203125" customWidth="1"/>
    <col min="11530" max="11530" width="11.44140625" customWidth="1"/>
    <col min="11534" max="11534" width="10.109375" customWidth="1"/>
    <col min="11777" max="11777" width="66" customWidth="1"/>
    <col min="11778" max="11778" width="5.33203125" customWidth="1"/>
    <col min="11779" max="11779" width="4.44140625" customWidth="1"/>
    <col min="11780" max="11780" width="10.5546875" customWidth="1"/>
    <col min="11781" max="11781" width="11.88671875" customWidth="1"/>
    <col min="11782" max="11782" width="9.88671875" customWidth="1"/>
    <col min="11783" max="11783" width="12.5546875" customWidth="1"/>
    <col min="11784" max="11784" width="11.5546875" customWidth="1"/>
    <col min="11785" max="11785" width="12.33203125" customWidth="1"/>
    <col min="11786" max="11786" width="11.44140625" customWidth="1"/>
    <col min="11790" max="11790" width="10.109375" customWidth="1"/>
    <col min="12033" max="12033" width="66" customWidth="1"/>
    <col min="12034" max="12034" width="5.33203125" customWidth="1"/>
    <col min="12035" max="12035" width="4.44140625" customWidth="1"/>
    <col min="12036" max="12036" width="10.5546875" customWidth="1"/>
    <col min="12037" max="12037" width="11.88671875" customWidth="1"/>
    <col min="12038" max="12038" width="9.88671875" customWidth="1"/>
    <col min="12039" max="12039" width="12.5546875" customWidth="1"/>
    <col min="12040" max="12040" width="11.5546875" customWidth="1"/>
    <col min="12041" max="12041" width="12.33203125" customWidth="1"/>
    <col min="12042" max="12042" width="11.44140625" customWidth="1"/>
    <col min="12046" max="12046" width="10.109375" customWidth="1"/>
    <col min="12289" max="12289" width="66" customWidth="1"/>
    <col min="12290" max="12290" width="5.33203125" customWidth="1"/>
    <col min="12291" max="12291" width="4.44140625" customWidth="1"/>
    <col min="12292" max="12292" width="10.5546875" customWidth="1"/>
    <col min="12293" max="12293" width="11.88671875" customWidth="1"/>
    <col min="12294" max="12294" width="9.88671875" customWidth="1"/>
    <col min="12295" max="12295" width="12.5546875" customWidth="1"/>
    <col min="12296" max="12296" width="11.5546875" customWidth="1"/>
    <col min="12297" max="12297" width="12.33203125" customWidth="1"/>
    <col min="12298" max="12298" width="11.44140625" customWidth="1"/>
    <col min="12302" max="12302" width="10.109375" customWidth="1"/>
    <col min="12545" max="12545" width="66" customWidth="1"/>
    <col min="12546" max="12546" width="5.33203125" customWidth="1"/>
    <col min="12547" max="12547" width="4.44140625" customWidth="1"/>
    <col min="12548" max="12548" width="10.5546875" customWidth="1"/>
    <col min="12549" max="12549" width="11.88671875" customWidth="1"/>
    <col min="12550" max="12550" width="9.88671875" customWidth="1"/>
    <col min="12551" max="12551" width="12.5546875" customWidth="1"/>
    <col min="12552" max="12552" width="11.5546875" customWidth="1"/>
    <col min="12553" max="12553" width="12.33203125" customWidth="1"/>
    <col min="12554" max="12554" width="11.44140625" customWidth="1"/>
    <col min="12558" max="12558" width="10.109375" customWidth="1"/>
    <col min="12801" max="12801" width="66" customWidth="1"/>
    <col min="12802" max="12802" width="5.33203125" customWidth="1"/>
    <col min="12803" max="12803" width="4.44140625" customWidth="1"/>
    <col min="12804" max="12804" width="10.5546875" customWidth="1"/>
    <col min="12805" max="12805" width="11.88671875" customWidth="1"/>
    <col min="12806" max="12806" width="9.88671875" customWidth="1"/>
    <col min="12807" max="12807" width="12.5546875" customWidth="1"/>
    <col min="12808" max="12808" width="11.5546875" customWidth="1"/>
    <col min="12809" max="12809" width="12.33203125" customWidth="1"/>
    <col min="12810" max="12810" width="11.44140625" customWidth="1"/>
    <col min="12814" max="12814" width="10.109375" customWidth="1"/>
    <col min="13057" max="13057" width="66" customWidth="1"/>
    <col min="13058" max="13058" width="5.33203125" customWidth="1"/>
    <col min="13059" max="13059" width="4.44140625" customWidth="1"/>
    <col min="13060" max="13060" width="10.5546875" customWidth="1"/>
    <col min="13061" max="13061" width="11.88671875" customWidth="1"/>
    <col min="13062" max="13062" width="9.88671875" customWidth="1"/>
    <col min="13063" max="13063" width="12.5546875" customWidth="1"/>
    <col min="13064" max="13064" width="11.5546875" customWidth="1"/>
    <col min="13065" max="13065" width="12.33203125" customWidth="1"/>
    <col min="13066" max="13066" width="11.44140625" customWidth="1"/>
    <col min="13070" max="13070" width="10.109375" customWidth="1"/>
    <col min="13313" max="13313" width="66" customWidth="1"/>
    <col min="13314" max="13314" width="5.33203125" customWidth="1"/>
    <col min="13315" max="13315" width="4.44140625" customWidth="1"/>
    <col min="13316" max="13316" width="10.5546875" customWidth="1"/>
    <col min="13317" max="13317" width="11.88671875" customWidth="1"/>
    <col min="13318" max="13318" width="9.88671875" customWidth="1"/>
    <col min="13319" max="13319" width="12.5546875" customWidth="1"/>
    <col min="13320" max="13320" width="11.5546875" customWidth="1"/>
    <col min="13321" max="13321" width="12.33203125" customWidth="1"/>
    <col min="13322" max="13322" width="11.44140625" customWidth="1"/>
    <col min="13326" max="13326" width="10.109375" customWidth="1"/>
    <col min="13569" max="13569" width="66" customWidth="1"/>
    <col min="13570" max="13570" width="5.33203125" customWidth="1"/>
    <col min="13571" max="13571" width="4.44140625" customWidth="1"/>
    <col min="13572" max="13572" width="10.5546875" customWidth="1"/>
    <col min="13573" max="13573" width="11.88671875" customWidth="1"/>
    <col min="13574" max="13574" width="9.88671875" customWidth="1"/>
    <col min="13575" max="13575" width="12.5546875" customWidth="1"/>
    <col min="13576" max="13576" width="11.5546875" customWidth="1"/>
    <col min="13577" max="13577" width="12.33203125" customWidth="1"/>
    <col min="13578" max="13578" width="11.44140625" customWidth="1"/>
    <col min="13582" max="13582" width="10.109375" customWidth="1"/>
    <col min="13825" max="13825" width="66" customWidth="1"/>
    <col min="13826" max="13826" width="5.33203125" customWidth="1"/>
    <col min="13827" max="13827" width="4.44140625" customWidth="1"/>
    <col min="13828" max="13828" width="10.5546875" customWidth="1"/>
    <col min="13829" max="13829" width="11.88671875" customWidth="1"/>
    <col min="13830" max="13830" width="9.88671875" customWidth="1"/>
    <col min="13831" max="13831" width="12.5546875" customWidth="1"/>
    <col min="13832" max="13832" width="11.5546875" customWidth="1"/>
    <col min="13833" max="13833" width="12.33203125" customWidth="1"/>
    <col min="13834" max="13834" width="11.44140625" customWidth="1"/>
    <col min="13838" max="13838" width="10.109375" customWidth="1"/>
    <col min="14081" max="14081" width="66" customWidth="1"/>
    <col min="14082" max="14082" width="5.33203125" customWidth="1"/>
    <col min="14083" max="14083" width="4.44140625" customWidth="1"/>
    <col min="14084" max="14084" width="10.5546875" customWidth="1"/>
    <col min="14085" max="14085" width="11.88671875" customWidth="1"/>
    <col min="14086" max="14086" width="9.88671875" customWidth="1"/>
    <col min="14087" max="14087" width="12.5546875" customWidth="1"/>
    <col min="14088" max="14088" width="11.5546875" customWidth="1"/>
    <col min="14089" max="14089" width="12.33203125" customWidth="1"/>
    <col min="14090" max="14090" width="11.44140625" customWidth="1"/>
    <col min="14094" max="14094" width="10.109375" customWidth="1"/>
    <col min="14337" max="14337" width="66" customWidth="1"/>
    <col min="14338" max="14338" width="5.33203125" customWidth="1"/>
    <col min="14339" max="14339" width="4.44140625" customWidth="1"/>
    <col min="14340" max="14340" width="10.5546875" customWidth="1"/>
    <col min="14341" max="14341" width="11.88671875" customWidth="1"/>
    <col min="14342" max="14342" width="9.88671875" customWidth="1"/>
    <col min="14343" max="14343" width="12.5546875" customWidth="1"/>
    <col min="14344" max="14344" width="11.5546875" customWidth="1"/>
    <col min="14345" max="14345" width="12.33203125" customWidth="1"/>
    <col min="14346" max="14346" width="11.44140625" customWidth="1"/>
    <col min="14350" max="14350" width="10.109375" customWidth="1"/>
    <col min="14593" max="14593" width="66" customWidth="1"/>
    <col min="14594" max="14594" width="5.33203125" customWidth="1"/>
    <col min="14595" max="14595" width="4.44140625" customWidth="1"/>
    <col min="14596" max="14596" width="10.5546875" customWidth="1"/>
    <col min="14597" max="14597" width="11.88671875" customWidth="1"/>
    <col min="14598" max="14598" width="9.88671875" customWidth="1"/>
    <col min="14599" max="14599" width="12.5546875" customWidth="1"/>
    <col min="14600" max="14600" width="11.5546875" customWidth="1"/>
    <col min="14601" max="14601" width="12.33203125" customWidth="1"/>
    <col min="14602" max="14602" width="11.44140625" customWidth="1"/>
    <col min="14606" max="14606" width="10.109375" customWidth="1"/>
    <col min="14849" max="14849" width="66" customWidth="1"/>
    <col min="14850" max="14850" width="5.33203125" customWidth="1"/>
    <col min="14851" max="14851" width="4.44140625" customWidth="1"/>
    <col min="14852" max="14852" width="10.5546875" customWidth="1"/>
    <col min="14853" max="14853" width="11.88671875" customWidth="1"/>
    <col min="14854" max="14854" width="9.88671875" customWidth="1"/>
    <col min="14855" max="14855" width="12.5546875" customWidth="1"/>
    <col min="14856" max="14856" width="11.5546875" customWidth="1"/>
    <col min="14857" max="14857" width="12.33203125" customWidth="1"/>
    <col min="14858" max="14858" width="11.44140625" customWidth="1"/>
    <col min="14862" max="14862" width="10.109375" customWidth="1"/>
    <col min="15105" max="15105" width="66" customWidth="1"/>
    <col min="15106" max="15106" width="5.33203125" customWidth="1"/>
    <col min="15107" max="15107" width="4.44140625" customWidth="1"/>
    <col min="15108" max="15108" width="10.5546875" customWidth="1"/>
    <col min="15109" max="15109" width="11.88671875" customWidth="1"/>
    <col min="15110" max="15110" width="9.88671875" customWidth="1"/>
    <col min="15111" max="15111" width="12.5546875" customWidth="1"/>
    <col min="15112" max="15112" width="11.5546875" customWidth="1"/>
    <col min="15113" max="15113" width="12.33203125" customWidth="1"/>
    <col min="15114" max="15114" width="11.44140625" customWidth="1"/>
    <col min="15118" max="15118" width="10.109375" customWidth="1"/>
    <col min="15361" max="15361" width="66" customWidth="1"/>
    <col min="15362" max="15362" width="5.33203125" customWidth="1"/>
    <col min="15363" max="15363" width="4.44140625" customWidth="1"/>
    <col min="15364" max="15364" width="10.5546875" customWidth="1"/>
    <col min="15365" max="15365" width="11.88671875" customWidth="1"/>
    <col min="15366" max="15366" width="9.88671875" customWidth="1"/>
    <col min="15367" max="15367" width="12.5546875" customWidth="1"/>
    <col min="15368" max="15368" width="11.5546875" customWidth="1"/>
    <col min="15369" max="15369" width="12.33203125" customWidth="1"/>
    <col min="15370" max="15370" width="11.44140625" customWidth="1"/>
    <col min="15374" max="15374" width="10.109375" customWidth="1"/>
    <col min="15617" max="15617" width="66" customWidth="1"/>
    <col min="15618" max="15618" width="5.33203125" customWidth="1"/>
    <col min="15619" max="15619" width="4.44140625" customWidth="1"/>
    <col min="15620" max="15620" width="10.5546875" customWidth="1"/>
    <col min="15621" max="15621" width="11.88671875" customWidth="1"/>
    <col min="15622" max="15622" width="9.88671875" customWidth="1"/>
    <col min="15623" max="15623" width="12.5546875" customWidth="1"/>
    <col min="15624" max="15624" width="11.5546875" customWidth="1"/>
    <col min="15625" max="15625" width="12.33203125" customWidth="1"/>
    <col min="15626" max="15626" width="11.44140625" customWidth="1"/>
    <col min="15630" max="15630" width="10.109375" customWidth="1"/>
    <col min="15873" max="15873" width="66" customWidth="1"/>
    <col min="15874" max="15874" width="5.33203125" customWidth="1"/>
    <col min="15875" max="15875" width="4.44140625" customWidth="1"/>
    <col min="15876" max="15876" width="10.5546875" customWidth="1"/>
    <col min="15877" max="15877" width="11.88671875" customWidth="1"/>
    <col min="15878" max="15878" width="9.88671875" customWidth="1"/>
    <col min="15879" max="15879" width="12.5546875" customWidth="1"/>
    <col min="15880" max="15880" width="11.5546875" customWidth="1"/>
    <col min="15881" max="15881" width="12.33203125" customWidth="1"/>
    <col min="15882" max="15882" width="11.44140625" customWidth="1"/>
    <col min="15886" max="15886" width="10.109375" customWidth="1"/>
    <col min="16129" max="16129" width="66" customWidth="1"/>
    <col min="16130" max="16130" width="5.33203125" customWidth="1"/>
    <col min="16131" max="16131" width="4.44140625" customWidth="1"/>
    <col min="16132" max="16132" width="10.5546875" customWidth="1"/>
    <col min="16133" max="16133" width="11.88671875" customWidth="1"/>
    <col min="16134" max="16134" width="9.88671875" customWidth="1"/>
    <col min="16135" max="16135" width="12.5546875" customWidth="1"/>
    <col min="16136" max="16136" width="11.5546875" customWidth="1"/>
    <col min="16137" max="16137" width="12.33203125" customWidth="1"/>
    <col min="16138" max="16138" width="11.44140625" customWidth="1"/>
    <col min="16142" max="16142" width="10.109375" customWidth="1"/>
  </cols>
  <sheetData>
    <row r="1" spans="1:14" s="1" customFormat="1" ht="15" customHeight="1" x14ac:dyDescent="0.25">
      <c r="H1" s="95" t="s">
        <v>491</v>
      </c>
      <c r="I1" s="95"/>
      <c r="J1" s="95"/>
      <c r="K1" s="194"/>
    </row>
    <row r="2" spans="1:14" s="1" customFormat="1" ht="24" customHeight="1" x14ac:dyDescent="0.25">
      <c r="G2" s="194"/>
      <c r="H2" s="95"/>
      <c r="I2" s="95"/>
      <c r="J2" s="95"/>
      <c r="K2" s="194"/>
    </row>
    <row r="3" spans="1:14" s="1" customFormat="1" ht="0.75" customHeight="1" x14ac:dyDescent="0.25">
      <c r="G3" s="194"/>
      <c r="H3" s="95"/>
      <c r="I3" s="95"/>
      <c r="J3" s="95"/>
      <c r="K3" s="194"/>
    </row>
    <row r="4" spans="1:14" s="1" customFormat="1" ht="13.8" x14ac:dyDescent="0.25">
      <c r="A4" s="5" t="s">
        <v>118</v>
      </c>
      <c r="B4" s="5"/>
      <c r="C4" s="5"/>
      <c r="D4" s="5"/>
      <c r="E4" s="5"/>
      <c r="F4" s="5"/>
      <c r="G4" s="5"/>
      <c r="H4" s="5"/>
      <c r="I4" s="5"/>
      <c r="J4" s="5"/>
      <c r="K4" s="99"/>
      <c r="L4" s="99"/>
      <c r="M4" s="99"/>
      <c r="N4" s="99"/>
    </row>
    <row r="5" spans="1:14" s="1" customFormat="1" ht="13.8" x14ac:dyDescent="0.25">
      <c r="A5" s="96" t="str">
        <f>IF([2]ЗАПОЛНИТЬ!$F$7=1,CONCATENATE([2]шапки!A2),CONCATENATE([2]шапки!A2,[2]шапки!C2))</f>
        <v>про надходження та використання коштів загального фонду (форма      №2д,</v>
      </c>
      <c r="B5" s="96"/>
      <c r="C5" s="96"/>
      <c r="D5" s="96"/>
      <c r="E5" s="96"/>
      <c r="F5" s="96"/>
      <c r="G5" s="97" t="str">
        <f>IF([2]ЗАПОЛНИТЬ!$F$7=1,[2]шапки!C2,[2]шапки!D2)</f>
        <v xml:space="preserve">      №2м)</v>
      </c>
      <c r="H5" s="99" t="str">
        <f>IF([2]ЗАПОЛНИТЬ!$F$7=1,[2]шапки!D2,"")</f>
        <v/>
      </c>
      <c r="I5" s="99"/>
      <c r="J5" s="99"/>
      <c r="K5" s="99"/>
      <c r="L5" s="99"/>
      <c r="M5" s="99"/>
      <c r="N5" s="99"/>
    </row>
    <row r="6" spans="1:14" s="1" customFormat="1" ht="13.8" x14ac:dyDescent="0.25">
      <c r="A6" s="5" t="str">
        <f>CONCATENATE("за ",[2]ЗАПОЛНИТЬ!$B$17," ",[2]ЗАПОЛНИТЬ!$C$17)</f>
        <v>за І квартал 2016 р.</v>
      </c>
      <c r="B6" s="5"/>
      <c r="C6" s="5"/>
      <c r="D6" s="5"/>
      <c r="E6" s="5"/>
      <c r="F6" s="5"/>
      <c r="G6" s="5"/>
      <c r="H6" s="5"/>
      <c r="I6" s="5"/>
      <c r="J6" s="5"/>
    </row>
    <row r="7" spans="1:14" s="21" customFormat="1" ht="9" customHeight="1" x14ac:dyDescent="0.2">
      <c r="J7" s="338" t="s">
        <v>2</v>
      </c>
    </row>
    <row r="8" spans="1:14" s="21" customFormat="1" ht="6.75" hidden="1" customHeight="1" x14ac:dyDescent="0.2">
      <c r="J8" s="588"/>
    </row>
    <row r="9" spans="1:14" s="21" customFormat="1" ht="12" x14ac:dyDescent="0.25">
      <c r="A9" s="196" t="s">
        <v>3</v>
      </c>
      <c r="B9" s="104" t="str">
        <f>[2]ЗАПОЛНИТЬ!B3</f>
        <v>Вдділ освіти Амур -Нижньодніпровської у м.Дніпропетровську ради</v>
      </c>
      <c r="C9" s="104"/>
      <c r="D9" s="104"/>
      <c r="E9" s="104"/>
      <c r="F9" s="104"/>
      <c r="G9" s="104"/>
      <c r="H9" s="104"/>
      <c r="I9" s="198" t="s">
        <v>4</v>
      </c>
      <c r="J9" s="339" t="str">
        <f>[2]ЗАПОЛНИТЬ!B13</f>
        <v>02142187</v>
      </c>
      <c r="K9" s="207"/>
      <c r="L9" s="199"/>
    </row>
    <row r="10" spans="1:14" s="21" customFormat="1" ht="11.25" customHeight="1" x14ac:dyDescent="0.2">
      <c r="A10" s="107" t="s">
        <v>5</v>
      </c>
      <c r="B10" s="108" t="str">
        <f>[2]ЗАПОЛНИТЬ!B5</f>
        <v>49023,м. Дніпропетровськ АНД район,пр.Мануйлівський, 31</v>
      </c>
      <c r="C10" s="108"/>
      <c r="D10" s="108"/>
      <c r="E10" s="108"/>
      <c r="F10" s="108"/>
      <c r="G10" s="108"/>
      <c r="H10" s="108"/>
      <c r="I10" s="21" t="s">
        <v>492</v>
      </c>
      <c r="J10" s="589">
        <f>[2]ЗАПОЛНИТЬ!B14</f>
        <v>12110136300</v>
      </c>
      <c r="K10" s="207"/>
      <c r="L10" s="107"/>
    </row>
    <row r="11" spans="1:14" s="21" customFormat="1" ht="11.25" customHeight="1" x14ac:dyDescent="0.25">
      <c r="A11" s="7" t="s">
        <v>6</v>
      </c>
      <c r="B11" s="358" t="str">
        <f>[2]ЗАПОЛНИТЬ!D15</f>
        <v>Орган місцевого самоврядування</v>
      </c>
      <c r="C11" s="358"/>
      <c r="D11" s="358"/>
      <c r="E11" s="358"/>
      <c r="F11" s="358"/>
      <c r="G11" s="358"/>
      <c r="H11" s="358"/>
      <c r="I11" s="21" t="s">
        <v>493</v>
      </c>
      <c r="J11" s="589">
        <f>[2]ЗАПОЛНИТЬ!B15</f>
        <v>420</v>
      </c>
      <c r="K11" s="207"/>
      <c r="L11" s="107"/>
    </row>
    <row r="12" spans="1:14" s="21" customFormat="1" ht="11.4" x14ac:dyDescent="0.2">
      <c r="A12" s="110" t="s">
        <v>119</v>
      </c>
      <c r="B12" s="110"/>
      <c r="C12" s="110"/>
      <c r="D12" s="119" t="str">
        <f>[2]ЗАПОЛНИТЬ!H9</f>
        <v>-</v>
      </c>
      <c r="E12" s="118" t="str">
        <f>IF(D12&gt;0,VLOOKUP(D12,'[2]ДовидникКВК(ГОС)'!A$1:B$65536,2,FALSE),"")</f>
        <v>-</v>
      </c>
      <c r="F12" s="118"/>
      <c r="G12" s="118"/>
      <c r="H12" s="118"/>
      <c r="K12" s="204"/>
      <c r="L12" s="199"/>
    </row>
    <row r="13" spans="1:14" s="21" customFormat="1" ht="10.199999999999999" x14ac:dyDescent="0.2">
      <c r="A13" s="110" t="s">
        <v>120</v>
      </c>
      <c r="B13" s="110"/>
      <c r="C13" s="110"/>
      <c r="D13" s="603"/>
      <c r="E13" s="622" t="str">
        <f>IF(D13&gt;0,VLOOKUP(D13,[2]ДовидникКПК!B$1:C$65536,2,FALSE),"")</f>
        <v/>
      </c>
      <c r="F13" s="622"/>
      <c r="G13" s="622"/>
      <c r="H13" s="622"/>
      <c r="I13" s="622"/>
      <c r="J13" s="622"/>
      <c r="K13" s="207"/>
      <c r="L13" s="199"/>
    </row>
    <row r="14" spans="1:14" s="21" customFormat="1" ht="10.199999999999999" x14ac:dyDescent="0.2">
      <c r="A14" s="110" t="s">
        <v>8</v>
      </c>
      <c r="B14" s="110"/>
      <c r="C14" s="110"/>
      <c r="D14" s="201" t="str">
        <f>[2]ЗАПОЛНИТЬ!H10</f>
        <v>10</v>
      </c>
      <c r="E14" s="118" t="str">
        <f>[2]ЗАПОЛНИТЬ!I10</f>
        <v>Орган з питань освіти та науки, молоді</v>
      </c>
      <c r="F14" s="118"/>
      <c r="G14" s="118"/>
      <c r="H14" s="118"/>
      <c r="I14" s="118"/>
      <c r="J14" s="118"/>
      <c r="K14" s="207"/>
      <c r="L14" s="199"/>
    </row>
    <row r="15" spans="1:14" s="21" customFormat="1" ht="33.75" customHeight="1" x14ac:dyDescent="0.2">
      <c r="A15" s="110" t="s">
        <v>121</v>
      </c>
      <c r="B15" s="110"/>
      <c r="C15" s="110"/>
      <c r="D15" s="172" t="s">
        <v>499</v>
      </c>
      <c r="E15" s="112" t="str">
        <f>IF(D15&gt;0,VLOOKUP(D15,[2]ДовидникКФК!A$1:B$65536,2,FALSE),"")</f>
        <v>Допомога дітям-сиротам та дітям, позбавленим батьківського піклування, яким виповнюється 18 років</v>
      </c>
      <c r="F15" s="112"/>
      <c r="G15" s="112"/>
      <c r="H15" s="112"/>
      <c r="I15" s="112"/>
      <c r="J15" s="112"/>
      <c r="K15" s="207"/>
      <c r="L15" s="199"/>
    </row>
    <row r="16" spans="1:14" s="21" customFormat="1" ht="10.199999999999999" x14ac:dyDescent="0.2">
      <c r="A16" s="122" t="s">
        <v>249</v>
      </c>
    </row>
    <row r="17" spans="1:12" s="21" customFormat="1" ht="10.199999999999999" x14ac:dyDescent="0.2">
      <c r="A17" s="122" t="s">
        <v>10</v>
      </c>
    </row>
    <row r="18" spans="1:12" s="21" customFormat="1" ht="3" customHeight="1" thickBot="1" x14ac:dyDescent="0.25">
      <c r="A18" s="346"/>
      <c r="B18" s="346"/>
      <c r="C18" s="346"/>
      <c r="D18" s="346"/>
      <c r="E18" s="346"/>
      <c r="F18" s="346"/>
      <c r="G18" s="346"/>
      <c r="H18" s="346"/>
      <c r="I18" s="346"/>
      <c r="J18" s="346"/>
      <c r="K18" s="346"/>
      <c r="L18" s="346"/>
    </row>
    <row r="19" spans="1:12" s="21" customFormat="1" ht="11.25" customHeight="1" thickTop="1" thickBot="1" x14ac:dyDescent="0.25">
      <c r="A19" s="29" t="s">
        <v>124</v>
      </c>
      <c r="B19" s="75" t="s">
        <v>235</v>
      </c>
      <c r="C19" s="29" t="s">
        <v>13</v>
      </c>
      <c r="D19" s="75" t="s">
        <v>126</v>
      </c>
      <c r="E19" s="75" t="s">
        <v>251</v>
      </c>
      <c r="F19" s="76" t="s">
        <v>127</v>
      </c>
      <c r="G19" s="76" t="s">
        <v>238</v>
      </c>
      <c r="H19" s="76" t="s">
        <v>132</v>
      </c>
      <c r="I19" s="76" t="s">
        <v>133</v>
      </c>
      <c r="J19" s="75" t="s">
        <v>134</v>
      </c>
    </row>
    <row r="20" spans="1:12" s="21" customFormat="1" ht="11.4" thickTop="1" thickBot="1" x14ac:dyDescent="0.25">
      <c r="A20" s="29"/>
      <c r="B20" s="75"/>
      <c r="C20" s="29"/>
      <c r="D20" s="75"/>
      <c r="E20" s="75"/>
      <c r="F20" s="76"/>
      <c r="G20" s="76"/>
      <c r="H20" s="76"/>
      <c r="I20" s="76"/>
      <c r="J20" s="75"/>
    </row>
    <row r="21" spans="1:12" s="21" customFormat="1" ht="11.4" thickTop="1" thickBot="1" x14ac:dyDescent="0.25">
      <c r="A21" s="29"/>
      <c r="B21" s="75"/>
      <c r="C21" s="29"/>
      <c r="D21" s="75"/>
      <c r="E21" s="75"/>
      <c r="F21" s="76"/>
      <c r="G21" s="76"/>
      <c r="H21" s="76"/>
      <c r="I21" s="76"/>
      <c r="J21" s="75"/>
    </row>
    <row r="22" spans="1:12" s="21" customFormat="1" ht="11.4" thickTop="1" thickBot="1" x14ac:dyDescent="0.25">
      <c r="A22" s="78">
        <v>1</v>
      </c>
      <c r="B22" s="78">
        <v>2</v>
      </c>
      <c r="C22" s="78">
        <v>3</v>
      </c>
      <c r="D22" s="78">
        <v>4</v>
      </c>
      <c r="E22" s="78">
        <v>5</v>
      </c>
      <c r="F22" s="78">
        <v>6</v>
      </c>
      <c r="G22" s="78">
        <v>7</v>
      </c>
      <c r="H22" s="78">
        <v>8</v>
      </c>
      <c r="I22" s="78">
        <v>9</v>
      </c>
      <c r="J22" s="78">
        <v>10</v>
      </c>
    </row>
    <row r="23" spans="1:12" s="21" customFormat="1" ht="11.4" thickTop="1" thickBot="1" x14ac:dyDescent="0.25">
      <c r="A23" s="64" t="s">
        <v>253</v>
      </c>
      <c r="B23" s="64" t="s">
        <v>144</v>
      </c>
      <c r="C23" s="128" t="s">
        <v>145</v>
      </c>
      <c r="D23" s="129">
        <f>D24+D59+D79+D84+D87</f>
        <v>21754</v>
      </c>
      <c r="E23" s="129">
        <f>E26+E29+E32+E33+E37+E45+E46+E86+E54</f>
        <v>12689</v>
      </c>
      <c r="F23" s="129">
        <f>F24+F59+F79+F84+F87</f>
        <v>0</v>
      </c>
      <c r="G23" s="129">
        <f>G24+G59+G79+G84+G87</f>
        <v>1813.08</v>
      </c>
      <c r="H23" s="129">
        <f>H24+H59+H79+H84+H87</f>
        <v>1813.08</v>
      </c>
      <c r="I23" s="129">
        <f>I24+I59+I79+I84+I87</f>
        <v>1813.08</v>
      </c>
      <c r="J23" s="129">
        <f>F23+G23-H23</f>
        <v>0</v>
      </c>
    </row>
    <row r="24" spans="1:12" s="21" customFormat="1" ht="21.6" thickTop="1" thickBot="1" x14ac:dyDescent="0.25">
      <c r="A24" s="125" t="s">
        <v>494</v>
      </c>
      <c r="B24" s="64">
        <v>2000</v>
      </c>
      <c r="C24" s="128" t="s">
        <v>147</v>
      </c>
      <c r="D24" s="129">
        <f t="shared" ref="D24:I24" si="0">D25+D30+D47+D50+D54+D58</f>
        <v>21754</v>
      </c>
      <c r="E24" s="129">
        <v>0</v>
      </c>
      <c r="F24" s="129">
        <f t="shared" si="0"/>
        <v>0</v>
      </c>
      <c r="G24" s="129">
        <f t="shared" si="0"/>
        <v>1813.08</v>
      </c>
      <c r="H24" s="129">
        <f t="shared" si="0"/>
        <v>1813.08</v>
      </c>
      <c r="I24" s="129">
        <f t="shared" si="0"/>
        <v>1813.08</v>
      </c>
      <c r="J24" s="129">
        <f t="shared" ref="J24:J87" si="1">F24+G24-H24</f>
        <v>0</v>
      </c>
    </row>
    <row r="25" spans="1:12" s="21" customFormat="1" ht="11.4" thickTop="1" thickBot="1" x14ac:dyDescent="0.25">
      <c r="A25" s="133" t="s">
        <v>161</v>
      </c>
      <c r="B25" s="64">
        <v>2100</v>
      </c>
      <c r="C25" s="128" t="s">
        <v>149</v>
      </c>
      <c r="D25" s="129">
        <f>D26+D29</f>
        <v>0</v>
      </c>
      <c r="E25" s="129">
        <v>0</v>
      </c>
      <c r="F25" s="129">
        <f>F26+F29</f>
        <v>0</v>
      </c>
      <c r="G25" s="129">
        <f>G26+G29</f>
        <v>0</v>
      </c>
      <c r="H25" s="129">
        <f>H26+H29</f>
        <v>0</v>
      </c>
      <c r="I25" s="129">
        <f>I26+I29</f>
        <v>0</v>
      </c>
      <c r="J25" s="129">
        <f t="shared" si="1"/>
        <v>0</v>
      </c>
    </row>
    <row r="26" spans="1:12" s="21" customFormat="1" ht="11.4" thickTop="1" thickBot="1" x14ac:dyDescent="0.25">
      <c r="A26" s="134" t="s">
        <v>163</v>
      </c>
      <c r="B26" s="135">
        <v>2110</v>
      </c>
      <c r="C26" s="216" t="s">
        <v>151</v>
      </c>
      <c r="D26" s="267">
        <f t="shared" ref="D26:I26" si="2">SUM(D27:D28)</f>
        <v>0</v>
      </c>
      <c r="E26" s="268"/>
      <c r="F26" s="267">
        <f t="shared" si="2"/>
        <v>0</v>
      </c>
      <c r="G26" s="267">
        <f t="shared" si="2"/>
        <v>0</v>
      </c>
      <c r="H26" s="267">
        <f t="shared" si="2"/>
        <v>0</v>
      </c>
      <c r="I26" s="267">
        <f t="shared" si="2"/>
        <v>0</v>
      </c>
      <c r="J26" s="174">
        <f t="shared" si="1"/>
        <v>0</v>
      </c>
    </row>
    <row r="27" spans="1:12" s="21" customFormat="1" ht="11.4" thickTop="1" thickBot="1" x14ac:dyDescent="0.25">
      <c r="A27" s="136" t="s">
        <v>164</v>
      </c>
      <c r="B27" s="125">
        <v>2111</v>
      </c>
      <c r="C27" s="248" t="s">
        <v>153</v>
      </c>
      <c r="D27" s="269"/>
      <c r="E27" s="270">
        <v>0</v>
      </c>
      <c r="F27" s="269">
        <v>0</v>
      </c>
      <c r="G27" s="269"/>
      <c r="H27" s="269"/>
      <c r="I27" s="269"/>
      <c r="J27" s="211">
        <f t="shared" si="1"/>
        <v>0</v>
      </c>
    </row>
    <row r="28" spans="1:12" s="21" customFormat="1" ht="11.4" thickTop="1" thickBot="1" x14ac:dyDescent="0.25">
      <c r="A28" s="136" t="s">
        <v>165</v>
      </c>
      <c r="B28" s="125">
        <v>2112</v>
      </c>
      <c r="C28" s="248" t="s">
        <v>155</v>
      </c>
      <c r="D28" s="269">
        <v>0</v>
      </c>
      <c r="E28" s="270">
        <v>0</v>
      </c>
      <c r="F28" s="269">
        <v>0</v>
      </c>
      <c r="G28" s="269">
        <v>0</v>
      </c>
      <c r="H28" s="269">
        <v>0</v>
      </c>
      <c r="I28" s="269">
        <v>0</v>
      </c>
      <c r="J28" s="211">
        <f t="shared" si="1"/>
        <v>0</v>
      </c>
    </row>
    <row r="29" spans="1:12" s="21" customFormat="1" ht="11.4" thickTop="1" thickBot="1" x14ac:dyDescent="0.25">
      <c r="A29" s="137" t="s">
        <v>166</v>
      </c>
      <c r="B29" s="135">
        <v>2120</v>
      </c>
      <c r="C29" s="216" t="s">
        <v>157</v>
      </c>
      <c r="D29" s="268"/>
      <c r="E29" s="268"/>
      <c r="F29" s="268">
        <v>0</v>
      </c>
      <c r="G29" s="268"/>
      <c r="H29" s="268"/>
      <c r="I29" s="268"/>
      <c r="J29" s="174">
        <f t="shared" si="1"/>
        <v>0</v>
      </c>
    </row>
    <row r="30" spans="1:12" s="21" customFormat="1" ht="11.25" customHeight="1" thickTop="1" thickBot="1" x14ac:dyDescent="0.25">
      <c r="A30" s="138" t="s">
        <v>167</v>
      </c>
      <c r="B30" s="64">
        <v>2200</v>
      </c>
      <c r="C30" s="128" t="s">
        <v>160</v>
      </c>
      <c r="D30" s="271">
        <f>SUM(D31:D37)+D44</f>
        <v>34</v>
      </c>
      <c r="E30" s="271">
        <v>0</v>
      </c>
      <c r="F30" s="271">
        <f>SUM(F31:F37)+F44</f>
        <v>0</v>
      </c>
      <c r="G30" s="271">
        <f>SUM(G31:G37)+G44</f>
        <v>3.08</v>
      </c>
      <c r="H30" s="271">
        <f>SUM(H31:H37)+H44</f>
        <v>3.08</v>
      </c>
      <c r="I30" s="271">
        <f>SUM(I31:I37)+I44</f>
        <v>3.08</v>
      </c>
      <c r="J30" s="129">
        <f t="shared" si="1"/>
        <v>0</v>
      </c>
    </row>
    <row r="31" spans="1:12" s="21" customFormat="1" ht="12" customHeight="1" thickTop="1" thickBot="1" x14ac:dyDescent="0.25">
      <c r="A31" s="134" t="s">
        <v>168</v>
      </c>
      <c r="B31" s="135">
        <v>2210</v>
      </c>
      <c r="C31" s="216" t="s">
        <v>162</v>
      </c>
      <c r="D31" s="268"/>
      <c r="E31" s="267">
        <v>0</v>
      </c>
      <c r="F31" s="268">
        <v>0</v>
      </c>
      <c r="G31" s="268">
        <v>0</v>
      </c>
      <c r="H31" s="268">
        <v>0</v>
      </c>
      <c r="I31" s="268"/>
      <c r="J31" s="174">
        <f t="shared" si="1"/>
        <v>0</v>
      </c>
    </row>
    <row r="32" spans="1:12" s="21" customFormat="1" ht="11.4" thickTop="1" thickBot="1" x14ac:dyDescent="0.25">
      <c r="A32" s="134" t="s">
        <v>169</v>
      </c>
      <c r="B32" s="135">
        <v>2220</v>
      </c>
      <c r="C32" s="135">
        <v>100</v>
      </c>
      <c r="D32" s="268">
        <v>0</v>
      </c>
      <c r="E32" s="268">
        <v>0</v>
      </c>
      <c r="F32" s="268">
        <v>0</v>
      </c>
      <c r="G32" s="268">
        <v>0</v>
      </c>
      <c r="H32" s="268">
        <v>0</v>
      </c>
      <c r="I32" s="268">
        <v>0</v>
      </c>
      <c r="J32" s="174">
        <f t="shared" si="1"/>
        <v>0</v>
      </c>
    </row>
    <row r="33" spans="1:10" s="21" customFormat="1" ht="11.4" thickTop="1" thickBot="1" x14ac:dyDescent="0.25">
      <c r="A33" s="134" t="s">
        <v>170</v>
      </c>
      <c r="B33" s="135">
        <v>2230</v>
      </c>
      <c r="C33" s="135">
        <v>110</v>
      </c>
      <c r="D33" s="268">
        <v>0</v>
      </c>
      <c r="E33" s="268">
        <v>0</v>
      </c>
      <c r="F33" s="268">
        <v>0</v>
      </c>
      <c r="G33" s="268">
        <v>0</v>
      </c>
      <c r="H33" s="268">
        <v>0</v>
      </c>
      <c r="I33" s="268">
        <v>0</v>
      </c>
      <c r="J33" s="174">
        <f t="shared" si="1"/>
        <v>0</v>
      </c>
    </row>
    <row r="34" spans="1:10" s="21" customFormat="1" ht="11.4" thickTop="1" thickBot="1" x14ac:dyDescent="0.25">
      <c r="A34" s="134" t="s">
        <v>171</v>
      </c>
      <c r="B34" s="135">
        <v>2240</v>
      </c>
      <c r="C34" s="135">
        <v>120</v>
      </c>
      <c r="D34" s="268">
        <v>34</v>
      </c>
      <c r="E34" s="267">
        <v>0</v>
      </c>
      <c r="F34" s="268">
        <v>0</v>
      </c>
      <c r="G34" s="268">
        <v>3.08</v>
      </c>
      <c r="H34" s="268">
        <v>3.08</v>
      </c>
      <c r="I34" s="268">
        <v>3.08</v>
      </c>
      <c r="J34" s="174">
        <f t="shared" si="1"/>
        <v>0</v>
      </c>
    </row>
    <row r="35" spans="1:10" s="21" customFormat="1" ht="11.4" thickTop="1" thickBot="1" x14ac:dyDescent="0.25">
      <c r="A35" s="134" t="s">
        <v>172</v>
      </c>
      <c r="B35" s="135">
        <v>2250</v>
      </c>
      <c r="C35" s="135">
        <v>130</v>
      </c>
      <c r="D35" s="268"/>
      <c r="E35" s="267">
        <v>0</v>
      </c>
      <c r="F35" s="268">
        <v>0</v>
      </c>
      <c r="G35" s="268"/>
      <c r="H35" s="268">
        <v>0</v>
      </c>
      <c r="I35" s="268">
        <v>0</v>
      </c>
      <c r="J35" s="174">
        <f t="shared" si="1"/>
        <v>0</v>
      </c>
    </row>
    <row r="36" spans="1:10" s="21" customFormat="1" ht="11.4" thickTop="1" thickBot="1" x14ac:dyDescent="0.25">
      <c r="A36" s="137" t="s">
        <v>173</v>
      </c>
      <c r="B36" s="135">
        <v>2260</v>
      </c>
      <c r="C36" s="135">
        <v>140</v>
      </c>
      <c r="D36" s="268">
        <v>0</v>
      </c>
      <c r="E36" s="267">
        <v>0</v>
      </c>
      <c r="F36" s="268">
        <v>0</v>
      </c>
      <c r="G36" s="268">
        <v>0</v>
      </c>
      <c r="H36" s="268">
        <v>0</v>
      </c>
      <c r="I36" s="268">
        <v>0</v>
      </c>
      <c r="J36" s="174">
        <f t="shared" si="1"/>
        <v>0</v>
      </c>
    </row>
    <row r="37" spans="1:10" s="21" customFormat="1" ht="11.4" thickTop="1" thickBot="1" x14ac:dyDescent="0.25">
      <c r="A37" s="137" t="s">
        <v>174</v>
      </c>
      <c r="B37" s="135">
        <v>2270</v>
      </c>
      <c r="C37" s="135">
        <v>150</v>
      </c>
      <c r="D37" s="267">
        <f>SUM(D38:D43)</f>
        <v>0</v>
      </c>
      <c r="E37" s="268"/>
      <c r="F37" s="267">
        <f>SUM(F38:F43)</f>
        <v>0</v>
      </c>
      <c r="G37" s="267">
        <f>SUM(G38:G43)</f>
        <v>0</v>
      </c>
      <c r="H37" s="267">
        <f>SUM(H38:H43)</f>
        <v>0</v>
      </c>
      <c r="I37" s="267">
        <f>SUM(I38:I43)</f>
        <v>0</v>
      </c>
      <c r="J37" s="174">
        <f>F37+G37-H37</f>
        <v>0</v>
      </c>
    </row>
    <row r="38" spans="1:10" s="21" customFormat="1" ht="11.4" thickTop="1" thickBot="1" x14ac:dyDescent="0.25">
      <c r="A38" s="136" t="s">
        <v>175</v>
      </c>
      <c r="B38" s="125">
        <v>2271</v>
      </c>
      <c r="C38" s="125">
        <v>160</v>
      </c>
      <c r="D38" s="269"/>
      <c r="E38" s="270">
        <v>0</v>
      </c>
      <c r="F38" s="269">
        <v>0</v>
      </c>
      <c r="G38" s="269"/>
      <c r="H38" s="269"/>
      <c r="I38" s="269"/>
      <c r="J38" s="211">
        <f t="shared" si="1"/>
        <v>0</v>
      </c>
    </row>
    <row r="39" spans="1:10" s="21" customFormat="1" ht="11.4" thickTop="1" thickBot="1" x14ac:dyDescent="0.25">
      <c r="A39" s="136" t="s">
        <v>176</v>
      </c>
      <c r="B39" s="125">
        <v>2272</v>
      </c>
      <c r="C39" s="125">
        <v>170</v>
      </c>
      <c r="D39" s="269"/>
      <c r="E39" s="270">
        <v>0</v>
      </c>
      <c r="F39" s="269">
        <v>0</v>
      </c>
      <c r="G39" s="269"/>
      <c r="H39" s="269"/>
      <c r="I39" s="269"/>
      <c r="J39" s="211">
        <f t="shared" si="1"/>
        <v>0</v>
      </c>
    </row>
    <row r="40" spans="1:10" s="21" customFormat="1" ht="11.4" thickTop="1" thickBot="1" x14ac:dyDescent="0.25">
      <c r="A40" s="136" t="s">
        <v>177</v>
      </c>
      <c r="B40" s="125">
        <v>2273</v>
      </c>
      <c r="C40" s="125">
        <v>180</v>
      </c>
      <c r="D40" s="269"/>
      <c r="E40" s="270">
        <v>0</v>
      </c>
      <c r="F40" s="269">
        <v>0</v>
      </c>
      <c r="G40" s="269"/>
      <c r="H40" s="269"/>
      <c r="I40" s="269"/>
      <c r="J40" s="211">
        <f t="shared" si="1"/>
        <v>0</v>
      </c>
    </row>
    <row r="41" spans="1:10" s="21" customFormat="1" ht="11.4" thickTop="1" thickBot="1" x14ac:dyDescent="0.25">
      <c r="A41" s="136" t="s">
        <v>178</v>
      </c>
      <c r="B41" s="125">
        <v>2274</v>
      </c>
      <c r="C41" s="125">
        <v>190</v>
      </c>
      <c r="D41" s="269">
        <v>0</v>
      </c>
      <c r="E41" s="270">
        <v>0</v>
      </c>
      <c r="F41" s="269">
        <v>0</v>
      </c>
      <c r="G41" s="269">
        <v>0</v>
      </c>
      <c r="H41" s="269">
        <v>0</v>
      </c>
      <c r="I41" s="269">
        <v>0</v>
      </c>
      <c r="J41" s="211">
        <f t="shared" si="1"/>
        <v>0</v>
      </c>
    </row>
    <row r="42" spans="1:10" s="21" customFormat="1" ht="11.4" thickTop="1" thickBot="1" x14ac:dyDescent="0.25">
      <c r="A42" s="136" t="s">
        <v>179</v>
      </c>
      <c r="B42" s="125">
        <v>2275</v>
      </c>
      <c r="C42" s="125">
        <v>200</v>
      </c>
      <c r="D42" s="269">
        <v>0</v>
      </c>
      <c r="E42" s="270">
        <v>0</v>
      </c>
      <c r="F42" s="269">
        <v>0</v>
      </c>
      <c r="G42" s="269">
        <v>0</v>
      </c>
      <c r="H42" s="269">
        <v>0</v>
      </c>
      <c r="I42" s="269">
        <v>0</v>
      </c>
      <c r="J42" s="211">
        <f t="shared" si="1"/>
        <v>0</v>
      </c>
    </row>
    <row r="43" spans="1:10" s="21" customFormat="1" ht="11.4" thickTop="1" thickBot="1" x14ac:dyDescent="0.25">
      <c r="A43" s="136" t="s">
        <v>180</v>
      </c>
      <c r="B43" s="125">
        <v>2276</v>
      </c>
      <c r="C43" s="125">
        <v>210</v>
      </c>
      <c r="D43" s="269">
        <v>0</v>
      </c>
      <c r="E43" s="270">
        <v>0</v>
      </c>
      <c r="F43" s="269">
        <v>0</v>
      </c>
      <c r="G43" s="269">
        <v>0</v>
      </c>
      <c r="H43" s="269">
        <v>0</v>
      </c>
      <c r="I43" s="269">
        <v>0</v>
      </c>
      <c r="J43" s="211">
        <f>F43+G43-H43</f>
        <v>0</v>
      </c>
    </row>
    <row r="44" spans="1:10" s="21" customFormat="1" ht="13.5" customHeight="1" thickTop="1" thickBot="1" x14ac:dyDescent="0.25">
      <c r="A44" s="137" t="s">
        <v>181</v>
      </c>
      <c r="B44" s="135">
        <v>2280</v>
      </c>
      <c r="C44" s="135">
        <v>220</v>
      </c>
      <c r="D44" s="267">
        <f>SUM(D45:D46)</f>
        <v>0</v>
      </c>
      <c r="E44" s="267">
        <v>0</v>
      </c>
      <c r="F44" s="267">
        <f>SUM(F45:F46)</f>
        <v>0</v>
      </c>
      <c r="G44" s="267">
        <f>SUM(G45:G46)</f>
        <v>0</v>
      </c>
      <c r="H44" s="267">
        <f>SUM(H45:H46)</f>
        <v>0</v>
      </c>
      <c r="I44" s="267">
        <f>SUM(I45:I46)</f>
        <v>0</v>
      </c>
      <c r="J44" s="174">
        <f t="shared" si="1"/>
        <v>0</v>
      </c>
    </row>
    <row r="45" spans="1:10" s="21" customFormat="1" ht="12.75" customHeight="1" thickTop="1" thickBot="1" x14ac:dyDescent="0.25">
      <c r="A45" s="217" t="s">
        <v>182</v>
      </c>
      <c r="B45" s="125">
        <v>2281</v>
      </c>
      <c r="C45" s="125">
        <v>230</v>
      </c>
      <c r="D45" s="269">
        <v>0</v>
      </c>
      <c r="E45" s="269">
        <v>0</v>
      </c>
      <c r="F45" s="269">
        <v>0</v>
      </c>
      <c r="G45" s="269">
        <v>0</v>
      </c>
      <c r="H45" s="269">
        <v>0</v>
      </c>
      <c r="I45" s="269">
        <v>0</v>
      </c>
      <c r="J45" s="211">
        <f t="shared" si="1"/>
        <v>0</v>
      </c>
    </row>
    <row r="46" spans="1:10" s="21" customFormat="1" ht="12.75" customHeight="1" thickTop="1" thickBot="1" x14ac:dyDescent="0.25">
      <c r="A46" s="218" t="s">
        <v>183</v>
      </c>
      <c r="B46" s="125">
        <v>2282</v>
      </c>
      <c r="C46" s="125">
        <v>240</v>
      </c>
      <c r="D46" s="269">
        <v>0</v>
      </c>
      <c r="E46" s="269">
        <v>0</v>
      </c>
      <c r="F46" s="269">
        <v>0</v>
      </c>
      <c r="G46" s="269">
        <v>0</v>
      </c>
      <c r="H46" s="269">
        <v>0</v>
      </c>
      <c r="I46" s="269">
        <v>0</v>
      </c>
      <c r="J46" s="211">
        <f t="shared" si="1"/>
        <v>0</v>
      </c>
    </row>
    <row r="47" spans="1:10" s="21" customFormat="1" ht="11.4" thickTop="1" thickBot="1" x14ac:dyDescent="0.25">
      <c r="A47" s="133" t="s">
        <v>184</v>
      </c>
      <c r="B47" s="64">
        <v>2400</v>
      </c>
      <c r="C47" s="64">
        <v>250</v>
      </c>
      <c r="D47" s="271">
        <f t="shared" ref="D47:I47" si="3">SUM(D48:D49)</f>
        <v>0</v>
      </c>
      <c r="E47" s="271">
        <f t="shared" si="3"/>
        <v>0</v>
      </c>
      <c r="F47" s="271">
        <f t="shared" si="3"/>
        <v>0</v>
      </c>
      <c r="G47" s="271">
        <f t="shared" si="3"/>
        <v>0</v>
      </c>
      <c r="H47" s="271">
        <f t="shared" si="3"/>
        <v>0</v>
      </c>
      <c r="I47" s="271">
        <f t="shared" si="3"/>
        <v>0</v>
      </c>
      <c r="J47" s="129">
        <f t="shared" si="1"/>
        <v>0</v>
      </c>
    </row>
    <row r="48" spans="1:10" s="21" customFormat="1" ht="11.4" thickTop="1" thickBot="1" x14ac:dyDescent="0.25">
      <c r="A48" s="140" t="s">
        <v>185</v>
      </c>
      <c r="B48" s="135">
        <v>2410</v>
      </c>
      <c r="C48" s="135">
        <v>260</v>
      </c>
      <c r="D48" s="268">
        <v>0</v>
      </c>
      <c r="E48" s="267">
        <v>0</v>
      </c>
      <c r="F48" s="268">
        <v>0</v>
      </c>
      <c r="G48" s="268">
        <v>0</v>
      </c>
      <c r="H48" s="268">
        <v>0</v>
      </c>
      <c r="I48" s="268">
        <v>0</v>
      </c>
      <c r="J48" s="174">
        <f t="shared" si="1"/>
        <v>0</v>
      </c>
    </row>
    <row r="49" spans="1:10" s="21" customFormat="1" ht="11.4" thickTop="1" thickBot="1" x14ac:dyDescent="0.25">
      <c r="A49" s="140" t="s">
        <v>186</v>
      </c>
      <c r="B49" s="135">
        <v>2420</v>
      </c>
      <c r="C49" s="135">
        <v>270</v>
      </c>
      <c r="D49" s="268">
        <v>0</v>
      </c>
      <c r="E49" s="267">
        <v>0</v>
      </c>
      <c r="F49" s="268">
        <v>0</v>
      </c>
      <c r="G49" s="268">
        <v>0</v>
      </c>
      <c r="H49" s="268">
        <v>0</v>
      </c>
      <c r="I49" s="268">
        <v>0</v>
      </c>
      <c r="J49" s="174">
        <f t="shared" si="1"/>
        <v>0</v>
      </c>
    </row>
    <row r="50" spans="1:10" s="21" customFormat="1" ht="12" customHeight="1" thickTop="1" thickBot="1" x14ac:dyDescent="0.25">
      <c r="A50" s="141" t="s">
        <v>187</v>
      </c>
      <c r="B50" s="64">
        <v>2600</v>
      </c>
      <c r="C50" s="64">
        <v>280</v>
      </c>
      <c r="D50" s="271">
        <f t="shared" ref="D50:I50" si="4">SUM(D51:D53)</f>
        <v>0</v>
      </c>
      <c r="E50" s="271">
        <f t="shared" si="4"/>
        <v>0</v>
      </c>
      <c r="F50" s="271">
        <f t="shared" si="4"/>
        <v>0</v>
      </c>
      <c r="G50" s="271">
        <f t="shared" si="4"/>
        <v>0</v>
      </c>
      <c r="H50" s="271">
        <f t="shared" si="4"/>
        <v>0</v>
      </c>
      <c r="I50" s="271">
        <f t="shared" si="4"/>
        <v>0</v>
      </c>
      <c r="J50" s="129">
        <f t="shared" si="1"/>
        <v>0</v>
      </c>
    </row>
    <row r="51" spans="1:10" s="21" customFormat="1" ht="11.4" thickTop="1" thickBot="1" x14ac:dyDescent="0.25">
      <c r="A51" s="137" t="s">
        <v>188</v>
      </c>
      <c r="B51" s="135">
        <v>2610</v>
      </c>
      <c r="C51" s="135">
        <v>290</v>
      </c>
      <c r="D51" s="272">
        <v>0</v>
      </c>
      <c r="E51" s="273">
        <v>0</v>
      </c>
      <c r="F51" s="272">
        <v>0</v>
      </c>
      <c r="G51" s="272">
        <v>0</v>
      </c>
      <c r="H51" s="272">
        <v>0</v>
      </c>
      <c r="I51" s="272">
        <v>0</v>
      </c>
      <c r="J51" s="174">
        <f t="shared" si="1"/>
        <v>0</v>
      </c>
    </row>
    <row r="52" spans="1:10" s="21" customFormat="1" ht="11.4" thickTop="1" thickBot="1" x14ac:dyDescent="0.25">
      <c r="A52" s="137" t="s">
        <v>189</v>
      </c>
      <c r="B52" s="135">
        <v>2620</v>
      </c>
      <c r="C52" s="135">
        <v>300</v>
      </c>
      <c r="D52" s="272">
        <v>0</v>
      </c>
      <c r="E52" s="273">
        <v>0</v>
      </c>
      <c r="F52" s="272">
        <v>0</v>
      </c>
      <c r="G52" s="272">
        <v>0</v>
      </c>
      <c r="H52" s="272">
        <v>0</v>
      </c>
      <c r="I52" s="272">
        <v>0</v>
      </c>
      <c r="J52" s="174">
        <f t="shared" si="1"/>
        <v>0</v>
      </c>
    </row>
    <row r="53" spans="1:10" s="21" customFormat="1" ht="11.4" thickTop="1" thickBot="1" x14ac:dyDescent="0.25">
      <c r="A53" s="140" t="s">
        <v>190</v>
      </c>
      <c r="B53" s="135">
        <v>2630</v>
      </c>
      <c r="C53" s="135">
        <v>310</v>
      </c>
      <c r="D53" s="272">
        <v>0</v>
      </c>
      <c r="E53" s="273">
        <v>0</v>
      </c>
      <c r="F53" s="272">
        <v>0</v>
      </c>
      <c r="G53" s="272">
        <v>0</v>
      </c>
      <c r="H53" s="272">
        <v>0</v>
      </c>
      <c r="I53" s="272">
        <v>0</v>
      </c>
      <c r="J53" s="174">
        <f t="shared" si="1"/>
        <v>0</v>
      </c>
    </row>
    <row r="54" spans="1:10" s="21" customFormat="1" ht="11.4" thickTop="1" thickBot="1" x14ac:dyDescent="0.25">
      <c r="A54" s="138" t="s">
        <v>191</v>
      </c>
      <c r="B54" s="64">
        <v>2700</v>
      </c>
      <c r="C54" s="64">
        <v>320</v>
      </c>
      <c r="D54" s="274">
        <f t="shared" ref="D54:I54" si="5">SUM(D55:D57)</f>
        <v>21720</v>
      </c>
      <c r="E54" s="275">
        <v>12670</v>
      </c>
      <c r="F54" s="274">
        <f t="shared" si="5"/>
        <v>0</v>
      </c>
      <c r="G54" s="274">
        <f t="shared" si="5"/>
        <v>1810</v>
      </c>
      <c r="H54" s="274">
        <f t="shared" si="5"/>
        <v>1810</v>
      </c>
      <c r="I54" s="274">
        <f t="shared" si="5"/>
        <v>1810</v>
      </c>
      <c r="J54" s="129">
        <f t="shared" si="1"/>
        <v>0</v>
      </c>
    </row>
    <row r="55" spans="1:10" s="21" customFormat="1" ht="12.75" customHeight="1" thickTop="1" thickBot="1" x14ac:dyDescent="0.25">
      <c r="A55" s="137" t="s">
        <v>192</v>
      </c>
      <c r="B55" s="135">
        <v>2710</v>
      </c>
      <c r="C55" s="135">
        <v>330</v>
      </c>
      <c r="D55" s="272">
        <v>0</v>
      </c>
      <c r="E55" s="273">
        <v>0</v>
      </c>
      <c r="F55" s="272">
        <v>0</v>
      </c>
      <c r="G55" s="272">
        <v>0</v>
      </c>
      <c r="H55" s="272">
        <v>0</v>
      </c>
      <c r="I55" s="272">
        <v>0</v>
      </c>
      <c r="J55" s="174">
        <f t="shared" si="1"/>
        <v>0</v>
      </c>
    </row>
    <row r="56" spans="1:10" s="21" customFormat="1" ht="11.4" thickTop="1" thickBot="1" x14ac:dyDescent="0.25">
      <c r="A56" s="137" t="s">
        <v>193</v>
      </c>
      <c r="B56" s="135">
        <v>2720</v>
      </c>
      <c r="C56" s="135">
        <v>340</v>
      </c>
      <c r="D56" s="272">
        <v>0</v>
      </c>
      <c r="E56" s="273">
        <v>0</v>
      </c>
      <c r="F56" s="272">
        <v>0</v>
      </c>
      <c r="G56" s="272">
        <v>0</v>
      </c>
      <c r="H56" s="272">
        <v>0</v>
      </c>
      <c r="I56" s="272">
        <v>0</v>
      </c>
      <c r="J56" s="174">
        <f t="shared" si="1"/>
        <v>0</v>
      </c>
    </row>
    <row r="57" spans="1:10" s="21" customFormat="1" ht="11.4" thickTop="1" thickBot="1" x14ac:dyDescent="0.25">
      <c r="A57" s="137" t="s">
        <v>194</v>
      </c>
      <c r="B57" s="135">
        <v>2730</v>
      </c>
      <c r="C57" s="135">
        <v>350</v>
      </c>
      <c r="D57" s="272">
        <v>21720</v>
      </c>
      <c r="E57" s="274">
        <v>0</v>
      </c>
      <c r="F57" s="272">
        <v>0</v>
      </c>
      <c r="G57" s="272">
        <v>1810</v>
      </c>
      <c r="H57" s="272">
        <v>1810</v>
      </c>
      <c r="I57" s="272">
        <v>1810</v>
      </c>
      <c r="J57" s="174">
        <f t="shared" si="1"/>
        <v>0</v>
      </c>
    </row>
    <row r="58" spans="1:10" s="21" customFormat="1" ht="11.4" thickTop="1" thickBot="1" x14ac:dyDescent="0.25">
      <c r="A58" s="138" t="s">
        <v>195</v>
      </c>
      <c r="B58" s="64">
        <v>2800</v>
      </c>
      <c r="C58" s="64">
        <v>360</v>
      </c>
      <c r="D58" s="275">
        <v>0</v>
      </c>
      <c r="E58" s="274">
        <v>0</v>
      </c>
      <c r="F58" s="275">
        <v>0</v>
      </c>
      <c r="G58" s="275">
        <v>0</v>
      </c>
      <c r="H58" s="275">
        <v>0</v>
      </c>
      <c r="I58" s="275">
        <v>0</v>
      </c>
      <c r="J58" s="129">
        <f t="shared" si="1"/>
        <v>0</v>
      </c>
    </row>
    <row r="59" spans="1:10" s="21" customFormat="1" ht="11.4" thickTop="1" thickBot="1" x14ac:dyDescent="0.25">
      <c r="A59" s="64" t="s">
        <v>196</v>
      </c>
      <c r="B59" s="64">
        <v>3000</v>
      </c>
      <c r="C59" s="64">
        <v>370</v>
      </c>
      <c r="D59" s="274">
        <f t="shared" ref="D59:I59" si="6">D60+D74</f>
        <v>0</v>
      </c>
      <c r="E59" s="274">
        <f t="shared" si="6"/>
        <v>0</v>
      </c>
      <c r="F59" s="274">
        <f t="shared" si="6"/>
        <v>0</v>
      </c>
      <c r="G59" s="274">
        <f t="shared" si="6"/>
        <v>0</v>
      </c>
      <c r="H59" s="274">
        <f t="shared" si="6"/>
        <v>0</v>
      </c>
      <c r="I59" s="274">
        <f t="shared" si="6"/>
        <v>0</v>
      </c>
      <c r="J59" s="129">
        <f t="shared" si="1"/>
        <v>0</v>
      </c>
    </row>
    <row r="60" spans="1:10" s="21" customFormat="1" ht="11.4" thickTop="1" thickBot="1" x14ac:dyDescent="0.25">
      <c r="A60" s="133" t="s">
        <v>197</v>
      </c>
      <c r="B60" s="64">
        <v>3100</v>
      </c>
      <c r="C60" s="64">
        <v>380</v>
      </c>
      <c r="D60" s="274">
        <f t="shared" ref="D60:I60" si="7">D61+D62+D65+D68+D72+D73</f>
        <v>0</v>
      </c>
      <c r="E60" s="274">
        <f t="shared" si="7"/>
        <v>0</v>
      </c>
      <c r="F60" s="274">
        <f t="shared" si="7"/>
        <v>0</v>
      </c>
      <c r="G60" s="274">
        <f t="shared" si="7"/>
        <v>0</v>
      </c>
      <c r="H60" s="274">
        <f t="shared" si="7"/>
        <v>0</v>
      </c>
      <c r="I60" s="274">
        <f t="shared" si="7"/>
        <v>0</v>
      </c>
      <c r="J60" s="129">
        <f t="shared" si="1"/>
        <v>0</v>
      </c>
    </row>
    <row r="61" spans="1:10" s="21" customFormat="1" ht="11.4" thickTop="1" thickBot="1" x14ac:dyDescent="0.25">
      <c r="A61" s="137" t="s">
        <v>198</v>
      </c>
      <c r="B61" s="135">
        <v>3110</v>
      </c>
      <c r="C61" s="135">
        <v>390</v>
      </c>
      <c r="D61" s="272">
        <v>0</v>
      </c>
      <c r="E61" s="273">
        <v>0</v>
      </c>
      <c r="F61" s="272">
        <v>0</v>
      </c>
      <c r="G61" s="272">
        <v>0</v>
      </c>
      <c r="H61" s="272">
        <v>0</v>
      </c>
      <c r="I61" s="272">
        <v>0</v>
      </c>
      <c r="J61" s="174">
        <f t="shared" si="1"/>
        <v>0</v>
      </c>
    </row>
    <row r="62" spans="1:10" s="21" customFormat="1" ht="11.4" thickTop="1" thickBot="1" x14ac:dyDescent="0.25">
      <c r="A62" s="140" t="s">
        <v>199</v>
      </c>
      <c r="B62" s="135">
        <v>3120</v>
      </c>
      <c r="C62" s="135">
        <v>400</v>
      </c>
      <c r="D62" s="276">
        <f t="shared" ref="D62:I62" si="8">SUM(D63:D64)</f>
        <v>0</v>
      </c>
      <c r="E62" s="276">
        <f t="shared" si="8"/>
        <v>0</v>
      </c>
      <c r="F62" s="276">
        <f t="shared" si="8"/>
        <v>0</v>
      </c>
      <c r="G62" s="276">
        <f t="shared" si="8"/>
        <v>0</v>
      </c>
      <c r="H62" s="276">
        <f t="shared" si="8"/>
        <v>0</v>
      </c>
      <c r="I62" s="276">
        <f t="shared" si="8"/>
        <v>0</v>
      </c>
      <c r="J62" s="174">
        <f t="shared" si="1"/>
        <v>0</v>
      </c>
    </row>
    <row r="63" spans="1:10" s="21" customFormat="1" ht="11.4" thickTop="1" thickBot="1" x14ac:dyDescent="0.25">
      <c r="A63" s="136" t="s">
        <v>200</v>
      </c>
      <c r="B63" s="125">
        <v>3121</v>
      </c>
      <c r="C63" s="125">
        <v>410</v>
      </c>
      <c r="D63" s="250">
        <v>0</v>
      </c>
      <c r="E63" s="277">
        <v>0</v>
      </c>
      <c r="F63" s="250">
        <v>0</v>
      </c>
      <c r="G63" s="250">
        <v>0</v>
      </c>
      <c r="H63" s="250">
        <v>0</v>
      </c>
      <c r="I63" s="250">
        <v>0</v>
      </c>
      <c r="J63" s="211">
        <f t="shared" si="1"/>
        <v>0</v>
      </c>
    </row>
    <row r="64" spans="1:10" s="21" customFormat="1" ht="11.4" thickTop="1" thickBot="1" x14ac:dyDescent="0.25">
      <c r="A64" s="136" t="s">
        <v>201</v>
      </c>
      <c r="B64" s="125">
        <v>3122</v>
      </c>
      <c r="C64" s="125">
        <v>420</v>
      </c>
      <c r="D64" s="250">
        <v>0</v>
      </c>
      <c r="E64" s="277">
        <v>0</v>
      </c>
      <c r="F64" s="250">
        <v>0</v>
      </c>
      <c r="G64" s="250">
        <v>0</v>
      </c>
      <c r="H64" s="250">
        <v>0</v>
      </c>
      <c r="I64" s="250">
        <v>0</v>
      </c>
      <c r="J64" s="211">
        <f t="shared" si="1"/>
        <v>0</v>
      </c>
    </row>
    <row r="65" spans="1:10" s="21" customFormat="1" ht="12" thickTop="1" thickBot="1" x14ac:dyDescent="0.25">
      <c r="A65" s="134" t="s">
        <v>202</v>
      </c>
      <c r="B65" s="135">
        <v>3130</v>
      </c>
      <c r="C65" s="135">
        <v>430</v>
      </c>
      <c r="D65" s="273">
        <f t="shared" ref="D65:I65" si="9">SUM(D66:D67)</f>
        <v>0</v>
      </c>
      <c r="E65" s="273">
        <f t="shared" si="9"/>
        <v>0</v>
      </c>
      <c r="F65" s="273">
        <f t="shared" si="9"/>
        <v>0</v>
      </c>
      <c r="G65" s="273">
        <f t="shared" si="9"/>
        <v>0</v>
      </c>
      <c r="H65" s="273">
        <f t="shared" si="9"/>
        <v>0</v>
      </c>
      <c r="I65" s="273">
        <f t="shared" si="9"/>
        <v>0</v>
      </c>
      <c r="J65" s="605">
        <f t="shared" si="1"/>
        <v>0</v>
      </c>
    </row>
    <row r="66" spans="1:10" s="21" customFormat="1" ht="11.4" thickTop="1" thickBot="1" x14ac:dyDescent="0.25">
      <c r="A66" s="136" t="s">
        <v>203</v>
      </c>
      <c r="B66" s="125">
        <v>3131</v>
      </c>
      <c r="C66" s="125">
        <v>440</v>
      </c>
      <c r="D66" s="250">
        <v>0</v>
      </c>
      <c r="E66" s="277">
        <v>0</v>
      </c>
      <c r="F66" s="250">
        <v>0</v>
      </c>
      <c r="G66" s="250">
        <v>0</v>
      </c>
      <c r="H66" s="250">
        <v>0</v>
      </c>
      <c r="I66" s="250">
        <v>0</v>
      </c>
      <c r="J66" s="211">
        <f t="shared" si="1"/>
        <v>0</v>
      </c>
    </row>
    <row r="67" spans="1:10" s="21" customFormat="1" ht="11.4" thickTop="1" thickBot="1" x14ac:dyDescent="0.25">
      <c r="A67" s="136" t="s">
        <v>204</v>
      </c>
      <c r="B67" s="125">
        <v>3132</v>
      </c>
      <c r="C67" s="125">
        <v>450</v>
      </c>
      <c r="D67" s="250">
        <v>0</v>
      </c>
      <c r="E67" s="277">
        <v>0</v>
      </c>
      <c r="F67" s="250">
        <v>0</v>
      </c>
      <c r="G67" s="250">
        <v>0</v>
      </c>
      <c r="H67" s="250">
        <v>0</v>
      </c>
      <c r="I67" s="250">
        <v>0</v>
      </c>
      <c r="J67" s="211">
        <f t="shared" si="1"/>
        <v>0</v>
      </c>
    </row>
    <row r="68" spans="1:10" s="21" customFormat="1" ht="12" thickTop="1" thickBot="1" x14ac:dyDescent="0.25">
      <c r="A68" s="134" t="s">
        <v>205</v>
      </c>
      <c r="B68" s="135">
        <v>3140</v>
      </c>
      <c r="C68" s="135">
        <v>460</v>
      </c>
      <c r="D68" s="273">
        <f t="shared" ref="D68:I68" si="10">SUM(D69:D71)</f>
        <v>0</v>
      </c>
      <c r="E68" s="273">
        <f t="shared" si="10"/>
        <v>0</v>
      </c>
      <c r="F68" s="273">
        <f t="shared" si="10"/>
        <v>0</v>
      </c>
      <c r="G68" s="273">
        <f t="shared" si="10"/>
        <v>0</v>
      </c>
      <c r="H68" s="273">
        <f t="shared" si="10"/>
        <v>0</v>
      </c>
      <c r="I68" s="273">
        <f t="shared" si="10"/>
        <v>0</v>
      </c>
      <c r="J68" s="605">
        <f t="shared" si="1"/>
        <v>0</v>
      </c>
    </row>
    <row r="69" spans="1:10" s="21" customFormat="1" ht="13.2" thickTop="1" thickBot="1" x14ac:dyDescent="0.25">
      <c r="A69" s="57" t="s">
        <v>206</v>
      </c>
      <c r="B69" s="125">
        <v>3141</v>
      </c>
      <c r="C69" s="125">
        <v>470</v>
      </c>
      <c r="D69" s="250">
        <v>0</v>
      </c>
      <c r="E69" s="277">
        <v>0</v>
      </c>
      <c r="F69" s="250">
        <v>0</v>
      </c>
      <c r="G69" s="250">
        <v>0</v>
      </c>
      <c r="H69" s="250">
        <v>0</v>
      </c>
      <c r="I69" s="250">
        <v>0</v>
      </c>
      <c r="J69" s="211">
        <f t="shared" si="1"/>
        <v>0</v>
      </c>
    </row>
    <row r="70" spans="1:10" s="21" customFormat="1" ht="13.2" thickTop="1" thickBot="1" x14ac:dyDescent="0.25">
      <c r="A70" s="57" t="s">
        <v>207</v>
      </c>
      <c r="B70" s="125">
        <v>3142</v>
      </c>
      <c r="C70" s="125">
        <v>480</v>
      </c>
      <c r="D70" s="250">
        <v>0</v>
      </c>
      <c r="E70" s="277">
        <v>0</v>
      </c>
      <c r="F70" s="250">
        <v>0</v>
      </c>
      <c r="G70" s="250">
        <v>0</v>
      </c>
      <c r="H70" s="250">
        <v>0</v>
      </c>
      <c r="I70" s="250">
        <v>0</v>
      </c>
      <c r="J70" s="211">
        <f t="shared" si="1"/>
        <v>0</v>
      </c>
    </row>
    <row r="71" spans="1:10" s="21" customFormat="1" ht="13.2" thickTop="1" thickBot="1" x14ac:dyDescent="0.25">
      <c r="A71" s="57" t="s">
        <v>208</v>
      </c>
      <c r="B71" s="125">
        <v>3143</v>
      </c>
      <c r="C71" s="125">
        <v>490</v>
      </c>
      <c r="D71" s="250">
        <v>0</v>
      </c>
      <c r="E71" s="277">
        <v>0</v>
      </c>
      <c r="F71" s="250">
        <v>0</v>
      </c>
      <c r="G71" s="250">
        <v>0</v>
      </c>
      <c r="H71" s="250">
        <v>0</v>
      </c>
      <c r="I71" s="250">
        <v>0</v>
      </c>
      <c r="J71" s="211">
        <f t="shared" si="1"/>
        <v>0</v>
      </c>
    </row>
    <row r="72" spans="1:10" s="21" customFormat="1" ht="12" thickTop="1" thickBot="1" x14ac:dyDescent="0.25">
      <c r="A72" s="134" t="s">
        <v>209</v>
      </c>
      <c r="B72" s="135">
        <v>3150</v>
      </c>
      <c r="C72" s="135">
        <v>500</v>
      </c>
      <c r="D72" s="272">
        <v>0</v>
      </c>
      <c r="E72" s="273">
        <v>0</v>
      </c>
      <c r="F72" s="272">
        <v>0</v>
      </c>
      <c r="G72" s="272">
        <v>0</v>
      </c>
      <c r="H72" s="272">
        <v>0</v>
      </c>
      <c r="I72" s="272">
        <v>0</v>
      </c>
      <c r="J72" s="605">
        <f t="shared" si="1"/>
        <v>0</v>
      </c>
    </row>
    <row r="73" spans="1:10" s="21" customFormat="1" ht="12" thickTop="1" thickBot="1" x14ac:dyDescent="0.25">
      <c r="A73" s="134" t="s">
        <v>210</v>
      </c>
      <c r="B73" s="135">
        <v>3160</v>
      </c>
      <c r="C73" s="135">
        <v>510</v>
      </c>
      <c r="D73" s="272">
        <v>0</v>
      </c>
      <c r="E73" s="273">
        <v>0</v>
      </c>
      <c r="F73" s="272">
        <v>0</v>
      </c>
      <c r="G73" s="272">
        <v>0</v>
      </c>
      <c r="H73" s="272">
        <v>0</v>
      </c>
      <c r="I73" s="272">
        <v>0</v>
      </c>
      <c r="J73" s="605">
        <f t="shared" si="1"/>
        <v>0</v>
      </c>
    </row>
    <row r="74" spans="1:10" s="21" customFormat="1" ht="11.4" thickTop="1" thickBot="1" x14ac:dyDescent="0.25">
      <c r="A74" s="133" t="s">
        <v>211</v>
      </c>
      <c r="B74" s="64">
        <v>3200</v>
      </c>
      <c r="C74" s="64">
        <v>520</v>
      </c>
      <c r="D74" s="274">
        <f t="shared" ref="D74:I74" si="11">SUM(D75:D78)</f>
        <v>0</v>
      </c>
      <c r="E74" s="274">
        <f t="shared" si="11"/>
        <v>0</v>
      </c>
      <c r="F74" s="274">
        <f t="shared" si="11"/>
        <v>0</v>
      </c>
      <c r="G74" s="274">
        <f t="shared" si="11"/>
        <v>0</v>
      </c>
      <c r="H74" s="274">
        <f t="shared" si="11"/>
        <v>0</v>
      </c>
      <c r="I74" s="274">
        <f t="shared" si="11"/>
        <v>0</v>
      </c>
      <c r="J74" s="129">
        <f t="shared" si="1"/>
        <v>0</v>
      </c>
    </row>
    <row r="75" spans="1:10" s="21" customFormat="1" ht="12" thickTop="1" thickBot="1" x14ac:dyDescent="0.25">
      <c r="A75" s="137" t="s">
        <v>212</v>
      </c>
      <c r="B75" s="135">
        <v>3210</v>
      </c>
      <c r="C75" s="135">
        <v>530</v>
      </c>
      <c r="D75" s="278">
        <v>0</v>
      </c>
      <c r="E75" s="279">
        <v>0</v>
      </c>
      <c r="F75" s="278">
        <v>0</v>
      </c>
      <c r="G75" s="278">
        <v>0</v>
      </c>
      <c r="H75" s="278">
        <v>0</v>
      </c>
      <c r="I75" s="278">
        <v>0</v>
      </c>
      <c r="J75" s="605">
        <f t="shared" si="1"/>
        <v>0</v>
      </c>
    </row>
    <row r="76" spans="1:10" s="21" customFormat="1" ht="12" thickTop="1" thickBot="1" x14ac:dyDescent="0.25">
      <c r="A76" s="137" t="s">
        <v>213</v>
      </c>
      <c r="B76" s="135">
        <v>3220</v>
      </c>
      <c r="C76" s="135">
        <v>540</v>
      </c>
      <c r="D76" s="278">
        <v>0</v>
      </c>
      <c r="E76" s="279">
        <v>0</v>
      </c>
      <c r="F76" s="278">
        <v>0</v>
      </c>
      <c r="G76" s="278">
        <v>0</v>
      </c>
      <c r="H76" s="278">
        <v>0</v>
      </c>
      <c r="I76" s="278">
        <v>0</v>
      </c>
      <c r="J76" s="605">
        <f t="shared" si="1"/>
        <v>0</v>
      </c>
    </row>
    <row r="77" spans="1:10" s="21" customFormat="1" ht="12" thickTop="1" thickBot="1" x14ac:dyDescent="0.25">
      <c r="A77" s="134" t="s">
        <v>214</v>
      </c>
      <c r="B77" s="135">
        <v>3230</v>
      </c>
      <c r="C77" s="135">
        <v>550</v>
      </c>
      <c r="D77" s="278">
        <v>0</v>
      </c>
      <c r="E77" s="279">
        <v>0</v>
      </c>
      <c r="F77" s="278">
        <v>0</v>
      </c>
      <c r="G77" s="278">
        <v>0</v>
      </c>
      <c r="H77" s="278">
        <v>0</v>
      </c>
      <c r="I77" s="278">
        <v>0</v>
      </c>
      <c r="J77" s="605">
        <f t="shared" si="1"/>
        <v>0</v>
      </c>
    </row>
    <row r="78" spans="1:10" s="21" customFormat="1" ht="12" thickTop="1" thickBot="1" x14ac:dyDescent="0.25">
      <c r="A78" s="137" t="s">
        <v>215</v>
      </c>
      <c r="B78" s="135">
        <v>3240</v>
      </c>
      <c r="C78" s="135">
        <v>560</v>
      </c>
      <c r="D78" s="272">
        <v>0</v>
      </c>
      <c r="E78" s="273">
        <v>0</v>
      </c>
      <c r="F78" s="272">
        <v>0</v>
      </c>
      <c r="G78" s="272">
        <v>0</v>
      </c>
      <c r="H78" s="272">
        <v>0</v>
      </c>
      <c r="I78" s="272">
        <v>0</v>
      </c>
      <c r="J78" s="605">
        <f t="shared" si="1"/>
        <v>0</v>
      </c>
    </row>
    <row r="79" spans="1:10" s="21" customFormat="1" ht="12" thickTop="1" thickBot="1" x14ac:dyDescent="0.25">
      <c r="A79" s="64" t="s">
        <v>217</v>
      </c>
      <c r="B79" s="64">
        <v>4100</v>
      </c>
      <c r="C79" s="64">
        <v>570</v>
      </c>
      <c r="D79" s="279">
        <f t="shared" ref="D79:I79" si="12">SUM(D80)</f>
        <v>0</v>
      </c>
      <c r="E79" s="279">
        <f t="shared" si="12"/>
        <v>0</v>
      </c>
      <c r="F79" s="279">
        <f t="shared" si="12"/>
        <v>0</v>
      </c>
      <c r="G79" s="279">
        <f t="shared" si="12"/>
        <v>0</v>
      </c>
      <c r="H79" s="279">
        <f t="shared" si="12"/>
        <v>0</v>
      </c>
      <c r="I79" s="279">
        <f t="shared" si="12"/>
        <v>0</v>
      </c>
      <c r="J79" s="129">
        <f t="shared" si="1"/>
        <v>0</v>
      </c>
    </row>
    <row r="80" spans="1:10" s="21" customFormat="1" ht="12" thickTop="1" thickBot="1" x14ac:dyDescent="0.25">
      <c r="A80" s="134" t="s">
        <v>218</v>
      </c>
      <c r="B80" s="135">
        <v>4110</v>
      </c>
      <c r="C80" s="135">
        <v>580</v>
      </c>
      <c r="D80" s="273">
        <f t="shared" ref="D80:I80" si="13">SUM(D81:D83)</f>
        <v>0</v>
      </c>
      <c r="E80" s="273">
        <f t="shared" si="13"/>
        <v>0</v>
      </c>
      <c r="F80" s="273">
        <f t="shared" si="13"/>
        <v>0</v>
      </c>
      <c r="G80" s="273">
        <f t="shared" si="13"/>
        <v>0</v>
      </c>
      <c r="H80" s="273">
        <f t="shared" si="13"/>
        <v>0</v>
      </c>
      <c r="I80" s="273">
        <f t="shared" si="13"/>
        <v>0</v>
      </c>
      <c r="J80" s="605">
        <f t="shared" si="1"/>
        <v>0</v>
      </c>
    </row>
    <row r="81" spans="1:10" s="21" customFormat="1" ht="11.4" thickTop="1" thickBot="1" x14ac:dyDescent="0.25">
      <c r="A81" s="136" t="s">
        <v>219</v>
      </c>
      <c r="B81" s="125">
        <v>4111</v>
      </c>
      <c r="C81" s="125">
        <v>590</v>
      </c>
      <c r="D81" s="272">
        <v>0</v>
      </c>
      <c r="E81" s="273">
        <v>0</v>
      </c>
      <c r="F81" s="272">
        <v>0</v>
      </c>
      <c r="G81" s="272">
        <v>0</v>
      </c>
      <c r="H81" s="272">
        <v>0</v>
      </c>
      <c r="I81" s="272">
        <v>0</v>
      </c>
      <c r="J81" s="211">
        <f t="shared" si="1"/>
        <v>0</v>
      </c>
    </row>
    <row r="82" spans="1:10" s="21" customFormat="1" ht="12.75" customHeight="1" thickTop="1" thickBot="1" x14ac:dyDescent="0.25">
      <c r="A82" s="136" t="s">
        <v>220</v>
      </c>
      <c r="B82" s="125">
        <v>4112</v>
      </c>
      <c r="C82" s="125">
        <v>600</v>
      </c>
      <c r="D82" s="272">
        <v>0</v>
      </c>
      <c r="E82" s="273">
        <v>0</v>
      </c>
      <c r="F82" s="272">
        <v>0</v>
      </c>
      <c r="G82" s="272">
        <v>0</v>
      </c>
      <c r="H82" s="272">
        <v>0</v>
      </c>
      <c r="I82" s="272">
        <v>0</v>
      </c>
      <c r="J82" s="211">
        <f t="shared" si="1"/>
        <v>0</v>
      </c>
    </row>
    <row r="83" spans="1:10" s="21" customFormat="1" thickTop="1" thickBot="1" x14ac:dyDescent="0.25">
      <c r="A83" s="249" t="s">
        <v>221</v>
      </c>
      <c r="B83" s="125">
        <v>4113</v>
      </c>
      <c r="C83" s="125">
        <v>610</v>
      </c>
      <c r="D83" s="250">
        <v>0</v>
      </c>
      <c r="E83" s="277">
        <v>0</v>
      </c>
      <c r="F83" s="250">
        <v>0</v>
      </c>
      <c r="G83" s="250">
        <v>0</v>
      </c>
      <c r="H83" s="250">
        <v>0</v>
      </c>
      <c r="I83" s="250">
        <v>0</v>
      </c>
      <c r="J83" s="211">
        <f t="shared" si="1"/>
        <v>0</v>
      </c>
    </row>
    <row r="84" spans="1:10" s="21" customFormat="1" ht="11.4" thickTop="1" thickBot="1" x14ac:dyDescent="0.25">
      <c r="A84" s="64" t="s">
        <v>226</v>
      </c>
      <c r="B84" s="64">
        <v>4200</v>
      </c>
      <c r="C84" s="64">
        <v>620</v>
      </c>
      <c r="D84" s="274">
        <f t="shared" ref="D84:I84" si="14">D85</f>
        <v>0</v>
      </c>
      <c r="E84" s="274">
        <f t="shared" si="14"/>
        <v>0</v>
      </c>
      <c r="F84" s="274">
        <f t="shared" si="14"/>
        <v>0</v>
      </c>
      <c r="G84" s="274">
        <f t="shared" si="14"/>
        <v>0</v>
      </c>
      <c r="H84" s="274">
        <f t="shared" si="14"/>
        <v>0</v>
      </c>
      <c r="I84" s="274">
        <f t="shared" si="14"/>
        <v>0</v>
      </c>
      <c r="J84" s="129">
        <f t="shared" si="1"/>
        <v>0</v>
      </c>
    </row>
    <row r="85" spans="1:10" s="21" customFormat="1" ht="12" thickTop="1" thickBot="1" x14ac:dyDescent="0.25">
      <c r="A85" s="134" t="s">
        <v>227</v>
      </c>
      <c r="B85" s="135">
        <v>4210</v>
      </c>
      <c r="C85" s="135">
        <v>630</v>
      </c>
      <c r="D85" s="272">
        <v>0</v>
      </c>
      <c r="E85" s="273">
        <v>0</v>
      </c>
      <c r="F85" s="272">
        <v>0</v>
      </c>
      <c r="G85" s="272">
        <v>0</v>
      </c>
      <c r="H85" s="272">
        <v>0</v>
      </c>
      <c r="I85" s="272">
        <v>0</v>
      </c>
      <c r="J85" s="605">
        <f t="shared" si="1"/>
        <v>0</v>
      </c>
    </row>
    <row r="86" spans="1:10" s="21" customFormat="1" ht="11.4" thickTop="1" thickBot="1" x14ac:dyDescent="0.25">
      <c r="A86" s="136" t="s">
        <v>254</v>
      </c>
      <c r="B86" s="125">
        <v>5000</v>
      </c>
      <c r="C86" s="125">
        <v>640</v>
      </c>
      <c r="D86" s="250" t="s">
        <v>255</v>
      </c>
      <c r="E86" s="250">
        <v>19</v>
      </c>
      <c r="F86" s="251" t="s">
        <v>255</v>
      </c>
      <c r="G86" s="251" t="s">
        <v>255</v>
      </c>
      <c r="H86" s="251" t="s">
        <v>255</v>
      </c>
      <c r="I86" s="251" t="s">
        <v>255</v>
      </c>
      <c r="J86" s="211" t="s">
        <v>255</v>
      </c>
    </row>
    <row r="87" spans="1:10" s="21" customFormat="1" ht="11.4" thickTop="1" thickBot="1" x14ac:dyDescent="0.25">
      <c r="A87" s="136" t="s">
        <v>495</v>
      </c>
      <c r="B87" s="125">
        <v>9000</v>
      </c>
      <c r="C87" s="125">
        <v>650</v>
      </c>
      <c r="D87" s="250">
        <v>0</v>
      </c>
      <c r="E87" s="277">
        <v>0</v>
      </c>
      <c r="F87" s="250">
        <v>0</v>
      </c>
      <c r="G87" s="250">
        <v>0</v>
      </c>
      <c r="H87" s="250">
        <v>0</v>
      </c>
      <c r="I87" s="250">
        <v>0</v>
      </c>
      <c r="J87" s="211">
        <f t="shared" si="1"/>
        <v>0</v>
      </c>
    </row>
    <row r="88" spans="1:10" s="21" customFormat="1" ht="11.4" hidden="1" thickTop="1" x14ac:dyDescent="0.2">
      <c r="A88" s="143"/>
      <c r="B88" s="593"/>
      <c r="C88" s="593">
        <v>650</v>
      </c>
      <c r="D88" s="606"/>
      <c r="E88" s="607"/>
      <c r="F88" s="606"/>
      <c r="G88" s="606"/>
      <c r="H88" s="606"/>
      <c r="I88" s="606"/>
      <c r="J88" s="608"/>
    </row>
    <row r="89" spans="1:10" s="21" customFormat="1" ht="10.8" hidden="1" thickTop="1" x14ac:dyDescent="0.2">
      <c r="A89" s="155"/>
      <c r="B89" s="595"/>
      <c r="C89" s="595"/>
      <c r="D89" s="609"/>
      <c r="E89" s="610"/>
      <c r="F89" s="609"/>
      <c r="G89" s="609"/>
      <c r="H89" s="609"/>
      <c r="I89" s="609"/>
      <c r="J89" s="611"/>
    </row>
    <row r="90" spans="1:10" s="21" customFormat="1" ht="10.8" hidden="1" thickTop="1" x14ac:dyDescent="0.2">
      <c r="A90" s="155"/>
      <c r="B90" s="595"/>
      <c r="C90" s="595"/>
      <c r="D90" s="609"/>
      <c r="E90" s="610"/>
      <c r="F90" s="609"/>
      <c r="G90" s="609"/>
      <c r="H90" s="609"/>
      <c r="I90" s="609"/>
      <c r="J90" s="611"/>
    </row>
    <row r="91" spans="1:10" s="21" customFormat="1" ht="13.8" hidden="1" thickTop="1" x14ac:dyDescent="0.2">
      <c r="A91" s="157"/>
      <c r="B91" s="595"/>
      <c r="C91" s="595"/>
      <c r="D91" s="609"/>
      <c r="E91" s="612"/>
      <c r="F91" s="609"/>
      <c r="G91" s="609"/>
      <c r="H91" s="609"/>
      <c r="I91" s="609"/>
      <c r="J91" s="611"/>
    </row>
    <row r="92" spans="1:10" s="21" customFormat="1" ht="11.4" hidden="1" thickTop="1" x14ac:dyDescent="0.2">
      <c r="A92" s="147"/>
      <c r="B92" s="596"/>
      <c r="C92" s="596"/>
      <c r="D92" s="613"/>
      <c r="E92" s="614"/>
      <c r="F92" s="613"/>
      <c r="G92" s="613"/>
      <c r="H92" s="613"/>
      <c r="I92" s="613"/>
      <c r="J92" s="615"/>
    </row>
    <row r="93" spans="1:10" s="21" customFormat="1" ht="10.8" hidden="1" thickTop="1" x14ac:dyDescent="0.2">
      <c r="A93" s="155"/>
      <c r="B93" s="595"/>
      <c r="C93" s="595"/>
      <c r="D93" s="609"/>
      <c r="E93" s="610"/>
      <c r="F93" s="609"/>
      <c r="G93" s="609"/>
      <c r="H93" s="609"/>
      <c r="I93" s="609"/>
      <c r="J93" s="611"/>
    </row>
    <row r="94" spans="1:10" s="21" customFormat="1" ht="10.8" hidden="1" thickTop="1" x14ac:dyDescent="0.2">
      <c r="A94" s="155"/>
      <c r="B94" s="595"/>
      <c r="C94" s="595"/>
      <c r="D94" s="609"/>
      <c r="E94" s="610"/>
      <c r="F94" s="609"/>
      <c r="G94" s="609"/>
      <c r="H94" s="609"/>
      <c r="I94" s="609"/>
      <c r="J94" s="611"/>
    </row>
    <row r="95" spans="1:10" s="21" customFormat="1" ht="10.8" hidden="1" thickTop="1" x14ac:dyDescent="0.2">
      <c r="A95" s="155"/>
      <c r="B95" s="595"/>
      <c r="C95" s="595"/>
      <c r="D95" s="609"/>
      <c r="E95" s="610"/>
      <c r="F95" s="609"/>
      <c r="G95" s="609"/>
      <c r="H95" s="609"/>
      <c r="I95" s="609"/>
      <c r="J95" s="611"/>
    </row>
    <row r="96" spans="1:10" s="21" customFormat="1" ht="12" hidden="1" thickTop="1" x14ac:dyDescent="0.2">
      <c r="A96" s="153"/>
      <c r="B96" s="597"/>
      <c r="C96" s="597"/>
      <c r="D96" s="616"/>
      <c r="E96" s="287"/>
      <c r="F96" s="616"/>
      <c r="G96" s="616"/>
      <c r="H96" s="616"/>
      <c r="I96" s="616"/>
      <c r="J96" s="615"/>
    </row>
    <row r="97" spans="1:10" s="21" customFormat="1" ht="11.4" hidden="1" thickTop="1" x14ac:dyDescent="0.2">
      <c r="A97" s="147"/>
      <c r="B97" s="596"/>
      <c r="C97" s="596"/>
      <c r="D97" s="617"/>
      <c r="E97" s="618"/>
      <c r="F97" s="617"/>
      <c r="G97" s="617"/>
      <c r="H97" s="617"/>
      <c r="I97" s="617"/>
      <c r="J97" s="619"/>
    </row>
    <row r="98" spans="1:10" s="21" customFormat="1" ht="11.4" hidden="1" thickTop="1" x14ac:dyDescent="0.2">
      <c r="A98" s="147"/>
      <c r="B98" s="596"/>
      <c r="C98" s="596"/>
      <c r="D98" s="617"/>
      <c r="E98" s="618"/>
      <c r="F98" s="617"/>
      <c r="G98" s="617"/>
      <c r="H98" s="617"/>
      <c r="I98" s="617"/>
      <c r="J98" s="619"/>
    </row>
    <row r="99" spans="1:10" s="21" customFormat="1" ht="10.8" hidden="1" thickTop="1" x14ac:dyDescent="0.2">
      <c r="A99" s="258"/>
      <c r="B99" s="598"/>
      <c r="C99" s="595"/>
      <c r="D99" s="610"/>
      <c r="E99" s="292"/>
      <c r="F99" s="620"/>
      <c r="G99" s="620"/>
      <c r="H99" s="620"/>
      <c r="I99" s="620"/>
      <c r="J99" s="621"/>
    </row>
    <row r="100" spans="1:10" ht="14.25" customHeight="1" thickTop="1" x14ac:dyDescent="0.3">
      <c r="A100" s="198" t="s">
        <v>496</v>
      </c>
      <c r="D100" s="600"/>
      <c r="E100" s="600"/>
    </row>
    <row r="101" spans="1:10" s="1" customFormat="1" ht="12.75" customHeight="1" x14ac:dyDescent="0.25">
      <c r="A101" s="9" t="str">
        <f>[2]ЗАПОЛНИТЬ!F30</f>
        <v xml:space="preserve">Керівник </v>
      </c>
      <c r="C101" s="9"/>
      <c r="D101" s="601"/>
      <c r="E101" s="601"/>
      <c r="F101" s="9"/>
      <c r="G101" s="87" t="str">
        <f>[2]ЗАПОЛНИТЬ!F26</f>
        <v>Л.О.Темченко</v>
      </c>
      <c r="H101" s="87"/>
      <c r="I101" s="87"/>
    </row>
    <row r="102" spans="1:10" s="1" customFormat="1" ht="12.75" customHeight="1" x14ac:dyDescent="0.25">
      <c r="B102" s="9"/>
      <c r="C102" s="9"/>
      <c r="D102" s="231" t="s">
        <v>115</v>
      </c>
      <c r="E102" s="231"/>
      <c r="F102" s="9"/>
      <c r="G102" s="189" t="s">
        <v>116</v>
      </c>
      <c r="H102" s="189"/>
    </row>
    <row r="103" spans="1:10" s="1" customFormat="1" ht="12" customHeight="1" x14ac:dyDescent="0.25">
      <c r="A103" s="9" t="str">
        <f>[2]ЗАПОЛНИТЬ!F31</f>
        <v>Головний бухгалтер</v>
      </c>
      <c r="C103" s="9"/>
      <c r="D103" s="230"/>
      <c r="E103" s="230"/>
      <c r="F103" s="9"/>
      <c r="G103" s="87" t="str">
        <f>[2]ЗАПОЛНИТЬ!F28</f>
        <v>А.М.Трусевич</v>
      </c>
      <c r="H103" s="87"/>
      <c r="I103" s="87"/>
    </row>
    <row r="104" spans="1:10" s="1" customFormat="1" ht="12" customHeight="1" x14ac:dyDescent="0.25">
      <c r="A104" s="94" t="str">
        <f>[2]ЗАПОЛНИТЬ!C19</f>
        <v>"11" квітня 2016 року</v>
      </c>
      <c r="C104" s="9"/>
      <c r="D104" s="231" t="s">
        <v>115</v>
      </c>
      <c r="E104" s="231"/>
      <c r="G104" s="189" t="s">
        <v>116</v>
      </c>
      <c r="H104" s="189"/>
      <c r="I104" s="355"/>
    </row>
    <row r="105" spans="1:10" s="1" customFormat="1" ht="13.8" x14ac:dyDescent="0.25">
      <c r="A105" s="21" t="s">
        <v>229</v>
      </c>
    </row>
    <row r="107" spans="1:10" x14ac:dyDescent="0.3">
      <c r="A107" s="602"/>
    </row>
  </sheetData>
  <mergeCells count="34">
    <mergeCell ref="D103:E103"/>
    <mergeCell ref="G103:I103"/>
    <mergeCell ref="D104:E104"/>
    <mergeCell ref="G104:H104"/>
    <mergeCell ref="H19:H21"/>
    <mergeCell ref="I19:I21"/>
    <mergeCell ref="J19:J21"/>
    <mergeCell ref="D101:E101"/>
    <mergeCell ref="G101:I101"/>
    <mergeCell ref="D102:E102"/>
    <mergeCell ref="G102:H102"/>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sqref="A1:XFD1048576"/>
    </sheetView>
  </sheetViews>
  <sheetFormatPr defaultRowHeight="14.4" x14ac:dyDescent="0.3"/>
  <cols>
    <col min="1" max="1" width="66" customWidth="1"/>
    <col min="2" max="2" width="5.33203125" customWidth="1"/>
    <col min="3" max="3" width="4.44140625" customWidth="1"/>
    <col min="4" max="4" width="10.5546875" customWidth="1"/>
    <col min="5" max="5" width="11.88671875" customWidth="1"/>
    <col min="6" max="6" width="9.88671875" customWidth="1"/>
    <col min="7" max="7" width="12.5546875" customWidth="1"/>
    <col min="8" max="8" width="11.5546875" customWidth="1"/>
    <col min="9" max="9" width="12.33203125" customWidth="1"/>
    <col min="10" max="10" width="11.44140625" customWidth="1"/>
    <col min="14" max="14" width="10.109375" customWidth="1"/>
    <col min="257" max="257" width="66" customWidth="1"/>
    <col min="258" max="258" width="5.33203125" customWidth="1"/>
    <col min="259" max="259" width="4.44140625" customWidth="1"/>
    <col min="260" max="260" width="10.5546875" customWidth="1"/>
    <col min="261" max="261" width="11.88671875" customWidth="1"/>
    <col min="262" max="262" width="9.88671875" customWidth="1"/>
    <col min="263" max="263" width="12.5546875" customWidth="1"/>
    <col min="264" max="264" width="11.5546875" customWidth="1"/>
    <col min="265" max="265" width="12.33203125" customWidth="1"/>
    <col min="266" max="266" width="11.44140625" customWidth="1"/>
    <col min="270" max="270" width="10.109375" customWidth="1"/>
    <col min="513" max="513" width="66" customWidth="1"/>
    <col min="514" max="514" width="5.33203125" customWidth="1"/>
    <col min="515" max="515" width="4.44140625" customWidth="1"/>
    <col min="516" max="516" width="10.5546875" customWidth="1"/>
    <col min="517" max="517" width="11.88671875" customWidth="1"/>
    <col min="518" max="518" width="9.88671875" customWidth="1"/>
    <col min="519" max="519" width="12.5546875" customWidth="1"/>
    <col min="520" max="520" width="11.5546875" customWidth="1"/>
    <col min="521" max="521" width="12.33203125" customWidth="1"/>
    <col min="522" max="522" width="11.44140625" customWidth="1"/>
    <col min="526" max="526" width="10.109375" customWidth="1"/>
    <col min="769" max="769" width="66" customWidth="1"/>
    <col min="770" max="770" width="5.33203125" customWidth="1"/>
    <col min="771" max="771" width="4.44140625" customWidth="1"/>
    <col min="772" max="772" width="10.5546875" customWidth="1"/>
    <col min="773" max="773" width="11.88671875" customWidth="1"/>
    <col min="774" max="774" width="9.88671875" customWidth="1"/>
    <col min="775" max="775" width="12.5546875" customWidth="1"/>
    <col min="776" max="776" width="11.5546875" customWidth="1"/>
    <col min="777" max="777" width="12.33203125" customWidth="1"/>
    <col min="778" max="778" width="11.44140625" customWidth="1"/>
    <col min="782" max="782" width="10.109375" customWidth="1"/>
    <col min="1025" max="1025" width="66" customWidth="1"/>
    <col min="1026" max="1026" width="5.33203125" customWidth="1"/>
    <col min="1027" max="1027" width="4.44140625" customWidth="1"/>
    <col min="1028" max="1028" width="10.5546875" customWidth="1"/>
    <col min="1029" max="1029" width="11.88671875" customWidth="1"/>
    <col min="1030" max="1030" width="9.88671875" customWidth="1"/>
    <col min="1031" max="1031" width="12.5546875" customWidth="1"/>
    <col min="1032" max="1032" width="11.5546875" customWidth="1"/>
    <col min="1033" max="1033" width="12.33203125" customWidth="1"/>
    <col min="1034" max="1034" width="11.44140625" customWidth="1"/>
    <col min="1038" max="1038" width="10.109375" customWidth="1"/>
    <col min="1281" max="1281" width="66" customWidth="1"/>
    <col min="1282" max="1282" width="5.33203125" customWidth="1"/>
    <col min="1283" max="1283" width="4.44140625" customWidth="1"/>
    <col min="1284" max="1284" width="10.5546875" customWidth="1"/>
    <col min="1285" max="1285" width="11.88671875" customWidth="1"/>
    <col min="1286" max="1286" width="9.88671875" customWidth="1"/>
    <col min="1287" max="1287" width="12.5546875" customWidth="1"/>
    <col min="1288" max="1288" width="11.5546875" customWidth="1"/>
    <col min="1289" max="1289" width="12.33203125" customWidth="1"/>
    <col min="1290" max="1290" width="11.44140625" customWidth="1"/>
    <col min="1294" max="1294" width="10.109375" customWidth="1"/>
    <col min="1537" max="1537" width="66" customWidth="1"/>
    <col min="1538" max="1538" width="5.33203125" customWidth="1"/>
    <col min="1539" max="1539" width="4.44140625" customWidth="1"/>
    <col min="1540" max="1540" width="10.5546875" customWidth="1"/>
    <col min="1541" max="1541" width="11.88671875" customWidth="1"/>
    <col min="1542" max="1542" width="9.88671875" customWidth="1"/>
    <col min="1543" max="1543" width="12.5546875" customWidth="1"/>
    <col min="1544" max="1544" width="11.5546875" customWidth="1"/>
    <col min="1545" max="1545" width="12.33203125" customWidth="1"/>
    <col min="1546" max="1546" width="11.44140625" customWidth="1"/>
    <col min="1550" max="1550" width="10.109375" customWidth="1"/>
    <col min="1793" max="1793" width="66" customWidth="1"/>
    <col min="1794" max="1794" width="5.33203125" customWidth="1"/>
    <col min="1795" max="1795" width="4.44140625" customWidth="1"/>
    <col min="1796" max="1796" width="10.5546875" customWidth="1"/>
    <col min="1797" max="1797" width="11.88671875" customWidth="1"/>
    <col min="1798" max="1798" width="9.88671875" customWidth="1"/>
    <col min="1799" max="1799" width="12.5546875" customWidth="1"/>
    <col min="1800" max="1800" width="11.5546875" customWidth="1"/>
    <col min="1801" max="1801" width="12.33203125" customWidth="1"/>
    <col min="1802" max="1802" width="11.44140625" customWidth="1"/>
    <col min="1806" max="1806" width="10.109375" customWidth="1"/>
    <col min="2049" max="2049" width="66" customWidth="1"/>
    <col min="2050" max="2050" width="5.33203125" customWidth="1"/>
    <col min="2051" max="2051" width="4.44140625" customWidth="1"/>
    <col min="2052" max="2052" width="10.5546875" customWidth="1"/>
    <col min="2053" max="2053" width="11.88671875" customWidth="1"/>
    <col min="2054" max="2054" width="9.88671875" customWidth="1"/>
    <col min="2055" max="2055" width="12.5546875" customWidth="1"/>
    <col min="2056" max="2056" width="11.5546875" customWidth="1"/>
    <col min="2057" max="2057" width="12.33203125" customWidth="1"/>
    <col min="2058" max="2058" width="11.44140625" customWidth="1"/>
    <col min="2062" max="2062" width="10.109375" customWidth="1"/>
    <col min="2305" max="2305" width="66" customWidth="1"/>
    <col min="2306" max="2306" width="5.33203125" customWidth="1"/>
    <col min="2307" max="2307" width="4.44140625" customWidth="1"/>
    <col min="2308" max="2308" width="10.5546875" customWidth="1"/>
    <col min="2309" max="2309" width="11.88671875" customWidth="1"/>
    <col min="2310" max="2310" width="9.88671875" customWidth="1"/>
    <col min="2311" max="2311" width="12.5546875" customWidth="1"/>
    <col min="2312" max="2312" width="11.5546875" customWidth="1"/>
    <col min="2313" max="2313" width="12.33203125" customWidth="1"/>
    <col min="2314" max="2314" width="11.44140625" customWidth="1"/>
    <col min="2318" max="2318" width="10.109375" customWidth="1"/>
    <col min="2561" max="2561" width="66" customWidth="1"/>
    <col min="2562" max="2562" width="5.33203125" customWidth="1"/>
    <col min="2563" max="2563" width="4.44140625" customWidth="1"/>
    <col min="2564" max="2564" width="10.5546875" customWidth="1"/>
    <col min="2565" max="2565" width="11.88671875" customWidth="1"/>
    <col min="2566" max="2566" width="9.88671875" customWidth="1"/>
    <col min="2567" max="2567" width="12.5546875" customWidth="1"/>
    <col min="2568" max="2568" width="11.5546875" customWidth="1"/>
    <col min="2569" max="2569" width="12.33203125" customWidth="1"/>
    <col min="2570" max="2570" width="11.44140625" customWidth="1"/>
    <col min="2574" max="2574" width="10.109375" customWidth="1"/>
    <col min="2817" max="2817" width="66" customWidth="1"/>
    <col min="2818" max="2818" width="5.33203125" customWidth="1"/>
    <col min="2819" max="2819" width="4.44140625" customWidth="1"/>
    <col min="2820" max="2820" width="10.5546875" customWidth="1"/>
    <col min="2821" max="2821" width="11.88671875" customWidth="1"/>
    <col min="2822" max="2822" width="9.88671875" customWidth="1"/>
    <col min="2823" max="2823" width="12.5546875" customWidth="1"/>
    <col min="2824" max="2824" width="11.5546875" customWidth="1"/>
    <col min="2825" max="2825" width="12.33203125" customWidth="1"/>
    <col min="2826" max="2826" width="11.44140625" customWidth="1"/>
    <col min="2830" max="2830" width="10.109375" customWidth="1"/>
    <col min="3073" max="3073" width="66" customWidth="1"/>
    <col min="3074" max="3074" width="5.33203125" customWidth="1"/>
    <col min="3075" max="3075" width="4.44140625" customWidth="1"/>
    <col min="3076" max="3076" width="10.5546875" customWidth="1"/>
    <col min="3077" max="3077" width="11.88671875" customWidth="1"/>
    <col min="3078" max="3078" width="9.88671875" customWidth="1"/>
    <col min="3079" max="3079" width="12.5546875" customWidth="1"/>
    <col min="3080" max="3080" width="11.5546875" customWidth="1"/>
    <col min="3081" max="3081" width="12.33203125" customWidth="1"/>
    <col min="3082" max="3082" width="11.44140625" customWidth="1"/>
    <col min="3086" max="3086" width="10.109375" customWidth="1"/>
    <col min="3329" max="3329" width="66" customWidth="1"/>
    <col min="3330" max="3330" width="5.33203125" customWidth="1"/>
    <col min="3331" max="3331" width="4.44140625" customWidth="1"/>
    <col min="3332" max="3332" width="10.5546875" customWidth="1"/>
    <col min="3333" max="3333" width="11.88671875" customWidth="1"/>
    <col min="3334" max="3334" width="9.88671875" customWidth="1"/>
    <col min="3335" max="3335" width="12.5546875" customWidth="1"/>
    <col min="3336" max="3336" width="11.5546875" customWidth="1"/>
    <col min="3337" max="3337" width="12.33203125" customWidth="1"/>
    <col min="3338" max="3338" width="11.44140625" customWidth="1"/>
    <col min="3342" max="3342" width="10.109375" customWidth="1"/>
    <col min="3585" max="3585" width="66" customWidth="1"/>
    <col min="3586" max="3586" width="5.33203125" customWidth="1"/>
    <col min="3587" max="3587" width="4.44140625" customWidth="1"/>
    <col min="3588" max="3588" width="10.5546875" customWidth="1"/>
    <col min="3589" max="3589" width="11.88671875" customWidth="1"/>
    <col min="3590" max="3590" width="9.88671875" customWidth="1"/>
    <col min="3591" max="3591" width="12.5546875" customWidth="1"/>
    <col min="3592" max="3592" width="11.5546875" customWidth="1"/>
    <col min="3593" max="3593" width="12.33203125" customWidth="1"/>
    <col min="3594" max="3594" width="11.44140625" customWidth="1"/>
    <col min="3598" max="3598" width="10.109375" customWidth="1"/>
    <col min="3841" max="3841" width="66" customWidth="1"/>
    <col min="3842" max="3842" width="5.33203125" customWidth="1"/>
    <col min="3843" max="3843" width="4.44140625" customWidth="1"/>
    <col min="3844" max="3844" width="10.5546875" customWidth="1"/>
    <col min="3845" max="3845" width="11.88671875" customWidth="1"/>
    <col min="3846" max="3846" width="9.88671875" customWidth="1"/>
    <col min="3847" max="3847" width="12.5546875" customWidth="1"/>
    <col min="3848" max="3848" width="11.5546875" customWidth="1"/>
    <col min="3849" max="3849" width="12.33203125" customWidth="1"/>
    <col min="3850" max="3850" width="11.44140625" customWidth="1"/>
    <col min="3854" max="3854" width="10.109375" customWidth="1"/>
    <col min="4097" max="4097" width="66" customWidth="1"/>
    <col min="4098" max="4098" width="5.33203125" customWidth="1"/>
    <col min="4099" max="4099" width="4.44140625" customWidth="1"/>
    <col min="4100" max="4100" width="10.5546875" customWidth="1"/>
    <col min="4101" max="4101" width="11.88671875" customWidth="1"/>
    <col min="4102" max="4102" width="9.88671875" customWidth="1"/>
    <col min="4103" max="4103" width="12.5546875" customWidth="1"/>
    <col min="4104" max="4104" width="11.5546875" customWidth="1"/>
    <col min="4105" max="4105" width="12.33203125" customWidth="1"/>
    <col min="4106" max="4106" width="11.44140625" customWidth="1"/>
    <col min="4110" max="4110" width="10.109375" customWidth="1"/>
    <col min="4353" max="4353" width="66" customWidth="1"/>
    <col min="4354" max="4354" width="5.33203125" customWidth="1"/>
    <col min="4355" max="4355" width="4.44140625" customWidth="1"/>
    <col min="4356" max="4356" width="10.5546875" customWidth="1"/>
    <col min="4357" max="4357" width="11.88671875" customWidth="1"/>
    <col min="4358" max="4358" width="9.88671875" customWidth="1"/>
    <col min="4359" max="4359" width="12.5546875" customWidth="1"/>
    <col min="4360" max="4360" width="11.5546875" customWidth="1"/>
    <col min="4361" max="4361" width="12.33203125" customWidth="1"/>
    <col min="4362" max="4362" width="11.44140625" customWidth="1"/>
    <col min="4366" max="4366" width="10.109375" customWidth="1"/>
    <col min="4609" max="4609" width="66" customWidth="1"/>
    <col min="4610" max="4610" width="5.33203125" customWidth="1"/>
    <col min="4611" max="4611" width="4.44140625" customWidth="1"/>
    <col min="4612" max="4612" width="10.5546875" customWidth="1"/>
    <col min="4613" max="4613" width="11.88671875" customWidth="1"/>
    <col min="4614" max="4614" width="9.88671875" customWidth="1"/>
    <col min="4615" max="4615" width="12.5546875" customWidth="1"/>
    <col min="4616" max="4616" width="11.5546875" customWidth="1"/>
    <col min="4617" max="4617" width="12.33203125" customWidth="1"/>
    <col min="4618" max="4618" width="11.44140625" customWidth="1"/>
    <col min="4622" max="4622" width="10.109375" customWidth="1"/>
    <col min="4865" max="4865" width="66" customWidth="1"/>
    <col min="4866" max="4866" width="5.33203125" customWidth="1"/>
    <col min="4867" max="4867" width="4.44140625" customWidth="1"/>
    <col min="4868" max="4868" width="10.5546875" customWidth="1"/>
    <col min="4869" max="4869" width="11.88671875" customWidth="1"/>
    <col min="4870" max="4870" width="9.88671875" customWidth="1"/>
    <col min="4871" max="4871" width="12.5546875" customWidth="1"/>
    <col min="4872" max="4872" width="11.5546875" customWidth="1"/>
    <col min="4873" max="4873" width="12.33203125" customWidth="1"/>
    <col min="4874" max="4874" width="11.44140625" customWidth="1"/>
    <col min="4878" max="4878" width="10.109375" customWidth="1"/>
    <col min="5121" max="5121" width="66" customWidth="1"/>
    <col min="5122" max="5122" width="5.33203125" customWidth="1"/>
    <col min="5123" max="5123" width="4.44140625" customWidth="1"/>
    <col min="5124" max="5124" width="10.5546875" customWidth="1"/>
    <col min="5125" max="5125" width="11.88671875" customWidth="1"/>
    <col min="5126" max="5126" width="9.88671875" customWidth="1"/>
    <col min="5127" max="5127" width="12.5546875" customWidth="1"/>
    <col min="5128" max="5128" width="11.5546875" customWidth="1"/>
    <col min="5129" max="5129" width="12.33203125" customWidth="1"/>
    <col min="5130" max="5130" width="11.44140625" customWidth="1"/>
    <col min="5134" max="5134" width="10.109375" customWidth="1"/>
    <col min="5377" max="5377" width="66" customWidth="1"/>
    <col min="5378" max="5378" width="5.33203125" customWidth="1"/>
    <col min="5379" max="5379" width="4.44140625" customWidth="1"/>
    <col min="5380" max="5380" width="10.5546875" customWidth="1"/>
    <col min="5381" max="5381" width="11.88671875" customWidth="1"/>
    <col min="5382" max="5382" width="9.88671875" customWidth="1"/>
    <col min="5383" max="5383" width="12.5546875" customWidth="1"/>
    <col min="5384" max="5384" width="11.5546875" customWidth="1"/>
    <col min="5385" max="5385" width="12.33203125" customWidth="1"/>
    <col min="5386" max="5386" width="11.44140625" customWidth="1"/>
    <col min="5390" max="5390" width="10.109375" customWidth="1"/>
    <col min="5633" max="5633" width="66" customWidth="1"/>
    <col min="5634" max="5634" width="5.33203125" customWidth="1"/>
    <col min="5635" max="5635" width="4.44140625" customWidth="1"/>
    <col min="5636" max="5636" width="10.5546875" customWidth="1"/>
    <col min="5637" max="5637" width="11.88671875" customWidth="1"/>
    <col min="5638" max="5638" width="9.88671875" customWidth="1"/>
    <col min="5639" max="5639" width="12.5546875" customWidth="1"/>
    <col min="5640" max="5640" width="11.5546875" customWidth="1"/>
    <col min="5641" max="5641" width="12.33203125" customWidth="1"/>
    <col min="5642" max="5642" width="11.44140625" customWidth="1"/>
    <col min="5646" max="5646" width="10.109375" customWidth="1"/>
    <col min="5889" max="5889" width="66" customWidth="1"/>
    <col min="5890" max="5890" width="5.33203125" customWidth="1"/>
    <col min="5891" max="5891" width="4.44140625" customWidth="1"/>
    <col min="5892" max="5892" width="10.5546875" customWidth="1"/>
    <col min="5893" max="5893" width="11.88671875" customWidth="1"/>
    <col min="5894" max="5894" width="9.88671875" customWidth="1"/>
    <col min="5895" max="5895" width="12.5546875" customWidth="1"/>
    <col min="5896" max="5896" width="11.5546875" customWidth="1"/>
    <col min="5897" max="5897" width="12.33203125" customWidth="1"/>
    <col min="5898" max="5898" width="11.44140625" customWidth="1"/>
    <col min="5902" max="5902" width="10.109375" customWidth="1"/>
    <col min="6145" max="6145" width="66" customWidth="1"/>
    <col min="6146" max="6146" width="5.33203125" customWidth="1"/>
    <col min="6147" max="6147" width="4.44140625" customWidth="1"/>
    <col min="6148" max="6148" width="10.5546875" customWidth="1"/>
    <col min="6149" max="6149" width="11.88671875" customWidth="1"/>
    <col min="6150" max="6150" width="9.88671875" customWidth="1"/>
    <col min="6151" max="6151" width="12.5546875" customWidth="1"/>
    <col min="6152" max="6152" width="11.5546875" customWidth="1"/>
    <col min="6153" max="6153" width="12.33203125" customWidth="1"/>
    <col min="6154" max="6154" width="11.44140625" customWidth="1"/>
    <col min="6158" max="6158" width="10.109375" customWidth="1"/>
    <col min="6401" max="6401" width="66" customWidth="1"/>
    <col min="6402" max="6402" width="5.33203125" customWidth="1"/>
    <col min="6403" max="6403" width="4.44140625" customWidth="1"/>
    <col min="6404" max="6404" width="10.5546875" customWidth="1"/>
    <col min="6405" max="6405" width="11.88671875" customWidth="1"/>
    <col min="6406" max="6406" width="9.88671875" customWidth="1"/>
    <col min="6407" max="6407" width="12.5546875" customWidth="1"/>
    <col min="6408" max="6408" width="11.5546875" customWidth="1"/>
    <col min="6409" max="6409" width="12.33203125" customWidth="1"/>
    <col min="6410" max="6410" width="11.44140625" customWidth="1"/>
    <col min="6414" max="6414" width="10.109375" customWidth="1"/>
    <col min="6657" max="6657" width="66" customWidth="1"/>
    <col min="6658" max="6658" width="5.33203125" customWidth="1"/>
    <col min="6659" max="6659" width="4.44140625" customWidth="1"/>
    <col min="6660" max="6660" width="10.5546875" customWidth="1"/>
    <col min="6661" max="6661" width="11.88671875" customWidth="1"/>
    <col min="6662" max="6662" width="9.88671875" customWidth="1"/>
    <col min="6663" max="6663" width="12.5546875" customWidth="1"/>
    <col min="6664" max="6664" width="11.5546875" customWidth="1"/>
    <col min="6665" max="6665" width="12.33203125" customWidth="1"/>
    <col min="6666" max="6666" width="11.44140625" customWidth="1"/>
    <col min="6670" max="6670" width="10.109375" customWidth="1"/>
    <col min="6913" max="6913" width="66" customWidth="1"/>
    <col min="6914" max="6914" width="5.33203125" customWidth="1"/>
    <col min="6915" max="6915" width="4.44140625" customWidth="1"/>
    <col min="6916" max="6916" width="10.5546875" customWidth="1"/>
    <col min="6917" max="6917" width="11.88671875" customWidth="1"/>
    <col min="6918" max="6918" width="9.88671875" customWidth="1"/>
    <col min="6919" max="6919" width="12.5546875" customWidth="1"/>
    <col min="6920" max="6920" width="11.5546875" customWidth="1"/>
    <col min="6921" max="6921" width="12.33203125" customWidth="1"/>
    <col min="6922" max="6922" width="11.44140625" customWidth="1"/>
    <col min="6926" max="6926" width="10.109375" customWidth="1"/>
    <col min="7169" max="7169" width="66" customWidth="1"/>
    <col min="7170" max="7170" width="5.33203125" customWidth="1"/>
    <col min="7171" max="7171" width="4.44140625" customWidth="1"/>
    <col min="7172" max="7172" width="10.5546875" customWidth="1"/>
    <col min="7173" max="7173" width="11.88671875" customWidth="1"/>
    <col min="7174" max="7174" width="9.88671875" customWidth="1"/>
    <col min="7175" max="7175" width="12.5546875" customWidth="1"/>
    <col min="7176" max="7176" width="11.5546875" customWidth="1"/>
    <col min="7177" max="7177" width="12.33203125" customWidth="1"/>
    <col min="7178" max="7178" width="11.44140625" customWidth="1"/>
    <col min="7182" max="7182" width="10.109375" customWidth="1"/>
    <col min="7425" max="7425" width="66" customWidth="1"/>
    <col min="7426" max="7426" width="5.33203125" customWidth="1"/>
    <col min="7427" max="7427" width="4.44140625" customWidth="1"/>
    <col min="7428" max="7428" width="10.5546875" customWidth="1"/>
    <col min="7429" max="7429" width="11.88671875" customWidth="1"/>
    <col min="7430" max="7430" width="9.88671875" customWidth="1"/>
    <col min="7431" max="7431" width="12.5546875" customWidth="1"/>
    <col min="7432" max="7432" width="11.5546875" customWidth="1"/>
    <col min="7433" max="7433" width="12.33203125" customWidth="1"/>
    <col min="7434" max="7434" width="11.44140625" customWidth="1"/>
    <col min="7438" max="7438" width="10.109375" customWidth="1"/>
    <col min="7681" max="7681" width="66" customWidth="1"/>
    <col min="7682" max="7682" width="5.33203125" customWidth="1"/>
    <col min="7683" max="7683" width="4.44140625" customWidth="1"/>
    <col min="7684" max="7684" width="10.5546875" customWidth="1"/>
    <col min="7685" max="7685" width="11.88671875" customWidth="1"/>
    <col min="7686" max="7686" width="9.88671875" customWidth="1"/>
    <col min="7687" max="7687" width="12.5546875" customWidth="1"/>
    <col min="7688" max="7688" width="11.5546875" customWidth="1"/>
    <col min="7689" max="7689" width="12.33203125" customWidth="1"/>
    <col min="7690" max="7690" width="11.44140625" customWidth="1"/>
    <col min="7694" max="7694" width="10.109375" customWidth="1"/>
    <col min="7937" max="7937" width="66" customWidth="1"/>
    <col min="7938" max="7938" width="5.33203125" customWidth="1"/>
    <col min="7939" max="7939" width="4.44140625" customWidth="1"/>
    <col min="7940" max="7940" width="10.5546875" customWidth="1"/>
    <col min="7941" max="7941" width="11.88671875" customWidth="1"/>
    <col min="7942" max="7942" width="9.88671875" customWidth="1"/>
    <col min="7943" max="7943" width="12.5546875" customWidth="1"/>
    <col min="7944" max="7944" width="11.5546875" customWidth="1"/>
    <col min="7945" max="7945" width="12.33203125" customWidth="1"/>
    <col min="7946" max="7946" width="11.44140625" customWidth="1"/>
    <col min="7950" max="7950" width="10.109375" customWidth="1"/>
    <col min="8193" max="8193" width="66" customWidth="1"/>
    <col min="8194" max="8194" width="5.33203125" customWidth="1"/>
    <col min="8195" max="8195" width="4.44140625" customWidth="1"/>
    <col min="8196" max="8196" width="10.5546875" customWidth="1"/>
    <col min="8197" max="8197" width="11.88671875" customWidth="1"/>
    <col min="8198" max="8198" width="9.88671875" customWidth="1"/>
    <col min="8199" max="8199" width="12.5546875" customWidth="1"/>
    <col min="8200" max="8200" width="11.5546875" customWidth="1"/>
    <col min="8201" max="8201" width="12.33203125" customWidth="1"/>
    <col min="8202" max="8202" width="11.44140625" customWidth="1"/>
    <col min="8206" max="8206" width="10.109375" customWidth="1"/>
    <col min="8449" max="8449" width="66" customWidth="1"/>
    <col min="8450" max="8450" width="5.33203125" customWidth="1"/>
    <col min="8451" max="8451" width="4.44140625" customWidth="1"/>
    <col min="8452" max="8452" width="10.5546875" customWidth="1"/>
    <col min="8453" max="8453" width="11.88671875" customWidth="1"/>
    <col min="8454" max="8454" width="9.88671875" customWidth="1"/>
    <col min="8455" max="8455" width="12.5546875" customWidth="1"/>
    <col min="8456" max="8456" width="11.5546875" customWidth="1"/>
    <col min="8457" max="8457" width="12.33203125" customWidth="1"/>
    <col min="8458" max="8458" width="11.44140625" customWidth="1"/>
    <col min="8462" max="8462" width="10.109375" customWidth="1"/>
    <col min="8705" max="8705" width="66" customWidth="1"/>
    <col min="8706" max="8706" width="5.33203125" customWidth="1"/>
    <col min="8707" max="8707" width="4.44140625" customWidth="1"/>
    <col min="8708" max="8708" width="10.5546875" customWidth="1"/>
    <col min="8709" max="8709" width="11.88671875" customWidth="1"/>
    <col min="8710" max="8710" width="9.88671875" customWidth="1"/>
    <col min="8711" max="8711" width="12.5546875" customWidth="1"/>
    <col min="8712" max="8712" width="11.5546875" customWidth="1"/>
    <col min="8713" max="8713" width="12.33203125" customWidth="1"/>
    <col min="8714" max="8714" width="11.44140625" customWidth="1"/>
    <col min="8718" max="8718" width="10.109375" customWidth="1"/>
    <col min="8961" max="8961" width="66" customWidth="1"/>
    <col min="8962" max="8962" width="5.33203125" customWidth="1"/>
    <col min="8963" max="8963" width="4.44140625" customWidth="1"/>
    <col min="8964" max="8964" width="10.5546875" customWidth="1"/>
    <col min="8965" max="8965" width="11.88671875" customWidth="1"/>
    <col min="8966" max="8966" width="9.88671875" customWidth="1"/>
    <col min="8967" max="8967" width="12.5546875" customWidth="1"/>
    <col min="8968" max="8968" width="11.5546875" customWidth="1"/>
    <col min="8969" max="8969" width="12.33203125" customWidth="1"/>
    <col min="8970" max="8970" width="11.44140625" customWidth="1"/>
    <col min="8974" max="8974" width="10.109375" customWidth="1"/>
    <col min="9217" max="9217" width="66" customWidth="1"/>
    <col min="9218" max="9218" width="5.33203125" customWidth="1"/>
    <col min="9219" max="9219" width="4.44140625" customWidth="1"/>
    <col min="9220" max="9220" width="10.5546875" customWidth="1"/>
    <col min="9221" max="9221" width="11.88671875" customWidth="1"/>
    <col min="9222" max="9222" width="9.88671875" customWidth="1"/>
    <col min="9223" max="9223" width="12.5546875" customWidth="1"/>
    <col min="9224" max="9224" width="11.5546875" customWidth="1"/>
    <col min="9225" max="9225" width="12.33203125" customWidth="1"/>
    <col min="9226" max="9226" width="11.44140625" customWidth="1"/>
    <col min="9230" max="9230" width="10.109375" customWidth="1"/>
    <col min="9473" max="9473" width="66" customWidth="1"/>
    <col min="9474" max="9474" width="5.33203125" customWidth="1"/>
    <col min="9475" max="9475" width="4.44140625" customWidth="1"/>
    <col min="9476" max="9476" width="10.5546875" customWidth="1"/>
    <col min="9477" max="9477" width="11.88671875" customWidth="1"/>
    <col min="9478" max="9478" width="9.88671875" customWidth="1"/>
    <col min="9479" max="9479" width="12.5546875" customWidth="1"/>
    <col min="9480" max="9480" width="11.5546875" customWidth="1"/>
    <col min="9481" max="9481" width="12.33203125" customWidth="1"/>
    <col min="9482" max="9482" width="11.44140625" customWidth="1"/>
    <col min="9486" max="9486" width="10.109375" customWidth="1"/>
    <col min="9729" max="9729" width="66" customWidth="1"/>
    <col min="9730" max="9730" width="5.33203125" customWidth="1"/>
    <col min="9731" max="9731" width="4.44140625" customWidth="1"/>
    <col min="9732" max="9732" width="10.5546875" customWidth="1"/>
    <col min="9733" max="9733" width="11.88671875" customWidth="1"/>
    <col min="9734" max="9734" width="9.88671875" customWidth="1"/>
    <col min="9735" max="9735" width="12.5546875" customWidth="1"/>
    <col min="9736" max="9736" width="11.5546875" customWidth="1"/>
    <col min="9737" max="9737" width="12.33203125" customWidth="1"/>
    <col min="9738" max="9738" width="11.44140625" customWidth="1"/>
    <col min="9742" max="9742" width="10.109375" customWidth="1"/>
    <col min="9985" max="9985" width="66" customWidth="1"/>
    <col min="9986" max="9986" width="5.33203125" customWidth="1"/>
    <col min="9987" max="9987" width="4.44140625" customWidth="1"/>
    <col min="9988" max="9988" width="10.5546875" customWidth="1"/>
    <col min="9989" max="9989" width="11.88671875" customWidth="1"/>
    <col min="9990" max="9990" width="9.88671875" customWidth="1"/>
    <col min="9991" max="9991" width="12.5546875" customWidth="1"/>
    <col min="9992" max="9992" width="11.5546875" customWidth="1"/>
    <col min="9993" max="9993" width="12.33203125" customWidth="1"/>
    <col min="9994" max="9994" width="11.44140625" customWidth="1"/>
    <col min="9998" max="9998" width="10.109375" customWidth="1"/>
    <col min="10241" max="10241" width="66" customWidth="1"/>
    <col min="10242" max="10242" width="5.33203125" customWidth="1"/>
    <col min="10243" max="10243" width="4.44140625" customWidth="1"/>
    <col min="10244" max="10244" width="10.5546875" customWidth="1"/>
    <col min="10245" max="10245" width="11.88671875" customWidth="1"/>
    <col min="10246" max="10246" width="9.88671875" customWidth="1"/>
    <col min="10247" max="10247" width="12.5546875" customWidth="1"/>
    <col min="10248" max="10248" width="11.5546875" customWidth="1"/>
    <col min="10249" max="10249" width="12.33203125" customWidth="1"/>
    <col min="10250" max="10250" width="11.44140625" customWidth="1"/>
    <col min="10254" max="10254" width="10.109375" customWidth="1"/>
    <col min="10497" max="10497" width="66" customWidth="1"/>
    <col min="10498" max="10498" width="5.33203125" customWidth="1"/>
    <col min="10499" max="10499" width="4.44140625" customWidth="1"/>
    <col min="10500" max="10500" width="10.5546875" customWidth="1"/>
    <col min="10501" max="10501" width="11.88671875" customWidth="1"/>
    <col min="10502" max="10502" width="9.88671875" customWidth="1"/>
    <col min="10503" max="10503" width="12.5546875" customWidth="1"/>
    <col min="10504" max="10504" width="11.5546875" customWidth="1"/>
    <col min="10505" max="10505" width="12.33203125" customWidth="1"/>
    <col min="10506" max="10506" width="11.44140625" customWidth="1"/>
    <col min="10510" max="10510" width="10.109375" customWidth="1"/>
    <col min="10753" max="10753" width="66" customWidth="1"/>
    <col min="10754" max="10754" width="5.33203125" customWidth="1"/>
    <col min="10755" max="10755" width="4.44140625" customWidth="1"/>
    <col min="10756" max="10756" width="10.5546875" customWidth="1"/>
    <col min="10757" max="10757" width="11.88671875" customWidth="1"/>
    <col min="10758" max="10758" width="9.88671875" customWidth="1"/>
    <col min="10759" max="10759" width="12.5546875" customWidth="1"/>
    <col min="10760" max="10760" width="11.5546875" customWidth="1"/>
    <col min="10761" max="10761" width="12.33203125" customWidth="1"/>
    <col min="10762" max="10762" width="11.44140625" customWidth="1"/>
    <col min="10766" max="10766" width="10.109375" customWidth="1"/>
    <col min="11009" max="11009" width="66" customWidth="1"/>
    <col min="11010" max="11010" width="5.33203125" customWidth="1"/>
    <col min="11011" max="11011" width="4.44140625" customWidth="1"/>
    <col min="11012" max="11012" width="10.5546875" customWidth="1"/>
    <col min="11013" max="11013" width="11.88671875" customWidth="1"/>
    <col min="11014" max="11014" width="9.88671875" customWidth="1"/>
    <col min="11015" max="11015" width="12.5546875" customWidth="1"/>
    <col min="11016" max="11016" width="11.5546875" customWidth="1"/>
    <col min="11017" max="11017" width="12.33203125" customWidth="1"/>
    <col min="11018" max="11018" width="11.44140625" customWidth="1"/>
    <col min="11022" max="11022" width="10.109375" customWidth="1"/>
    <col min="11265" max="11265" width="66" customWidth="1"/>
    <col min="11266" max="11266" width="5.33203125" customWidth="1"/>
    <col min="11267" max="11267" width="4.44140625" customWidth="1"/>
    <col min="11268" max="11268" width="10.5546875" customWidth="1"/>
    <col min="11269" max="11269" width="11.88671875" customWidth="1"/>
    <col min="11270" max="11270" width="9.88671875" customWidth="1"/>
    <col min="11271" max="11271" width="12.5546875" customWidth="1"/>
    <col min="11272" max="11272" width="11.5546875" customWidth="1"/>
    <col min="11273" max="11273" width="12.33203125" customWidth="1"/>
    <col min="11274" max="11274" width="11.44140625" customWidth="1"/>
    <col min="11278" max="11278" width="10.109375" customWidth="1"/>
    <col min="11521" max="11521" width="66" customWidth="1"/>
    <col min="11522" max="11522" width="5.33203125" customWidth="1"/>
    <col min="11523" max="11523" width="4.44140625" customWidth="1"/>
    <col min="11524" max="11524" width="10.5546875" customWidth="1"/>
    <col min="11525" max="11525" width="11.88671875" customWidth="1"/>
    <col min="11526" max="11526" width="9.88671875" customWidth="1"/>
    <col min="11527" max="11527" width="12.5546875" customWidth="1"/>
    <col min="11528" max="11528" width="11.5546875" customWidth="1"/>
    <col min="11529" max="11529" width="12.33203125" customWidth="1"/>
    <col min="11530" max="11530" width="11.44140625" customWidth="1"/>
    <col min="11534" max="11534" width="10.109375" customWidth="1"/>
    <col min="11777" max="11777" width="66" customWidth="1"/>
    <col min="11778" max="11778" width="5.33203125" customWidth="1"/>
    <col min="11779" max="11779" width="4.44140625" customWidth="1"/>
    <col min="11780" max="11780" width="10.5546875" customWidth="1"/>
    <col min="11781" max="11781" width="11.88671875" customWidth="1"/>
    <col min="11782" max="11782" width="9.88671875" customWidth="1"/>
    <col min="11783" max="11783" width="12.5546875" customWidth="1"/>
    <col min="11784" max="11784" width="11.5546875" customWidth="1"/>
    <col min="11785" max="11785" width="12.33203125" customWidth="1"/>
    <col min="11786" max="11786" width="11.44140625" customWidth="1"/>
    <col min="11790" max="11790" width="10.109375" customWidth="1"/>
    <col min="12033" max="12033" width="66" customWidth="1"/>
    <col min="12034" max="12034" width="5.33203125" customWidth="1"/>
    <col min="12035" max="12035" width="4.44140625" customWidth="1"/>
    <col min="12036" max="12036" width="10.5546875" customWidth="1"/>
    <col min="12037" max="12037" width="11.88671875" customWidth="1"/>
    <col min="12038" max="12038" width="9.88671875" customWidth="1"/>
    <col min="12039" max="12039" width="12.5546875" customWidth="1"/>
    <col min="12040" max="12040" width="11.5546875" customWidth="1"/>
    <col min="12041" max="12041" width="12.33203125" customWidth="1"/>
    <col min="12042" max="12042" width="11.44140625" customWidth="1"/>
    <col min="12046" max="12046" width="10.109375" customWidth="1"/>
    <col min="12289" max="12289" width="66" customWidth="1"/>
    <col min="12290" max="12290" width="5.33203125" customWidth="1"/>
    <col min="12291" max="12291" width="4.44140625" customWidth="1"/>
    <col min="12292" max="12292" width="10.5546875" customWidth="1"/>
    <col min="12293" max="12293" width="11.88671875" customWidth="1"/>
    <col min="12294" max="12294" width="9.88671875" customWidth="1"/>
    <col min="12295" max="12295" width="12.5546875" customWidth="1"/>
    <col min="12296" max="12296" width="11.5546875" customWidth="1"/>
    <col min="12297" max="12297" width="12.33203125" customWidth="1"/>
    <col min="12298" max="12298" width="11.44140625" customWidth="1"/>
    <col min="12302" max="12302" width="10.109375" customWidth="1"/>
    <col min="12545" max="12545" width="66" customWidth="1"/>
    <col min="12546" max="12546" width="5.33203125" customWidth="1"/>
    <col min="12547" max="12547" width="4.44140625" customWidth="1"/>
    <col min="12548" max="12548" width="10.5546875" customWidth="1"/>
    <col min="12549" max="12549" width="11.88671875" customWidth="1"/>
    <col min="12550" max="12550" width="9.88671875" customWidth="1"/>
    <col min="12551" max="12551" width="12.5546875" customWidth="1"/>
    <col min="12552" max="12552" width="11.5546875" customWidth="1"/>
    <col min="12553" max="12553" width="12.33203125" customWidth="1"/>
    <col min="12554" max="12554" width="11.44140625" customWidth="1"/>
    <col min="12558" max="12558" width="10.109375" customWidth="1"/>
    <col min="12801" max="12801" width="66" customWidth="1"/>
    <col min="12802" max="12802" width="5.33203125" customWidth="1"/>
    <col min="12803" max="12803" width="4.44140625" customWidth="1"/>
    <col min="12804" max="12804" width="10.5546875" customWidth="1"/>
    <col min="12805" max="12805" width="11.88671875" customWidth="1"/>
    <col min="12806" max="12806" width="9.88671875" customWidth="1"/>
    <col min="12807" max="12807" width="12.5546875" customWidth="1"/>
    <col min="12808" max="12808" width="11.5546875" customWidth="1"/>
    <col min="12809" max="12809" width="12.33203125" customWidth="1"/>
    <col min="12810" max="12810" width="11.44140625" customWidth="1"/>
    <col min="12814" max="12814" width="10.109375" customWidth="1"/>
    <col min="13057" max="13057" width="66" customWidth="1"/>
    <col min="13058" max="13058" width="5.33203125" customWidth="1"/>
    <col min="13059" max="13059" width="4.44140625" customWidth="1"/>
    <col min="13060" max="13060" width="10.5546875" customWidth="1"/>
    <col min="13061" max="13061" width="11.88671875" customWidth="1"/>
    <col min="13062" max="13062" width="9.88671875" customWidth="1"/>
    <col min="13063" max="13063" width="12.5546875" customWidth="1"/>
    <col min="13064" max="13064" width="11.5546875" customWidth="1"/>
    <col min="13065" max="13065" width="12.33203125" customWidth="1"/>
    <col min="13066" max="13066" width="11.44140625" customWidth="1"/>
    <col min="13070" max="13070" width="10.109375" customWidth="1"/>
    <col min="13313" max="13313" width="66" customWidth="1"/>
    <col min="13314" max="13314" width="5.33203125" customWidth="1"/>
    <col min="13315" max="13315" width="4.44140625" customWidth="1"/>
    <col min="13316" max="13316" width="10.5546875" customWidth="1"/>
    <col min="13317" max="13317" width="11.88671875" customWidth="1"/>
    <col min="13318" max="13318" width="9.88671875" customWidth="1"/>
    <col min="13319" max="13319" width="12.5546875" customWidth="1"/>
    <col min="13320" max="13320" width="11.5546875" customWidth="1"/>
    <col min="13321" max="13321" width="12.33203125" customWidth="1"/>
    <col min="13322" max="13322" width="11.44140625" customWidth="1"/>
    <col min="13326" max="13326" width="10.109375" customWidth="1"/>
    <col min="13569" max="13569" width="66" customWidth="1"/>
    <col min="13570" max="13570" width="5.33203125" customWidth="1"/>
    <col min="13571" max="13571" width="4.44140625" customWidth="1"/>
    <col min="13572" max="13572" width="10.5546875" customWidth="1"/>
    <col min="13573" max="13573" width="11.88671875" customWidth="1"/>
    <col min="13574" max="13574" width="9.88671875" customWidth="1"/>
    <col min="13575" max="13575" width="12.5546875" customWidth="1"/>
    <col min="13576" max="13576" width="11.5546875" customWidth="1"/>
    <col min="13577" max="13577" width="12.33203125" customWidth="1"/>
    <col min="13578" max="13578" width="11.44140625" customWidth="1"/>
    <col min="13582" max="13582" width="10.109375" customWidth="1"/>
    <col min="13825" max="13825" width="66" customWidth="1"/>
    <col min="13826" max="13826" width="5.33203125" customWidth="1"/>
    <col min="13827" max="13827" width="4.44140625" customWidth="1"/>
    <col min="13828" max="13828" width="10.5546875" customWidth="1"/>
    <col min="13829" max="13829" width="11.88671875" customWidth="1"/>
    <col min="13830" max="13830" width="9.88671875" customWidth="1"/>
    <col min="13831" max="13831" width="12.5546875" customWidth="1"/>
    <col min="13832" max="13832" width="11.5546875" customWidth="1"/>
    <col min="13833" max="13833" width="12.33203125" customWidth="1"/>
    <col min="13834" max="13834" width="11.44140625" customWidth="1"/>
    <col min="13838" max="13838" width="10.109375" customWidth="1"/>
    <col min="14081" max="14081" width="66" customWidth="1"/>
    <col min="14082" max="14082" width="5.33203125" customWidth="1"/>
    <col min="14083" max="14083" width="4.44140625" customWidth="1"/>
    <col min="14084" max="14084" width="10.5546875" customWidth="1"/>
    <col min="14085" max="14085" width="11.88671875" customWidth="1"/>
    <col min="14086" max="14086" width="9.88671875" customWidth="1"/>
    <col min="14087" max="14087" width="12.5546875" customWidth="1"/>
    <col min="14088" max="14088" width="11.5546875" customWidth="1"/>
    <col min="14089" max="14089" width="12.33203125" customWidth="1"/>
    <col min="14090" max="14090" width="11.44140625" customWidth="1"/>
    <col min="14094" max="14094" width="10.109375" customWidth="1"/>
    <col min="14337" max="14337" width="66" customWidth="1"/>
    <col min="14338" max="14338" width="5.33203125" customWidth="1"/>
    <col min="14339" max="14339" width="4.44140625" customWidth="1"/>
    <col min="14340" max="14340" width="10.5546875" customWidth="1"/>
    <col min="14341" max="14341" width="11.88671875" customWidth="1"/>
    <col min="14342" max="14342" width="9.88671875" customWidth="1"/>
    <col min="14343" max="14343" width="12.5546875" customWidth="1"/>
    <col min="14344" max="14344" width="11.5546875" customWidth="1"/>
    <col min="14345" max="14345" width="12.33203125" customWidth="1"/>
    <col min="14346" max="14346" width="11.44140625" customWidth="1"/>
    <col min="14350" max="14350" width="10.109375" customWidth="1"/>
    <col min="14593" max="14593" width="66" customWidth="1"/>
    <col min="14594" max="14594" width="5.33203125" customWidth="1"/>
    <col min="14595" max="14595" width="4.44140625" customWidth="1"/>
    <col min="14596" max="14596" width="10.5546875" customWidth="1"/>
    <col min="14597" max="14597" width="11.88671875" customWidth="1"/>
    <col min="14598" max="14598" width="9.88671875" customWidth="1"/>
    <col min="14599" max="14599" width="12.5546875" customWidth="1"/>
    <col min="14600" max="14600" width="11.5546875" customWidth="1"/>
    <col min="14601" max="14601" width="12.33203125" customWidth="1"/>
    <col min="14602" max="14602" width="11.44140625" customWidth="1"/>
    <col min="14606" max="14606" width="10.109375" customWidth="1"/>
    <col min="14849" max="14849" width="66" customWidth="1"/>
    <col min="14850" max="14850" width="5.33203125" customWidth="1"/>
    <col min="14851" max="14851" width="4.44140625" customWidth="1"/>
    <col min="14852" max="14852" width="10.5546875" customWidth="1"/>
    <col min="14853" max="14853" width="11.88671875" customWidth="1"/>
    <col min="14854" max="14854" width="9.88671875" customWidth="1"/>
    <col min="14855" max="14855" width="12.5546875" customWidth="1"/>
    <col min="14856" max="14856" width="11.5546875" customWidth="1"/>
    <col min="14857" max="14857" width="12.33203125" customWidth="1"/>
    <col min="14858" max="14858" width="11.44140625" customWidth="1"/>
    <col min="14862" max="14862" width="10.109375" customWidth="1"/>
    <col min="15105" max="15105" width="66" customWidth="1"/>
    <col min="15106" max="15106" width="5.33203125" customWidth="1"/>
    <col min="15107" max="15107" width="4.44140625" customWidth="1"/>
    <col min="15108" max="15108" width="10.5546875" customWidth="1"/>
    <col min="15109" max="15109" width="11.88671875" customWidth="1"/>
    <col min="15110" max="15110" width="9.88671875" customWidth="1"/>
    <col min="15111" max="15111" width="12.5546875" customWidth="1"/>
    <col min="15112" max="15112" width="11.5546875" customWidth="1"/>
    <col min="15113" max="15113" width="12.33203125" customWidth="1"/>
    <col min="15114" max="15114" width="11.44140625" customWidth="1"/>
    <col min="15118" max="15118" width="10.109375" customWidth="1"/>
    <col min="15361" max="15361" width="66" customWidth="1"/>
    <col min="15362" max="15362" width="5.33203125" customWidth="1"/>
    <col min="15363" max="15363" width="4.44140625" customWidth="1"/>
    <col min="15364" max="15364" width="10.5546875" customWidth="1"/>
    <col min="15365" max="15365" width="11.88671875" customWidth="1"/>
    <col min="15366" max="15366" width="9.88671875" customWidth="1"/>
    <col min="15367" max="15367" width="12.5546875" customWidth="1"/>
    <col min="15368" max="15368" width="11.5546875" customWidth="1"/>
    <col min="15369" max="15369" width="12.33203125" customWidth="1"/>
    <col min="15370" max="15370" width="11.44140625" customWidth="1"/>
    <col min="15374" max="15374" width="10.109375" customWidth="1"/>
    <col min="15617" max="15617" width="66" customWidth="1"/>
    <col min="15618" max="15618" width="5.33203125" customWidth="1"/>
    <col min="15619" max="15619" width="4.44140625" customWidth="1"/>
    <col min="15620" max="15620" width="10.5546875" customWidth="1"/>
    <col min="15621" max="15621" width="11.88671875" customWidth="1"/>
    <col min="15622" max="15622" width="9.88671875" customWidth="1"/>
    <col min="15623" max="15623" width="12.5546875" customWidth="1"/>
    <col min="15624" max="15624" width="11.5546875" customWidth="1"/>
    <col min="15625" max="15625" width="12.33203125" customWidth="1"/>
    <col min="15626" max="15626" width="11.44140625" customWidth="1"/>
    <col min="15630" max="15630" width="10.109375" customWidth="1"/>
    <col min="15873" max="15873" width="66" customWidth="1"/>
    <col min="15874" max="15874" width="5.33203125" customWidth="1"/>
    <col min="15875" max="15875" width="4.44140625" customWidth="1"/>
    <col min="15876" max="15876" width="10.5546875" customWidth="1"/>
    <col min="15877" max="15877" width="11.88671875" customWidth="1"/>
    <col min="15878" max="15878" width="9.88671875" customWidth="1"/>
    <col min="15879" max="15879" width="12.5546875" customWidth="1"/>
    <col min="15880" max="15880" width="11.5546875" customWidth="1"/>
    <col min="15881" max="15881" width="12.33203125" customWidth="1"/>
    <col min="15882" max="15882" width="11.44140625" customWidth="1"/>
    <col min="15886" max="15886" width="10.109375" customWidth="1"/>
    <col min="16129" max="16129" width="66" customWidth="1"/>
    <col min="16130" max="16130" width="5.33203125" customWidth="1"/>
    <col min="16131" max="16131" width="4.44140625" customWidth="1"/>
    <col min="16132" max="16132" width="10.5546875" customWidth="1"/>
    <col min="16133" max="16133" width="11.88671875" customWidth="1"/>
    <col min="16134" max="16134" width="9.88671875" customWidth="1"/>
    <col min="16135" max="16135" width="12.5546875" customWidth="1"/>
    <col min="16136" max="16136" width="11.5546875" customWidth="1"/>
    <col min="16137" max="16137" width="12.33203125" customWidth="1"/>
    <col min="16138" max="16138" width="11.44140625" customWidth="1"/>
    <col min="16142" max="16142" width="10.109375" customWidth="1"/>
  </cols>
  <sheetData>
    <row r="1" spans="1:14" s="1" customFormat="1" ht="15" customHeight="1" x14ac:dyDescent="0.25">
      <c r="H1" s="95" t="s">
        <v>491</v>
      </c>
      <c r="I1" s="95"/>
      <c r="J1" s="95"/>
      <c r="K1" s="194"/>
    </row>
    <row r="2" spans="1:14" s="1" customFormat="1" ht="24" customHeight="1" x14ac:dyDescent="0.25">
      <c r="G2" s="194"/>
      <c r="H2" s="95"/>
      <c r="I2" s="95"/>
      <c r="J2" s="95"/>
      <c r="K2" s="194"/>
    </row>
    <row r="3" spans="1:14" s="1" customFormat="1" ht="0.75" customHeight="1" x14ac:dyDescent="0.25">
      <c r="G3" s="194"/>
      <c r="H3" s="95"/>
      <c r="I3" s="95"/>
      <c r="J3" s="95"/>
      <c r="K3" s="194"/>
    </row>
    <row r="4" spans="1:14" s="1" customFormat="1" ht="13.8" x14ac:dyDescent="0.25">
      <c r="A4" s="5" t="s">
        <v>118</v>
      </c>
      <c r="B4" s="5"/>
      <c r="C4" s="5"/>
      <c r="D4" s="5"/>
      <c r="E4" s="5"/>
      <c r="F4" s="5"/>
      <c r="G4" s="5"/>
      <c r="H4" s="5"/>
      <c r="I4" s="5"/>
      <c r="J4" s="5"/>
      <c r="K4" s="99"/>
      <c r="L4" s="99"/>
      <c r="M4" s="99"/>
      <c r="N4" s="99"/>
    </row>
    <row r="5" spans="1:14" s="1" customFormat="1" ht="13.8" x14ac:dyDescent="0.25">
      <c r="A5" s="96" t="str">
        <f>IF([2]ЗАПОЛНИТЬ!$F$7=1,CONCATENATE([2]шапки!A2),CONCATENATE([2]шапки!A2,[2]шапки!C2))</f>
        <v>про надходження та використання коштів загального фонду (форма      №2д,</v>
      </c>
      <c r="B5" s="96"/>
      <c r="C5" s="96"/>
      <c r="D5" s="96"/>
      <c r="E5" s="96"/>
      <c r="F5" s="96"/>
      <c r="G5" s="97" t="str">
        <f>IF([2]ЗАПОЛНИТЬ!$F$7=1,[2]шапки!C2,[2]шапки!D2)</f>
        <v xml:space="preserve">      №2м)</v>
      </c>
      <c r="H5" s="99" t="str">
        <f>IF([2]ЗАПОЛНИТЬ!$F$7=1,[2]шапки!D2,"")</f>
        <v/>
      </c>
      <c r="I5" s="99"/>
      <c r="J5" s="99"/>
      <c r="K5" s="99"/>
      <c r="L5" s="99"/>
      <c r="M5" s="99"/>
      <c r="N5" s="99"/>
    </row>
    <row r="6" spans="1:14" s="1" customFormat="1" ht="13.8" x14ac:dyDescent="0.25">
      <c r="A6" s="5" t="str">
        <f>CONCATENATE("за ",[2]ЗАПОЛНИТЬ!$B$17," ",[2]ЗАПОЛНИТЬ!$C$17)</f>
        <v>за І квартал 2016 р.</v>
      </c>
      <c r="B6" s="5"/>
      <c r="C6" s="5"/>
      <c r="D6" s="5"/>
      <c r="E6" s="5"/>
      <c r="F6" s="5"/>
      <c r="G6" s="5"/>
      <c r="H6" s="5"/>
      <c r="I6" s="5"/>
      <c r="J6" s="5"/>
    </row>
    <row r="7" spans="1:14" s="21" customFormat="1" ht="9" customHeight="1" x14ac:dyDescent="0.2">
      <c r="J7" s="338" t="s">
        <v>2</v>
      </c>
    </row>
    <row r="8" spans="1:14" s="21" customFormat="1" ht="6.75" hidden="1" customHeight="1" x14ac:dyDescent="0.2">
      <c r="J8" s="588"/>
    </row>
    <row r="9" spans="1:14" s="21" customFormat="1" ht="12" x14ac:dyDescent="0.25">
      <c r="A9" s="196" t="s">
        <v>3</v>
      </c>
      <c r="B9" s="104" t="str">
        <f>[2]ЗАПОЛНИТЬ!B3</f>
        <v>Вдділ освіти Амур -Нижньодніпровської у м.Дніпропетровську ради</v>
      </c>
      <c r="C9" s="104"/>
      <c r="D9" s="104"/>
      <c r="E9" s="104"/>
      <c r="F9" s="104"/>
      <c r="G9" s="104"/>
      <c r="H9" s="104"/>
      <c r="I9" s="198" t="s">
        <v>4</v>
      </c>
      <c r="J9" s="339" t="str">
        <f>[2]ЗАПОЛНИТЬ!B13</f>
        <v>02142187</v>
      </c>
      <c r="K9" s="207"/>
      <c r="L9" s="199"/>
    </row>
    <row r="10" spans="1:14" s="21" customFormat="1" ht="11.25" customHeight="1" x14ac:dyDescent="0.2">
      <c r="A10" s="107" t="s">
        <v>5</v>
      </c>
      <c r="B10" s="108" t="str">
        <f>[2]ЗАПОЛНИТЬ!B5</f>
        <v>49023,м. Дніпропетровськ АНД район,пр.Мануйлівський, 31</v>
      </c>
      <c r="C10" s="108"/>
      <c r="D10" s="108"/>
      <c r="E10" s="108"/>
      <c r="F10" s="108"/>
      <c r="G10" s="108"/>
      <c r="H10" s="108"/>
      <c r="I10" s="21" t="s">
        <v>492</v>
      </c>
      <c r="J10" s="589">
        <f>[2]ЗАПОЛНИТЬ!B14</f>
        <v>12110136300</v>
      </c>
      <c r="K10" s="207"/>
      <c r="L10" s="107"/>
    </row>
    <row r="11" spans="1:14" s="21" customFormat="1" ht="11.25" customHeight="1" x14ac:dyDescent="0.25">
      <c r="A11" s="7" t="s">
        <v>6</v>
      </c>
      <c r="B11" s="358" t="str">
        <f>[2]ЗАПОЛНИТЬ!D15</f>
        <v>Орган місцевого самоврядування</v>
      </c>
      <c r="C11" s="358"/>
      <c r="D11" s="358"/>
      <c r="E11" s="358"/>
      <c r="F11" s="358"/>
      <c r="G11" s="358"/>
      <c r="H11" s="358"/>
      <c r="I11" s="21" t="s">
        <v>493</v>
      </c>
      <c r="J11" s="589">
        <f>[2]ЗАПОЛНИТЬ!B15</f>
        <v>420</v>
      </c>
      <c r="K11" s="207"/>
      <c r="L11" s="107"/>
    </row>
    <row r="12" spans="1:14" s="21" customFormat="1" ht="11.4" x14ac:dyDescent="0.2">
      <c r="A12" s="110" t="s">
        <v>119</v>
      </c>
      <c r="B12" s="110"/>
      <c r="C12" s="110"/>
      <c r="D12" s="119" t="str">
        <f>[2]ЗАПОЛНИТЬ!H9</f>
        <v>-</v>
      </c>
      <c r="E12" s="118" t="str">
        <f>IF(D12&gt;0,VLOOKUP(D12,'[2]ДовидникКВК(ГОС)'!A$1:B$65536,2,FALSE),"")</f>
        <v>-</v>
      </c>
      <c r="F12" s="118"/>
      <c r="G12" s="118"/>
      <c r="H12" s="118"/>
      <c r="K12" s="204"/>
      <c r="L12" s="199"/>
    </row>
    <row r="13" spans="1:14" s="21" customFormat="1" ht="10.199999999999999" x14ac:dyDescent="0.2">
      <c r="A13" s="110" t="s">
        <v>120</v>
      </c>
      <c r="B13" s="110"/>
      <c r="C13" s="110"/>
      <c r="D13" s="603"/>
      <c r="E13" s="622" t="str">
        <f>IF(D13&gt;0,VLOOKUP(D13,[2]ДовидникКПК!B$1:C$65536,2,FALSE),"")</f>
        <v/>
      </c>
      <c r="F13" s="622"/>
      <c r="G13" s="622"/>
      <c r="H13" s="622"/>
      <c r="I13" s="622"/>
      <c r="J13" s="622"/>
      <c r="K13" s="207"/>
      <c r="L13" s="199"/>
    </row>
    <row r="14" spans="1:14" s="21" customFormat="1" ht="10.199999999999999" x14ac:dyDescent="0.2">
      <c r="A14" s="110" t="s">
        <v>8</v>
      </c>
      <c r="B14" s="110"/>
      <c r="C14" s="110"/>
      <c r="D14" s="201" t="str">
        <f>[2]ЗАПОЛНИТЬ!H10</f>
        <v>10</v>
      </c>
      <c r="E14" s="118" t="str">
        <f>[2]ЗАПОЛНИТЬ!I10</f>
        <v>Орган з питань освіти та науки, молоді</v>
      </c>
      <c r="F14" s="118"/>
      <c r="G14" s="118"/>
      <c r="H14" s="118"/>
      <c r="I14" s="118"/>
      <c r="J14" s="118"/>
      <c r="K14" s="207"/>
      <c r="L14" s="199"/>
    </row>
    <row r="15" spans="1:14" s="21" customFormat="1" ht="33.75" customHeight="1" x14ac:dyDescent="0.2">
      <c r="A15" s="110" t="s">
        <v>121</v>
      </c>
      <c r="B15" s="110"/>
      <c r="C15" s="110"/>
      <c r="D15" s="172" t="s">
        <v>500</v>
      </c>
      <c r="E15" s="112" t="str">
        <f>IF(D15&gt;0,VLOOKUP(D15,[2]ДовидникКФК!A$1:B$65536,2,FALSE),"")</f>
        <v>Органи місцевого самоврядування</v>
      </c>
      <c r="F15" s="112"/>
      <c r="G15" s="112"/>
      <c r="H15" s="112"/>
      <c r="I15" s="112"/>
      <c r="J15" s="112"/>
      <c r="K15" s="207"/>
      <c r="L15" s="199"/>
    </row>
    <row r="16" spans="1:14" s="21" customFormat="1" ht="10.199999999999999" x14ac:dyDescent="0.2">
      <c r="A16" s="122" t="s">
        <v>249</v>
      </c>
    </row>
    <row r="17" spans="1:12" s="21" customFormat="1" ht="10.199999999999999" x14ac:dyDescent="0.2">
      <c r="A17" s="122" t="s">
        <v>10</v>
      </c>
    </row>
    <row r="18" spans="1:12" s="21" customFormat="1" ht="3" customHeight="1" thickBot="1" x14ac:dyDescent="0.25">
      <c r="A18" s="346"/>
      <c r="B18" s="346"/>
      <c r="C18" s="346"/>
      <c r="D18" s="346"/>
      <c r="E18" s="346"/>
      <c r="F18" s="346"/>
      <c r="G18" s="346"/>
      <c r="H18" s="346"/>
      <c r="I18" s="346"/>
      <c r="J18" s="346"/>
      <c r="K18" s="346"/>
      <c r="L18" s="346"/>
    </row>
    <row r="19" spans="1:12" s="21" customFormat="1" ht="11.25" customHeight="1" thickTop="1" thickBot="1" x14ac:dyDescent="0.25">
      <c r="A19" s="29" t="s">
        <v>124</v>
      </c>
      <c r="B19" s="75" t="s">
        <v>235</v>
      </c>
      <c r="C19" s="29" t="s">
        <v>13</v>
      </c>
      <c r="D19" s="75" t="s">
        <v>126</v>
      </c>
      <c r="E19" s="75" t="s">
        <v>251</v>
      </c>
      <c r="F19" s="76" t="s">
        <v>127</v>
      </c>
      <c r="G19" s="76" t="s">
        <v>238</v>
      </c>
      <c r="H19" s="76" t="s">
        <v>132</v>
      </c>
      <c r="I19" s="76" t="s">
        <v>133</v>
      </c>
      <c r="J19" s="75" t="s">
        <v>134</v>
      </c>
    </row>
    <row r="20" spans="1:12" s="21" customFormat="1" ht="11.4" thickTop="1" thickBot="1" x14ac:dyDescent="0.25">
      <c r="A20" s="29"/>
      <c r="B20" s="75"/>
      <c r="C20" s="29"/>
      <c r="D20" s="75"/>
      <c r="E20" s="75"/>
      <c r="F20" s="76"/>
      <c r="G20" s="76"/>
      <c r="H20" s="76"/>
      <c r="I20" s="76"/>
      <c r="J20" s="75"/>
    </row>
    <row r="21" spans="1:12" s="21" customFormat="1" ht="11.4" thickTop="1" thickBot="1" x14ac:dyDescent="0.25">
      <c r="A21" s="29"/>
      <c r="B21" s="75"/>
      <c r="C21" s="29"/>
      <c r="D21" s="75"/>
      <c r="E21" s="75"/>
      <c r="F21" s="76"/>
      <c r="G21" s="76"/>
      <c r="H21" s="76"/>
      <c r="I21" s="76"/>
      <c r="J21" s="75"/>
    </row>
    <row r="22" spans="1:12" s="21" customFormat="1" ht="11.4" thickTop="1" thickBot="1" x14ac:dyDescent="0.25">
      <c r="A22" s="78">
        <v>1</v>
      </c>
      <c r="B22" s="78">
        <v>2</v>
      </c>
      <c r="C22" s="78">
        <v>3</v>
      </c>
      <c r="D22" s="78">
        <v>4</v>
      </c>
      <c r="E22" s="78">
        <v>5</v>
      </c>
      <c r="F22" s="78">
        <v>6</v>
      </c>
      <c r="G22" s="78">
        <v>7</v>
      </c>
      <c r="H22" s="78">
        <v>8</v>
      </c>
      <c r="I22" s="78">
        <v>9</v>
      </c>
      <c r="J22" s="78">
        <v>10</v>
      </c>
    </row>
    <row r="23" spans="1:12" s="21" customFormat="1" ht="11.4" thickTop="1" thickBot="1" x14ac:dyDescent="0.25">
      <c r="A23" s="64" t="s">
        <v>253</v>
      </c>
      <c r="B23" s="64" t="s">
        <v>144</v>
      </c>
      <c r="C23" s="128" t="s">
        <v>145</v>
      </c>
      <c r="D23" s="129">
        <f>D24+D59+D79+D84+D87</f>
        <v>201318</v>
      </c>
      <c r="E23" s="129">
        <f>E26+E29+E32+E33+E37+E45+E46+E86+E54</f>
        <v>100659</v>
      </c>
      <c r="F23" s="129">
        <f>F24+F59+F79+F84+F87</f>
        <v>0</v>
      </c>
      <c r="G23" s="129">
        <f>G24+G59+G79+G84+G87</f>
        <v>100556.25</v>
      </c>
      <c r="H23" s="129">
        <f>H24+H59+H79+H84+H87</f>
        <v>100556.25</v>
      </c>
      <c r="I23" s="129">
        <f>I24+I59+I79+I84+I87</f>
        <v>100564.4</v>
      </c>
      <c r="J23" s="129">
        <f>F23+G23-H23</f>
        <v>0</v>
      </c>
    </row>
    <row r="24" spans="1:12" s="21" customFormat="1" ht="21.6" thickTop="1" thickBot="1" x14ac:dyDescent="0.25">
      <c r="A24" s="125" t="s">
        <v>494</v>
      </c>
      <c r="B24" s="64">
        <v>2000</v>
      </c>
      <c r="C24" s="128" t="s">
        <v>147</v>
      </c>
      <c r="D24" s="129">
        <f t="shared" ref="D24:I24" si="0">D25+D30+D47+D50+D54+D58</f>
        <v>201318</v>
      </c>
      <c r="E24" s="129">
        <v>0</v>
      </c>
      <c r="F24" s="129">
        <f t="shared" si="0"/>
        <v>0</v>
      </c>
      <c r="G24" s="129">
        <f t="shared" si="0"/>
        <v>100556.25</v>
      </c>
      <c r="H24" s="129">
        <f t="shared" si="0"/>
        <v>100556.25</v>
      </c>
      <c r="I24" s="129">
        <f t="shared" si="0"/>
        <v>100564.4</v>
      </c>
      <c r="J24" s="129">
        <f t="shared" ref="J24:J87" si="1">F24+G24-H24</f>
        <v>0</v>
      </c>
    </row>
    <row r="25" spans="1:12" s="21" customFormat="1" ht="11.4" thickTop="1" thickBot="1" x14ac:dyDescent="0.25">
      <c r="A25" s="133" t="s">
        <v>161</v>
      </c>
      <c r="B25" s="64">
        <v>2100</v>
      </c>
      <c r="C25" s="128" t="s">
        <v>149</v>
      </c>
      <c r="D25" s="129">
        <f>D26+D29</f>
        <v>176124</v>
      </c>
      <c r="E25" s="129">
        <v>0</v>
      </c>
      <c r="F25" s="129">
        <f>F26+F29</f>
        <v>0</v>
      </c>
      <c r="G25" s="129">
        <f>G26+G29</f>
        <v>88019.22</v>
      </c>
      <c r="H25" s="129">
        <f>H26+H29</f>
        <v>88019.22</v>
      </c>
      <c r="I25" s="129">
        <f>I26+I29</f>
        <v>88019.22</v>
      </c>
      <c r="J25" s="129">
        <f t="shared" si="1"/>
        <v>0</v>
      </c>
    </row>
    <row r="26" spans="1:12" s="21" customFormat="1" ht="11.4" thickTop="1" thickBot="1" x14ac:dyDescent="0.25">
      <c r="A26" s="134" t="s">
        <v>163</v>
      </c>
      <c r="B26" s="135">
        <v>2110</v>
      </c>
      <c r="C26" s="216" t="s">
        <v>151</v>
      </c>
      <c r="D26" s="267">
        <f t="shared" ref="D26:I26" si="2">SUM(D27:D28)</f>
        <v>144366</v>
      </c>
      <c r="E26" s="268">
        <v>72183</v>
      </c>
      <c r="F26" s="267">
        <f t="shared" si="2"/>
        <v>0</v>
      </c>
      <c r="G26" s="267">
        <f t="shared" si="2"/>
        <v>72146.91</v>
      </c>
      <c r="H26" s="267">
        <f t="shared" si="2"/>
        <v>72146.91</v>
      </c>
      <c r="I26" s="267">
        <f t="shared" si="2"/>
        <v>72146.91</v>
      </c>
      <c r="J26" s="174">
        <f t="shared" si="1"/>
        <v>0</v>
      </c>
    </row>
    <row r="27" spans="1:12" s="21" customFormat="1" ht="11.4" thickTop="1" thickBot="1" x14ac:dyDescent="0.25">
      <c r="A27" s="136" t="s">
        <v>164</v>
      </c>
      <c r="B27" s="125">
        <v>2111</v>
      </c>
      <c r="C27" s="248" t="s">
        <v>153</v>
      </c>
      <c r="D27" s="269">
        <v>144366</v>
      </c>
      <c r="E27" s="270">
        <v>0</v>
      </c>
      <c r="F27" s="269">
        <v>0</v>
      </c>
      <c r="G27" s="269">
        <v>72146.91</v>
      </c>
      <c r="H27" s="269">
        <v>72146.91</v>
      </c>
      <c r="I27" s="269">
        <v>72146.91</v>
      </c>
      <c r="J27" s="211">
        <f t="shared" si="1"/>
        <v>0</v>
      </c>
    </row>
    <row r="28" spans="1:12" s="21" customFormat="1" ht="11.4" thickTop="1" thickBot="1" x14ac:dyDescent="0.25">
      <c r="A28" s="136" t="s">
        <v>165</v>
      </c>
      <c r="B28" s="125">
        <v>2112</v>
      </c>
      <c r="C28" s="248" t="s">
        <v>155</v>
      </c>
      <c r="D28" s="269">
        <v>0</v>
      </c>
      <c r="E28" s="270">
        <v>0</v>
      </c>
      <c r="F28" s="269">
        <v>0</v>
      </c>
      <c r="G28" s="269">
        <v>0</v>
      </c>
      <c r="H28" s="269">
        <v>0</v>
      </c>
      <c r="I28" s="269">
        <v>0</v>
      </c>
      <c r="J28" s="211">
        <f t="shared" si="1"/>
        <v>0</v>
      </c>
    </row>
    <row r="29" spans="1:12" s="21" customFormat="1" ht="11.4" thickTop="1" thickBot="1" x14ac:dyDescent="0.25">
      <c r="A29" s="137" t="s">
        <v>166</v>
      </c>
      <c r="B29" s="135">
        <v>2120</v>
      </c>
      <c r="C29" s="216" t="s">
        <v>157</v>
      </c>
      <c r="D29" s="268">
        <v>31758</v>
      </c>
      <c r="E29" s="268">
        <v>15879</v>
      </c>
      <c r="F29" s="268">
        <v>0</v>
      </c>
      <c r="G29" s="268">
        <v>15872.31</v>
      </c>
      <c r="H29" s="268">
        <v>15872.31</v>
      </c>
      <c r="I29" s="268">
        <v>15872.31</v>
      </c>
      <c r="J29" s="174">
        <f t="shared" si="1"/>
        <v>0</v>
      </c>
    </row>
    <row r="30" spans="1:12" s="21" customFormat="1" ht="11.25" customHeight="1" thickTop="1" thickBot="1" x14ac:dyDescent="0.25">
      <c r="A30" s="138" t="s">
        <v>167</v>
      </c>
      <c r="B30" s="64">
        <v>2200</v>
      </c>
      <c r="C30" s="128" t="s">
        <v>160</v>
      </c>
      <c r="D30" s="271">
        <f>SUM(D31:D37)+D44</f>
        <v>25194</v>
      </c>
      <c r="E30" s="271">
        <v>0</v>
      </c>
      <c r="F30" s="271">
        <f>SUM(F31:F37)+F44</f>
        <v>0</v>
      </c>
      <c r="G30" s="271">
        <f>SUM(G31:G37)+G44</f>
        <v>12537.029999999999</v>
      </c>
      <c r="H30" s="271">
        <f>SUM(H31:H37)+H44</f>
        <v>12537.029999999999</v>
      </c>
      <c r="I30" s="271">
        <f>SUM(I31:I37)+I44</f>
        <v>12545.179999999998</v>
      </c>
      <c r="J30" s="129">
        <f t="shared" si="1"/>
        <v>0</v>
      </c>
    </row>
    <row r="31" spans="1:12" s="21" customFormat="1" ht="12" customHeight="1" thickTop="1" thickBot="1" x14ac:dyDescent="0.25">
      <c r="A31" s="134" t="s">
        <v>168</v>
      </c>
      <c r="B31" s="135">
        <v>2210</v>
      </c>
      <c r="C31" s="216" t="s">
        <v>162</v>
      </c>
      <c r="D31" s="268"/>
      <c r="E31" s="267">
        <v>0</v>
      </c>
      <c r="F31" s="268">
        <v>0</v>
      </c>
      <c r="G31" s="268">
        <v>0</v>
      </c>
      <c r="H31" s="268">
        <v>0</v>
      </c>
      <c r="I31" s="268">
        <v>8.15</v>
      </c>
      <c r="J31" s="174">
        <f t="shared" si="1"/>
        <v>0</v>
      </c>
    </row>
    <row r="32" spans="1:12" s="21" customFormat="1" ht="11.4" thickTop="1" thickBot="1" x14ac:dyDescent="0.25">
      <c r="A32" s="134" t="s">
        <v>169</v>
      </c>
      <c r="B32" s="135">
        <v>2220</v>
      </c>
      <c r="C32" s="135">
        <v>100</v>
      </c>
      <c r="D32" s="268">
        <v>0</v>
      </c>
      <c r="E32" s="268">
        <v>0</v>
      </c>
      <c r="F32" s="268">
        <v>0</v>
      </c>
      <c r="G32" s="268">
        <v>0</v>
      </c>
      <c r="H32" s="268">
        <v>0</v>
      </c>
      <c r="I32" s="268">
        <v>0</v>
      </c>
      <c r="J32" s="174">
        <f t="shared" si="1"/>
        <v>0</v>
      </c>
    </row>
    <row r="33" spans="1:10" s="21" customFormat="1" ht="11.4" thickTop="1" thickBot="1" x14ac:dyDescent="0.25">
      <c r="A33" s="134" t="s">
        <v>170</v>
      </c>
      <c r="B33" s="135">
        <v>2230</v>
      </c>
      <c r="C33" s="135">
        <v>110</v>
      </c>
      <c r="D33" s="268">
        <v>0</v>
      </c>
      <c r="E33" s="268">
        <v>0</v>
      </c>
      <c r="F33" s="268">
        <v>0</v>
      </c>
      <c r="G33" s="268">
        <v>0</v>
      </c>
      <c r="H33" s="268">
        <v>0</v>
      </c>
      <c r="I33" s="268">
        <v>0</v>
      </c>
      <c r="J33" s="174">
        <f t="shared" si="1"/>
        <v>0</v>
      </c>
    </row>
    <row r="34" spans="1:10" s="21" customFormat="1" ht="11.4" thickTop="1" thickBot="1" x14ac:dyDescent="0.25">
      <c r="A34" s="134" t="s">
        <v>171</v>
      </c>
      <c r="B34" s="135">
        <v>2240</v>
      </c>
      <c r="C34" s="135">
        <v>120</v>
      </c>
      <c r="D34" s="268">
        <v>4355</v>
      </c>
      <c r="E34" s="267">
        <v>0</v>
      </c>
      <c r="F34" s="268">
        <v>0</v>
      </c>
      <c r="G34" s="268">
        <v>1056</v>
      </c>
      <c r="H34" s="268">
        <v>1056</v>
      </c>
      <c r="I34" s="268">
        <v>1056</v>
      </c>
      <c r="J34" s="174">
        <f t="shared" si="1"/>
        <v>0</v>
      </c>
    </row>
    <row r="35" spans="1:10" s="21" customFormat="1" ht="11.4" thickTop="1" thickBot="1" x14ac:dyDescent="0.25">
      <c r="A35" s="134" t="s">
        <v>172</v>
      </c>
      <c r="B35" s="135">
        <v>2250</v>
      </c>
      <c r="C35" s="135">
        <v>130</v>
      </c>
      <c r="D35" s="268"/>
      <c r="E35" s="267">
        <v>0</v>
      </c>
      <c r="F35" s="268">
        <v>0</v>
      </c>
      <c r="G35" s="268"/>
      <c r="H35" s="268">
        <v>0</v>
      </c>
      <c r="I35" s="268">
        <v>0</v>
      </c>
      <c r="J35" s="174">
        <f t="shared" si="1"/>
        <v>0</v>
      </c>
    </row>
    <row r="36" spans="1:10" s="21" customFormat="1" ht="11.4" thickTop="1" thickBot="1" x14ac:dyDescent="0.25">
      <c r="A36" s="137" t="s">
        <v>173</v>
      </c>
      <c r="B36" s="135">
        <v>2260</v>
      </c>
      <c r="C36" s="135">
        <v>140</v>
      </c>
      <c r="D36" s="268">
        <v>0</v>
      </c>
      <c r="E36" s="267">
        <v>0</v>
      </c>
      <c r="F36" s="268">
        <v>0</v>
      </c>
      <c r="G36" s="268">
        <v>0</v>
      </c>
      <c r="H36" s="268">
        <v>0</v>
      </c>
      <c r="I36" s="268">
        <v>0</v>
      </c>
      <c r="J36" s="174">
        <f t="shared" si="1"/>
        <v>0</v>
      </c>
    </row>
    <row r="37" spans="1:10" s="21" customFormat="1" ht="11.4" thickTop="1" thickBot="1" x14ac:dyDescent="0.25">
      <c r="A37" s="137" t="s">
        <v>174</v>
      </c>
      <c r="B37" s="135">
        <v>2270</v>
      </c>
      <c r="C37" s="135">
        <v>150</v>
      </c>
      <c r="D37" s="267">
        <f>SUM(D38:D43)</f>
        <v>20839</v>
      </c>
      <c r="E37" s="268">
        <v>11540</v>
      </c>
      <c r="F37" s="267">
        <f>SUM(F38:F43)</f>
        <v>0</v>
      </c>
      <c r="G37" s="267">
        <f>SUM(G38:G43)</f>
        <v>11481.029999999999</v>
      </c>
      <c r="H37" s="267">
        <f>SUM(H38:H43)</f>
        <v>11481.029999999999</v>
      </c>
      <c r="I37" s="267">
        <f>SUM(I38:I43)</f>
        <v>11481.029999999999</v>
      </c>
      <c r="J37" s="174">
        <f>F37+G37-H37</f>
        <v>0</v>
      </c>
    </row>
    <row r="38" spans="1:10" s="21" customFormat="1" ht="11.4" thickTop="1" thickBot="1" x14ac:dyDescent="0.25">
      <c r="A38" s="136" t="s">
        <v>175</v>
      </c>
      <c r="B38" s="125">
        <v>2271</v>
      </c>
      <c r="C38" s="125">
        <v>160</v>
      </c>
      <c r="D38" s="269">
        <v>17830</v>
      </c>
      <c r="E38" s="270">
        <v>0</v>
      </c>
      <c r="F38" s="269">
        <v>0</v>
      </c>
      <c r="G38" s="269">
        <v>9976</v>
      </c>
      <c r="H38" s="269">
        <v>9976</v>
      </c>
      <c r="I38" s="269">
        <v>9976</v>
      </c>
      <c r="J38" s="211">
        <f t="shared" si="1"/>
        <v>0</v>
      </c>
    </row>
    <row r="39" spans="1:10" s="21" customFormat="1" ht="11.4" thickTop="1" thickBot="1" x14ac:dyDescent="0.25">
      <c r="A39" s="136" t="s">
        <v>176</v>
      </c>
      <c r="B39" s="125">
        <v>2272</v>
      </c>
      <c r="C39" s="125">
        <v>170</v>
      </c>
      <c r="D39" s="269">
        <v>349</v>
      </c>
      <c r="E39" s="270">
        <v>0</v>
      </c>
      <c r="F39" s="269">
        <v>0</v>
      </c>
      <c r="G39" s="269">
        <v>143.47999999999999</v>
      </c>
      <c r="H39" s="269">
        <v>143.47999999999999</v>
      </c>
      <c r="I39" s="269">
        <v>143.47999999999999</v>
      </c>
      <c r="J39" s="211">
        <f t="shared" si="1"/>
        <v>0</v>
      </c>
    </row>
    <row r="40" spans="1:10" s="21" customFormat="1" ht="11.4" thickTop="1" thickBot="1" x14ac:dyDescent="0.25">
      <c r="A40" s="136" t="s">
        <v>177</v>
      </c>
      <c r="B40" s="125">
        <v>2273</v>
      </c>
      <c r="C40" s="125">
        <v>180</v>
      </c>
      <c r="D40" s="269">
        <v>2660</v>
      </c>
      <c r="E40" s="270">
        <v>0</v>
      </c>
      <c r="F40" s="269">
        <v>0</v>
      </c>
      <c r="G40" s="269">
        <v>1361.55</v>
      </c>
      <c r="H40" s="269">
        <v>1361.55</v>
      </c>
      <c r="I40" s="269">
        <v>1361.55</v>
      </c>
      <c r="J40" s="211">
        <f t="shared" si="1"/>
        <v>0</v>
      </c>
    </row>
    <row r="41" spans="1:10" s="21" customFormat="1" ht="11.4" thickTop="1" thickBot="1" x14ac:dyDescent="0.25">
      <c r="A41" s="136" t="s">
        <v>178</v>
      </c>
      <c r="B41" s="125">
        <v>2274</v>
      </c>
      <c r="C41" s="125">
        <v>190</v>
      </c>
      <c r="D41" s="269">
        <v>0</v>
      </c>
      <c r="E41" s="270">
        <v>0</v>
      </c>
      <c r="F41" s="269">
        <v>0</v>
      </c>
      <c r="G41" s="269">
        <v>0</v>
      </c>
      <c r="H41" s="269">
        <v>0</v>
      </c>
      <c r="I41" s="269">
        <v>0</v>
      </c>
      <c r="J41" s="211">
        <f t="shared" si="1"/>
        <v>0</v>
      </c>
    </row>
    <row r="42" spans="1:10" s="21" customFormat="1" ht="11.4" thickTop="1" thickBot="1" x14ac:dyDescent="0.25">
      <c r="A42" s="136" t="s">
        <v>179</v>
      </c>
      <c r="B42" s="125">
        <v>2275</v>
      </c>
      <c r="C42" s="125">
        <v>200</v>
      </c>
      <c r="D42" s="269">
        <v>0</v>
      </c>
      <c r="E42" s="270">
        <v>0</v>
      </c>
      <c r="F42" s="269">
        <v>0</v>
      </c>
      <c r="G42" s="269">
        <v>0</v>
      </c>
      <c r="H42" s="269">
        <v>0</v>
      </c>
      <c r="I42" s="269">
        <v>0</v>
      </c>
      <c r="J42" s="211">
        <f t="shared" si="1"/>
        <v>0</v>
      </c>
    </row>
    <row r="43" spans="1:10" s="21" customFormat="1" ht="11.4" thickTop="1" thickBot="1" x14ac:dyDescent="0.25">
      <c r="A43" s="136" t="s">
        <v>180</v>
      </c>
      <c r="B43" s="125">
        <v>2276</v>
      </c>
      <c r="C43" s="125">
        <v>210</v>
      </c>
      <c r="D43" s="269">
        <v>0</v>
      </c>
      <c r="E43" s="270">
        <v>0</v>
      </c>
      <c r="F43" s="269">
        <v>0</v>
      </c>
      <c r="G43" s="269">
        <v>0</v>
      </c>
      <c r="H43" s="269">
        <v>0</v>
      </c>
      <c r="I43" s="269">
        <v>0</v>
      </c>
      <c r="J43" s="211">
        <f>F43+G43-H43</f>
        <v>0</v>
      </c>
    </row>
    <row r="44" spans="1:10" s="21" customFormat="1" ht="13.5" customHeight="1" thickTop="1" thickBot="1" x14ac:dyDescent="0.25">
      <c r="A44" s="137" t="s">
        <v>181</v>
      </c>
      <c r="B44" s="135">
        <v>2280</v>
      </c>
      <c r="C44" s="135">
        <v>220</v>
      </c>
      <c r="D44" s="267">
        <f>SUM(D45:D46)</f>
        <v>0</v>
      </c>
      <c r="E44" s="267">
        <v>0</v>
      </c>
      <c r="F44" s="267">
        <f>SUM(F45:F46)</f>
        <v>0</v>
      </c>
      <c r="G44" s="267">
        <f>SUM(G45:G46)</f>
        <v>0</v>
      </c>
      <c r="H44" s="267">
        <f>SUM(H45:H46)</f>
        <v>0</v>
      </c>
      <c r="I44" s="267">
        <f>SUM(I45:I46)</f>
        <v>0</v>
      </c>
      <c r="J44" s="174">
        <f t="shared" si="1"/>
        <v>0</v>
      </c>
    </row>
    <row r="45" spans="1:10" s="21" customFormat="1" ht="12.75" customHeight="1" thickTop="1" thickBot="1" x14ac:dyDescent="0.25">
      <c r="A45" s="217" t="s">
        <v>182</v>
      </c>
      <c r="B45" s="125">
        <v>2281</v>
      </c>
      <c r="C45" s="125">
        <v>230</v>
      </c>
      <c r="D45" s="269">
        <v>0</v>
      </c>
      <c r="E45" s="269">
        <v>0</v>
      </c>
      <c r="F45" s="269">
        <v>0</v>
      </c>
      <c r="G45" s="269">
        <v>0</v>
      </c>
      <c r="H45" s="269">
        <v>0</v>
      </c>
      <c r="I45" s="269">
        <v>0</v>
      </c>
      <c r="J45" s="211">
        <f t="shared" si="1"/>
        <v>0</v>
      </c>
    </row>
    <row r="46" spans="1:10" s="21" customFormat="1" ht="12.75" customHeight="1" thickTop="1" thickBot="1" x14ac:dyDescent="0.25">
      <c r="A46" s="218" t="s">
        <v>183</v>
      </c>
      <c r="B46" s="125">
        <v>2282</v>
      </c>
      <c r="C46" s="125">
        <v>240</v>
      </c>
      <c r="D46" s="269">
        <v>0</v>
      </c>
      <c r="E46" s="269">
        <v>0</v>
      </c>
      <c r="F46" s="269">
        <v>0</v>
      </c>
      <c r="G46" s="269">
        <v>0</v>
      </c>
      <c r="H46" s="269">
        <v>0</v>
      </c>
      <c r="I46" s="269">
        <v>0</v>
      </c>
      <c r="J46" s="211">
        <f t="shared" si="1"/>
        <v>0</v>
      </c>
    </row>
    <row r="47" spans="1:10" s="21" customFormat="1" ht="11.4" thickTop="1" thickBot="1" x14ac:dyDescent="0.25">
      <c r="A47" s="133" t="s">
        <v>184</v>
      </c>
      <c r="B47" s="64">
        <v>2400</v>
      </c>
      <c r="C47" s="64">
        <v>250</v>
      </c>
      <c r="D47" s="271">
        <f t="shared" ref="D47:I47" si="3">SUM(D48:D49)</f>
        <v>0</v>
      </c>
      <c r="E47" s="271">
        <f t="shared" si="3"/>
        <v>0</v>
      </c>
      <c r="F47" s="271">
        <f t="shared" si="3"/>
        <v>0</v>
      </c>
      <c r="G47" s="271">
        <f t="shared" si="3"/>
        <v>0</v>
      </c>
      <c r="H47" s="271">
        <f t="shared" si="3"/>
        <v>0</v>
      </c>
      <c r="I47" s="271">
        <f t="shared" si="3"/>
        <v>0</v>
      </c>
      <c r="J47" s="129">
        <f t="shared" si="1"/>
        <v>0</v>
      </c>
    </row>
    <row r="48" spans="1:10" s="21" customFormat="1" ht="11.4" thickTop="1" thickBot="1" x14ac:dyDescent="0.25">
      <c r="A48" s="140" t="s">
        <v>185</v>
      </c>
      <c r="B48" s="135">
        <v>2410</v>
      </c>
      <c r="C48" s="135">
        <v>260</v>
      </c>
      <c r="D48" s="268">
        <v>0</v>
      </c>
      <c r="E48" s="267">
        <v>0</v>
      </c>
      <c r="F48" s="268">
        <v>0</v>
      </c>
      <c r="G48" s="268">
        <v>0</v>
      </c>
      <c r="H48" s="268">
        <v>0</v>
      </c>
      <c r="I48" s="268">
        <v>0</v>
      </c>
      <c r="J48" s="174">
        <f t="shared" si="1"/>
        <v>0</v>
      </c>
    </row>
    <row r="49" spans="1:10" s="21" customFormat="1" ht="11.4" thickTop="1" thickBot="1" x14ac:dyDescent="0.25">
      <c r="A49" s="140" t="s">
        <v>186</v>
      </c>
      <c r="B49" s="135">
        <v>2420</v>
      </c>
      <c r="C49" s="135">
        <v>270</v>
      </c>
      <c r="D49" s="268">
        <v>0</v>
      </c>
      <c r="E49" s="267">
        <v>0</v>
      </c>
      <c r="F49" s="268">
        <v>0</v>
      </c>
      <c r="G49" s="268">
        <v>0</v>
      </c>
      <c r="H49" s="268">
        <v>0</v>
      </c>
      <c r="I49" s="268">
        <v>0</v>
      </c>
      <c r="J49" s="174">
        <f t="shared" si="1"/>
        <v>0</v>
      </c>
    </row>
    <row r="50" spans="1:10" s="21" customFormat="1" ht="12" customHeight="1" thickTop="1" thickBot="1" x14ac:dyDescent="0.25">
      <c r="A50" s="141" t="s">
        <v>187</v>
      </c>
      <c r="B50" s="64">
        <v>2600</v>
      </c>
      <c r="C50" s="64">
        <v>280</v>
      </c>
      <c r="D50" s="271">
        <f t="shared" ref="D50:I50" si="4">SUM(D51:D53)</f>
        <v>0</v>
      </c>
      <c r="E50" s="271">
        <f t="shared" si="4"/>
        <v>0</v>
      </c>
      <c r="F50" s="271">
        <f t="shared" si="4"/>
        <v>0</v>
      </c>
      <c r="G50" s="271">
        <f t="shared" si="4"/>
        <v>0</v>
      </c>
      <c r="H50" s="271">
        <f t="shared" si="4"/>
        <v>0</v>
      </c>
      <c r="I50" s="271">
        <f t="shared" si="4"/>
        <v>0</v>
      </c>
      <c r="J50" s="129">
        <f t="shared" si="1"/>
        <v>0</v>
      </c>
    </row>
    <row r="51" spans="1:10" s="21" customFormat="1" ht="11.4" thickTop="1" thickBot="1" x14ac:dyDescent="0.25">
      <c r="A51" s="137" t="s">
        <v>188</v>
      </c>
      <c r="B51" s="135">
        <v>2610</v>
      </c>
      <c r="C51" s="135">
        <v>290</v>
      </c>
      <c r="D51" s="272">
        <v>0</v>
      </c>
      <c r="E51" s="273">
        <v>0</v>
      </c>
      <c r="F51" s="272">
        <v>0</v>
      </c>
      <c r="G51" s="272">
        <v>0</v>
      </c>
      <c r="H51" s="272">
        <v>0</v>
      </c>
      <c r="I51" s="272">
        <v>0</v>
      </c>
      <c r="J51" s="174">
        <f t="shared" si="1"/>
        <v>0</v>
      </c>
    </row>
    <row r="52" spans="1:10" s="21" customFormat="1" ht="11.4" thickTop="1" thickBot="1" x14ac:dyDescent="0.25">
      <c r="A52" s="137" t="s">
        <v>189</v>
      </c>
      <c r="B52" s="135">
        <v>2620</v>
      </c>
      <c r="C52" s="135">
        <v>300</v>
      </c>
      <c r="D52" s="272">
        <v>0</v>
      </c>
      <c r="E52" s="273">
        <v>0</v>
      </c>
      <c r="F52" s="272">
        <v>0</v>
      </c>
      <c r="G52" s="272">
        <v>0</v>
      </c>
      <c r="H52" s="272">
        <v>0</v>
      </c>
      <c r="I52" s="272">
        <v>0</v>
      </c>
      <c r="J52" s="174">
        <f t="shared" si="1"/>
        <v>0</v>
      </c>
    </row>
    <row r="53" spans="1:10" s="21" customFormat="1" ht="11.4" thickTop="1" thickBot="1" x14ac:dyDescent="0.25">
      <c r="A53" s="140" t="s">
        <v>190</v>
      </c>
      <c r="B53" s="135">
        <v>2630</v>
      </c>
      <c r="C53" s="135">
        <v>310</v>
      </c>
      <c r="D53" s="272">
        <v>0</v>
      </c>
      <c r="E53" s="273">
        <v>0</v>
      </c>
      <c r="F53" s="272">
        <v>0</v>
      </c>
      <c r="G53" s="272">
        <v>0</v>
      </c>
      <c r="H53" s="272">
        <v>0</v>
      </c>
      <c r="I53" s="272">
        <v>0</v>
      </c>
      <c r="J53" s="174">
        <f t="shared" si="1"/>
        <v>0</v>
      </c>
    </row>
    <row r="54" spans="1:10" s="21" customFormat="1" ht="11.4" thickTop="1" thickBot="1" x14ac:dyDescent="0.25">
      <c r="A54" s="138" t="s">
        <v>191</v>
      </c>
      <c r="B54" s="64">
        <v>2700</v>
      </c>
      <c r="C54" s="64">
        <v>320</v>
      </c>
      <c r="D54" s="274">
        <f t="shared" ref="D54:I54" si="5">SUM(D55:D57)</f>
        <v>0</v>
      </c>
      <c r="E54" s="275">
        <v>0</v>
      </c>
      <c r="F54" s="274">
        <f t="shared" si="5"/>
        <v>0</v>
      </c>
      <c r="G54" s="274">
        <f t="shared" si="5"/>
        <v>0</v>
      </c>
      <c r="H54" s="274">
        <f t="shared" si="5"/>
        <v>0</v>
      </c>
      <c r="I54" s="274">
        <f t="shared" si="5"/>
        <v>0</v>
      </c>
      <c r="J54" s="129">
        <f t="shared" si="1"/>
        <v>0</v>
      </c>
    </row>
    <row r="55" spans="1:10" s="21" customFormat="1" ht="12.75" customHeight="1" thickTop="1" thickBot="1" x14ac:dyDescent="0.25">
      <c r="A55" s="137" t="s">
        <v>192</v>
      </c>
      <c r="B55" s="135">
        <v>2710</v>
      </c>
      <c r="C55" s="135">
        <v>330</v>
      </c>
      <c r="D55" s="272">
        <v>0</v>
      </c>
      <c r="E55" s="273">
        <v>0</v>
      </c>
      <c r="F55" s="272">
        <v>0</v>
      </c>
      <c r="G55" s="272">
        <v>0</v>
      </c>
      <c r="H55" s="272">
        <v>0</v>
      </c>
      <c r="I55" s="272">
        <v>0</v>
      </c>
      <c r="J55" s="174">
        <f t="shared" si="1"/>
        <v>0</v>
      </c>
    </row>
    <row r="56" spans="1:10" s="21" customFormat="1" ht="11.4" thickTop="1" thickBot="1" x14ac:dyDescent="0.25">
      <c r="A56" s="137" t="s">
        <v>193</v>
      </c>
      <c r="B56" s="135">
        <v>2720</v>
      </c>
      <c r="C56" s="135">
        <v>340</v>
      </c>
      <c r="D56" s="272">
        <v>0</v>
      </c>
      <c r="E56" s="273">
        <v>0</v>
      </c>
      <c r="F56" s="272">
        <v>0</v>
      </c>
      <c r="G56" s="272">
        <v>0</v>
      </c>
      <c r="H56" s="272">
        <v>0</v>
      </c>
      <c r="I56" s="272">
        <v>0</v>
      </c>
      <c r="J56" s="174">
        <f t="shared" si="1"/>
        <v>0</v>
      </c>
    </row>
    <row r="57" spans="1:10" s="21" customFormat="1" ht="11.4" thickTop="1" thickBot="1" x14ac:dyDescent="0.25">
      <c r="A57" s="137" t="s">
        <v>194</v>
      </c>
      <c r="B57" s="135">
        <v>2730</v>
      </c>
      <c r="C57" s="135">
        <v>350</v>
      </c>
      <c r="D57" s="272">
        <v>0</v>
      </c>
      <c r="E57" s="273">
        <v>0</v>
      </c>
      <c r="F57" s="272">
        <v>0</v>
      </c>
      <c r="G57" s="272">
        <v>0</v>
      </c>
      <c r="H57" s="272">
        <v>0</v>
      </c>
      <c r="I57" s="272">
        <v>0</v>
      </c>
      <c r="J57" s="174">
        <f t="shared" si="1"/>
        <v>0</v>
      </c>
    </row>
    <row r="58" spans="1:10" s="21" customFormat="1" ht="11.4" thickTop="1" thickBot="1" x14ac:dyDescent="0.25">
      <c r="A58" s="138" t="s">
        <v>195</v>
      </c>
      <c r="B58" s="64">
        <v>2800</v>
      </c>
      <c r="C58" s="64">
        <v>360</v>
      </c>
      <c r="D58" s="275">
        <v>0</v>
      </c>
      <c r="E58" s="274">
        <v>0</v>
      </c>
      <c r="F58" s="275">
        <v>0</v>
      </c>
      <c r="G58" s="275">
        <v>0</v>
      </c>
      <c r="H58" s="275">
        <v>0</v>
      </c>
      <c r="I58" s="275">
        <v>0</v>
      </c>
      <c r="J58" s="129">
        <f t="shared" si="1"/>
        <v>0</v>
      </c>
    </row>
    <row r="59" spans="1:10" s="21" customFormat="1" ht="11.4" thickTop="1" thickBot="1" x14ac:dyDescent="0.25">
      <c r="A59" s="64" t="s">
        <v>196</v>
      </c>
      <c r="B59" s="64">
        <v>3000</v>
      </c>
      <c r="C59" s="64">
        <v>370</v>
      </c>
      <c r="D59" s="274">
        <f t="shared" ref="D59:I59" si="6">D60+D74</f>
        <v>0</v>
      </c>
      <c r="E59" s="274">
        <f t="shared" si="6"/>
        <v>0</v>
      </c>
      <c r="F59" s="274">
        <f t="shared" si="6"/>
        <v>0</v>
      </c>
      <c r="G59" s="274">
        <f t="shared" si="6"/>
        <v>0</v>
      </c>
      <c r="H59" s="274">
        <f t="shared" si="6"/>
        <v>0</v>
      </c>
      <c r="I59" s="274">
        <f t="shared" si="6"/>
        <v>0</v>
      </c>
      <c r="J59" s="129">
        <f t="shared" si="1"/>
        <v>0</v>
      </c>
    </row>
    <row r="60" spans="1:10" s="21" customFormat="1" ht="11.4" thickTop="1" thickBot="1" x14ac:dyDescent="0.25">
      <c r="A60" s="133" t="s">
        <v>197</v>
      </c>
      <c r="B60" s="64">
        <v>3100</v>
      </c>
      <c r="C60" s="64">
        <v>380</v>
      </c>
      <c r="D60" s="274">
        <f t="shared" ref="D60:I60" si="7">D61+D62+D65+D68+D72+D73</f>
        <v>0</v>
      </c>
      <c r="E60" s="274">
        <f t="shared" si="7"/>
        <v>0</v>
      </c>
      <c r="F60" s="274">
        <f t="shared" si="7"/>
        <v>0</v>
      </c>
      <c r="G60" s="274">
        <f t="shared" si="7"/>
        <v>0</v>
      </c>
      <c r="H60" s="274">
        <f t="shared" si="7"/>
        <v>0</v>
      </c>
      <c r="I60" s="274">
        <f t="shared" si="7"/>
        <v>0</v>
      </c>
      <c r="J60" s="129">
        <f t="shared" si="1"/>
        <v>0</v>
      </c>
    </row>
    <row r="61" spans="1:10" s="21" customFormat="1" ht="11.4" thickTop="1" thickBot="1" x14ac:dyDescent="0.25">
      <c r="A61" s="137" t="s">
        <v>198</v>
      </c>
      <c r="B61" s="135">
        <v>3110</v>
      </c>
      <c r="C61" s="135">
        <v>390</v>
      </c>
      <c r="D61" s="272">
        <v>0</v>
      </c>
      <c r="E61" s="273">
        <v>0</v>
      </c>
      <c r="F61" s="272">
        <v>0</v>
      </c>
      <c r="G61" s="272">
        <v>0</v>
      </c>
      <c r="H61" s="272">
        <v>0</v>
      </c>
      <c r="I61" s="272">
        <v>0</v>
      </c>
      <c r="J61" s="174">
        <f t="shared" si="1"/>
        <v>0</v>
      </c>
    </row>
    <row r="62" spans="1:10" s="21" customFormat="1" ht="11.4" thickTop="1" thickBot="1" x14ac:dyDescent="0.25">
      <c r="A62" s="140" t="s">
        <v>199</v>
      </c>
      <c r="B62" s="135">
        <v>3120</v>
      </c>
      <c r="C62" s="135">
        <v>400</v>
      </c>
      <c r="D62" s="276">
        <f t="shared" ref="D62:I62" si="8">SUM(D63:D64)</f>
        <v>0</v>
      </c>
      <c r="E62" s="276">
        <f t="shared" si="8"/>
        <v>0</v>
      </c>
      <c r="F62" s="276">
        <f t="shared" si="8"/>
        <v>0</v>
      </c>
      <c r="G62" s="276">
        <f t="shared" si="8"/>
        <v>0</v>
      </c>
      <c r="H62" s="276">
        <f t="shared" si="8"/>
        <v>0</v>
      </c>
      <c r="I62" s="276">
        <f t="shared" si="8"/>
        <v>0</v>
      </c>
      <c r="J62" s="174">
        <f t="shared" si="1"/>
        <v>0</v>
      </c>
    </row>
    <row r="63" spans="1:10" s="21" customFormat="1" ht="11.4" thickTop="1" thickBot="1" x14ac:dyDescent="0.25">
      <c r="A63" s="136" t="s">
        <v>200</v>
      </c>
      <c r="B63" s="125">
        <v>3121</v>
      </c>
      <c r="C63" s="125">
        <v>410</v>
      </c>
      <c r="D63" s="250">
        <v>0</v>
      </c>
      <c r="E63" s="277">
        <v>0</v>
      </c>
      <c r="F63" s="250">
        <v>0</v>
      </c>
      <c r="G63" s="250">
        <v>0</v>
      </c>
      <c r="H63" s="250">
        <v>0</v>
      </c>
      <c r="I63" s="250">
        <v>0</v>
      </c>
      <c r="J63" s="211">
        <f t="shared" si="1"/>
        <v>0</v>
      </c>
    </row>
    <row r="64" spans="1:10" s="21" customFormat="1" ht="11.4" thickTop="1" thickBot="1" x14ac:dyDescent="0.25">
      <c r="A64" s="136" t="s">
        <v>201</v>
      </c>
      <c r="B64" s="125">
        <v>3122</v>
      </c>
      <c r="C64" s="125">
        <v>420</v>
      </c>
      <c r="D64" s="250">
        <v>0</v>
      </c>
      <c r="E64" s="277">
        <v>0</v>
      </c>
      <c r="F64" s="250">
        <v>0</v>
      </c>
      <c r="G64" s="250">
        <v>0</v>
      </c>
      <c r="H64" s="250">
        <v>0</v>
      </c>
      <c r="I64" s="250">
        <v>0</v>
      </c>
      <c r="J64" s="211">
        <f t="shared" si="1"/>
        <v>0</v>
      </c>
    </row>
    <row r="65" spans="1:10" s="21" customFormat="1" ht="12" thickTop="1" thickBot="1" x14ac:dyDescent="0.25">
      <c r="A65" s="134" t="s">
        <v>202</v>
      </c>
      <c r="B65" s="135">
        <v>3130</v>
      </c>
      <c r="C65" s="135">
        <v>430</v>
      </c>
      <c r="D65" s="273">
        <f t="shared" ref="D65:I65" si="9">SUM(D66:D67)</f>
        <v>0</v>
      </c>
      <c r="E65" s="273">
        <f t="shared" si="9"/>
        <v>0</v>
      </c>
      <c r="F65" s="273">
        <f t="shared" si="9"/>
        <v>0</v>
      </c>
      <c r="G65" s="273">
        <f t="shared" si="9"/>
        <v>0</v>
      </c>
      <c r="H65" s="273">
        <f t="shared" si="9"/>
        <v>0</v>
      </c>
      <c r="I65" s="273">
        <f t="shared" si="9"/>
        <v>0</v>
      </c>
      <c r="J65" s="605">
        <f t="shared" si="1"/>
        <v>0</v>
      </c>
    </row>
    <row r="66" spans="1:10" s="21" customFormat="1" ht="11.4" thickTop="1" thickBot="1" x14ac:dyDescent="0.25">
      <c r="A66" s="136" t="s">
        <v>203</v>
      </c>
      <c r="B66" s="125">
        <v>3131</v>
      </c>
      <c r="C66" s="125">
        <v>440</v>
      </c>
      <c r="D66" s="250">
        <v>0</v>
      </c>
      <c r="E66" s="277">
        <v>0</v>
      </c>
      <c r="F66" s="250">
        <v>0</v>
      </c>
      <c r="G66" s="250">
        <v>0</v>
      </c>
      <c r="H66" s="250">
        <v>0</v>
      </c>
      <c r="I66" s="250">
        <v>0</v>
      </c>
      <c r="J66" s="211">
        <f t="shared" si="1"/>
        <v>0</v>
      </c>
    </row>
    <row r="67" spans="1:10" s="21" customFormat="1" ht="11.4" thickTop="1" thickBot="1" x14ac:dyDescent="0.25">
      <c r="A67" s="136" t="s">
        <v>204</v>
      </c>
      <c r="B67" s="125">
        <v>3132</v>
      </c>
      <c r="C67" s="125">
        <v>450</v>
      </c>
      <c r="D67" s="250">
        <v>0</v>
      </c>
      <c r="E67" s="277">
        <v>0</v>
      </c>
      <c r="F67" s="250">
        <v>0</v>
      </c>
      <c r="G67" s="250">
        <v>0</v>
      </c>
      <c r="H67" s="250">
        <v>0</v>
      </c>
      <c r="I67" s="250">
        <v>0</v>
      </c>
      <c r="J67" s="211">
        <f t="shared" si="1"/>
        <v>0</v>
      </c>
    </row>
    <row r="68" spans="1:10" s="21" customFormat="1" ht="12" thickTop="1" thickBot="1" x14ac:dyDescent="0.25">
      <c r="A68" s="134" t="s">
        <v>205</v>
      </c>
      <c r="B68" s="135">
        <v>3140</v>
      </c>
      <c r="C68" s="135">
        <v>460</v>
      </c>
      <c r="D68" s="273">
        <f t="shared" ref="D68:I68" si="10">SUM(D69:D71)</f>
        <v>0</v>
      </c>
      <c r="E68" s="273">
        <f t="shared" si="10"/>
        <v>0</v>
      </c>
      <c r="F68" s="273">
        <f t="shared" si="10"/>
        <v>0</v>
      </c>
      <c r="G68" s="273">
        <f t="shared" si="10"/>
        <v>0</v>
      </c>
      <c r="H68" s="273">
        <f t="shared" si="10"/>
        <v>0</v>
      </c>
      <c r="I68" s="273">
        <f t="shared" si="10"/>
        <v>0</v>
      </c>
      <c r="J68" s="605">
        <f t="shared" si="1"/>
        <v>0</v>
      </c>
    </row>
    <row r="69" spans="1:10" s="21" customFormat="1" ht="13.2" thickTop="1" thickBot="1" x14ac:dyDescent="0.25">
      <c r="A69" s="57" t="s">
        <v>206</v>
      </c>
      <c r="B69" s="125">
        <v>3141</v>
      </c>
      <c r="C69" s="125">
        <v>470</v>
      </c>
      <c r="D69" s="250">
        <v>0</v>
      </c>
      <c r="E69" s="277">
        <v>0</v>
      </c>
      <c r="F69" s="250">
        <v>0</v>
      </c>
      <c r="G69" s="250">
        <v>0</v>
      </c>
      <c r="H69" s="250">
        <v>0</v>
      </c>
      <c r="I69" s="250">
        <v>0</v>
      </c>
      <c r="J69" s="211">
        <f t="shared" si="1"/>
        <v>0</v>
      </c>
    </row>
    <row r="70" spans="1:10" s="21" customFormat="1" ht="13.2" thickTop="1" thickBot="1" x14ac:dyDescent="0.25">
      <c r="A70" s="57" t="s">
        <v>207</v>
      </c>
      <c r="B70" s="125">
        <v>3142</v>
      </c>
      <c r="C70" s="125">
        <v>480</v>
      </c>
      <c r="D70" s="250">
        <v>0</v>
      </c>
      <c r="E70" s="277">
        <v>0</v>
      </c>
      <c r="F70" s="250">
        <v>0</v>
      </c>
      <c r="G70" s="250">
        <v>0</v>
      </c>
      <c r="H70" s="250">
        <v>0</v>
      </c>
      <c r="I70" s="250">
        <v>0</v>
      </c>
      <c r="J70" s="211">
        <f t="shared" si="1"/>
        <v>0</v>
      </c>
    </row>
    <row r="71" spans="1:10" s="21" customFormat="1" ht="13.2" thickTop="1" thickBot="1" x14ac:dyDescent="0.25">
      <c r="A71" s="57" t="s">
        <v>208</v>
      </c>
      <c r="B71" s="125">
        <v>3143</v>
      </c>
      <c r="C71" s="125">
        <v>490</v>
      </c>
      <c r="D71" s="250">
        <v>0</v>
      </c>
      <c r="E71" s="277">
        <v>0</v>
      </c>
      <c r="F71" s="250">
        <v>0</v>
      </c>
      <c r="G71" s="250">
        <v>0</v>
      </c>
      <c r="H71" s="250">
        <v>0</v>
      </c>
      <c r="I71" s="250">
        <v>0</v>
      </c>
      <c r="J71" s="211">
        <f t="shared" si="1"/>
        <v>0</v>
      </c>
    </row>
    <row r="72" spans="1:10" s="21" customFormat="1" ht="12" thickTop="1" thickBot="1" x14ac:dyDescent="0.25">
      <c r="A72" s="134" t="s">
        <v>209</v>
      </c>
      <c r="B72" s="135">
        <v>3150</v>
      </c>
      <c r="C72" s="135">
        <v>500</v>
      </c>
      <c r="D72" s="272">
        <v>0</v>
      </c>
      <c r="E72" s="273">
        <v>0</v>
      </c>
      <c r="F72" s="272">
        <v>0</v>
      </c>
      <c r="G72" s="272">
        <v>0</v>
      </c>
      <c r="H72" s="272">
        <v>0</v>
      </c>
      <c r="I72" s="272">
        <v>0</v>
      </c>
      <c r="J72" s="605">
        <f t="shared" si="1"/>
        <v>0</v>
      </c>
    </row>
    <row r="73" spans="1:10" s="21" customFormat="1" ht="12" thickTop="1" thickBot="1" x14ac:dyDescent="0.25">
      <c r="A73" s="134" t="s">
        <v>210</v>
      </c>
      <c r="B73" s="135">
        <v>3160</v>
      </c>
      <c r="C73" s="135">
        <v>510</v>
      </c>
      <c r="D73" s="272">
        <v>0</v>
      </c>
      <c r="E73" s="273">
        <v>0</v>
      </c>
      <c r="F73" s="272">
        <v>0</v>
      </c>
      <c r="G73" s="272">
        <v>0</v>
      </c>
      <c r="H73" s="272">
        <v>0</v>
      </c>
      <c r="I73" s="272">
        <v>0</v>
      </c>
      <c r="J73" s="605">
        <f t="shared" si="1"/>
        <v>0</v>
      </c>
    </row>
    <row r="74" spans="1:10" s="21" customFormat="1" ht="11.4" thickTop="1" thickBot="1" x14ac:dyDescent="0.25">
      <c r="A74" s="133" t="s">
        <v>211</v>
      </c>
      <c r="B74" s="64">
        <v>3200</v>
      </c>
      <c r="C74" s="64">
        <v>520</v>
      </c>
      <c r="D74" s="274">
        <f t="shared" ref="D74:I74" si="11">SUM(D75:D78)</f>
        <v>0</v>
      </c>
      <c r="E74" s="274">
        <f t="shared" si="11"/>
        <v>0</v>
      </c>
      <c r="F74" s="274">
        <f t="shared" si="11"/>
        <v>0</v>
      </c>
      <c r="G74" s="274">
        <f t="shared" si="11"/>
        <v>0</v>
      </c>
      <c r="H74" s="274">
        <f t="shared" si="11"/>
        <v>0</v>
      </c>
      <c r="I74" s="274">
        <f t="shared" si="11"/>
        <v>0</v>
      </c>
      <c r="J74" s="129">
        <f t="shared" si="1"/>
        <v>0</v>
      </c>
    </row>
    <row r="75" spans="1:10" s="21" customFormat="1" ht="12" thickTop="1" thickBot="1" x14ac:dyDescent="0.25">
      <c r="A75" s="137" t="s">
        <v>212</v>
      </c>
      <c r="B75" s="135">
        <v>3210</v>
      </c>
      <c r="C75" s="135">
        <v>530</v>
      </c>
      <c r="D75" s="278">
        <v>0</v>
      </c>
      <c r="E75" s="279">
        <v>0</v>
      </c>
      <c r="F75" s="278">
        <v>0</v>
      </c>
      <c r="G75" s="278">
        <v>0</v>
      </c>
      <c r="H75" s="278">
        <v>0</v>
      </c>
      <c r="I75" s="278">
        <v>0</v>
      </c>
      <c r="J75" s="605">
        <f t="shared" si="1"/>
        <v>0</v>
      </c>
    </row>
    <row r="76" spans="1:10" s="21" customFormat="1" ht="12" thickTop="1" thickBot="1" x14ac:dyDescent="0.25">
      <c r="A76" s="137" t="s">
        <v>213</v>
      </c>
      <c r="B76" s="135">
        <v>3220</v>
      </c>
      <c r="C76" s="135">
        <v>540</v>
      </c>
      <c r="D76" s="278">
        <v>0</v>
      </c>
      <c r="E76" s="279">
        <v>0</v>
      </c>
      <c r="F76" s="278">
        <v>0</v>
      </c>
      <c r="G76" s="278">
        <v>0</v>
      </c>
      <c r="H76" s="278">
        <v>0</v>
      </c>
      <c r="I76" s="278">
        <v>0</v>
      </c>
      <c r="J76" s="605">
        <f t="shared" si="1"/>
        <v>0</v>
      </c>
    </row>
    <row r="77" spans="1:10" s="21" customFormat="1" ht="12" thickTop="1" thickBot="1" x14ac:dyDescent="0.25">
      <c r="A77" s="134" t="s">
        <v>214</v>
      </c>
      <c r="B77" s="135">
        <v>3230</v>
      </c>
      <c r="C77" s="135">
        <v>550</v>
      </c>
      <c r="D77" s="278">
        <v>0</v>
      </c>
      <c r="E77" s="279">
        <v>0</v>
      </c>
      <c r="F77" s="278">
        <v>0</v>
      </c>
      <c r="G77" s="278">
        <v>0</v>
      </c>
      <c r="H77" s="278">
        <v>0</v>
      </c>
      <c r="I77" s="278">
        <v>0</v>
      </c>
      <c r="J77" s="605">
        <f t="shared" si="1"/>
        <v>0</v>
      </c>
    </row>
    <row r="78" spans="1:10" s="21" customFormat="1" ht="12" thickTop="1" thickBot="1" x14ac:dyDescent="0.25">
      <c r="A78" s="137" t="s">
        <v>215</v>
      </c>
      <c r="B78" s="135">
        <v>3240</v>
      </c>
      <c r="C78" s="135">
        <v>560</v>
      </c>
      <c r="D78" s="272">
        <v>0</v>
      </c>
      <c r="E78" s="273">
        <v>0</v>
      </c>
      <c r="F78" s="272">
        <v>0</v>
      </c>
      <c r="G78" s="272">
        <v>0</v>
      </c>
      <c r="H78" s="272">
        <v>0</v>
      </c>
      <c r="I78" s="272">
        <v>0</v>
      </c>
      <c r="J78" s="605">
        <f t="shared" si="1"/>
        <v>0</v>
      </c>
    </row>
    <row r="79" spans="1:10" s="21" customFormat="1" ht="12" thickTop="1" thickBot="1" x14ac:dyDescent="0.25">
      <c r="A79" s="64" t="s">
        <v>217</v>
      </c>
      <c r="B79" s="64">
        <v>4100</v>
      </c>
      <c r="C79" s="64">
        <v>570</v>
      </c>
      <c r="D79" s="279">
        <f t="shared" ref="D79:I79" si="12">SUM(D80)</f>
        <v>0</v>
      </c>
      <c r="E79" s="279">
        <f t="shared" si="12"/>
        <v>0</v>
      </c>
      <c r="F79" s="279">
        <f t="shared" si="12"/>
        <v>0</v>
      </c>
      <c r="G79" s="279">
        <f t="shared" si="12"/>
        <v>0</v>
      </c>
      <c r="H79" s="279">
        <f t="shared" si="12"/>
        <v>0</v>
      </c>
      <c r="I79" s="279">
        <f t="shared" si="12"/>
        <v>0</v>
      </c>
      <c r="J79" s="129">
        <f t="shared" si="1"/>
        <v>0</v>
      </c>
    </row>
    <row r="80" spans="1:10" s="21" customFormat="1" ht="12" thickTop="1" thickBot="1" x14ac:dyDescent="0.25">
      <c r="A80" s="134" t="s">
        <v>218</v>
      </c>
      <c r="B80" s="135">
        <v>4110</v>
      </c>
      <c r="C80" s="135">
        <v>580</v>
      </c>
      <c r="D80" s="273">
        <f t="shared" ref="D80:I80" si="13">SUM(D81:D83)</f>
        <v>0</v>
      </c>
      <c r="E80" s="273">
        <f t="shared" si="13"/>
        <v>0</v>
      </c>
      <c r="F80" s="273">
        <f t="shared" si="13"/>
        <v>0</v>
      </c>
      <c r="G80" s="273">
        <f t="shared" si="13"/>
        <v>0</v>
      </c>
      <c r="H80" s="273">
        <f t="shared" si="13"/>
        <v>0</v>
      </c>
      <c r="I80" s="273">
        <f t="shared" si="13"/>
        <v>0</v>
      </c>
      <c r="J80" s="605">
        <f t="shared" si="1"/>
        <v>0</v>
      </c>
    </row>
    <row r="81" spans="1:10" s="21" customFormat="1" ht="11.4" thickTop="1" thickBot="1" x14ac:dyDescent="0.25">
      <c r="A81" s="136" t="s">
        <v>219</v>
      </c>
      <c r="B81" s="125">
        <v>4111</v>
      </c>
      <c r="C81" s="125">
        <v>590</v>
      </c>
      <c r="D81" s="272">
        <v>0</v>
      </c>
      <c r="E81" s="273">
        <v>0</v>
      </c>
      <c r="F81" s="272">
        <v>0</v>
      </c>
      <c r="G81" s="272">
        <v>0</v>
      </c>
      <c r="H81" s="272">
        <v>0</v>
      </c>
      <c r="I81" s="272">
        <v>0</v>
      </c>
      <c r="J81" s="211">
        <f t="shared" si="1"/>
        <v>0</v>
      </c>
    </row>
    <row r="82" spans="1:10" s="21" customFormat="1" ht="12.75" customHeight="1" thickTop="1" thickBot="1" x14ac:dyDescent="0.25">
      <c r="A82" s="136" t="s">
        <v>220</v>
      </c>
      <c r="B82" s="125">
        <v>4112</v>
      </c>
      <c r="C82" s="125">
        <v>600</v>
      </c>
      <c r="D82" s="272">
        <v>0</v>
      </c>
      <c r="E82" s="273">
        <v>0</v>
      </c>
      <c r="F82" s="272">
        <v>0</v>
      </c>
      <c r="G82" s="272">
        <v>0</v>
      </c>
      <c r="H82" s="272">
        <v>0</v>
      </c>
      <c r="I82" s="272">
        <v>0</v>
      </c>
      <c r="J82" s="211">
        <f t="shared" si="1"/>
        <v>0</v>
      </c>
    </row>
    <row r="83" spans="1:10" s="21" customFormat="1" thickTop="1" thickBot="1" x14ac:dyDescent="0.25">
      <c r="A83" s="249" t="s">
        <v>221</v>
      </c>
      <c r="B83" s="125">
        <v>4113</v>
      </c>
      <c r="C83" s="125">
        <v>610</v>
      </c>
      <c r="D83" s="250">
        <v>0</v>
      </c>
      <c r="E83" s="277">
        <v>0</v>
      </c>
      <c r="F83" s="250">
        <v>0</v>
      </c>
      <c r="G83" s="250">
        <v>0</v>
      </c>
      <c r="H83" s="250">
        <v>0</v>
      </c>
      <c r="I83" s="250">
        <v>0</v>
      </c>
      <c r="J83" s="211">
        <f t="shared" si="1"/>
        <v>0</v>
      </c>
    </row>
    <row r="84" spans="1:10" s="21" customFormat="1" ht="11.4" thickTop="1" thickBot="1" x14ac:dyDescent="0.25">
      <c r="A84" s="64" t="s">
        <v>226</v>
      </c>
      <c r="B84" s="64">
        <v>4200</v>
      </c>
      <c r="C84" s="64">
        <v>620</v>
      </c>
      <c r="D84" s="274">
        <f t="shared" ref="D84:I84" si="14">D85</f>
        <v>0</v>
      </c>
      <c r="E84" s="274">
        <f t="shared" si="14"/>
        <v>0</v>
      </c>
      <c r="F84" s="274">
        <f t="shared" si="14"/>
        <v>0</v>
      </c>
      <c r="G84" s="274">
        <f t="shared" si="14"/>
        <v>0</v>
      </c>
      <c r="H84" s="274">
        <f t="shared" si="14"/>
        <v>0</v>
      </c>
      <c r="I84" s="274">
        <f t="shared" si="14"/>
        <v>0</v>
      </c>
      <c r="J84" s="129">
        <f t="shared" si="1"/>
        <v>0</v>
      </c>
    </row>
    <row r="85" spans="1:10" s="21" customFormat="1" ht="12" thickTop="1" thickBot="1" x14ac:dyDescent="0.25">
      <c r="A85" s="134" t="s">
        <v>227</v>
      </c>
      <c r="B85" s="135">
        <v>4210</v>
      </c>
      <c r="C85" s="135">
        <v>630</v>
      </c>
      <c r="D85" s="272">
        <v>0</v>
      </c>
      <c r="E85" s="273">
        <v>0</v>
      </c>
      <c r="F85" s="272">
        <v>0</v>
      </c>
      <c r="G85" s="272">
        <v>0</v>
      </c>
      <c r="H85" s="272">
        <v>0</v>
      </c>
      <c r="I85" s="272">
        <v>0</v>
      </c>
      <c r="J85" s="605">
        <f t="shared" si="1"/>
        <v>0</v>
      </c>
    </row>
    <row r="86" spans="1:10" s="21" customFormat="1" ht="11.4" thickTop="1" thickBot="1" x14ac:dyDescent="0.25">
      <c r="A86" s="136" t="s">
        <v>254</v>
      </c>
      <c r="B86" s="125">
        <v>5000</v>
      </c>
      <c r="C86" s="125">
        <v>640</v>
      </c>
      <c r="D86" s="250" t="s">
        <v>255</v>
      </c>
      <c r="E86" s="250">
        <v>1057</v>
      </c>
      <c r="F86" s="251" t="s">
        <v>255</v>
      </c>
      <c r="G86" s="251" t="s">
        <v>255</v>
      </c>
      <c r="H86" s="251" t="s">
        <v>255</v>
      </c>
      <c r="I86" s="251" t="s">
        <v>255</v>
      </c>
      <c r="J86" s="211" t="s">
        <v>255</v>
      </c>
    </row>
    <row r="87" spans="1:10" s="21" customFormat="1" ht="11.4" thickTop="1" thickBot="1" x14ac:dyDescent="0.25">
      <c r="A87" s="136" t="s">
        <v>495</v>
      </c>
      <c r="B87" s="125">
        <v>9000</v>
      </c>
      <c r="C87" s="125">
        <v>650</v>
      </c>
      <c r="D87" s="250">
        <v>0</v>
      </c>
      <c r="E87" s="277">
        <v>0</v>
      </c>
      <c r="F87" s="250">
        <v>0</v>
      </c>
      <c r="G87" s="250">
        <v>0</v>
      </c>
      <c r="H87" s="250">
        <v>0</v>
      </c>
      <c r="I87" s="250">
        <v>0</v>
      </c>
      <c r="J87" s="211">
        <f t="shared" si="1"/>
        <v>0</v>
      </c>
    </row>
    <row r="88" spans="1:10" s="21" customFormat="1" ht="11.4" hidden="1" thickTop="1" x14ac:dyDescent="0.2">
      <c r="A88" s="143"/>
      <c r="B88" s="593"/>
      <c r="C88" s="593">
        <v>650</v>
      </c>
      <c r="D88" s="606"/>
      <c r="E88" s="607"/>
      <c r="F88" s="606"/>
      <c r="G88" s="606"/>
      <c r="H88" s="606"/>
      <c r="I88" s="606"/>
      <c r="J88" s="608"/>
    </row>
    <row r="89" spans="1:10" s="21" customFormat="1" ht="10.8" hidden="1" thickTop="1" x14ac:dyDescent="0.2">
      <c r="A89" s="155"/>
      <c r="B89" s="595"/>
      <c r="C89" s="595"/>
      <c r="D89" s="609"/>
      <c r="E89" s="610"/>
      <c r="F89" s="609"/>
      <c r="G89" s="609"/>
      <c r="H89" s="609"/>
      <c r="I89" s="609"/>
      <c r="J89" s="611"/>
    </row>
    <row r="90" spans="1:10" s="21" customFormat="1" ht="10.8" hidden="1" thickTop="1" x14ac:dyDescent="0.2">
      <c r="A90" s="155"/>
      <c r="B90" s="595"/>
      <c r="C90" s="595"/>
      <c r="D90" s="609"/>
      <c r="E90" s="610"/>
      <c r="F90" s="609"/>
      <c r="G90" s="609"/>
      <c r="H90" s="609"/>
      <c r="I90" s="609"/>
      <c r="J90" s="611"/>
    </row>
    <row r="91" spans="1:10" s="21" customFormat="1" ht="13.8" hidden="1" thickTop="1" x14ac:dyDescent="0.2">
      <c r="A91" s="157"/>
      <c r="B91" s="595"/>
      <c r="C91" s="595"/>
      <c r="D91" s="609"/>
      <c r="E91" s="612"/>
      <c r="F91" s="609"/>
      <c r="G91" s="609"/>
      <c r="H91" s="609"/>
      <c r="I91" s="609"/>
      <c r="J91" s="611"/>
    </row>
    <row r="92" spans="1:10" s="21" customFormat="1" ht="11.4" hidden="1" thickTop="1" x14ac:dyDescent="0.2">
      <c r="A92" s="147"/>
      <c r="B92" s="596"/>
      <c r="C92" s="596"/>
      <c r="D92" s="613"/>
      <c r="E92" s="614"/>
      <c r="F92" s="613"/>
      <c r="G92" s="613"/>
      <c r="H92" s="613"/>
      <c r="I92" s="613"/>
      <c r="J92" s="615"/>
    </row>
    <row r="93" spans="1:10" s="21" customFormat="1" ht="10.8" hidden="1" thickTop="1" x14ac:dyDescent="0.2">
      <c r="A93" s="155"/>
      <c r="B93" s="595"/>
      <c r="C93" s="595"/>
      <c r="D93" s="609"/>
      <c r="E93" s="610"/>
      <c r="F93" s="609"/>
      <c r="G93" s="609"/>
      <c r="H93" s="609"/>
      <c r="I93" s="609"/>
      <c r="J93" s="611"/>
    </row>
    <row r="94" spans="1:10" s="21" customFormat="1" ht="10.8" hidden="1" thickTop="1" x14ac:dyDescent="0.2">
      <c r="A94" s="155"/>
      <c r="B94" s="595"/>
      <c r="C94" s="595"/>
      <c r="D94" s="609"/>
      <c r="E94" s="610"/>
      <c r="F94" s="609"/>
      <c r="G94" s="609"/>
      <c r="H94" s="609"/>
      <c r="I94" s="609"/>
      <c r="J94" s="611"/>
    </row>
    <row r="95" spans="1:10" s="21" customFormat="1" ht="10.8" hidden="1" thickTop="1" x14ac:dyDescent="0.2">
      <c r="A95" s="155"/>
      <c r="B95" s="595"/>
      <c r="C95" s="595"/>
      <c r="D95" s="609"/>
      <c r="E95" s="610"/>
      <c r="F95" s="609"/>
      <c r="G95" s="609"/>
      <c r="H95" s="609"/>
      <c r="I95" s="609"/>
      <c r="J95" s="611"/>
    </row>
    <row r="96" spans="1:10" s="21" customFormat="1" ht="12" hidden="1" thickTop="1" x14ac:dyDescent="0.2">
      <c r="A96" s="153"/>
      <c r="B96" s="597"/>
      <c r="C96" s="597"/>
      <c r="D96" s="616"/>
      <c r="E96" s="287"/>
      <c r="F96" s="616"/>
      <c r="G96" s="616"/>
      <c r="H96" s="616"/>
      <c r="I96" s="616"/>
      <c r="J96" s="615"/>
    </row>
    <row r="97" spans="1:10" s="21" customFormat="1" ht="11.4" hidden="1" thickTop="1" x14ac:dyDescent="0.2">
      <c r="A97" s="147"/>
      <c r="B97" s="596"/>
      <c r="C97" s="596"/>
      <c r="D97" s="617"/>
      <c r="E97" s="618"/>
      <c r="F97" s="617"/>
      <c r="G97" s="617"/>
      <c r="H97" s="617"/>
      <c r="I97" s="617"/>
      <c r="J97" s="619"/>
    </row>
    <row r="98" spans="1:10" s="21" customFormat="1" ht="11.4" hidden="1" thickTop="1" x14ac:dyDescent="0.2">
      <c r="A98" s="147"/>
      <c r="B98" s="596"/>
      <c r="C98" s="596"/>
      <c r="D98" s="617"/>
      <c r="E98" s="618"/>
      <c r="F98" s="617"/>
      <c r="G98" s="617"/>
      <c r="H98" s="617"/>
      <c r="I98" s="617"/>
      <c r="J98" s="619"/>
    </row>
    <row r="99" spans="1:10" s="21" customFormat="1" ht="10.8" hidden="1" thickTop="1" x14ac:dyDescent="0.2">
      <c r="A99" s="258"/>
      <c r="B99" s="598"/>
      <c r="C99" s="595"/>
      <c r="D99" s="610"/>
      <c r="E99" s="292"/>
      <c r="F99" s="620"/>
      <c r="G99" s="620"/>
      <c r="H99" s="620"/>
      <c r="I99" s="620"/>
      <c r="J99" s="621"/>
    </row>
    <row r="100" spans="1:10" ht="14.25" customHeight="1" thickTop="1" x14ac:dyDescent="0.3">
      <c r="A100" s="198" t="s">
        <v>496</v>
      </c>
      <c r="D100" s="600"/>
      <c r="E100" s="600"/>
    </row>
    <row r="101" spans="1:10" s="1" customFormat="1" ht="12.75" customHeight="1" x14ac:dyDescent="0.25">
      <c r="A101" s="9" t="str">
        <f>[2]ЗАПОЛНИТЬ!F30</f>
        <v xml:space="preserve">Керівник </v>
      </c>
      <c r="C101" s="9"/>
      <c r="D101" s="601"/>
      <c r="E101" s="601"/>
      <c r="F101" s="9"/>
      <c r="G101" s="87" t="str">
        <f>[2]ЗАПОЛНИТЬ!F26</f>
        <v>Л.О.Темченко</v>
      </c>
      <c r="H101" s="87"/>
      <c r="I101" s="87"/>
    </row>
    <row r="102" spans="1:10" s="1" customFormat="1" ht="12.75" customHeight="1" x14ac:dyDescent="0.25">
      <c r="B102" s="9"/>
      <c r="C102" s="9"/>
      <c r="D102" s="231" t="s">
        <v>115</v>
      </c>
      <c r="E102" s="231"/>
      <c r="F102" s="9"/>
      <c r="G102" s="189" t="s">
        <v>116</v>
      </c>
      <c r="H102" s="189"/>
    </row>
    <row r="103" spans="1:10" s="1" customFormat="1" ht="12" customHeight="1" x14ac:dyDescent="0.25">
      <c r="A103" s="9" t="str">
        <f>[2]ЗАПОЛНИТЬ!F31</f>
        <v>Головний бухгалтер</v>
      </c>
      <c r="C103" s="9"/>
      <c r="D103" s="230"/>
      <c r="E103" s="230"/>
      <c r="F103" s="9"/>
      <c r="G103" s="87" t="str">
        <f>[2]ЗАПОЛНИТЬ!F28</f>
        <v>А.М.Трусевич</v>
      </c>
      <c r="H103" s="87"/>
      <c r="I103" s="87"/>
    </row>
    <row r="104" spans="1:10" s="1" customFormat="1" ht="12" customHeight="1" x14ac:dyDescent="0.25">
      <c r="A104" s="94" t="str">
        <f>[2]ЗАПОЛНИТЬ!C19</f>
        <v>"11" квітня 2016 року</v>
      </c>
      <c r="C104" s="9"/>
      <c r="D104" s="231" t="s">
        <v>115</v>
      </c>
      <c r="E104" s="231"/>
      <c r="G104" s="189" t="s">
        <v>116</v>
      </c>
      <c r="H104" s="189"/>
      <c r="I104" s="355"/>
    </row>
    <row r="105" spans="1:10" s="1" customFormat="1" ht="13.8" x14ac:dyDescent="0.25">
      <c r="A105" s="21" t="s">
        <v>229</v>
      </c>
    </row>
    <row r="107" spans="1:10" x14ac:dyDescent="0.3">
      <c r="A107" s="602"/>
    </row>
  </sheetData>
  <mergeCells count="34">
    <mergeCell ref="D103:E103"/>
    <mergeCell ref="G103:I103"/>
    <mergeCell ref="D104:E104"/>
    <mergeCell ref="G104:H104"/>
    <mergeCell ref="H19:H21"/>
    <mergeCell ref="I19:I21"/>
    <mergeCell ref="J19:J21"/>
    <mergeCell ref="D101:E101"/>
    <mergeCell ref="G101:I101"/>
    <mergeCell ref="D102:E102"/>
    <mergeCell ref="G102:H102"/>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sqref="A1:XFD1048576"/>
    </sheetView>
  </sheetViews>
  <sheetFormatPr defaultRowHeight="14.4" x14ac:dyDescent="0.3"/>
  <cols>
    <col min="1" max="1" width="66" customWidth="1"/>
    <col min="2" max="2" width="5.33203125" customWidth="1"/>
    <col min="3" max="3" width="4.44140625" customWidth="1"/>
    <col min="4" max="4" width="10.5546875" customWidth="1"/>
    <col min="5" max="5" width="11.88671875" customWidth="1"/>
    <col min="6" max="6" width="9.88671875" customWidth="1"/>
    <col min="7" max="7" width="12.5546875" customWidth="1"/>
    <col min="8" max="8" width="11.5546875" customWidth="1"/>
    <col min="9" max="9" width="12.33203125" customWidth="1"/>
    <col min="10" max="10" width="11.44140625" customWidth="1"/>
    <col min="14" max="14" width="10.109375" customWidth="1"/>
    <col min="257" max="257" width="66" customWidth="1"/>
    <col min="258" max="258" width="5.33203125" customWidth="1"/>
    <col min="259" max="259" width="4.44140625" customWidth="1"/>
    <col min="260" max="260" width="10.5546875" customWidth="1"/>
    <col min="261" max="261" width="11.88671875" customWidth="1"/>
    <col min="262" max="262" width="9.88671875" customWidth="1"/>
    <col min="263" max="263" width="12.5546875" customWidth="1"/>
    <col min="264" max="264" width="11.5546875" customWidth="1"/>
    <col min="265" max="265" width="12.33203125" customWidth="1"/>
    <col min="266" max="266" width="11.44140625" customWidth="1"/>
    <col min="270" max="270" width="10.109375" customWidth="1"/>
    <col min="513" max="513" width="66" customWidth="1"/>
    <col min="514" max="514" width="5.33203125" customWidth="1"/>
    <col min="515" max="515" width="4.44140625" customWidth="1"/>
    <col min="516" max="516" width="10.5546875" customWidth="1"/>
    <col min="517" max="517" width="11.88671875" customWidth="1"/>
    <col min="518" max="518" width="9.88671875" customWidth="1"/>
    <col min="519" max="519" width="12.5546875" customWidth="1"/>
    <col min="520" max="520" width="11.5546875" customWidth="1"/>
    <col min="521" max="521" width="12.33203125" customWidth="1"/>
    <col min="522" max="522" width="11.44140625" customWidth="1"/>
    <col min="526" max="526" width="10.109375" customWidth="1"/>
    <col min="769" max="769" width="66" customWidth="1"/>
    <col min="770" max="770" width="5.33203125" customWidth="1"/>
    <col min="771" max="771" width="4.44140625" customWidth="1"/>
    <col min="772" max="772" width="10.5546875" customWidth="1"/>
    <col min="773" max="773" width="11.88671875" customWidth="1"/>
    <col min="774" max="774" width="9.88671875" customWidth="1"/>
    <col min="775" max="775" width="12.5546875" customWidth="1"/>
    <col min="776" max="776" width="11.5546875" customWidth="1"/>
    <col min="777" max="777" width="12.33203125" customWidth="1"/>
    <col min="778" max="778" width="11.44140625" customWidth="1"/>
    <col min="782" max="782" width="10.109375" customWidth="1"/>
    <col min="1025" max="1025" width="66" customWidth="1"/>
    <col min="1026" max="1026" width="5.33203125" customWidth="1"/>
    <col min="1027" max="1027" width="4.44140625" customWidth="1"/>
    <col min="1028" max="1028" width="10.5546875" customWidth="1"/>
    <col min="1029" max="1029" width="11.88671875" customWidth="1"/>
    <col min="1030" max="1030" width="9.88671875" customWidth="1"/>
    <col min="1031" max="1031" width="12.5546875" customWidth="1"/>
    <col min="1032" max="1032" width="11.5546875" customWidth="1"/>
    <col min="1033" max="1033" width="12.33203125" customWidth="1"/>
    <col min="1034" max="1034" width="11.44140625" customWidth="1"/>
    <col min="1038" max="1038" width="10.109375" customWidth="1"/>
    <col min="1281" max="1281" width="66" customWidth="1"/>
    <col min="1282" max="1282" width="5.33203125" customWidth="1"/>
    <col min="1283" max="1283" width="4.44140625" customWidth="1"/>
    <col min="1284" max="1284" width="10.5546875" customWidth="1"/>
    <col min="1285" max="1285" width="11.88671875" customWidth="1"/>
    <col min="1286" max="1286" width="9.88671875" customWidth="1"/>
    <col min="1287" max="1287" width="12.5546875" customWidth="1"/>
    <col min="1288" max="1288" width="11.5546875" customWidth="1"/>
    <col min="1289" max="1289" width="12.33203125" customWidth="1"/>
    <col min="1290" max="1290" width="11.44140625" customWidth="1"/>
    <col min="1294" max="1294" width="10.109375" customWidth="1"/>
    <col min="1537" max="1537" width="66" customWidth="1"/>
    <col min="1538" max="1538" width="5.33203125" customWidth="1"/>
    <col min="1539" max="1539" width="4.44140625" customWidth="1"/>
    <col min="1540" max="1540" width="10.5546875" customWidth="1"/>
    <col min="1541" max="1541" width="11.88671875" customWidth="1"/>
    <col min="1542" max="1542" width="9.88671875" customWidth="1"/>
    <col min="1543" max="1543" width="12.5546875" customWidth="1"/>
    <col min="1544" max="1544" width="11.5546875" customWidth="1"/>
    <col min="1545" max="1545" width="12.33203125" customWidth="1"/>
    <col min="1546" max="1546" width="11.44140625" customWidth="1"/>
    <col min="1550" max="1550" width="10.109375" customWidth="1"/>
    <col min="1793" max="1793" width="66" customWidth="1"/>
    <col min="1794" max="1794" width="5.33203125" customWidth="1"/>
    <col min="1795" max="1795" width="4.44140625" customWidth="1"/>
    <col min="1796" max="1796" width="10.5546875" customWidth="1"/>
    <col min="1797" max="1797" width="11.88671875" customWidth="1"/>
    <col min="1798" max="1798" width="9.88671875" customWidth="1"/>
    <col min="1799" max="1799" width="12.5546875" customWidth="1"/>
    <col min="1800" max="1800" width="11.5546875" customWidth="1"/>
    <col min="1801" max="1801" width="12.33203125" customWidth="1"/>
    <col min="1802" max="1802" width="11.44140625" customWidth="1"/>
    <col min="1806" max="1806" width="10.109375" customWidth="1"/>
    <col min="2049" max="2049" width="66" customWidth="1"/>
    <col min="2050" max="2050" width="5.33203125" customWidth="1"/>
    <col min="2051" max="2051" width="4.44140625" customWidth="1"/>
    <col min="2052" max="2052" width="10.5546875" customWidth="1"/>
    <col min="2053" max="2053" width="11.88671875" customWidth="1"/>
    <col min="2054" max="2054" width="9.88671875" customWidth="1"/>
    <col min="2055" max="2055" width="12.5546875" customWidth="1"/>
    <col min="2056" max="2056" width="11.5546875" customWidth="1"/>
    <col min="2057" max="2057" width="12.33203125" customWidth="1"/>
    <col min="2058" max="2058" width="11.44140625" customWidth="1"/>
    <col min="2062" max="2062" width="10.109375" customWidth="1"/>
    <col min="2305" max="2305" width="66" customWidth="1"/>
    <col min="2306" max="2306" width="5.33203125" customWidth="1"/>
    <col min="2307" max="2307" width="4.44140625" customWidth="1"/>
    <col min="2308" max="2308" width="10.5546875" customWidth="1"/>
    <col min="2309" max="2309" width="11.88671875" customWidth="1"/>
    <col min="2310" max="2310" width="9.88671875" customWidth="1"/>
    <col min="2311" max="2311" width="12.5546875" customWidth="1"/>
    <col min="2312" max="2312" width="11.5546875" customWidth="1"/>
    <col min="2313" max="2313" width="12.33203125" customWidth="1"/>
    <col min="2314" max="2314" width="11.44140625" customWidth="1"/>
    <col min="2318" max="2318" width="10.109375" customWidth="1"/>
    <col min="2561" max="2561" width="66" customWidth="1"/>
    <col min="2562" max="2562" width="5.33203125" customWidth="1"/>
    <col min="2563" max="2563" width="4.44140625" customWidth="1"/>
    <col min="2564" max="2564" width="10.5546875" customWidth="1"/>
    <col min="2565" max="2565" width="11.88671875" customWidth="1"/>
    <col min="2566" max="2566" width="9.88671875" customWidth="1"/>
    <col min="2567" max="2567" width="12.5546875" customWidth="1"/>
    <col min="2568" max="2568" width="11.5546875" customWidth="1"/>
    <col min="2569" max="2569" width="12.33203125" customWidth="1"/>
    <col min="2570" max="2570" width="11.44140625" customWidth="1"/>
    <col min="2574" max="2574" width="10.109375" customWidth="1"/>
    <col min="2817" max="2817" width="66" customWidth="1"/>
    <col min="2818" max="2818" width="5.33203125" customWidth="1"/>
    <col min="2819" max="2819" width="4.44140625" customWidth="1"/>
    <col min="2820" max="2820" width="10.5546875" customWidth="1"/>
    <col min="2821" max="2821" width="11.88671875" customWidth="1"/>
    <col min="2822" max="2822" width="9.88671875" customWidth="1"/>
    <col min="2823" max="2823" width="12.5546875" customWidth="1"/>
    <col min="2824" max="2824" width="11.5546875" customWidth="1"/>
    <col min="2825" max="2825" width="12.33203125" customWidth="1"/>
    <col min="2826" max="2826" width="11.44140625" customWidth="1"/>
    <col min="2830" max="2830" width="10.109375" customWidth="1"/>
    <col min="3073" max="3073" width="66" customWidth="1"/>
    <col min="3074" max="3074" width="5.33203125" customWidth="1"/>
    <col min="3075" max="3075" width="4.44140625" customWidth="1"/>
    <col min="3076" max="3076" width="10.5546875" customWidth="1"/>
    <col min="3077" max="3077" width="11.88671875" customWidth="1"/>
    <col min="3078" max="3078" width="9.88671875" customWidth="1"/>
    <col min="3079" max="3079" width="12.5546875" customWidth="1"/>
    <col min="3080" max="3080" width="11.5546875" customWidth="1"/>
    <col min="3081" max="3081" width="12.33203125" customWidth="1"/>
    <col min="3082" max="3082" width="11.44140625" customWidth="1"/>
    <col min="3086" max="3086" width="10.109375" customWidth="1"/>
    <col min="3329" max="3329" width="66" customWidth="1"/>
    <col min="3330" max="3330" width="5.33203125" customWidth="1"/>
    <col min="3331" max="3331" width="4.44140625" customWidth="1"/>
    <col min="3332" max="3332" width="10.5546875" customWidth="1"/>
    <col min="3333" max="3333" width="11.88671875" customWidth="1"/>
    <col min="3334" max="3334" width="9.88671875" customWidth="1"/>
    <col min="3335" max="3335" width="12.5546875" customWidth="1"/>
    <col min="3336" max="3336" width="11.5546875" customWidth="1"/>
    <col min="3337" max="3337" width="12.33203125" customWidth="1"/>
    <col min="3338" max="3338" width="11.44140625" customWidth="1"/>
    <col min="3342" max="3342" width="10.109375" customWidth="1"/>
    <col min="3585" max="3585" width="66" customWidth="1"/>
    <col min="3586" max="3586" width="5.33203125" customWidth="1"/>
    <col min="3587" max="3587" width="4.44140625" customWidth="1"/>
    <col min="3588" max="3588" width="10.5546875" customWidth="1"/>
    <col min="3589" max="3589" width="11.88671875" customWidth="1"/>
    <col min="3590" max="3590" width="9.88671875" customWidth="1"/>
    <col min="3591" max="3591" width="12.5546875" customWidth="1"/>
    <col min="3592" max="3592" width="11.5546875" customWidth="1"/>
    <col min="3593" max="3593" width="12.33203125" customWidth="1"/>
    <col min="3594" max="3594" width="11.44140625" customWidth="1"/>
    <col min="3598" max="3598" width="10.109375" customWidth="1"/>
    <col min="3841" max="3841" width="66" customWidth="1"/>
    <col min="3842" max="3842" width="5.33203125" customWidth="1"/>
    <col min="3843" max="3843" width="4.44140625" customWidth="1"/>
    <col min="3844" max="3844" width="10.5546875" customWidth="1"/>
    <col min="3845" max="3845" width="11.88671875" customWidth="1"/>
    <col min="3846" max="3846" width="9.88671875" customWidth="1"/>
    <col min="3847" max="3847" width="12.5546875" customWidth="1"/>
    <col min="3848" max="3848" width="11.5546875" customWidth="1"/>
    <col min="3849" max="3849" width="12.33203125" customWidth="1"/>
    <col min="3850" max="3850" width="11.44140625" customWidth="1"/>
    <col min="3854" max="3854" width="10.109375" customWidth="1"/>
    <col min="4097" max="4097" width="66" customWidth="1"/>
    <col min="4098" max="4098" width="5.33203125" customWidth="1"/>
    <col min="4099" max="4099" width="4.44140625" customWidth="1"/>
    <col min="4100" max="4100" width="10.5546875" customWidth="1"/>
    <col min="4101" max="4101" width="11.88671875" customWidth="1"/>
    <col min="4102" max="4102" width="9.88671875" customWidth="1"/>
    <col min="4103" max="4103" width="12.5546875" customWidth="1"/>
    <col min="4104" max="4104" width="11.5546875" customWidth="1"/>
    <col min="4105" max="4105" width="12.33203125" customWidth="1"/>
    <col min="4106" max="4106" width="11.44140625" customWidth="1"/>
    <col min="4110" max="4110" width="10.109375" customWidth="1"/>
    <col min="4353" max="4353" width="66" customWidth="1"/>
    <col min="4354" max="4354" width="5.33203125" customWidth="1"/>
    <col min="4355" max="4355" width="4.44140625" customWidth="1"/>
    <col min="4356" max="4356" width="10.5546875" customWidth="1"/>
    <col min="4357" max="4357" width="11.88671875" customWidth="1"/>
    <col min="4358" max="4358" width="9.88671875" customWidth="1"/>
    <col min="4359" max="4359" width="12.5546875" customWidth="1"/>
    <col min="4360" max="4360" width="11.5546875" customWidth="1"/>
    <col min="4361" max="4361" width="12.33203125" customWidth="1"/>
    <col min="4362" max="4362" width="11.44140625" customWidth="1"/>
    <col min="4366" max="4366" width="10.109375" customWidth="1"/>
    <col min="4609" max="4609" width="66" customWidth="1"/>
    <col min="4610" max="4610" width="5.33203125" customWidth="1"/>
    <col min="4611" max="4611" width="4.44140625" customWidth="1"/>
    <col min="4612" max="4612" width="10.5546875" customWidth="1"/>
    <col min="4613" max="4613" width="11.88671875" customWidth="1"/>
    <col min="4614" max="4614" width="9.88671875" customWidth="1"/>
    <col min="4615" max="4615" width="12.5546875" customWidth="1"/>
    <col min="4616" max="4616" width="11.5546875" customWidth="1"/>
    <col min="4617" max="4617" width="12.33203125" customWidth="1"/>
    <col min="4618" max="4618" width="11.44140625" customWidth="1"/>
    <col min="4622" max="4622" width="10.109375" customWidth="1"/>
    <col min="4865" max="4865" width="66" customWidth="1"/>
    <col min="4866" max="4866" width="5.33203125" customWidth="1"/>
    <col min="4867" max="4867" width="4.44140625" customWidth="1"/>
    <col min="4868" max="4868" width="10.5546875" customWidth="1"/>
    <col min="4869" max="4869" width="11.88671875" customWidth="1"/>
    <col min="4870" max="4870" width="9.88671875" customWidth="1"/>
    <col min="4871" max="4871" width="12.5546875" customWidth="1"/>
    <col min="4872" max="4872" width="11.5546875" customWidth="1"/>
    <col min="4873" max="4873" width="12.33203125" customWidth="1"/>
    <col min="4874" max="4874" width="11.44140625" customWidth="1"/>
    <col min="4878" max="4878" width="10.109375" customWidth="1"/>
    <col min="5121" max="5121" width="66" customWidth="1"/>
    <col min="5122" max="5122" width="5.33203125" customWidth="1"/>
    <col min="5123" max="5123" width="4.44140625" customWidth="1"/>
    <col min="5124" max="5124" width="10.5546875" customWidth="1"/>
    <col min="5125" max="5125" width="11.88671875" customWidth="1"/>
    <col min="5126" max="5126" width="9.88671875" customWidth="1"/>
    <col min="5127" max="5127" width="12.5546875" customWidth="1"/>
    <col min="5128" max="5128" width="11.5546875" customWidth="1"/>
    <col min="5129" max="5129" width="12.33203125" customWidth="1"/>
    <col min="5130" max="5130" width="11.44140625" customWidth="1"/>
    <col min="5134" max="5134" width="10.109375" customWidth="1"/>
    <col min="5377" max="5377" width="66" customWidth="1"/>
    <col min="5378" max="5378" width="5.33203125" customWidth="1"/>
    <col min="5379" max="5379" width="4.44140625" customWidth="1"/>
    <col min="5380" max="5380" width="10.5546875" customWidth="1"/>
    <col min="5381" max="5381" width="11.88671875" customWidth="1"/>
    <col min="5382" max="5382" width="9.88671875" customWidth="1"/>
    <col min="5383" max="5383" width="12.5546875" customWidth="1"/>
    <col min="5384" max="5384" width="11.5546875" customWidth="1"/>
    <col min="5385" max="5385" width="12.33203125" customWidth="1"/>
    <col min="5386" max="5386" width="11.44140625" customWidth="1"/>
    <col min="5390" max="5390" width="10.109375" customWidth="1"/>
    <col min="5633" max="5633" width="66" customWidth="1"/>
    <col min="5634" max="5634" width="5.33203125" customWidth="1"/>
    <col min="5635" max="5635" width="4.44140625" customWidth="1"/>
    <col min="5636" max="5636" width="10.5546875" customWidth="1"/>
    <col min="5637" max="5637" width="11.88671875" customWidth="1"/>
    <col min="5638" max="5638" width="9.88671875" customWidth="1"/>
    <col min="5639" max="5639" width="12.5546875" customWidth="1"/>
    <col min="5640" max="5640" width="11.5546875" customWidth="1"/>
    <col min="5641" max="5641" width="12.33203125" customWidth="1"/>
    <col min="5642" max="5642" width="11.44140625" customWidth="1"/>
    <col min="5646" max="5646" width="10.109375" customWidth="1"/>
    <col min="5889" max="5889" width="66" customWidth="1"/>
    <col min="5890" max="5890" width="5.33203125" customWidth="1"/>
    <col min="5891" max="5891" width="4.44140625" customWidth="1"/>
    <col min="5892" max="5892" width="10.5546875" customWidth="1"/>
    <col min="5893" max="5893" width="11.88671875" customWidth="1"/>
    <col min="5894" max="5894" width="9.88671875" customWidth="1"/>
    <col min="5895" max="5895" width="12.5546875" customWidth="1"/>
    <col min="5896" max="5896" width="11.5546875" customWidth="1"/>
    <col min="5897" max="5897" width="12.33203125" customWidth="1"/>
    <col min="5898" max="5898" width="11.44140625" customWidth="1"/>
    <col min="5902" max="5902" width="10.109375" customWidth="1"/>
    <col min="6145" max="6145" width="66" customWidth="1"/>
    <col min="6146" max="6146" width="5.33203125" customWidth="1"/>
    <col min="6147" max="6147" width="4.44140625" customWidth="1"/>
    <col min="6148" max="6148" width="10.5546875" customWidth="1"/>
    <col min="6149" max="6149" width="11.88671875" customWidth="1"/>
    <col min="6150" max="6150" width="9.88671875" customWidth="1"/>
    <col min="6151" max="6151" width="12.5546875" customWidth="1"/>
    <col min="6152" max="6152" width="11.5546875" customWidth="1"/>
    <col min="6153" max="6153" width="12.33203125" customWidth="1"/>
    <col min="6154" max="6154" width="11.44140625" customWidth="1"/>
    <col min="6158" max="6158" width="10.109375" customWidth="1"/>
    <col min="6401" max="6401" width="66" customWidth="1"/>
    <col min="6402" max="6402" width="5.33203125" customWidth="1"/>
    <col min="6403" max="6403" width="4.44140625" customWidth="1"/>
    <col min="6404" max="6404" width="10.5546875" customWidth="1"/>
    <col min="6405" max="6405" width="11.88671875" customWidth="1"/>
    <col min="6406" max="6406" width="9.88671875" customWidth="1"/>
    <col min="6407" max="6407" width="12.5546875" customWidth="1"/>
    <col min="6408" max="6408" width="11.5546875" customWidth="1"/>
    <col min="6409" max="6409" width="12.33203125" customWidth="1"/>
    <col min="6410" max="6410" width="11.44140625" customWidth="1"/>
    <col min="6414" max="6414" width="10.109375" customWidth="1"/>
    <col min="6657" max="6657" width="66" customWidth="1"/>
    <col min="6658" max="6658" width="5.33203125" customWidth="1"/>
    <col min="6659" max="6659" width="4.44140625" customWidth="1"/>
    <col min="6660" max="6660" width="10.5546875" customWidth="1"/>
    <col min="6661" max="6661" width="11.88671875" customWidth="1"/>
    <col min="6662" max="6662" width="9.88671875" customWidth="1"/>
    <col min="6663" max="6663" width="12.5546875" customWidth="1"/>
    <col min="6664" max="6664" width="11.5546875" customWidth="1"/>
    <col min="6665" max="6665" width="12.33203125" customWidth="1"/>
    <col min="6666" max="6666" width="11.44140625" customWidth="1"/>
    <col min="6670" max="6670" width="10.109375" customWidth="1"/>
    <col min="6913" max="6913" width="66" customWidth="1"/>
    <col min="6914" max="6914" width="5.33203125" customWidth="1"/>
    <col min="6915" max="6915" width="4.44140625" customWidth="1"/>
    <col min="6916" max="6916" width="10.5546875" customWidth="1"/>
    <col min="6917" max="6917" width="11.88671875" customWidth="1"/>
    <col min="6918" max="6918" width="9.88671875" customWidth="1"/>
    <col min="6919" max="6919" width="12.5546875" customWidth="1"/>
    <col min="6920" max="6920" width="11.5546875" customWidth="1"/>
    <col min="6921" max="6921" width="12.33203125" customWidth="1"/>
    <col min="6922" max="6922" width="11.44140625" customWidth="1"/>
    <col min="6926" max="6926" width="10.109375" customWidth="1"/>
    <col min="7169" max="7169" width="66" customWidth="1"/>
    <col min="7170" max="7170" width="5.33203125" customWidth="1"/>
    <col min="7171" max="7171" width="4.44140625" customWidth="1"/>
    <col min="7172" max="7172" width="10.5546875" customWidth="1"/>
    <col min="7173" max="7173" width="11.88671875" customWidth="1"/>
    <col min="7174" max="7174" width="9.88671875" customWidth="1"/>
    <col min="7175" max="7175" width="12.5546875" customWidth="1"/>
    <col min="7176" max="7176" width="11.5546875" customWidth="1"/>
    <col min="7177" max="7177" width="12.33203125" customWidth="1"/>
    <col min="7178" max="7178" width="11.44140625" customWidth="1"/>
    <col min="7182" max="7182" width="10.109375" customWidth="1"/>
    <col min="7425" max="7425" width="66" customWidth="1"/>
    <col min="7426" max="7426" width="5.33203125" customWidth="1"/>
    <col min="7427" max="7427" width="4.44140625" customWidth="1"/>
    <col min="7428" max="7428" width="10.5546875" customWidth="1"/>
    <col min="7429" max="7429" width="11.88671875" customWidth="1"/>
    <col min="7430" max="7430" width="9.88671875" customWidth="1"/>
    <col min="7431" max="7431" width="12.5546875" customWidth="1"/>
    <col min="7432" max="7432" width="11.5546875" customWidth="1"/>
    <col min="7433" max="7433" width="12.33203125" customWidth="1"/>
    <col min="7434" max="7434" width="11.44140625" customWidth="1"/>
    <col min="7438" max="7438" width="10.109375" customWidth="1"/>
    <col min="7681" max="7681" width="66" customWidth="1"/>
    <col min="7682" max="7682" width="5.33203125" customWidth="1"/>
    <col min="7683" max="7683" width="4.44140625" customWidth="1"/>
    <col min="7684" max="7684" width="10.5546875" customWidth="1"/>
    <col min="7685" max="7685" width="11.88671875" customWidth="1"/>
    <col min="7686" max="7686" width="9.88671875" customWidth="1"/>
    <col min="7687" max="7687" width="12.5546875" customWidth="1"/>
    <col min="7688" max="7688" width="11.5546875" customWidth="1"/>
    <col min="7689" max="7689" width="12.33203125" customWidth="1"/>
    <col min="7690" max="7690" width="11.44140625" customWidth="1"/>
    <col min="7694" max="7694" width="10.109375" customWidth="1"/>
    <col min="7937" max="7937" width="66" customWidth="1"/>
    <col min="7938" max="7938" width="5.33203125" customWidth="1"/>
    <col min="7939" max="7939" width="4.44140625" customWidth="1"/>
    <col min="7940" max="7940" width="10.5546875" customWidth="1"/>
    <col min="7941" max="7941" width="11.88671875" customWidth="1"/>
    <col min="7942" max="7942" width="9.88671875" customWidth="1"/>
    <col min="7943" max="7943" width="12.5546875" customWidth="1"/>
    <col min="7944" max="7944" width="11.5546875" customWidth="1"/>
    <col min="7945" max="7945" width="12.33203125" customWidth="1"/>
    <col min="7946" max="7946" width="11.44140625" customWidth="1"/>
    <col min="7950" max="7950" width="10.109375" customWidth="1"/>
    <col min="8193" max="8193" width="66" customWidth="1"/>
    <col min="8194" max="8194" width="5.33203125" customWidth="1"/>
    <col min="8195" max="8195" width="4.44140625" customWidth="1"/>
    <col min="8196" max="8196" width="10.5546875" customWidth="1"/>
    <col min="8197" max="8197" width="11.88671875" customWidth="1"/>
    <col min="8198" max="8198" width="9.88671875" customWidth="1"/>
    <col min="8199" max="8199" width="12.5546875" customWidth="1"/>
    <col min="8200" max="8200" width="11.5546875" customWidth="1"/>
    <col min="8201" max="8201" width="12.33203125" customWidth="1"/>
    <col min="8202" max="8202" width="11.44140625" customWidth="1"/>
    <col min="8206" max="8206" width="10.109375" customWidth="1"/>
    <col min="8449" max="8449" width="66" customWidth="1"/>
    <col min="8450" max="8450" width="5.33203125" customWidth="1"/>
    <col min="8451" max="8451" width="4.44140625" customWidth="1"/>
    <col min="8452" max="8452" width="10.5546875" customWidth="1"/>
    <col min="8453" max="8453" width="11.88671875" customWidth="1"/>
    <col min="8454" max="8454" width="9.88671875" customWidth="1"/>
    <col min="8455" max="8455" width="12.5546875" customWidth="1"/>
    <col min="8456" max="8456" width="11.5546875" customWidth="1"/>
    <col min="8457" max="8457" width="12.33203125" customWidth="1"/>
    <col min="8458" max="8458" width="11.44140625" customWidth="1"/>
    <col min="8462" max="8462" width="10.109375" customWidth="1"/>
    <col min="8705" max="8705" width="66" customWidth="1"/>
    <col min="8706" max="8706" width="5.33203125" customWidth="1"/>
    <col min="8707" max="8707" width="4.44140625" customWidth="1"/>
    <col min="8708" max="8708" width="10.5546875" customWidth="1"/>
    <col min="8709" max="8709" width="11.88671875" customWidth="1"/>
    <col min="8710" max="8710" width="9.88671875" customWidth="1"/>
    <col min="8711" max="8711" width="12.5546875" customWidth="1"/>
    <col min="8712" max="8712" width="11.5546875" customWidth="1"/>
    <col min="8713" max="8713" width="12.33203125" customWidth="1"/>
    <col min="8714" max="8714" width="11.44140625" customWidth="1"/>
    <col min="8718" max="8718" width="10.109375" customWidth="1"/>
    <col min="8961" max="8961" width="66" customWidth="1"/>
    <col min="8962" max="8962" width="5.33203125" customWidth="1"/>
    <col min="8963" max="8963" width="4.44140625" customWidth="1"/>
    <col min="8964" max="8964" width="10.5546875" customWidth="1"/>
    <col min="8965" max="8965" width="11.88671875" customWidth="1"/>
    <col min="8966" max="8966" width="9.88671875" customWidth="1"/>
    <col min="8967" max="8967" width="12.5546875" customWidth="1"/>
    <col min="8968" max="8968" width="11.5546875" customWidth="1"/>
    <col min="8969" max="8969" width="12.33203125" customWidth="1"/>
    <col min="8970" max="8970" width="11.44140625" customWidth="1"/>
    <col min="8974" max="8974" width="10.109375" customWidth="1"/>
    <col min="9217" max="9217" width="66" customWidth="1"/>
    <col min="9218" max="9218" width="5.33203125" customWidth="1"/>
    <col min="9219" max="9219" width="4.44140625" customWidth="1"/>
    <col min="9220" max="9220" width="10.5546875" customWidth="1"/>
    <col min="9221" max="9221" width="11.88671875" customWidth="1"/>
    <col min="9222" max="9222" width="9.88671875" customWidth="1"/>
    <col min="9223" max="9223" width="12.5546875" customWidth="1"/>
    <col min="9224" max="9224" width="11.5546875" customWidth="1"/>
    <col min="9225" max="9225" width="12.33203125" customWidth="1"/>
    <col min="9226" max="9226" width="11.44140625" customWidth="1"/>
    <col min="9230" max="9230" width="10.109375" customWidth="1"/>
    <col min="9473" max="9473" width="66" customWidth="1"/>
    <col min="9474" max="9474" width="5.33203125" customWidth="1"/>
    <col min="9475" max="9475" width="4.44140625" customWidth="1"/>
    <col min="9476" max="9476" width="10.5546875" customWidth="1"/>
    <col min="9477" max="9477" width="11.88671875" customWidth="1"/>
    <col min="9478" max="9478" width="9.88671875" customWidth="1"/>
    <col min="9479" max="9479" width="12.5546875" customWidth="1"/>
    <col min="9480" max="9480" width="11.5546875" customWidth="1"/>
    <col min="9481" max="9481" width="12.33203125" customWidth="1"/>
    <col min="9482" max="9482" width="11.44140625" customWidth="1"/>
    <col min="9486" max="9486" width="10.109375" customWidth="1"/>
    <col min="9729" max="9729" width="66" customWidth="1"/>
    <col min="9730" max="9730" width="5.33203125" customWidth="1"/>
    <col min="9731" max="9731" width="4.44140625" customWidth="1"/>
    <col min="9732" max="9732" width="10.5546875" customWidth="1"/>
    <col min="9733" max="9733" width="11.88671875" customWidth="1"/>
    <col min="9734" max="9734" width="9.88671875" customWidth="1"/>
    <col min="9735" max="9735" width="12.5546875" customWidth="1"/>
    <col min="9736" max="9736" width="11.5546875" customWidth="1"/>
    <col min="9737" max="9737" width="12.33203125" customWidth="1"/>
    <col min="9738" max="9738" width="11.44140625" customWidth="1"/>
    <col min="9742" max="9742" width="10.109375" customWidth="1"/>
    <col min="9985" max="9985" width="66" customWidth="1"/>
    <col min="9986" max="9986" width="5.33203125" customWidth="1"/>
    <col min="9987" max="9987" width="4.44140625" customWidth="1"/>
    <col min="9988" max="9988" width="10.5546875" customWidth="1"/>
    <col min="9989" max="9989" width="11.88671875" customWidth="1"/>
    <col min="9990" max="9990" width="9.88671875" customWidth="1"/>
    <col min="9991" max="9991" width="12.5546875" customWidth="1"/>
    <col min="9992" max="9992" width="11.5546875" customWidth="1"/>
    <col min="9993" max="9993" width="12.33203125" customWidth="1"/>
    <col min="9994" max="9994" width="11.44140625" customWidth="1"/>
    <col min="9998" max="9998" width="10.109375" customWidth="1"/>
    <col min="10241" max="10241" width="66" customWidth="1"/>
    <col min="10242" max="10242" width="5.33203125" customWidth="1"/>
    <col min="10243" max="10243" width="4.44140625" customWidth="1"/>
    <col min="10244" max="10244" width="10.5546875" customWidth="1"/>
    <col min="10245" max="10245" width="11.88671875" customWidth="1"/>
    <col min="10246" max="10246" width="9.88671875" customWidth="1"/>
    <col min="10247" max="10247" width="12.5546875" customWidth="1"/>
    <col min="10248" max="10248" width="11.5546875" customWidth="1"/>
    <col min="10249" max="10249" width="12.33203125" customWidth="1"/>
    <col min="10250" max="10250" width="11.44140625" customWidth="1"/>
    <col min="10254" max="10254" width="10.109375" customWidth="1"/>
    <col min="10497" max="10497" width="66" customWidth="1"/>
    <col min="10498" max="10498" width="5.33203125" customWidth="1"/>
    <col min="10499" max="10499" width="4.44140625" customWidth="1"/>
    <col min="10500" max="10500" width="10.5546875" customWidth="1"/>
    <col min="10501" max="10501" width="11.88671875" customWidth="1"/>
    <col min="10502" max="10502" width="9.88671875" customWidth="1"/>
    <col min="10503" max="10503" width="12.5546875" customWidth="1"/>
    <col min="10504" max="10504" width="11.5546875" customWidth="1"/>
    <col min="10505" max="10505" width="12.33203125" customWidth="1"/>
    <col min="10506" max="10506" width="11.44140625" customWidth="1"/>
    <col min="10510" max="10510" width="10.109375" customWidth="1"/>
    <col min="10753" max="10753" width="66" customWidth="1"/>
    <col min="10754" max="10754" width="5.33203125" customWidth="1"/>
    <col min="10755" max="10755" width="4.44140625" customWidth="1"/>
    <col min="10756" max="10756" width="10.5546875" customWidth="1"/>
    <col min="10757" max="10757" width="11.88671875" customWidth="1"/>
    <col min="10758" max="10758" width="9.88671875" customWidth="1"/>
    <col min="10759" max="10759" width="12.5546875" customWidth="1"/>
    <col min="10760" max="10760" width="11.5546875" customWidth="1"/>
    <col min="10761" max="10761" width="12.33203125" customWidth="1"/>
    <col min="10762" max="10762" width="11.44140625" customWidth="1"/>
    <col min="10766" max="10766" width="10.109375" customWidth="1"/>
    <col min="11009" max="11009" width="66" customWidth="1"/>
    <col min="11010" max="11010" width="5.33203125" customWidth="1"/>
    <col min="11011" max="11011" width="4.44140625" customWidth="1"/>
    <col min="11012" max="11012" width="10.5546875" customWidth="1"/>
    <col min="11013" max="11013" width="11.88671875" customWidth="1"/>
    <col min="11014" max="11014" width="9.88671875" customWidth="1"/>
    <col min="11015" max="11015" width="12.5546875" customWidth="1"/>
    <col min="11016" max="11016" width="11.5546875" customWidth="1"/>
    <col min="11017" max="11017" width="12.33203125" customWidth="1"/>
    <col min="11018" max="11018" width="11.44140625" customWidth="1"/>
    <col min="11022" max="11022" width="10.109375" customWidth="1"/>
    <col min="11265" max="11265" width="66" customWidth="1"/>
    <col min="11266" max="11266" width="5.33203125" customWidth="1"/>
    <col min="11267" max="11267" width="4.44140625" customWidth="1"/>
    <col min="11268" max="11268" width="10.5546875" customWidth="1"/>
    <col min="11269" max="11269" width="11.88671875" customWidth="1"/>
    <col min="11270" max="11270" width="9.88671875" customWidth="1"/>
    <col min="11271" max="11271" width="12.5546875" customWidth="1"/>
    <col min="11272" max="11272" width="11.5546875" customWidth="1"/>
    <col min="11273" max="11273" width="12.33203125" customWidth="1"/>
    <col min="11274" max="11274" width="11.44140625" customWidth="1"/>
    <col min="11278" max="11278" width="10.109375" customWidth="1"/>
    <col min="11521" max="11521" width="66" customWidth="1"/>
    <col min="11522" max="11522" width="5.33203125" customWidth="1"/>
    <col min="11523" max="11523" width="4.44140625" customWidth="1"/>
    <col min="11524" max="11524" width="10.5546875" customWidth="1"/>
    <col min="11525" max="11525" width="11.88671875" customWidth="1"/>
    <col min="11526" max="11526" width="9.88671875" customWidth="1"/>
    <col min="11527" max="11527" width="12.5546875" customWidth="1"/>
    <col min="11528" max="11528" width="11.5546875" customWidth="1"/>
    <col min="11529" max="11529" width="12.33203125" customWidth="1"/>
    <col min="11530" max="11530" width="11.44140625" customWidth="1"/>
    <col min="11534" max="11534" width="10.109375" customWidth="1"/>
    <col min="11777" max="11777" width="66" customWidth="1"/>
    <col min="11778" max="11778" width="5.33203125" customWidth="1"/>
    <col min="11779" max="11779" width="4.44140625" customWidth="1"/>
    <col min="11780" max="11780" width="10.5546875" customWidth="1"/>
    <col min="11781" max="11781" width="11.88671875" customWidth="1"/>
    <col min="11782" max="11782" width="9.88671875" customWidth="1"/>
    <col min="11783" max="11783" width="12.5546875" customWidth="1"/>
    <col min="11784" max="11784" width="11.5546875" customWidth="1"/>
    <col min="11785" max="11785" width="12.33203125" customWidth="1"/>
    <col min="11786" max="11786" width="11.44140625" customWidth="1"/>
    <col min="11790" max="11790" width="10.109375" customWidth="1"/>
    <col min="12033" max="12033" width="66" customWidth="1"/>
    <col min="12034" max="12034" width="5.33203125" customWidth="1"/>
    <col min="12035" max="12035" width="4.44140625" customWidth="1"/>
    <col min="12036" max="12036" width="10.5546875" customWidth="1"/>
    <col min="12037" max="12037" width="11.88671875" customWidth="1"/>
    <col min="12038" max="12038" width="9.88671875" customWidth="1"/>
    <col min="12039" max="12039" width="12.5546875" customWidth="1"/>
    <col min="12040" max="12040" width="11.5546875" customWidth="1"/>
    <col min="12041" max="12041" width="12.33203125" customWidth="1"/>
    <col min="12042" max="12042" width="11.44140625" customWidth="1"/>
    <col min="12046" max="12046" width="10.109375" customWidth="1"/>
    <col min="12289" max="12289" width="66" customWidth="1"/>
    <col min="12290" max="12290" width="5.33203125" customWidth="1"/>
    <col min="12291" max="12291" width="4.44140625" customWidth="1"/>
    <col min="12292" max="12292" width="10.5546875" customWidth="1"/>
    <col min="12293" max="12293" width="11.88671875" customWidth="1"/>
    <col min="12294" max="12294" width="9.88671875" customWidth="1"/>
    <col min="12295" max="12295" width="12.5546875" customWidth="1"/>
    <col min="12296" max="12296" width="11.5546875" customWidth="1"/>
    <col min="12297" max="12297" width="12.33203125" customWidth="1"/>
    <col min="12298" max="12298" width="11.44140625" customWidth="1"/>
    <col min="12302" max="12302" width="10.109375" customWidth="1"/>
    <col min="12545" max="12545" width="66" customWidth="1"/>
    <col min="12546" max="12546" width="5.33203125" customWidth="1"/>
    <col min="12547" max="12547" width="4.44140625" customWidth="1"/>
    <col min="12548" max="12548" width="10.5546875" customWidth="1"/>
    <col min="12549" max="12549" width="11.88671875" customWidth="1"/>
    <col min="12550" max="12550" width="9.88671875" customWidth="1"/>
    <col min="12551" max="12551" width="12.5546875" customWidth="1"/>
    <col min="12552" max="12552" width="11.5546875" customWidth="1"/>
    <col min="12553" max="12553" width="12.33203125" customWidth="1"/>
    <col min="12554" max="12554" width="11.44140625" customWidth="1"/>
    <col min="12558" max="12558" width="10.109375" customWidth="1"/>
    <col min="12801" max="12801" width="66" customWidth="1"/>
    <col min="12802" max="12802" width="5.33203125" customWidth="1"/>
    <col min="12803" max="12803" width="4.44140625" customWidth="1"/>
    <col min="12804" max="12804" width="10.5546875" customWidth="1"/>
    <col min="12805" max="12805" width="11.88671875" customWidth="1"/>
    <col min="12806" max="12806" width="9.88671875" customWidth="1"/>
    <col min="12807" max="12807" width="12.5546875" customWidth="1"/>
    <col min="12808" max="12808" width="11.5546875" customWidth="1"/>
    <col min="12809" max="12809" width="12.33203125" customWidth="1"/>
    <col min="12810" max="12810" width="11.44140625" customWidth="1"/>
    <col min="12814" max="12814" width="10.109375" customWidth="1"/>
    <col min="13057" max="13057" width="66" customWidth="1"/>
    <col min="13058" max="13058" width="5.33203125" customWidth="1"/>
    <col min="13059" max="13059" width="4.44140625" customWidth="1"/>
    <col min="13060" max="13060" width="10.5546875" customWidth="1"/>
    <col min="13061" max="13061" width="11.88671875" customWidth="1"/>
    <col min="13062" max="13062" width="9.88671875" customWidth="1"/>
    <col min="13063" max="13063" width="12.5546875" customWidth="1"/>
    <col min="13064" max="13064" width="11.5546875" customWidth="1"/>
    <col min="13065" max="13065" width="12.33203125" customWidth="1"/>
    <col min="13066" max="13066" width="11.44140625" customWidth="1"/>
    <col min="13070" max="13070" width="10.109375" customWidth="1"/>
    <col min="13313" max="13313" width="66" customWidth="1"/>
    <col min="13314" max="13314" width="5.33203125" customWidth="1"/>
    <col min="13315" max="13315" width="4.44140625" customWidth="1"/>
    <col min="13316" max="13316" width="10.5546875" customWidth="1"/>
    <col min="13317" max="13317" width="11.88671875" customWidth="1"/>
    <col min="13318" max="13318" width="9.88671875" customWidth="1"/>
    <col min="13319" max="13319" width="12.5546875" customWidth="1"/>
    <col min="13320" max="13320" width="11.5546875" customWidth="1"/>
    <col min="13321" max="13321" width="12.33203125" customWidth="1"/>
    <col min="13322" max="13322" width="11.44140625" customWidth="1"/>
    <col min="13326" max="13326" width="10.109375" customWidth="1"/>
    <col min="13569" max="13569" width="66" customWidth="1"/>
    <col min="13570" max="13570" width="5.33203125" customWidth="1"/>
    <col min="13571" max="13571" width="4.44140625" customWidth="1"/>
    <col min="13572" max="13572" width="10.5546875" customWidth="1"/>
    <col min="13573" max="13573" width="11.88671875" customWidth="1"/>
    <col min="13574" max="13574" width="9.88671875" customWidth="1"/>
    <col min="13575" max="13575" width="12.5546875" customWidth="1"/>
    <col min="13576" max="13576" width="11.5546875" customWidth="1"/>
    <col min="13577" max="13577" width="12.33203125" customWidth="1"/>
    <col min="13578" max="13578" width="11.44140625" customWidth="1"/>
    <col min="13582" max="13582" width="10.109375" customWidth="1"/>
    <col min="13825" max="13825" width="66" customWidth="1"/>
    <col min="13826" max="13826" width="5.33203125" customWidth="1"/>
    <col min="13827" max="13827" width="4.44140625" customWidth="1"/>
    <col min="13828" max="13828" width="10.5546875" customWidth="1"/>
    <col min="13829" max="13829" width="11.88671875" customWidth="1"/>
    <col min="13830" max="13830" width="9.88671875" customWidth="1"/>
    <col min="13831" max="13831" width="12.5546875" customWidth="1"/>
    <col min="13832" max="13832" width="11.5546875" customWidth="1"/>
    <col min="13833" max="13833" width="12.33203125" customWidth="1"/>
    <col min="13834" max="13834" width="11.44140625" customWidth="1"/>
    <col min="13838" max="13838" width="10.109375" customWidth="1"/>
    <col min="14081" max="14081" width="66" customWidth="1"/>
    <col min="14082" max="14082" width="5.33203125" customWidth="1"/>
    <col min="14083" max="14083" width="4.44140625" customWidth="1"/>
    <col min="14084" max="14084" width="10.5546875" customWidth="1"/>
    <col min="14085" max="14085" width="11.88671875" customWidth="1"/>
    <col min="14086" max="14086" width="9.88671875" customWidth="1"/>
    <col min="14087" max="14087" width="12.5546875" customWidth="1"/>
    <col min="14088" max="14088" width="11.5546875" customWidth="1"/>
    <col min="14089" max="14089" width="12.33203125" customWidth="1"/>
    <col min="14090" max="14090" width="11.44140625" customWidth="1"/>
    <col min="14094" max="14094" width="10.109375" customWidth="1"/>
    <col min="14337" max="14337" width="66" customWidth="1"/>
    <col min="14338" max="14338" width="5.33203125" customWidth="1"/>
    <col min="14339" max="14339" width="4.44140625" customWidth="1"/>
    <col min="14340" max="14340" width="10.5546875" customWidth="1"/>
    <col min="14341" max="14341" width="11.88671875" customWidth="1"/>
    <col min="14342" max="14342" width="9.88671875" customWidth="1"/>
    <col min="14343" max="14343" width="12.5546875" customWidth="1"/>
    <col min="14344" max="14344" width="11.5546875" customWidth="1"/>
    <col min="14345" max="14345" width="12.33203125" customWidth="1"/>
    <col min="14346" max="14346" width="11.44140625" customWidth="1"/>
    <col min="14350" max="14350" width="10.109375" customWidth="1"/>
    <col min="14593" max="14593" width="66" customWidth="1"/>
    <col min="14594" max="14594" width="5.33203125" customWidth="1"/>
    <col min="14595" max="14595" width="4.44140625" customWidth="1"/>
    <col min="14596" max="14596" width="10.5546875" customWidth="1"/>
    <col min="14597" max="14597" width="11.88671875" customWidth="1"/>
    <col min="14598" max="14598" width="9.88671875" customWidth="1"/>
    <col min="14599" max="14599" width="12.5546875" customWidth="1"/>
    <col min="14600" max="14600" width="11.5546875" customWidth="1"/>
    <col min="14601" max="14601" width="12.33203125" customWidth="1"/>
    <col min="14602" max="14602" width="11.44140625" customWidth="1"/>
    <col min="14606" max="14606" width="10.109375" customWidth="1"/>
    <col min="14849" max="14849" width="66" customWidth="1"/>
    <col min="14850" max="14850" width="5.33203125" customWidth="1"/>
    <col min="14851" max="14851" width="4.44140625" customWidth="1"/>
    <col min="14852" max="14852" width="10.5546875" customWidth="1"/>
    <col min="14853" max="14853" width="11.88671875" customWidth="1"/>
    <col min="14854" max="14854" width="9.88671875" customWidth="1"/>
    <col min="14855" max="14855" width="12.5546875" customWidth="1"/>
    <col min="14856" max="14856" width="11.5546875" customWidth="1"/>
    <col min="14857" max="14857" width="12.33203125" customWidth="1"/>
    <col min="14858" max="14858" width="11.44140625" customWidth="1"/>
    <col min="14862" max="14862" width="10.109375" customWidth="1"/>
    <col min="15105" max="15105" width="66" customWidth="1"/>
    <col min="15106" max="15106" width="5.33203125" customWidth="1"/>
    <col min="15107" max="15107" width="4.44140625" customWidth="1"/>
    <col min="15108" max="15108" width="10.5546875" customWidth="1"/>
    <col min="15109" max="15109" width="11.88671875" customWidth="1"/>
    <col min="15110" max="15110" width="9.88671875" customWidth="1"/>
    <col min="15111" max="15111" width="12.5546875" customWidth="1"/>
    <col min="15112" max="15112" width="11.5546875" customWidth="1"/>
    <col min="15113" max="15113" width="12.33203125" customWidth="1"/>
    <col min="15114" max="15114" width="11.44140625" customWidth="1"/>
    <col min="15118" max="15118" width="10.109375" customWidth="1"/>
    <col min="15361" max="15361" width="66" customWidth="1"/>
    <col min="15362" max="15362" width="5.33203125" customWidth="1"/>
    <col min="15363" max="15363" width="4.44140625" customWidth="1"/>
    <col min="15364" max="15364" width="10.5546875" customWidth="1"/>
    <col min="15365" max="15365" width="11.88671875" customWidth="1"/>
    <col min="15366" max="15366" width="9.88671875" customWidth="1"/>
    <col min="15367" max="15367" width="12.5546875" customWidth="1"/>
    <col min="15368" max="15368" width="11.5546875" customWidth="1"/>
    <col min="15369" max="15369" width="12.33203125" customWidth="1"/>
    <col min="15370" max="15370" width="11.44140625" customWidth="1"/>
    <col min="15374" max="15374" width="10.109375" customWidth="1"/>
    <col min="15617" max="15617" width="66" customWidth="1"/>
    <col min="15618" max="15618" width="5.33203125" customWidth="1"/>
    <col min="15619" max="15619" width="4.44140625" customWidth="1"/>
    <col min="15620" max="15620" width="10.5546875" customWidth="1"/>
    <col min="15621" max="15621" width="11.88671875" customWidth="1"/>
    <col min="15622" max="15622" width="9.88671875" customWidth="1"/>
    <col min="15623" max="15623" width="12.5546875" customWidth="1"/>
    <col min="15624" max="15624" width="11.5546875" customWidth="1"/>
    <col min="15625" max="15625" width="12.33203125" customWidth="1"/>
    <col min="15626" max="15626" width="11.44140625" customWidth="1"/>
    <col min="15630" max="15630" width="10.109375" customWidth="1"/>
    <col min="15873" max="15873" width="66" customWidth="1"/>
    <col min="15874" max="15874" width="5.33203125" customWidth="1"/>
    <col min="15875" max="15875" width="4.44140625" customWidth="1"/>
    <col min="15876" max="15876" width="10.5546875" customWidth="1"/>
    <col min="15877" max="15877" width="11.88671875" customWidth="1"/>
    <col min="15878" max="15878" width="9.88671875" customWidth="1"/>
    <col min="15879" max="15879" width="12.5546875" customWidth="1"/>
    <col min="15880" max="15880" width="11.5546875" customWidth="1"/>
    <col min="15881" max="15881" width="12.33203125" customWidth="1"/>
    <col min="15882" max="15882" width="11.44140625" customWidth="1"/>
    <col min="15886" max="15886" width="10.109375" customWidth="1"/>
    <col min="16129" max="16129" width="66" customWidth="1"/>
    <col min="16130" max="16130" width="5.33203125" customWidth="1"/>
    <col min="16131" max="16131" width="4.44140625" customWidth="1"/>
    <col min="16132" max="16132" width="10.5546875" customWidth="1"/>
    <col min="16133" max="16133" width="11.88671875" customWidth="1"/>
    <col min="16134" max="16134" width="9.88671875" customWidth="1"/>
    <col min="16135" max="16135" width="12.5546875" customWidth="1"/>
    <col min="16136" max="16136" width="11.5546875" customWidth="1"/>
    <col min="16137" max="16137" width="12.33203125" customWidth="1"/>
    <col min="16138" max="16138" width="11.44140625" customWidth="1"/>
    <col min="16142" max="16142" width="10.109375" customWidth="1"/>
  </cols>
  <sheetData>
    <row r="1" spans="1:14" s="1" customFormat="1" ht="15" customHeight="1" x14ac:dyDescent="0.25">
      <c r="H1" s="95" t="s">
        <v>491</v>
      </c>
      <c r="I1" s="95"/>
      <c r="J1" s="95"/>
      <c r="K1" s="194"/>
    </row>
    <row r="2" spans="1:14" s="1" customFormat="1" ht="24" customHeight="1" x14ac:dyDescent="0.25">
      <c r="G2" s="194"/>
      <c r="H2" s="95"/>
      <c r="I2" s="95"/>
      <c r="J2" s="95"/>
      <c r="K2" s="194"/>
    </row>
    <row r="3" spans="1:14" s="1" customFormat="1" ht="0.75" customHeight="1" x14ac:dyDescent="0.25">
      <c r="G3" s="194"/>
      <c r="H3" s="95"/>
      <c r="I3" s="95"/>
      <c r="J3" s="95"/>
      <c r="K3" s="194"/>
    </row>
    <row r="4" spans="1:14" s="1" customFormat="1" ht="13.8" x14ac:dyDescent="0.25">
      <c r="A4" s="5" t="s">
        <v>118</v>
      </c>
      <c r="B4" s="5"/>
      <c r="C4" s="5"/>
      <c r="D4" s="5"/>
      <c r="E4" s="5"/>
      <c r="F4" s="5"/>
      <c r="G4" s="5"/>
      <c r="H4" s="5"/>
      <c r="I4" s="5"/>
      <c r="J4" s="5"/>
      <c r="K4" s="99"/>
      <c r="L4" s="99"/>
      <c r="M4" s="99"/>
      <c r="N4" s="99"/>
    </row>
    <row r="5" spans="1:14" s="1" customFormat="1" ht="13.8" x14ac:dyDescent="0.25">
      <c r="A5" s="96" t="str">
        <f>IF([2]ЗАПОЛНИТЬ!$F$7=1,CONCATENATE([2]шапки!A2),CONCATENATE([2]шапки!A2,[2]шапки!C2))</f>
        <v>про надходження та використання коштів загального фонду (форма      №2д,</v>
      </c>
      <c r="B5" s="96"/>
      <c r="C5" s="96"/>
      <c r="D5" s="96"/>
      <c r="E5" s="96"/>
      <c r="F5" s="96"/>
      <c r="G5" s="97" t="str">
        <f>IF([2]ЗАПОЛНИТЬ!$F$7=1,[2]шапки!C2,[2]шапки!D2)</f>
        <v xml:space="preserve">      №2м)</v>
      </c>
      <c r="H5" s="99" t="str">
        <f>IF([2]ЗАПОЛНИТЬ!$F$7=1,[2]шапки!D2,"")</f>
        <v/>
      </c>
      <c r="I5" s="99"/>
      <c r="J5" s="99"/>
      <c r="K5" s="99"/>
      <c r="L5" s="99"/>
      <c r="M5" s="99"/>
      <c r="N5" s="99"/>
    </row>
    <row r="6" spans="1:14" s="1" customFormat="1" ht="13.8" x14ac:dyDescent="0.25">
      <c r="A6" s="5" t="str">
        <f>CONCATENATE("за ",[2]ЗАПОЛНИТЬ!$B$17," ",[2]ЗАПОЛНИТЬ!$C$17)</f>
        <v>за І квартал 2016 р.</v>
      </c>
      <c r="B6" s="5"/>
      <c r="C6" s="5"/>
      <c r="D6" s="5"/>
      <c r="E6" s="5"/>
      <c r="F6" s="5"/>
      <c r="G6" s="5"/>
      <c r="H6" s="5"/>
      <c r="I6" s="5"/>
      <c r="J6" s="5"/>
    </row>
    <row r="7" spans="1:14" s="21" customFormat="1" ht="9" customHeight="1" x14ac:dyDescent="0.2">
      <c r="J7" s="338" t="s">
        <v>2</v>
      </c>
    </row>
    <row r="8" spans="1:14" s="21" customFormat="1" ht="6.75" hidden="1" customHeight="1" x14ac:dyDescent="0.2">
      <c r="J8" s="588"/>
    </row>
    <row r="9" spans="1:14" s="21" customFormat="1" ht="12" x14ac:dyDescent="0.25">
      <c r="A9" s="196" t="s">
        <v>3</v>
      </c>
      <c r="B9" s="104" t="str">
        <f>[2]ЗАПОЛНИТЬ!B3</f>
        <v>Вдділ освіти Амур -Нижньодніпровської у м.Дніпропетровську ради</v>
      </c>
      <c r="C9" s="104"/>
      <c r="D9" s="104"/>
      <c r="E9" s="104"/>
      <c r="F9" s="104"/>
      <c r="G9" s="104"/>
      <c r="H9" s="104"/>
      <c r="I9" s="198" t="s">
        <v>4</v>
      </c>
      <c r="J9" s="339" t="str">
        <f>[2]ЗАПОЛНИТЬ!B13</f>
        <v>02142187</v>
      </c>
      <c r="K9" s="207"/>
      <c r="L9" s="199"/>
    </row>
    <row r="10" spans="1:14" s="21" customFormat="1" ht="11.25" customHeight="1" x14ac:dyDescent="0.2">
      <c r="A10" s="107" t="s">
        <v>5</v>
      </c>
      <c r="B10" s="108" t="str">
        <f>[2]ЗАПОЛНИТЬ!B5</f>
        <v>49023,м. Дніпропетровськ АНД район,пр.Мануйлівський, 31</v>
      </c>
      <c r="C10" s="108"/>
      <c r="D10" s="108"/>
      <c r="E10" s="108"/>
      <c r="F10" s="108"/>
      <c r="G10" s="108"/>
      <c r="H10" s="108"/>
      <c r="I10" s="21" t="s">
        <v>492</v>
      </c>
      <c r="J10" s="589">
        <f>[2]ЗАПОЛНИТЬ!B14</f>
        <v>12110136300</v>
      </c>
      <c r="K10" s="207"/>
      <c r="L10" s="107"/>
    </row>
    <row r="11" spans="1:14" s="21" customFormat="1" ht="11.25" customHeight="1" x14ac:dyDescent="0.25">
      <c r="A11" s="7" t="s">
        <v>6</v>
      </c>
      <c r="B11" s="358" t="str">
        <f>[2]ЗАПОЛНИТЬ!D15</f>
        <v>Орган місцевого самоврядування</v>
      </c>
      <c r="C11" s="358"/>
      <c r="D11" s="358"/>
      <c r="E11" s="358"/>
      <c r="F11" s="358"/>
      <c r="G11" s="358"/>
      <c r="H11" s="358"/>
      <c r="I11" s="21" t="s">
        <v>493</v>
      </c>
      <c r="J11" s="589">
        <f>[2]ЗАПОЛНИТЬ!B15</f>
        <v>420</v>
      </c>
      <c r="K11" s="207"/>
      <c r="L11" s="107"/>
    </row>
    <row r="12" spans="1:14" s="21" customFormat="1" ht="11.4" x14ac:dyDescent="0.2">
      <c r="A12" s="110" t="s">
        <v>119</v>
      </c>
      <c r="B12" s="110"/>
      <c r="C12" s="110"/>
      <c r="D12" s="119" t="str">
        <f>[2]ЗАПОЛНИТЬ!H9</f>
        <v>-</v>
      </c>
      <c r="E12" s="118" t="str">
        <f>IF(D12&gt;0,VLOOKUP(D12,'[2]ДовидникКВК(ГОС)'!A$1:B$65536,2,FALSE),"")</f>
        <v>-</v>
      </c>
      <c r="F12" s="118"/>
      <c r="G12" s="118"/>
      <c r="H12" s="118"/>
      <c r="K12" s="204"/>
      <c r="L12" s="199"/>
    </row>
    <row r="13" spans="1:14" s="21" customFormat="1" ht="10.199999999999999" x14ac:dyDescent="0.2">
      <c r="A13" s="110" t="s">
        <v>120</v>
      </c>
      <c r="B13" s="110"/>
      <c r="C13" s="110"/>
      <c r="D13" s="603"/>
      <c r="E13" s="622" t="str">
        <f>IF(D13&gt;0,VLOOKUP(D13,[2]ДовидникКПК!B$1:C$65536,2,FALSE),"")</f>
        <v/>
      </c>
      <c r="F13" s="622"/>
      <c r="G13" s="622"/>
      <c r="H13" s="622"/>
      <c r="I13" s="622"/>
      <c r="J13" s="622"/>
      <c r="K13" s="207"/>
      <c r="L13" s="199"/>
    </row>
    <row r="14" spans="1:14" s="21" customFormat="1" ht="10.199999999999999" x14ac:dyDescent="0.2">
      <c r="A14" s="110" t="s">
        <v>8</v>
      </c>
      <c r="B14" s="110"/>
      <c r="C14" s="110"/>
      <c r="D14" s="201" t="str">
        <f>[2]ЗАПОЛНИТЬ!H10</f>
        <v>10</v>
      </c>
      <c r="E14" s="118" t="str">
        <f>[2]ЗАПОЛНИТЬ!I10</f>
        <v>Орган з питань освіти та науки, молоді</v>
      </c>
      <c r="F14" s="118"/>
      <c r="G14" s="118"/>
      <c r="H14" s="118"/>
      <c r="I14" s="118"/>
      <c r="J14" s="118"/>
      <c r="K14" s="207"/>
      <c r="L14" s="199"/>
    </row>
    <row r="15" spans="1:14" s="21" customFormat="1" ht="33.75" customHeight="1" x14ac:dyDescent="0.2">
      <c r="A15" s="110" t="s">
        <v>121</v>
      </c>
      <c r="B15" s="110"/>
      <c r="C15" s="110"/>
      <c r="D15" s="172" t="s">
        <v>261</v>
      </c>
      <c r="E15" s="112" t="str">
        <f>IF(D15&gt;0,VLOOKUP(D15,[2]ДовидникКФК!A$1:B$65536,2,FALSE),"")</f>
        <v>Інші видатки</v>
      </c>
      <c r="F15" s="112"/>
      <c r="G15" s="112"/>
      <c r="H15" s="112"/>
      <c r="I15" s="112"/>
      <c r="J15" s="112"/>
      <c r="K15" s="207"/>
      <c r="L15" s="199"/>
    </row>
    <row r="16" spans="1:14" s="21" customFormat="1" ht="10.199999999999999" x14ac:dyDescent="0.2">
      <c r="A16" s="122" t="s">
        <v>249</v>
      </c>
    </row>
    <row r="17" spans="1:12" s="21" customFormat="1" ht="10.199999999999999" x14ac:dyDescent="0.2">
      <c r="A17" s="122" t="s">
        <v>10</v>
      </c>
    </row>
    <row r="18" spans="1:12" s="21" customFormat="1" ht="3" customHeight="1" thickBot="1" x14ac:dyDescent="0.25">
      <c r="A18" s="346"/>
      <c r="B18" s="346"/>
      <c r="C18" s="346"/>
      <c r="D18" s="346"/>
      <c r="E18" s="346"/>
      <c r="F18" s="346"/>
      <c r="G18" s="346"/>
      <c r="H18" s="346"/>
      <c r="I18" s="346"/>
      <c r="J18" s="346"/>
      <c r="K18" s="346"/>
      <c r="L18" s="346"/>
    </row>
    <row r="19" spans="1:12" s="21" customFormat="1" ht="11.25" customHeight="1" thickTop="1" thickBot="1" x14ac:dyDescent="0.25">
      <c r="A19" s="29" t="s">
        <v>124</v>
      </c>
      <c r="B19" s="75" t="s">
        <v>235</v>
      </c>
      <c r="C19" s="29" t="s">
        <v>13</v>
      </c>
      <c r="D19" s="75" t="s">
        <v>126</v>
      </c>
      <c r="E19" s="75" t="s">
        <v>251</v>
      </c>
      <c r="F19" s="76" t="s">
        <v>127</v>
      </c>
      <c r="G19" s="76" t="s">
        <v>238</v>
      </c>
      <c r="H19" s="76" t="s">
        <v>132</v>
      </c>
      <c r="I19" s="76" t="s">
        <v>133</v>
      </c>
      <c r="J19" s="75" t="s">
        <v>134</v>
      </c>
    </row>
    <row r="20" spans="1:12" s="21" customFormat="1" ht="11.4" thickTop="1" thickBot="1" x14ac:dyDescent="0.25">
      <c r="A20" s="29"/>
      <c r="B20" s="75"/>
      <c r="C20" s="29"/>
      <c r="D20" s="75"/>
      <c r="E20" s="75"/>
      <c r="F20" s="76"/>
      <c r="G20" s="76"/>
      <c r="H20" s="76"/>
      <c r="I20" s="76"/>
      <c r="J20" s="75"/>
    </row>
    <row r="21" spans="1:12" s="21" customFormat="1" ht="11.4" thickTop="1" thickBot="1" x14ac:dyDescent="0.25">
      <c r="A21" s="29"/>
      <c r="B21" s="75"/>
      <c r="C21" s="29"/>
      <c r="D21" s="75"/>
      <c r="E21" s="75"/>
      <c r="F21" s="76"/>
      <c r="G21" s="76"/>
      <c r="H21" s="76"/>
      <c r="I21" s="76"/>
      <c r="J21" s="75"/>
    </row>
    <row r="22" spans="1:12" s="21" customFormat="1" ht="11.4" thickTop="1" thickBot="1" x14ac:dyDescent="0.25">
      <c r="A22" s="78">
        <v>1</v>
      </c>
      <c r="B22" s="78">
        <v>2</v>
      </c>
      <c r="C22" s="78">
        <v>3</v>
      </c>
      <c r="D22" s="78">
        <v>4</v>
      </c>
      <c r="E22" s="78">
        <v>5</v>
      </c>
      <c r="F22" s="78">
        <v>6</v>
      </c>
      <c r="G22" s="78">
        <v>7</v>
      </c>
      <c r="H22" s="78">
        <v>8</v>
      </c>
      <c r="I22" s="78">
        <v>9</v>
      </c>
      <c r="J22" s="78">
        <v>10</v>
      </c>
    </row>
    <row r="23" spans="1:12" s="21" customFormat="1" ht="11.4" thickTop="1" thickBot="1" x14ac:dyDescent="0.25">
      <c r="A23" s="64" t="s">
        <v>253</v>
      </c>
      <c r="B23" s="64" t="s">
        <v>144</v>
      </c>
      <c r="C23" s="128" t="s">
        <v>145</v>
      </c>
      <c r="D23" s="129">
        <f>D24+D59+D79+D84+D87</f>
        <v>0</v>
      </c>
      <c r="E23" s="129">
        <f>E26+E29+E32+E33+E37+E45+E46+E86+E54</f>
        <v>0</v>
      </c>
      <c r="F23" s="129">
        <f>F24+F59+F79+F84+F87</f>
        <v>0</v>
      </c>
      <c r="G23" s="129">
        <f>G24+G59+G79+G84+G87</f>
        <v>0</v>
      </c>
      <c r="H23" s="129">
        <f>H24+H59+H79+H84+H87</f>
        <v>0</v>
      </c>
      <c r="I23" s="129">
        <f>I24+I59+I79+I84+I87</f>
        <v>0</v>
      </c>
      <c r="J23" s="129">
        <f>F23+G23-H23</f>
        <v>0</v>
      </c>
    </row>
    <row r="24" spans="1:12" s="21" customFormat="1" ht="21.6" thickTop="1" thickBot="1" x14ac:dyDescent="0.25">
      <c r="A24" s="125" t="s">
        <v>494</v>
      </c>
      <c r="B24" s="64">
        <v>2000</v>
      </c>
      <c r="C24" s="128" t="s">
        <v>147</v>
      </c>
      <c r="D24" s="129">
        <f t="shared" ref="D24:I24" si="0">D25+D30+D47+D50+D54+D58</f>
        <v>0</v>
      </c>
      <c r="E24" s="129">
        <v>0</v>
      </c>
      <c r="F24" s="129">
        <f t="shared" si="0"/>
        <v>0</v>
      </c>
      <c r="G24" s="129">
        <f t="shared" si="0"/>
        <v>0</v>
      </c>
      <c r="H24" s="129">
        <f t="shared" si="0"/>
        <v>0</v>
      </c>
      <c r="I24" s="129">
        <f t="shared" si="0"/>
        <v>0</v>
      </c>
      <c r="J24" s="129">
        <f t="shared" ref="J24:J87" si="1">F24+G24-H24</f>
        <v>0</v>
      </c>
    </row>
    <row r="25" spans="1:12" s="21" customFormat="1" ht="11.4" thickTop="1" thickBot="1" x14ac:dyDescent="0.25">
      <c r="A25" s="133" t="s">
        <v>161</v>
      </c>
      <c r="B25" s="64">
        <v>2100</v>
      </c>
      <c r="C25" s="128" t="s">
        <v>149</v>
      </c>
      <c r="D25" s="129">
        <f>D26+D29</f>
        <v>0</v>
      </c>
      <c r="E25" s="129">
        <v>0</v>
      </c>
      <c r="F25" s="129">
        <f>F26+F29</f>
        <v>0</v>
      </c>
      <c r="G25" s="129">
        <f>G26+G29</f>
        <v>0</v>
      </c>
      <c r="H25" s="129">
        <f>H26+H29</f>
        <v>0</v>
      </c>
      <c r="I25" s="129">
        <f>I26+I29</f>
        <v>0</v>
      </c>
      <c r="J25" s="129">
        <f t="shared" si="1"/>
        <v>0</v>
      </c>
    </row>
    <row r="26" spans="1:12" s="21" customFormat="1" ht="11.4" thickTop="1" thickBot="1" x14ac:dyDescent="0.25">
      <c r="A26" s="134" t="s">
        <v>163</v>
      </c>
      <c r="B26" s="135">
        <v>2110</v>
      </c>
      <c r="C26" s="216" t="s">
        <v>151</v>
      </c>
      <c r="D26" s="267">
        <f t="shared" ref="D26:I26" si="2">SUM(D27:D28)</f>
        <v>0</v>
      </c>
      <c r="E26" s="268"/>
      <c r="F26" s="267">
        <f t="shared" si="2"/>
        <v>0</v>
      </c>
      <c r="G26" s="267">
        <f t="shared" si="2"/>
        <v>0</v>
      </c>
      <c r="H26" s="267">
        <f t="shared" si="2"/>
        <v>0</v>
      </c>
      <c r="I26" s="267">
        <f t="shared" si="2"/>
        <v>0</v>
      </c>
      <c r="J26" s="174">
        <f t="shared" si="1"/>
        <v>0</v>
      </c>
    </row>
    <row r="27" spans="1:12" s="21" customFormat="1" ht="11.4" thickTop="1" thickBot="1" x14ac:dyDescent="0.25">
      <c r="A27" s="136" t="s">
        <v>164</v>
      </c>
      <c r="B27" s="125">
        <v>2111</v>
      </c>
      <c r="C27" s="248" t="s">
        <v>153</v>
      </c>
      <c r="D27" s="269"/>
      <c r="E27" s="270">
        <v>0</v>
      </c>
      <c r="F27" s="269">
        <v>0</v>
      </c>
      <c r="G27" s="269"/>
      <c r="H27" s="269"/>
      <c r="I27" s="269"/>
      <c r="J27" s="211">
        <f t="shared" si="1"/>
        <v>0</v>
      </c>
    </row>
    <row r="28" spans="1:12" s="21" customFormat="1" ht="11.4" thickTop="1" thickBot="1" x14ac:dyDescent="0.25">
      <c r="A28" s="136" t="s">
        <v>165</v>
      </c>
      <c r="B28" s="125">
        <v>2112</v>
      </c>
      <c r="C28" s="248" t="s">
        <v>155</v>
      </c>
      <c r="D28" s="269">
        <v>0</v>
      </c>
      <c r="E28" s="270">
        <v>0</v>
      </c>
      <c r="F28" s="269">
        <v>0</v>
      </c>
      <c r="G28" s="269">
        <v>0</v>
      </c>
      <c r="H28" s="269">
        <v>0</v>
      </c>
      <c r="I28" s="269">
        <v>0</v>
      </c>
      <c r="J28" s="211">
        <f t="shared" si="1"/>
        <v>0</v>
      </c>
    </row>
    <row r="29" spans="1:12" s="21" customFormat="1" ht="11.4" thickTop="1" thickBot="1" x14ac:dyDescent="0.25">
      <c r="A29" s="137" t="s">
        <v>166</v>
      </c>
      <c r="B29" s="135">
        <v>2120</v>
      </c>
      <c r="C29" s="216" t="s">
        <v>157</v>
      </c>
      <c r="D29" s="268"/>
      <c r="E29" s="268"/>
      <c r="F29" s="268">
        <v>0</v>
      </c>
      <c r="G29" s="268"/>
      <c r="H29" s="268"/>
      <c r="I29" s="268"/>
      <c r="J29" s="174">
        <f t="shared" si="1"/>
        <v>0</v>
      </c>
    </row>
    <row r="30" spans="1:12" s="21" customFormat="1" ht="11.25" customHeight="1" thickTop="1" thickBot="1" x14ac:dyDescent="0.25">
      <c r="A30" s="138" t="s">
        <v>167</v>
      </c>
      <c r="B30" s="64">
        <v>2200</v>
      </c>
      <c r="C30" s="128" t="s">
        <v>160</v>
      </c>
      <c r="D30" s="271">
        <f>SUM(D31:D37)+D44</f>
        <v>0</v>
      </c>
      <c r="E30" s="271">
        <v>0</v>
      </c>
      <c r="F30" s="271">
        <f>SUM(F31:F37)+F44</f>
        <v>0</v>
      </c>
      <c r="G30" s="271">
        <f>SUM(G31:G37)+G44</f>
        <v>0</v>
      </c>
      <c r="H30" s="271">
        <f>SUM(H31:H37)+H44</f>
        <v>0</v>
      </c>
      <c r="I30" s="271">
        <f>SUM(I31:I37)+I44</f>
        <v>0</v>
      </c>
      <c r="J30" s="129">
        <f t="shared" si="1"/>
        <v>0</v>
      </c>
    </row>
    <row r="31" spans="1:12" s="21" customFormat="1" ht="12" customHeight="1" thickTop="1" thickBot="1" x14ac:dyDescent="0.25">
      <c r="A31" s="134" t="s">
        <v>168</v>
      </c>
      <c r="B31" s="135">
        <v>2210</v>
      </c>
      <c r="C31" s="216" t="s">
        <v>162</v>
      </c>
      <c r="D31" s="268"/>
      <c r="E31" s="267">
        <v>0</v>
      </c>
      <c r="F31" s="268">
        <v>0</v>
      </c>
      <c r="G31" s="268">
        <v>0</v>
      </c>
      <c r="H31" s="268">
        <v>0</v>
      </c>
      <c r="I31" s="268"/>
      <c r="J31" s="174">
        <f t="shared" si="1"/>
        <v>0</v>
      </c>
    </row>
    <row r="32" spans="1:12" s="21" customFormat="1" ht="11.4" thickTop="1" thickBot="1" x14ac:dyDescent="0.25">
      <c r="A32" s="134" t="s">
        <v>169</v>
      </c>
      <c r="B32" s="135">
        <v>2220</v>
      </c>
      <c r="C32" s="135">
        <v>100</v>
      </c>
      <c r="D32" s="268">
        <v>0</v>
      </c>
      <c r="E32" s="268">
        <v>0</v>
      </c>
      <c r="F32" s="268">
        <v>0</v>
      </c>
      <c r="G32" s="268">
        <v>0</v>
      </c>
      <c r="H32" s="268">
        <v>0</v>
      </c>
      <c r="I32" s="268">
        <v>0</v>
      </c>
      <c r="J32" s="174">
        <f t="shared" si="1"/>
        <v>0</v>
      </c>
    </row>
    <row r="33" spans="1:10" s="21" customFormat="1" ht="11.4" thickTop="1" thickBot="1" x14ac:dyDescent="0.25">
      <c r="A33" s="134" t="s">
        <v>170</v>
      </c>
      <c r="B33" s="135">
        <v>2230</v>
      </c>
      <c r="C33" s="135">
        <v>110</v>
      </c>
      <c r="D33" s="268">
        <v>0</v>
      </c>
      <c r="E33" s="268">
        <v>0</v>
      </c>
      <c r="F33" s="268">
        <v>0</v>
      </c>
      <c r="G33" s="268">
        <v>0</v>
      </c>
      <c r="H33" s="268">
        <v>0</v>
      </c>
      <c r="I33" s="268">
        <v>0</v>
      </c>
      <c r="J33" s="174">
        <f t="shared" si="1"/>
        <v>0</v>
      </c>
    </row>
    <row r="34" spans="1:10" s="21" customFormat="1" ht="11.4" thickTop="1" thickBot="1" x14ac:dyDescent="0.25">
      <c r="A34" s="134" t="s">
        <v>171</v>
      </c>
      <c r="B34" s="135">
        <v>2240</v>
      </c>
      <c r="C34" s="135">
        <v>120</v>
      </c>
      <c r="D34" s="268"/>
      <c r="E34" s="267">
        <v>0</v>
      </c>
      <c r="F34" s="268">
        <v>0</v>
      </c>
      <c r="G34" s="268"/>
      <c r="H34" s="268"/>
      <c r="I34" s="268"/>
      <c r="J34" s="174">
        <f t="shared" si="1"/>
        <v>0</v>
      </c>
    </row>
    <row r="35" spans="1:10" s="21" customFormat="1" ht="11.4" thickTop="1" thickBot="1" x14ac:dyDescent="0.25">
      <c r="A35" s="134" t="s">
        <v>172</v>
      </c>
      <c r="B35" s="135">
        <v>2250</v>
      </c>
      <c r="C35" s="135">
        <v>130</v>
      </c>
      <c r="D35" s="268"/>
      <c r="E35" s="267">
        <v>0</v>
      </c>
      <c r="F35" s="268">
        <v>0</v>
      </c>
      <c r="G35" s="268"/>
      <c r="H35" s="268">
        <v>0</v>
      </c>
      <c r="I35" s="268">
        <v>0</v>
      </c>
      <c r="J35" s="174">
        <f t="shared" si="1"/>
        <v>0</v>
      </c>
    </row>
    <row r="36" spans="1:10" s="21" customFormat="1" ht="11.4" thickTop="1" thickBot="1" x14ac:dyDescent="0.25">
      <c r="A36" s="137" t="s">
        <v>173</v>
      </c>
      <c r="B36" s="135">
        <v>2260</v>
      </c>
      <c r="C36" s="135">
        <v>140</v>
      </c>
      <c r="D36" s="268">
        <v>0</v>
      </c>
      <c r="E36" s="267">
        <v>0</v>
      </c>
      <c r="F36" s="268">
        <v>0</v>
      </c>
      <c r="G36" s="268">
        <v>0</v>
      </c>
      <c r="H36" s="268">
        <v>0</v>
      </c>
      <c r="I36" s="268">
        <v>0</v>
      </c>
      <c r="J36" s="174">
        <f t="shared" si="1"/>
        <v>0</v>
      </c>
    </row>
    <row r="37" spans="1:10" s="21" customFormat="1" ht="11.4" thickTop="1" thickBot="1" x14ac:dyDescent="0.25">
      <c r="A37" s="137" t="s">
        <v>174</v>
      </c>
      <c r="B37" s="135">
        <v>2270</v>
      </c>
      <c r="C37" s="135">
        <v>150</v>
      </c>
      <c r="D37" s="267">
        <f>SUM(D38:D43)</f>
        <v>0</v>
      </c>
      <c r="E37" s="268"/>
      <c r="F37" s="267">
        <f>SUM(F38:F43)</f>
        <v>0</v>
      </c>
      <c r="G37" s="267">
        <f>SUM(G38:G43)</f>
        <v>0</v>
      </c>
      <c r="H37" s="267">
        <f>SUM(H38:H43)</f>
        <v>0</v>
      </c>
      <c r="I37" s="267">
        <f>SUM(I38:I43)</f>
        <v>0</v>
      </c>
      <c r="J37" s="174">
        <f>F37+G37-H37</f>
        <v>0</v>
      </c>
    </row>
    <row r="38" spans="1:10" s="21" customFormat="1" ht="11.4" thickTop="1" thickBot="1" x14ac:dyDescent="0.25">
      <c r="A38" s="136" t="s">
        <v>175</v>
      </c>
      <c r="B38" s="125">
        <v>2271</v>
      </c>
      <c r="C38" s="125">
        <v>160</v>
      </c>
      <c r="D38" s="269"/>
      <c r="E38" s="270">
        <v>0</v>
      </c>
      <c r="F38" s="269">
        <v>0</v>
      </c>
      <c r="G38" s="269"/>
      <c r="H38" s="269"/>
      <c r="I38" s="269"/>
      <c r="J38" s="211">
        <f t="shared" si="1"/>
        <v>0</v>
      </c>
    </row>
    <row r="39" spans="1:10" s="21" customFormat="1" ht="11.4" thickTop="1" thickBot="1" x14ac:dyDescent="0.25">
      <c r="A39" s="136" t="s">
        <v>176</v>
      </c>
      <c r="B39" s="125">
        <v>2272</v>
      </c>
      <c r="C39" s="125">
        <v>170</v>
      </c>
      <c r="D39" s="269"/>
      <c r="E39" s="270">
        <v>0</v>
      </c>
      <c r="F39" s="269">
        <v>0</v>
      </c>
      <c r="G39" s="269"/>
      <c r="H39" s="269"/>
      <c r="I39" s="269"/>
      <c r="J39" s="211">
        <f t="shared" si="1"/>
        <v>0</v>
      </c>
    </row>
    <row r="40" spans="1:10" s="21" customFormat="1" ht="11.4" thickTop="1" thickBot="1" x14ac:dyDescent="0.25">
      <c r="A40" s="136" t="s">
        <v>177</v>
      </c>
      <c r="B40" s="125">
        <v>2273</v>
      </c>
      <c r="C40" s="125">
        <v>180</v>
      </c>
      <c r="D40" s="269"/>
      <c r="E40" s="270">
        <v>0</v>
      </c>
      <c r="F40" s="269">
        <v>0</v>
      </c>
      <c r="G40" s="269"/>
      <c r="H40" s="269"/>
      <c r="I40" s="269"/>
      <c r="J40" s="211">
        <f t="shared" si="1"/>
        <v>0</v>
      </c>
    </row>
    <row r="41" spans="1:10" s="21" customFormat="1" ht="11.4" thickTop="1" thickBot="1" x14ac:dyDescent="0.25">
      <c r="A41" s="136" t="s">
        <v>178</v>
      </c>
      <c r="B41" s="125">
        <v>2274</v>
      </c>
      <c r="C41" s="125">
        <v>190</v>
      </c>
      <c r="D41" s="269">
        <v>0</v>
      </c>
      <c r="E41" s="270">
        <v>0</v>
      </c>
      <c r="F41" s="269">
        <v>0</v>
      </c>
      <c r="G41" s="269">
        <v>0</v>
      </c>
      <c r="H41" s="269">
        <v>0</v>
      </c>
      <c r="I41" s="269">
        <v>0</v>
      </c>
      <c r="J41" s="211">
        <f t="shared" si="1"/>
        <v>0</v>
      </c>
    </row>
    <row r="42" spans="1:10" s="21" customFormat="1" ht="11.4" thickTop="1" thickBot="1" x14ac:dyDescent="0.25">
      <c r="A42" s="136" t="s">
        <v>179</v>
      </c>
      <c r="B42" s="125">
        <v>2275</v>
      </c>
      <c r="C42" s="125">
        <v>200</v>
      </c>
      <c r="D42" s="269">
        <v>0</v>
      </c>
      <c r="E42" s="270">
        <v>0</v>
      </c>
      <c r="F42" s="269">
        <v>0</v>
      </c>
      <c r="G42" s="269">
        <v>0</v>
      </c>
      <c r="H42" s="269">
        <v>0</v>
      </c>
      <c r="I42" s="269">
        <v>0</v>
      </c>
      <c r="J42" s="211">
        <f t="shared" si="1"/>
        <v>0</v>
      </c>
    </row>
    <row r="43" spans="1:10" s="21" customFormat="1" ht="11.4" thickTop="1" thickBot="1" x14ac:dyDescent="0.25">
      <c r="A43" s="136" t="s">
        <v>180</v>
      </c>
      <c r="B43" s="125">
        <v>2276</v>
      </c>
      <c r="C43" s="125">
        <v>210</v>
      </c>
      <c r="D43" s="269">
        <v>0</v>
      </c>
      <c r="E43" s="270">
        <v>0</v>
      </c>
      <c r="F43" s="269">
        <v>0</v>
      </c>
      <c r="G43" s="269">
        <v>0</v>
      </c>
      <c r="H43" s="269">
        <v>0</v>
      </c>
      <c r="I43" s="269">
        <v>0</v>
      </c>
      <c r="J43" s="211">
        <f>F43+G43-H43</f>
        <v>0</v>
      </c>
    </row>
    <row r="44" spans="1:10" s="21" customFormat="1" ht="13.5" customHeight="1" thickTop="1" thickBot="1" x14ac:dyDescent="0.25">
      <c r="A44" s="137" t="s">
        <v>181</v>
      </c>
      <c r="B44" s="135">
        <v>2280</v>
      </c>
      <c r="C44" s="135">
        <v>220</v>
      </c>
      <c r="D44" s="267">
        <f>SUM(D45:D46)</f>
        <v>0</v>
      </c>
      <c r="E44" s="267">
        <v>0</v>
      </c>
      <c r="F44" s="267">
        <f>SUM(F45:F46)</f>
        <v>0</v>
      </c>
      <c r="G44" s="267">
        <f>SUM(G45:G46)</f>
        <v>0</v>
      </c>
      <c r="H44" s="267">
        <f>SUM(H45:H46)</f>
        <v>0</v>
      </c>
      <c r="I44" s="267">
        <f>SUM(I45:I46)</f>
        <v>0</v>
      </c>
      <c r="J44" s="174">
        <f t="shared" si="1"/>
        <v>0</v>
      </c>
    </row>
    <row r="45" spans="1:10" s="21" customFormat="1" ht="12.75" customHeight="1" thickTop="1" thickBot="1" x14ac:dyDescent="0.25">
      <c r="A45" s="217" t="s">
        <v>182</v>
      </c>
      <c r="B45" s="125">
        <v>2281</v>
      </c>
      <c r="C45" s="125">
        <v>230</v>
      </c>
      <c r="D45" s="269">
        <v>0</v>
      </c>
      <c r="E45" s="269">
        <v>0</v>
      </c>
      <c r="F45" s="269">
        <v>0</v>
      </c>
      <c r="G45" s="269">
        <v>0</v>
      </c>
      <c r="H45" s="269">
        <v>0</v>
      </c>
      <c r="I45" s="269">
        <v>0</v>
      </c>
      <c r="J45" s="211">
        <f t="shared" si="1"/>
        <v>0</v>
      </c>
    </row>
    <row r="46" spans="1:10" s="21" customFormat="1" ht="12.75" customHeight="1" thickTop="1" thickBot="1" x14ac:dyDescent="0.25">
      <c r="A46" s="218" t="s">
        <v>183</v>
      </c>
      <c r="B46" s="125">
        <v>2282</v>
      </c>
      <c r="C46" s="125">
        <v>240</v>
      </c>
      <c r="D46" s="269">
        <v>0</v>
      </c>
      <c r="E46" s="269">
        <v>0</v>
      </c>
      <c r="F46" s="269">
        <v>0</v>
      </c>
      <c r="G46" s="269">
        <v>0</v>
      </c>
      <c r="H46" s="269">
        <v>0</v>
      </c>
      <c r="I46" s="269">
        <v>0</v>
      </c>
      <c r="J46" s="211">
        <f t="shared" si="1"/>
        <v>0</v>
      </c>
    </row>
    <row r="47" spans="1:10" s="21" customFormat="1" ht="11.4" thickTop="1" thickBot="1" x14ac:dyDescent="0.25">
      <c r="A47" s="133" t="s">
        <v>184</v>
      </c>
      <c r="B47" s="64">
        <v>2400</v>
      </c>
      <c r="C47" s="64">
        <v>250</v>
      </c>
      <c r="D47" s="271">
        <f t="shared" ref="D47:I47" si="3">SUM(D48:D49)</f>
        <v>0</v>
      </c>
      <c r="E47" s="271">
        <f t="shared" si="3"/>
        <v>0</v>
      </c>
      <c r="F47" s="271">
        <f t="shared" si="3"/>
        <v>0</v>
      </c>
      <c r="G47" s="271">
        <f t="shared" si="3"/>
        <v>0</v>
      </c>
      <c r="H47" s="271">
        <f t="shared" si="3"/>
        <v>0</v>
      </c>
      <c r="I47" s="271">
        <f t="shared" si="3"/>
        <v>0</v>
      </c>
      <c r="J47" s="129">
        <f t="shared" si="1"/>
        <v>0</v>
      </c>
    </row>
    <row r="48" spans="1:10" s="21" customFormat="1" ht="11.4" thickTop="1" thickBot="1" x14ac:dyDescent="0.25">
      <c r="A48" s="140" t="s">
        <v>185</v>
      </c>
      <c r="B48" s="135">
        <v>2410</v>
      </c>
      <c r="C48" s="135">
        <v>260</v>
      </c>
      <c r="D48" s="268">
        <v>0</v>
      </c>
      <c r="E48" s="267">
        <v>0</v>
      </c>
      <c r="F48" s="268">
        <v>0</v>
      </c>
      <c r="G48" s="268">
        <v>0</v>
      </c>
      <c r="H48" s="268">
        <v>0</v>
      </c>
      <c r="I48" s="268">
        <v>0</v>
      </c>
      <c r="J48" s="174">
        <f t="shared" si="1"/>
        <v>0</v>
      </c>
    </row>
    <row r="49" spans="1:10" s="21" customFormat="1" ht="11.4" thickTop="1" thickBot="1" x14ac:dyDescent="0.25">
      <c r="A49" s="140" t="s">
        <v>186</v>
      </c>
      <c r="B49" s="135">
        <v>2420</v>
      </c>
      <c r="C49" s="135">
        <v>270</v>
      </c>
      <c r="D49" s="268">
        <v>0</v>
      </c>
      <c r="E49" s="267">
        <v>0</v>
      </c>
      <c r="F49" s="268">
        <v>0</v>
      </c>
      <c r="G49" s="268">
        <v>0</v>
      </c>
      <c r="H49" s="268">
        <v>0</v>
      </c>
      <c r="I49" s="268">
        <v>0</v>
      </c>
      <c r="J49" s="174">
        <f t="shared" si="1"/>
        <v>0</v>
      </c>
    </row>
    <row r="50" spans="1:10" s="21" customFormat="1" ht="12" customHeight="1" thickTop="1" thickBot="1" x14ac:dyDescent="0.25">
      <c r="A50" s="141" t="s">
        <v>187</v>
      </c>
      <c r="B50" s="64">
        <v>2600</v>
      </c>
      <c r="C50" s="64">
        <v>280</v>
      </c>
      <c r="D50" s="271">
        <f t="shared" ref="D50:I50" si="4">SUM(D51:D53)</f>
        <v>0</v>
      </c>
      <c r="E50" s="271">
        <f t="shared" si="4"/>
        <v>0</v>
      </c>
      <c r="F50" s="271">
        <f t="shared" si="4"/>
        <v>0</v>
      </c>
      <c r="G50" s="271">
        <f t="shared" si="4"/>
        <v>0</v>
      </c>
      <c r="H50" s="271">
        <f t="shared" si="4"/>
        <v>0</v>
      </c>
      <c r="I50" s="271">
        <f t="shared" si="4"/>
        <v>0</v>
      </c>
      <c r="J50" s="129">
        <f t="shared" si="1"/>
        <v>0</v>
      </c>
    </row>
    <row r="51" spans="1:10" s="21" customFormat="1" ht="11.4" thickTop="1" thickBot="1" x14ac:dyDescent="0.25">
      <c r="A51" s="137" t="s">
        <v>188</v>
      </c>
      <c r="B51" s="135">
        <v>2610</v>
      </c>
      <c r="C51" s="135">
        <v>290</v>
      </c>
      <c r="D51" s="272">
        <v>0</v>
      </c>
      <c r="E51" s="273">
        <v>0</v>
      </c>
      <c r="F51" s="272">
        <v>0</v>
      </c>
      <c r="G51" s="272">
        <v>0</v>
      </c>
      <c r="H51" s="272">
        <v>0</v>
      </c>
      <c r="I51" s="272">
        <v>0</v>
      </c>
      <c r="J51" s="174">
        <f t="shared" si="1"/>
        <v>0</v>
      </c>
    </row>
    <row r="52" spans="1:10" s="21" customFormat="1" ht="11.4" thickTop="1" thickBot="1" x14ac:dyDescent="0.25">
      <c r="A52" s="137" t="s">
        <v>189</v>
      </c>
      <c r="B52" s="135">
        <v>2620</v>
      </c>
      <c r="C52" s="135">
        <v>300</v>
      </c>
      <c r="D52" s="272">
        <v>0</v>
      </c>
      <c r="E52" s="273">
        <v>0</v>
      </c>
      <c r="F52" s="272">
        <v>0</v>
      </c>
      <c r="G52" s="272">
        <v>0</v>
      </c>
      <c r="H52" s="272">
        <v>0</v>
      </c>
      <c r="I52" s="272">
        <v>0</v>
      </c>
      <c r="J52" s="174">
        <f t="shared" si="1"/>
        <v>0</v>
      </c>
    </row>
    <row r="53" spans="1:10" s="21" customFormat="1" ht="11.4" thickTop="1" thickBot="1" x14ac:dyDescent="0.25">
      <c r="A53" s="140" t="s">
        <v>190</v>
      </c>
      <c r="B53" s="135">
        <v>2630</v>
      </c>
      <c r="C53" s="135">
        <v>310</v>
      </c>
      <c r="D53" s="272">
        <v>0</v>
      </c>
      <c r="E53" s="273">
        <v>0</v>
      </c>
      <c r="F53" s="272">
        <v>0</v>
      </c>
      <c r="G53" s="272">
        <v>0</v>
      </c>
      <c r="H53" s="272">
        <v>0</v>
      </c>
      <c r="I53" s="272">
        <v>0</v>
      </c>
      <c r="J53" s="174">
        <f t="shared" si="1"/>
        <v>0</v>
      </c>
    </row>
    <row r="54" spans="1:10" s="21" customFormat="1" ht="11.4" thickTop="1" thickBot="1" x14ac:dyDescent="0.25">
      <c r="A54" s="138" t="s">
        <v>191</v>
      </c>
      <c r="B54" s="64">
        <v>2700</v>
      </c>
      <c r="C54" s="64">
        <v>320</v>
      </c>
      <c r="D54" s="274">
        <f t="shared" ref="D54:I54" si="5">SUM(D55:D57)</f>
        <v>0</v>
      </c>
      <c r="E54" s="275">
        <v>0</v>
      </c>
      <c r="F54" s="274">
        <f t="shared" si="5"/>
        <v>0</v>
      </c>
      <c r="G54" s="274">
        <f t="shared" si="5"/>
        <v>0</v>
      </c>
      <c r="H54" s="274">
        <f t="shared" si="5"/>
        <v>0</v>
      </c>
      <c r="I54" s="274">
        <f t="shared" si="5"/>
        <v>0</v>
      </c>
      <c r="J54" s="129">
        <f t="shared" si="1"/>
        <v>0</v>
      </c>
    </row>
    <row r="55" spans="1:10" s="21" customFormat="1" ht="12.75" customHeight="1" thickTop="1" thickBot="1" x14ac:dyDescent="0.25">
      <c r="A55" s="137" t="s">
        <v>192</v>
      </c>
      <c r="B55" s="135">
        <v>2710</v>
      </c>
      <c r="C55" s="135">
        <v>330</v>
      </c>
      <c r="D55" s="272">
        <v>0</v>
      </c>
      <c r="E55" s="273">
        <v>0</v>
      </c>
      <c r="F55" s="272">
        <v>0</v>
      </c>
      <c r="G55" s="272">
        <v>0</v>
      </c>
      <c r="H55" s="272">
        <v>0</v>
      </c>
      <c r="I55" s="272">
        <v>0</v>
      </c>
      <c r="J55" s="174">
        <f t="shared" si="1"/>
        <v>0</v>
      </c>
    </row>
    <row r="56" spans="1:10" s="21" customFormat="1" ht="11.4" thickTop="1" thickBot="1" x14ac:dyDescent="0.25">
      <c r="A56" s="137" t="s">
        <v>193</v>
      </c>
      <c r="B56" s="135">
        <v>2720</v>
      </c>
      <c r="C56" s="135">
        <v>340</v>
      </c>
      <c r="D56" s="272">
        <v>0</v>
      </c>
      <c r="E56" s="273">
        <v>0</v>
      </c>
      <c r="F56" s="272">
        <v>0</v>
      </c>
      <c r="G56" s="272">
        <v>0</v>
      </c>
      <c r="H56" s="272">
        <v>0</v>
      </c>
      <c r="I56" s="272">
        <v>0</v>
      </c>
      <c r="J56" s="174">
        <f t="shared" si="1"/>
        <v>0</v>
      </c>
    </row>
    <row r="57" spans="1:10" s="21" customFormat="1" ht="11.4" thickTop="1" thickBot="1" x14ac:dyDescent="0.25">
      <c r="A57" s="137" t="s">
        <v>194</v>
      </c>
      <c r="B57" s="135">
        <v>2730</v>
      </c>
      <c r="C57" s="135">
        <v>350</v>
      </c>
      <c r="D57" s="272">
        <v>0</v>
      </c>
      <c r="E57" s="273">
        <v>0</v>
      </c>
      <c r="F57" s="272">
        <v>0</v>
      </c>
      <c r="G57" s="272">
        <v>0</v>
      </c>
      <c r="H57" s="272">
        <v>0</v>
      </c>
      <c r="I57" s="272">
        <v>0</v>
      </c>
      <c r="J57" s="174">
        <f t="shared" si="1"/>
        <v>0</v>
      </c>
    </row>
    <row r="58" spans="1:10" s="21" customFormat="1" ht="11.4" thickTop="1" thickBot="1" x14ac:dyDescent="0.25">
      <c r="A58" s="138" t="s">
        <v>195</v>
      </c>
      <c r="B58" s="64">
        <v>2800</v>
      </c>
      <c r="C58" s="64">
        <v>360</v>
      </c>
      <c r="D58" s="275">
        <v>0</v>
      </c>
      <c r="E58" s="274">
        <v>0</v>
      </c>
      <c r="F58" s="275">
        <v>0</v>
      </c>
      <c r="G58" s="275">
        <v>0</v>
      </c>
      <c r="H58" s="275">
        <v>0</v>
      </c>
      <c r="I58" s="275">
        <v>0</v>
      </c>
      <c r="J58" s="129">
        <f t="shared" si="1"/>
        <v>0</v>
      </c>
    </row>
    <row r="59" spans="1:10" s="21" customFormat="1" ht="11.4" thickTop="1" thickBot="1" x14ac:dyDescent="0.25">
      <c r="A59" s="64" t="s">
        <v>196</v>
      </c>
      <c r="B59" s="64">
        <v>3000</v>
      </c>
      <c r="C59" s="64">
        <v>370</v>
      </c>
      <c r="D59" s="274">
        <f t="shared" ref="D59:I59" si="6">D60+D74</f>
        <v>0</v>
      </c>
      <c r="E59" s="274">
        <f t="shared" si="6"/>
        <v>0</v>
      </c>
      <c r="F59" s="274">
        <f t="shared" si="6"/>
        <v>0</v>
      </c>
      <c r="G59" s="274">
        <f t="shared" si="6"/>
        <v>0</v>
      </c>
      <c r="H59" s="274">
        <f t="shared" si="6"/>
        <v>0</v>
      </c>
      <c r="I59" s="274">
        <f t="shared" si="6"/>
        <v>0</v>
      </c>
      <c r="J59" s="129">
        <f t="shared" si="1"/>
        <v>0</v>
      </c>
    </row>
    <row r="60" spans="1:10" s="21" customFormat="1" ht="11.4" thickTop="1" thickBot="1" x14ac:dyDescent="0.25">
      <c r="A60" s="133" t="s">
        <v>197</v>
      </c>
      <c r="B60" s="64">
        <v>3100</v>
      </c>
      <c r="C60" s="64">
        <v>380</v>
      </c>
      <c r="D60" s="274">
        <f t="shared" ref="D60:I60" si="7">D61+D62+D65+D68+D72+D73</f>
        <v>0</v>
      </c>
      <c r="E60" s="274">
        <f t="shared" si="7"/>
        <v>0</v>
      </c>
      <c r="F60" s="274">
        <f t="shared" si="7"/>
        <v>0</v>
      </c>
      <c r="G60" s="274">
        <f t="shared" si="7"/>
        <v>0</v>
      </c>
      <c r="H60" s="274">
        <f t="shared" si="7"/>
        <v>0</v>
      </c>
      <c r="I60" s="274">
        <f t="shared" si="7"/>
        <v>0</v>
      </c>
      <c r="J60" s="129">
        <f t="shared" si="1"/>
        <v>0</v>
      </c>
    </row>
    <row r="61" spans="1:10" s="21" customFormat="1" ht="11.4" thickTop="1" thickBot="1" x14ac:dyDescent="0.25">
      <c r="A61" s="137" t="s">
        <v>198</v>
      </c>
      <c r="B61" s="135">
        <v>3110</v>
      </c>
      <c r="C61" s="135">
        <v>390</v>
      </c>
      <c r="D61" s="272">
        <v>0</v>
      </c>
      <c r="E61" s="273">
        <v>0</v>
      </c>
      <c r="F61" s="272">
        <v>0</v>
      </c>
      <c r="G61" s="272">
        <v>0</v>
      </c>
      <c r="H61" s="272">
        <v>0</v>
      </c>
      <c r="I61" s="272">
        <v>0</v>
      </c>
      <c r="J61" s="174">
        <f t="shared" si="1"/>
        <v>0</v>
      </c>
    </row>
    <row r="62" spans="1:10" s="21" customFormat="1" ht="11.4" thickTop="1" thickBot="1" x14ac:dyDescent="0.25">
      <c r="A62" s="140" t="s">
        <v>199</v>
      </c>
      <c r="B62" s="135">
        <v>3120</v>
      </c>
      <c r="C62" s="135">
        <v>400</v>
      </c>
      <c r="D62" s="276">
        <f t="shared" ref="D62:I62" si="8">SUM(D63:D64)</f>
        <v>0</v>
      </c>
      <c r="E62" s="276">
        <f t="shared" si="8"/>
        <v>0</v>
      </c>
      <c r="F62" s="276">
        <f t="shared" si="8"/>
        <v>0</v>
      </c>
      <c r="G62" s="276">
        <f t="shared" si="8"/>
        <v>0</v>
      </c>
      <c r="H62" s="276">
        <f t="shared" si="8"/>
        <v>0</v>
      </c>
      <c r="I62" s="276">
        <f t="shared" si="8"/>
        <v>0</v>
      </c>
      <c r="J62" s="174">
        <f t="shared" si="1"/>
        <v>0</v>
      </c>
    </row>
    <row r="63" spans="1:10" s="21" customFormat="1" ht="11.4" thickTop="1" thickBot="1" x14ac:dyDescent="0.25">
      <c r="A63" s="136" t="s">
        <v>200</v>
      </c>
      <c r="B63" s="125">
        <v>3121</v>
      </c>
      <c r="C63" s="125">
        <v>410</v>
      </c>
      <c r="D63" s="250">
        <v>0</v>
      </c>
      <c r="E63" s="277">
        <v>0</v>
      </c>
      <c r="F63" s="250">
        <v>0</v>
      </c>
      <c r="G63" s="250">
        <v>0</v>
      </c>
      <c r="H63" s="250">
        <v>0</v>
      </c>
      <c r="I63" s="250">
        <v>0</v>
      </c>
      <c r="J63" s="211">
        <f t="shared" si="1"/>
        <v>0</v>
      </c>
    </row>
    <row r="64" spans="1:10" s="21" customFormat="1" ht="11.4" thickTop="1" thickBot="1" x14ac:dyDescent="0.25">
      <c r="A64" s="136" t="s">
        <v>201</v>
      </c>
      <c r="B64" s="125">
        <v>3122</v>
      </c>
      <c r="C64" s="125">
        <v>420</v>
      </c>
      <c r="D64" s="250">
        <v>0</v>
      </c>
      <c r="E64" s="277">
        <v>0</v>
      </c>
      <c r="F64" s="250">
        <v>0</v>
      </c>
      <c r="G64" s="250">
        <v>0</v>
      </c>
      <c r="H64" s="250">
        <v>0</v>
      </c>
      <c r="I64" s="250">
        <v>0</v>
      </c>
      <c r="J64" s="211">
        <f t="shared" si="1"/>
        <v>0</v>
      </c>
    </row>
    <row r="65" spans="1:10" s="21" customFormat="1" ht="12" thickTop="1" thickBot="1" x14ac:dyDescent="0.25">
      <c r="A65" s="134" t="s">
        <v>202</v>
      </c>
      <c r="B65" s="135">
        <v>3130</v>
      </c>
      <c r="C65" s="135">
        <v>430</v>
      </c>
      <c r="D65" s="273">
        <f t="shared" ref="D65:I65" si="9">SUM(D66:D67)</f>
        <v>0</v>
      </c>
      <c r="E65" s="273">
        <f t="shared" si="9"/>
        <v>0</v>
      </c>
      <c r="F65" s="273">
        <f t="shared" si="9"/>
        <v>0</v>
      </c>
      <c r="G65" s="273">
        <f t="shared" si="9"/>
        <v>0</v>
      </c>
      <c r="H65" s="273">
        <f t="shared" si="9"/>
        <v>0</v>
      </c>
      <c r="I65" s="273">
        <f t="shared" si="9"/>
        <v>0</v>
      </c>
      <c r="J65" s="605">
        <f t="shared" si="1"/>
        <v>0</v>
      </c>
    </row>
    <row r="66" spans="1:10" s="21" customFormat="1" ht="11.4" thickTop="1" thickBot="1" x14ac:dyDescent="0.25">
      <c r="A66" s="136" t="s">
        <v>203</v>
      </c>
      <c r="B66" s="125">
        <v>3131</v>
      </c>
      <c r="C66" s="125">
        <v>440</v>
      </c>
      <c r="D66" s="250">
        <v>0</v>
      </c>
      <c r="E66" s="277">
        <v>0</v>
      </c>
      <c r="F66" s="250">
        <v>0</v>
      </c>
      <c r="G66" s="250">
        <v>0</v>
      </c>
      <c r="H66" s="250">
        <v>0</v>
      </c>
      <c r="I66" s="250">
        <v>0</v>
      </c>
      <c r="J66" s="211">
        <f t="shared" si="1"/>
        <v>0</v>
      </c>
    </row>
    <row r="67" spans="1:10" s="21" customFormat="1" ht="11.4" thickTop="1" thickBot="1" x14ac:dyDescent="0.25">
      <c r="A67" s="136" t="s">
        <v>204</v>
      </c>
      <c r="B67" s="125">
        <v>3132</v>
      </c>
      <c r="C67" s="125">
        <v>450</v>
      </c>
      <c r="D67" s="250">
        <v>0</v>
      </c>
      <c r="E67" s="277">
        <v>0</v>
      </c>
      <c r="F67" s="250">
        <v>0</v>
      </c>
      <c r="G67" s="250">
        <v>0</v>
      </c>
      <c r="H67" s="250">
        <v>0</v>
      </c>
      <c r="I67" s="250">
        <v>0</v>
      </c>
      <c r="J67" s="211">
        <f t="shared" si="1"/>
        <v>0</v>
      </c>
    </row>
    <row r="68" spans="1:10" s="21" customFormat="1" ht="12" thickTop="1" thickBot="1" x14ac:dyDescent="0.25">
      <c r="A68" s="134" t="s">
        <v>205</v>
      </c>
      <c r="B68" s="135">
        <v>3140</v>
      </c>
      <c r="C68" s="135">
        <v>460</v>
      </c>
      <c r="D68" s="273">
        <f t="shared" ref="D68:I68" si="10">SUM(D69:D71)</f>
        <v>0</v>
      </c>
      <c r="E68" s="273">
        <f t="shared" si="10"/>
        <v>0</v>
      </c>
      <c r="F68" s="273">
        <f t="shared" si="10"/>
        <v>0</v>
      </c>
      <c r="G68" s="273">
        <f t="shared" si="10"/>
        <v>0</v>
      </c>
      <c r="H68" s="273">
        <f t="shared" si="10"/>
        <v>0</v>
      </c>
      <c r="I68" s="273">
        <f t="shared" si="10"/>
        <v>0</v>
      </c>
      <c r="J68" s="605">
        <f t="shared" si="1"/>
        <v>0</v>
      </c>
    </row>
    <row r="69" spans="1:10" s="21" customFormat="1" ht="13.2" thickTop="1" thickBot="1" x14ac:dyDescent="0.25">
      <c r="A69" s="57" t="s">
        <v>206</v>
      </c>
      <c r="B69" s="125">
        <v>3141</v>
      </c>
      <c r="C69" s="125">
        <v>470</v>
      </c>
      <c r="D69" s="250">
        <v>0</v>
      </c>
      <c r="E69" s="277">
        <v>0</v>
      </c>
      <c r="F69" s="250">
        <v>0</v>
      </c>
      <c r="G69" s="250">
        <v>0</v>
      </c>
      <c r="H69" s="250">
        <v>0</v>
      </c>
      <c r="I69" s="250">
        <v>0</v>
      </c>
      <c r="J69" s="211">
        <f t="shared" si="1"/>
        <v>0</v>
      </c>
    </row>
    <row r="70" spans="1:10" s="21" customFormat="1" ht="13.2" thickTop="1" thickBot="1" x14ac:dyDescent="0.25">
      <c r="A70" s="57" t="s">
        <v>207</v>
      </c>
      <c r="B70" s="125">
        <v>3142</v>
      </c>
      <c r="C70" s="125">
        <v>480</v>
      </c>
      <c r="D70" s="250">
        <v>0</v>
      </c>
      <c r="E70" s="277">
        <v>0</v>
      </c>
      <c r="F70" s="250">
        <v>0</v>
      </c>
      <c r="G70" s="250">
        <v>0</v>
      </c>
      <c r="H70" s="250">
        <v>0</v>
      </c>
      <c r="I70" s="250">
        <v>0</v>
      </c>
      <c r="J70" s="211">
        <f t="shared" si="1"/>
        <v>0</v>
      </c>
    </row>
    <row r="71" spans="1:10" s="21" customFormat="1" ht="13.2" thickTop="1" thickBot="1" x14ac:dyDescent="0.25">
      <c r="A71" s="57" t="s">
        <v>208</v>
      </c>
      <c r="B71" s="125">
        <v>3143</v>
      </c>
      <c r="C71" s="125">
        <v>490</v>
      </c>
      <c r="D71" s="250">
        <v>0</v>
      </c>
      <c r="E71" s="277">
        <v>0</v>
      </c>
      <c r="F71" s="250">
        <v>0</v>
      </c>
      <c r="G71" s="250">
        <v>0</v>
      </c>
      <c r="H71" s="250">
        <v>0</v>
      </c>
      <c r="I71" s="250">
        <v>0</v>
      </c>
      <c r="J71" s="211">
        <f t="shared" si="1"/>
        <v>0</v>
      </c>
    </row>
    <row r="72" spans="1:10" s="21" customFormat="1" ht="12" thickTop="1" thickBot="1" x14ac:dyDescent="0.25">
      <c r="A72" s="134" t="s">
        <v>209</v>
      </c>
      <c r="B72" s="135">
        <v>3150</v>
      </c>
      <c r="C72" s="135">
        <v>500</v>
      </c>
      <c r="D72" s="272">
        <v>0</v>
      </c>
      <c r="E72" s="273">
        <v>0</v>
      </c>
      <c r="F72" s="272">
        <v>0</v>
      </c>
      <c r="G72" s="272">
        <v>0</v>
      </c>
      <c r="H72" s="272">
        <v>0</v>
      </c>
      <c r="I72" s="272">
        <v>0</v>
      </c>
      <c r="J72" s="605">
        <f t="shared" si="1"/>
        <v>0</v>
      </c>
    </row>
    <row r="73" spans="1:10" s="21" customFormat="1" ht="12" thickTop="1" thickBot="1" x14ac:dyDescent="0.25">
      <c r="A73" s="134" t="s">
        <v>210</v>
      </c>
      <c r="B73" s="135">
        <v>3160</v>
      </c>
      <c r="C73" s="135">
        <v>510</v>
      </c>
      <c r="D73" s="272">
        <v>0</v>
      </c>
      <c r="E73" s="273">
        <v>0</v>
      </c>
      <c r="F73" s="272">
        <v>0</v>
      </c>
      <c r="G73" s="272">
        <v>0</v>
      </c>
      <c r="H73" s="272">
        <v>0</v>
      </c>
      <c r="I73" s="272">
        <v>0</v>
      </c>
      <c r="J73" s="605">
        <f t="shared" si="1"/>
        <v>0</v>
      </c>
    </row>
    <row r="74" spans="1:10" s="21" customFormat="1" ht="11.4" thickTop="1" thickBot="1" x14ac:dyDescent="0.25">
      <c r="A74" s="133" t="s">
        <v>211</v>
      </c>
      <c r="B74" s="64">
        <v>3200</v>
      </c>
      <c r="C74" s="64">
        <v>520</v>
      </c>
      <c r="D74" s="274">
        <f t="shared" ref="D74:I74" si="11">SUM(D75:D78)</f>
        <v>0</v>
      </c>
      <c r="E74" s="274">
        <f t="shared" si="11"/>
        <v>0</v>
      </c>
      <c r="F74" s="274">
        <f t="shared" si="11"/>
        <v>0</v>
      </c>
      <c r="G74" s="274">
        <f t="shared" si="11"/>
        <v>0</v>
      </c>
      <c r="H74" s="274">
        <f t="shared" si="11"/>
        <v>0</v>
      </c>
      <c r="I74" s="274">
        <f t="shared" si="11"/>
        <v>0</v>
      </c>
      <c r="J74" s="129">
        <f t="shared" si="1"/>
        <v>0</v>
      </c>
    </row>
    <row r="75" spans="1:10" s="21" customFormat="1" ht="12" thickTop="1" thickBot="1" x14ac:dyDescent="0.25">
      <c r="A75" s="137" t="s">
        <v>212</v>
      </c>
      <c r="B75" s="135">
        <v>3210</v>
      </c>
      <c r="C75" s="135">
        <v>530</v>
      </c>
      <c r="D75" s="278">
        <v>0</v>
      </c>
      <c r="E75" s="279">
        <v>0</v>
      </c>
      <c r="F75" s="278">
        <v>0</v>
      </c>
      <c r="G75" s="278">
        <v>0</v>
      </c>
      <c r="H75" s="278">
        <v>0</v>
      </c>
      <c r="I75" s="278">
        <v>0</v>
      </c>
      <c r="J75" s="605">
        <f t="shared" si="1"/>
        <v>0</v>
      </c>
    </row>
    <row r="76" spans="1:10" s="21" customFormat="1" ht="12" thickTop="1" thickBot="1" x14ac:dyDescent="0.25">
      <c r="A76" s="137" t="s">
        <v>213</v>
      </c>
      <c r="B76" s="135">
        <v>3220</v>
      </c>
      <c r="C76" s="135">
        <v>540</v>
      </c>
      <c r="D76" s="278">
        <v>0</v>
      </c>
      <c r="E76" s="279">
        <v>0</v>
      </c>
      <c r="F76" s="278">
        <v>0</v>
      </c>
      <c r="G76" s="278">
        <v>0</v>
      </c>
      <c r="H76" s="278">
        <v>0</v>
      </c>
      <c r="I76" s="278">
        <v>0</v>
      </c>
      <c r="J76" s="605">
        <f t="shared" si="1"/>
        <v>0</v>
      </c>
    </row>
    <row r="77" spans="1:10" s="21" customFormat="1" ht="12" thickTop="1" thickBot="1" x14ac:dyDescent="0.25">
      <c r="A77" s="134" t="s">
        <v>214</v>
      </c>
      <c r="B77" s="135">
        <v>3230</v>
      </c>
      <c r="C77" s="135">
        <v>550</v>
      </c>
      <c r="D77" s="278">
        <v>0</v>
      </c>
      <c r="E77" s="279">
        <v>0</v>
      </c>
      <c r="F77" s="278">
        <v>0</v>
      </c>
      <c r="G77" s="278">
        <v>0</v>
      </c>
      <c r="H77" s="278">
        <v>0</v>
      </c>
      <c r="I77" s="278">
        <v>0</v>
      </c>
      <c r="J77" s="605">
        <f t="shared" si="1"/>
        <v>0</v>
      </c>
    </row>
    <row r="78" spans="1:10" s="21" customFormat="1" ht="12" thickTop="1" thickBot="1" x14ac:dyDescent="0.25">
      <c r="A78" s="137" t="s">
        <v>215</v>
      </c>
      <c r="B78" s="135">
        <v>3240</v>
      </c>
      <c r="C78" s="135">
        <v>560</v>
      </c>
      <c r="D78" s="272">
        <v>0</v>
      </c>
      <c r="E78" s="273">
        <v>0</v>
      </c>
      <c r="F78" s="272">
        <v>0</v>
      </c>
      <c r="G78" s="272">
        <v>0</v>
      </c>
      <c r="H78" s="272">
        <v>0</v>
      </c>
      <c r="I78" s="272">
        <v>0</v>
      </c>
      <c r="J78" s="605">
        <f t="shared" si="1"/>
        <v>0</v>
      </c>
    </row>
    <row r="79" spans="1:10" s="21" customFormat="1" ht="12" thickTop="1" thickBot="1" x14ac:dyDescent="0.25">
      <c r="A79" s="64" t="s">
        <v>217</v>
      </c>
      <c r="B79" s="64">
        <v>4100</v>
      </c>
      <c r="C79" s="64">
        <v>570</v>
      </c>
      <c r="D79" s="279">
        <f t="shared" ref="D79:I79" si="12">SUM(D80)</f>
        <v>0</v>
      </c>
      <c r="E79" s="279">
        <f t="shared" si="12"/>
        <v>0</v>
      </c>
      <c r="F79" s="279">
        <f t="shared" si="12"/>
        <v>0</v>
      </c>
      <c r="G79" s="279">
        <f t="shared" si="12"/>
        <v>0</v>
      </c>
      <c r="H79" s="279">
        <f t="shared" si="12"/>
        <v>0</v>
      </c>
      <c r="I79" s="279">
        <f t="shared" si="12"/>
        <v>0</v>
      </c>
      <c r="J79" s="129">
        <f t="shared" si="1"/>
        <v>0</v>
      </c>
    </row>
    <row r="80" spans="1:10" s="21" customFormat="1" ht="12" thickTop="1" thickBot="1" x14ac:dyDescent="0.25">
      <c r="A80" s="134" t="s">
        <v>218</v>
      </c>
      <c r="B80" s="135">
        <v>4110</v>
      </c>
      <c r="C80" s="135">
        <v>580</v>
      </c>
      <c r="D80" s="273">
        <f t="shared" ref="D80:I80" si="13">SUM(D81:D83)</f>
        <v>0</v>
      </c>
      <c r="E80" s="273">
        <f t="shared" si="13"/>
        <v>0</v>
      </c>
      <c r="F80" s="273">
        <f t="shared" si="13"/>
        <v>0</v>
      </c>
      <c r="G80" s="273">
        <f t="shared" si="13"/>
        <v>0</v>
      </c>
      <c r="H80" s="273">
        <f t="shared" si="13"/>
        <v>0</v>
      </c>
      <c r="I80" s="273">
        <f t="shared" si="13"/>
        <v>0</v>
      </c>
      <c r="J80" s="605">
        <f t="shared" si="1"/>
        <v>0</v>
      </c>
    </row>
    <row r="81" spans="1:10" s="21" customFormat="1" ht="11.4" thickTop="1" thickBot="1" x14ac:dyDescent="0.25">
      <c r="A81" s="136" t="s">
        <v>219</v>
      </c>
      <c r="B81" s="125">
        <v>4111</v>
      </c>
      <c r="C81" s="125">
        <v>590</v>
      </c>
      <c r="D81" s="272">
        <v>0</v>
      </c>
      <c r="E81" s="273">
        <v>0</v>
      </c>
      <c r="F81" s="272">
        <v>0</v>
      </c>
      <c r="G81" s="272">
        <v>0</v>
      </c>
      <c r="H81" s="272">
        <v>0</v>
      </c>
      <c r="I81" s="272">
        <v>0</v>
      </c>
      <c r="J81" s="211">
        <f t="shared" si="1"/>
        <v>0</v>
      </c>
    </row>
    <row r="82" spans="1:10" s="21" customFormat="1" ht="12.75" customHeight="1" thickTop="1" thickBot="1" x14ac:dyDescent="0.25">
      <c r="A82" s="136" t="s">
        <v>220</v>
      </c>
      <c r="B82" s="125">
        <v>4112</v>
      </c>
      <c r="C82" s="125">
        <v>600</v>
      </c>
      <c r="D82" s="272">
        <v>0</v>
      </c>
      <c r="E82" s="273">
        <v>0</v>
      </c>
      <c r="F82" s="272">
        <v>0</v>
      </c>
      <c r="G82" s="272">
        <v>0</v>
      </c>
      <c r="H82" s="272">
        <v>0</v>
      </c>
      <c r="I82" s="272">
        <v>0</v>
      </c>
      <c r="J82" s="211">
        <f t="shared" si="1"/>
        <v>0</v>
      </c>
    </row>
    <row r="83" spans="1:10" s="21" customFormat="1" thickTop="1" thickBot="1" x14ac:dyDescent="0.25">
      <c r="A83" s="249" t="s">
        <v>221</v>
      </c>
      <c r="B83" s="125">
        <v>4113</v>
      </c>
      <c r="C83" s="125">
        <v>610</v>
      </c>
      <c r="D83" s="250">
        <v>0</v>
      </c>
      <c r="E83" s="277">
        <v>0</v>
      </c>
      <c r="F83" s="250">
        <v>0</v>
      </c>
      <c r="G83" s="250">
        <v>0</v>
      </c>
      <c r="H83" s="250">
        <v>0</v>
      </c>
      <c r="I83" s="250">
        <v>0</v>
      </c>
      <c r="J83" s="211">
        <f t="shared" si="1"/>
        <v>0</v>
      </c>
    </row>
    <row r="84" spans="1:10" s="21" customFormat="1" ht="11.4" thickTop="1" thickBot="1" x14ac:dyDescent="0.25">
      <c r="A84" s="64" t="s">
        <v>226</v>
      </c>
      <c r="B84" s="64">
        <v>4200</v>
      </c>
      <c r="C84" s="64">
        <v>620</v>
      </c>
      <c r="D84" s="274">
        <f t="shared" ref="D84:I84" si="14">D85</f>
        <v>0</v>
      </c>
      <c r="E84" s="274">
        <f t="shared" si="14"/>
        <v>0</v>
      </c>
      <c r="F84" s="274">
        <f t="shared" si="14"/>
        <v>0</v>
      </c>
      <c r="G84" s="274">
        <f t="shared" si="14"/>
        <v>0</v>
      </c>
      <c r="H84" s="274">
        <f t="shared" si="14"/>
        <v>0</v>
      </c>
      <c r="I84" s="274">
        <f t="shared" si="14"/>
        <v>0</v>
      </c>
      <c r="J84" s="129">
        <f t="shared" si="1"/>
        <v>0</v>
      </c>
    </row>
    <row r="85" spans="1:10" s="21" customFormat="1" ht="12" thickTop="1" thickBot="1" x14ac:dyDescent="0.25">
      <c r="A85" s="134" t="s">
        <v>227</v>
      </c>
      <c r="B85" s="135">
        <v>4210</v>
      </c>
      <c r="C85" s="135">
        <v>630</v>
      </c>
      <c r="D85" s="272">
        <v>0</v>
      </c>
      <c r="E85" s="273">
        <v>0</v>
      </c>
      <c r="F85" s="272">
        <v>0</v>
      </c>
      <c r="G85" s="272">
        <v>0</v>
      </c>
      <c r="H85" s="272">
        <v>0</v>
      </c>
      <c r="I85" s="272">
        <v>0</v>
      </c>
      <c r="J85" s="605">
        <f t="shared" si="1"/>
        <v>0</v>
      </c>
    </row>
    <row r="86" spans="1:10" s="21" customFormat="1" ht="11.4" thickTop="1" thickBot="1" x14ac:dyDescent="0.25">
      <c r="A86" s="136" t="s">
        <v>254</v>
      </c>
      <c r="B86" s="125">
        <v>5000</v>
      </c>
      <c r="C86" s="125">
        <v>640</v>
      </c>
      <c r="D86" s="250" t="s">
        <v>255</v>
      </c>
      <c r="E86" s="250"/>
      <c r="F86" s="251" t="s">
        <v>255</v>
      </c>
      <c r="G86" s="251" t="s">
        <v>255</v>
      </c>
      <c r="H86" s="251" t="s">
        <v>255</v>
      </c>
      <c r="I86" s="251" t="s">
        <v>255</v>
      </c>
      <c r="J86" s="211" t="s">
        <v>255</v>
      </c>
    </row>
    <row r="87" spans="1:10" s="21" customFormat="1" ht="11.4" thickTop="1" thickBot="1" x14ac:dyDescent="0.25">
      <c r="A87" s="136" t="s">
        <v>495</v>
      </c>
      <c r="B87" s="125">
        <v>9000</v>
      </c>
      <c r="C87" s="125">
        <v>650</v>
      </c>
      <c r="D87" s="250">
        <v>0</v>
      </c>
      <c r="E87" s="277">
        <v>0</v>
      </c>
      <c r="F87" s="250">
        <v>0</v>
      </c>
      <c r="G87" s="250">
        <v>0</v>
      </c>
      <c r="H87" s="250">
        <v>0</v>
      </c>
      <c r="I87" s="250">
        <v>0</v>
      </c>
      <c r="J87" s="211">
        <f t="shared" si="1"/>
        <v>0</v>
      </c>
    </row>
    <row r="88" spans="1:10" s="21" customFormat="1" ht="11.4" hidden="1" thickTop="1" x14ac:dyDescent="0.2">
      <c r="A88" s="143"/>
      <c r="B88" s="593"/>
      <c r="C88" s="593">
        <v>650</v>
      </c>
      <c r="D88" s="606"/>
      <c r="E88" s="607"/>
      <c r="F88" s="606"/>
      <c r="G88" s="606"/>
      <c r="H88" s="606"/>
      <c r="I88" s="606"/>
      <c r="J88" s="608"/>
    </row>
    <row r="89" spans="1:10" s="21" customFormat="1" ht="10.8" hidden="1" thickTop="1" x14ac:dyDescent="0.2">
      <c r="A89" s="155"/>
      <c r="B89" s="595"/>
      <c r="C89" s="595"/>
      <c r="D89" s="609"/>
      <c r="E89" s="610"/>
      <c r="F89" s="609"/>
      <c r="G89" s="609"/>
      <c r="H89" s="609"/>
      <c r="I89" s="609"/>
      <c r="J89" s="611"/>
    </row>
    <row r="90" spans="1:10" s="21" customFormat="1" ht="10.8" hidden="1" thickTop="1" x14ac:dyDescent="0.2">
      <c r="A90" s="155"/>
      <c r="B90" s="595"/>
      <c r="C90" s="595"/>
      <c r="D90" s="609"/>
      <c r="E90" s="610"/>
      <c r="F90" s="609"/>
      <c r="G90" s="609"/>
      <c r="H90" s="609"/>
      <c r="I90" s="609"/>
      <c r="J90" s="611"/>
    </row>
    <row r="91" spans="1:10" s="21" customFormat="1" ht="13.8" hidden="1" thickTop="1" x14ac:dyDescent="0.2">
      <c r="A91" s="157"/>
      <c r="B91" s="595"/>
      <c r="C91" s="595"/>
      <c r="D91" s="609"/>
      <c r="E91" s="612"/>
      <c r="F91" s="609"/>
      <c r="G91" s="609"/>
      <c r="H91" s="609"/>
      <c r="I91" s="609"/>
      <c r="J91" s="611"/>
    </row>
    <row r="92" spans="1:10" s="21" customFormat="1" ht="11.4" hidden="1" thickTop="1" x14ac:dyDescent="0.2">
      <c r="A92" s="147"/>
      <c r="B92" s="596"/>
      <c r="C92" s="596"/>
      <c r="D92" s="613"/>
      <c r="E92" s="614"/>
      <c r="F92" s="613"/>
      <c r="G92" s="613"/>
      <c r="H92" s="613"/>
      <c r="I92" s="613"/>
      <c r="J92" s="615"/>
    </row>
    <row r="93" spans="1:10" s="21" customFormat="1" ht="10.8" hidden="1" thickTop="1" x14ac:dyDescent="0.2">
      <c r="A93" s="155"/>
      <c r="B93" s="595"/>
      <c r="C93" s="595"/>
      <c r="D93" s="609"/>
      <c r="E93" s="610"/>
      <c r="F93" s="609"/>
      <c r="G93" s="609"/>
      <c r="H93" s="609"/>
      <c r="I93" s="609"/>
      <c r="J93" s="611"/>
    </row>
    <row r="94" spans="1:10" s="21" customFormat="1" ht="10.8" hidden="1" thickTop="1" x14ac:dyDescent="0.2">
      <c r="A94" s="155"/>
      <c r="B94" s="595"/>
      <c r="C94" s="595"/>
      <c r="D94" s="609"/>
      <c r="E94" s="610"/>
      <c r="F94" s="609"/>
      <c r="G94" s="609"/>
      <c r="H94" s="609"/>
      <c r="I94" s="609"/>
      <c r="J94" s="611"/>
    </row>
    <row r="95" spans="1:10" s="21" customFormat="1" ht="10.8" hidden="1" thickTop="1" x14ac:dyDescent="0.2">
      <c r="A95" s="155"/>
      <c r="B95" s="595"/>
      <c r="C95" s="595"/>
      <c r="D95" s="609"/>
      <c r="E95" s="610"/>
      <c r="F95" s="609"/>
      <c r="G95" s="609"/>
      <c r="H95" s="609"/>
      <c r="I95" s="609"/>
      <c r="J95" s="611"/>
    </row>
    <row r="96" spans="1:10" s="21" customFormat="1" ht="12" hidden="1" thickTop="1" x14ac:dyDescent="0.2">
      <c r="A96" s="153"/>
      <c r="B96" s="597"/>
      <c r="C96" s="597"/>
      <c r="D96" s="616"/>
      <c r="E96" s="287"/>
      <c r="F96" s="616"/>
      <c r="G96" s="616"/>
      <c r="H96" s="616"/>
      <c r="I96" s="616"/>
      <c r="J96" s="615"/>
    </row>
    <row r="97" spans="1:10" s="21" customFormat="1" ht="11.4" hidden="1" thickTop="1" x14ac:dyDescent="0.2">
      <c r="A97" s="147"/>
      <c r="B97" s="596"/>
      <c r="C97" s="596"/>
      <c r="D97" s="617"/>
      <c r="E97" s="618"/>
      <c r="F97" s="617"/>
      <c r="G97" s="617"/>
      <c r="H97" s="617"/>
      <c r="I97" s="617"/>
      <c r="J97" s="619"/>
    </row>
    <row r="98" spans="1:10" s="21" customFormat="1" ht="11.4" hidden="1" thickTop="1" x14ac:dyDescent="0.2">
      <c r="A98" s="147"/>
      <c r="B98" s="596"/>
      <c r="C98" s="596"/>
      <c r="D98" s="617"/>
      <c r="E98" s="618"/>
      <c r="F98" s="617"/>
      <c r="G98" s="617"/>
      <c r="H98" s="617"/>
      <c r="I98" s="617"/>
      <c r="J98" s="619"/>
    </row>
    <row r="99" spans="1:10" s="21" customFormat="1" ht="10.8" hidden="1" thickTop="1" x14ac:dyDescent="0.2">
      <c r="A99" s="258"/>
      <c r="B99" s="598"/>
      <c r="C99" s="595"/>
      <c r="D99" s="610"/>
      <c r="E99" s="292"/>
      <c r="F99" s="620"/>
      <c r="G99" s="620"/>
      <c r="H99" s="620"/>
      <c r="I99" s="620"/>
      <c r="J99" s="621"/>
    </row>
    <row r="100" spans="1:10" ht="14.25" customHeight="1" thickTop="1" x14ac:dyDescent="0.3">
      <c r="A100" s="198" t="s">
        <v>496</v>
      </c>
      <c r="D100" s="600"/>
      <c r="E100" s="600"/>
    </row>
    <row r="101" spans="1:10" s="1" customFormat="1" ht="12.75" customHeight="1" x14ac:dyDescent="0.25">
      <c r="A101" s="9" t="str">
        <f>[2]ЗАПОЛНИТЬ!F30</f>
        <v xml:space="preserve">Керівник </v>
      </c>
      <c r="C101" s="9"/>
      <c r="D101" s="601"/>
      <c r="E101" s="601"/>
      <c r="F101" s="9"/>
      <c r="G101" s="87" t="str">
        <f>[2]ЗАПОЛНИТЬ!F26</f>
        <v>Л.О.Темченко</v>
      </c>
      <c r="H101" s="87"/>
      <c r="I101" s="87"/>
    </row>
    <row r="102" spans="1:10" s="1" customFormat="1" ht="12.75" customHeight="1" x14ac:dyDescent="0.25">
      <c r="B102" s="9"/>
      <c r="C102" s="9"/>
      <c r="D102" s="231" t="s">
        <v>115</v>
      </c>
      <c r="E102" s="231"/>
      <c r="F102" s="9"/>
      <c r="G102" s="189" t="s">
        <v>116</v>
      </c>
      <c r="H102" s="189"/>
    </row>
    <row r="103" spans="1:10" s="1" customFormat="1" ht="12" customHeight="1" x14ac:dyDescent="0.25">
      <c r="A103" s="9" t="str">
        <f>[2]ЗАПОЛНИТЬ!F31</f>
        <v>Головний бухгалтер</v>
      </c>
      <c r="C103" s="9"/>
      <c r="D103" s="230"/>
      <c r="E103" s="230"/>
      <c r="F103" s="9"/>
      <c r="G103" s="87" t="str">
        <f>[2]ЗАПОЛНИТЬ!F28</f>
        <v>А.М.Трусевич</v>
      </c>
      <c r="H103" s="87"/>
      <c r="I103" s="87"/>
    </row>
    <row r="104" spans="1:10" s="1" customFormat="1" ht="12" customHeight="1" x14ac:dyDescent="0.25">
      <c r="A104" s="94" t="str">
        <f>[2]ЗАПОЛНИТЬ!C19</f>
        <v>"11" квітня 2016 року</v>
      </c>
      <c r="C104" s="9"/>
      <c r="D104" s="231" t="s">
        <v>115</v>
      </c>
      <c r="E104" s="231"/>
      <c r="G104" s="189" t="s">
        <v>116</v>
      </c>
      <c r="H104" s="189"/>
      <c r="I104" s="355"/>
    </row>
    <row r="105" spans="1:10" s="1" customFormat="1" ht="13.8" x14ac:dyDescent="0.25">
      <c r="A105" s="21" t="s">
        <v>229</v>
      </c>
    </row>
    <row r="107" spans="1:10" x14ac:dyDescent="0.3">
      <c r="A107" s="602"/>
    </row>
  </sheetData>
  <mergeCells count="34">
    <mergeCell ref="D103:E103"/>
    <mergeCell ref="G103:I103"/>
    <mergeCell ref="D104:E104"/>
    <mergeCell ref="G104:H104"/>
    <mergeCell ref="H19:H21"/>
    <mergeCell ref="I19:I21"/>
    <mergeCell ref="J19:J21"/>
    <mergeCell ref="D101:E101"/>
    <mergeCell ref="G101:I101"/>
    <mergeCell ref="D102:E102"/>
    <mergeCell ref="G102:H102"/>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sqref="A1:XFD1048576"/>
    </sheetView>
  </sheetViews>
  <sheetFormatPr defaultRowHeight="14.4" x14ac:dyDescent="0.3"/>
  <cols>
    <col min="1" max="1" width="66" customWidth="1"/>
    <col min="2" max="2" width="5.33203125" customWidth="1"/>
    <col min="3" max="3" width="4.44140625" customWidth="1"/>
    <col min="4" max="4" width="10.5546875" customWidth="1"/>
    <col min="5" max="5" width="11.88671875" customWidth="1"/>
    <col min="6" max="6" width="9.88671875" customWidth="1"/>
    <col min="7" max="7" width="12.5546875" customWidth="1"/>
    <col min="8" max="8" width="11.5546875" customWidth="1"/>
    <col min="9" max="9" width="12.33203125" customWidth="1"/>
    <col min="10" max="10" width="11.44140625" customWidth="1"/>
    <col min="14" max="14" width="10.109375" customWidth="1"/>
    <col min="257" max="257" width="66" customWidth="1"/>
    <col min="258" max="258" width="5.33203125" customWidth="1"/>
    <col min="259" max="259" width="4.44140625" customWidth="1"/>
    <col min="260" max="260" width="10.5546875" customWidth="1"/>
    <col min="261" max="261" width="11.88671875" customWidth="1"/>
    <col min="262" max="262" width="9.88671875" customWidth="1"/>
    <col min="263" max="263" width="12.5546875" customWidth="1"/>
    <col min="264" max="264" width="11.5546875" customWidth="1"/>
    <col min="265" max="265" width="12.33203125" customWidth="1"/>
    <col min="266" max="266" width="11.44140625" customWidth="1"/>
    <col min="270" max="270" width="10.109375" customWidth="1"/>
    <col min="513" max="513" width="66" customWidth="1"/>
    <col min="514" max="514" width="5.33203125" customWidth="1"/>
    <col min="515" max="515" width="4.44140625" customWidth="1"/>
    <col min="516" max="516" width="10.5546875" customWidth="1"/>
    <col min="517" max="517" width="11.88671875" customWidth="1"/>
    <col min="518" max="518" width="9.88671875" customWidth="1"/>
    <col min="519" max="519" width="12.5546875" customWidth="1"/>
    <col min="520" max="520" width="11.5546875" customWidth="1"/>
    <col min="521" max="521" width="12.33203125" customWidth="1"/>
    <col min="522" max="522" width="11.44140625" customWidth="1"/>
    <col min="526" max="526" width="10.109375" customWidth="1"/>
    <col min="769" max="769" width="66" customWidth="1"/>
    <col min="770" max="770" width="5.33203125" customWidth="1"/>
    <col min="771" max="771" width="4.44140625" customWidth="1"/>
    <col min="772" max="772" width="10.5546875" customWidth="1"/>
    <col min="773" max="773" width="11.88671875" customWidth="1"/>
    <col min="774" max="774" width="9.88671875" customWidth="1"/>
    <col min="775" max="775" width="12.5546875" customWidth="1"/>
    <col min="776" max="776" width="11.5546875" customWidth="1"/>
    <col min="777" max="777" width="12.33203125" customWidth="1"/>
    <col min="778" max="778" width="11.44140625" customWidth="1"/>
    <col min="782" max="782" width="10.109375" customWidth="1"/>
    <col min="1025" max="1025" width="66" customWidth="1"/>
    <col min="1026" max="1026" width="5.33203125" customWidth="1"/>
    <col min="1027" max="1027" width="4.44140625" customWidth="1"/>
    <col min="1028" max="1028" width="10.5546875" customWidth="1"/>
    <col min="1029" max="1029" width="11.88671875" customWidth="1"/>
    <col min="1030" max="1030" width="9.88671875" customWidth="1"/>
    <col min="1031" max="1031" width="12.5546875" customWidth="1"/>
    <col min="1032" max="1032" width="11.5546875" customWidth="1"/>
    <col min="1033" max="1033" width="12.33203125" customWidth="1"/>
    <col min="1034" max="1034" width="11.44140625" customWidth="1"/>
    <col min="1038" max="1038" width="10.109375" customWidth="1"/>
    <col min="1281" max="1281" width="66" customWidth="1"/>
    <col min="1282" max="1282" width="5.33203125" customWidth="1"/>
    <col min="1283" max="1283" width="4.44140625" customWidth="1"/>
    <col min="1284" max="1284" width="10.5546875" customWidth="1"/>
    <col min="1285" max="1285" width="11.88671875" customWidth="1"/>
    <col min="1286" max="1286" width="9.88671875" customWidth="1"/>
    <col min="1287" max="1287" width="12.5546875" customWidth="1"/>
    <col min="1288" max="1288" width="11.5546875" customWidth="1"/>
    <col min="1289" max="1289" width="12.33203125" customWidth="1"/>
    <col min="1290" max="1290" width="11.44140625" customWidth="1"/>
    <col min="1294" max="1294" width="10.109375" customWidth="1"/>
    <col min="1537" max="1537" width="66" customWidth="1"/>
    <col min="1538" max="1538" width="5.33203125" customWidth="1"/>
    <col min="1539" max="1539" width="4.44140625" customWidth="1"/>
    <col min="1540" max="1540" width="10.5546875" customWidth="1"/>
    <col min="1541" max="1541" width="11.88671875" customWidth="1"/>
    <col min="1542" max="1542" width="9.88671875" customWidth="1"/>
    <col min="1543" max="1543" width="12.5546875" customWidth="1"/>
    <col min="1544" max="1544" width="11.5546875" customWidth="1"/>
    <col min="1545" max="1545" width="12.33203125" customWidth="1"/>
    <col min="1546" max="1546" width="11.44140625" customWidth="1"/>
    <col min="1550" max="1550" width="10.109375" customWidth="1"/>
    <col min="1793" max="1793" width="66" customWidth="1"/>
    <col min="1794" max="1794" width="5.33203125" customWidth="1"/>
    <col min="1795" max="1795" width="4.44140625" customWidth="1"/>
    <col min="1796" max="1796" width="10.5546875" customWidth="1"/>
    <col min="1797" max="1797" width="11.88671875" customWidth="1"/>
    <col min="1798" max="1798" width="9.88671875" customWidth="1"/>
    <col min="1799" max="1799" width="12.5546875" customWidth="1"/>
    <col min="1800" max="1800" width="11.5546875" customWidth="1"/>
    <col min="1801" max="1801" width="12.33203125" customWidth="1"/>
    <col min="1802" max="1802" width="11.44140625" customWidth="1"/>
    <col min="1806" max="1806" width="10.109375" customWidth="1"/>
    <col min="2049" max="2049" width="66" customWidth="1"/>
    <col min="2050" max="2050" width="5.33203125" customWidth="1"/>
    <col min="2051" max="2051" width="4.44140625" customWidth="1"/>
    <col min="2052" max="2052" width="10.5546875" customWidth="1"/>
    <col min="2053" max="2053" width="11.88671875" customWidth="1"/>
    <col min="2054" max="2054" width="9.88671875" customWidth="1"/>
    <col min="2055" max="2055" width="12.5546875" customWidth="1"/>
    <col min="2056" max="2056" width="11.5546875" customWidth="1"/>
    <col min="2057" max="2057" width="12.33203125" customWidth="1"/>
    <col min="2058" max="2058" width="11.44140625" customWidth="1"/>
    <col min="2062" max="2062" width="10.109375" customWidth="1"/>
    <col min="2305" max="2305" width="66" customWidth="1"/>
    <col min="2306" max="2306" width="5.33203125" customWidth="1"/>
    <col min="2307" max="2307" width="4.44140625" customWidth="1"/>
    <col min="2308" max="2308" width="10.5546875" customWidth="1"/>
    <col min="2309" max="2309" width="11.88671875" customWidth="1"/>
    <col min="2310" max="2310" width="9.88671875" customWidth="1"/>
    <col min="2311" max="2311" width="12.5546875" customWidth="1"/>
    <col min="2312" max="2312" width="11.5546875" customWidth="1"/>
    <col min="2313" max="2313" width="12.33203125" customWidth="1"/>
    <col min="2314" max="2314" width="11.44140625" customWidth="1"/>
    <col min="2318" max="2318" width="10.109375" customWidth="1"/>
    <col min="2561" max="2561" width="66" customWidth="1"/>
    <col min="2562" max="2562" width="5.33203125" customWidth="1"/>
    <col min="2563" max="2563" width="4.44140625" customWidth="1"/>
    <col min="2564" max="2564" width="10.5546875" customWidth="1"/>
    <col min="2565" max="2565" width="11.88671875" customWidth="1"/>
    <col min="2566" max="2566" width="9.88671875" customWidth="1"/>
    <col min="2567" max="2567" width="12.5546875" customWidth="1"/>
    <col min="2568" max="2568" width="11.5546875" customWidth="1"/>
    <col min="2569" max="2569" width="12.33203125" customWidth="1"/>
    <col min="2570" max="2570" width="11.44140625" customWidth="1"/>
    <col min="2574" max="2574" width="10.109375" customWidth="1"/>
    <col min="2817" max="2817" width="66" customWidth="1"/>
    <col min="2818" max="2818" width="5.33203125" customWidth="1"/>
    <col min="2819" max="2819" width="4.44140625" customWidth="1"/>
    <col min="2820" max="2820" width="10.5546875" customWidth="1"/>
    <col min="2821" max="2821" width="11.88671875" customWidth="1"/>
    <col min="2822" max="2822" width="9.88671875" customWidth="1"/>
    <col min="2823" max="2823" width="12.5546875" customWidth="1"/>
    <col min="2824" max="2824" width="11.5546875" customWidth="1"/>
    <col min="2825" max="2825" width="12.33203125" customWidth="1"/>
    <col min="2826" max="2826" width="11.44140625" customWidth="1"/>
    <col min="2830" max="2830" width="10.109375" customWidth="1"/>
    <col min="3073" max="3073" width="66" customWidth="1"/>
    <col min="3074" max="3074" width="5.33203125" customWidth="1"/>
    <col min="3075" max="3075" width="4.44140625" customWidth="1"/>
    <col min="3076" max="3076" width="10.5546875" customWidth="1"/>
    <col min="3077" max="3077" width="11.88671875" customWidth="1"/>
    <col min="3078" max="3078" width="9.88671875" customWidth="1"/>
    <col min="3079" max="3079" width="12.5546875" customWidth="1"/>
    <col min="3080" max="3080" width="11.5546875" customWidth="1"/>
    <col min="3081" max="3081" width="12.33203125" customWidth="1"/>
    <col min="3082" max="3082" width="11.44140625" customWidth="1"/>
    <col min="3086" max="3086" width="10.109375" customWidth="1"/>
    <col min="3329" max="3329" width="66" customWidth="1"/>
    <col min="3330" max="3330" width="5.33203125" customWidth="1"/>
    <col min="3331" max="3331" width="4.44140625" customWidth="1"/>
    <col min="3332" max="3332" width="10.5546875" customWidth="1"/>
    <col min="3333" max="3333" width="11.88671875" customWidth="1"/>
    <col min="3334" max="3334" width="9.88671875" customWidth="1"/>
    <col min="3335" max="3335" width="12.5546875" customWidth="1"/>
    <col min="3336" max="3336" width="11.5546875" customWidth="1"/>
    <col min="3337" max="3337" width="12.33203125" customWidth="1"/>
    <col min="3338" max="3338" width="11.44140625" customWidth="1"/>
    <col min="3342" max="3342" width="10.109375" customWidth="1"/>
    <col min="3585" max="3585" width="66" customWidth="1"/>
    <col min="3586" max="3586" width="5.33203125" customWidth="1"/>
    <col min="3587" max="3587" width="4.44140625" customWidth="1"/>
    <col min="3588" max="3588" width="10.5546875" customWidth="1"/>
    <col min="3589" max="3589" width="11.88671875" customWidth="1"/>
    <col min="3590" max="3590" width="9.88671875" customWidth="1"/>
    <col min="3591" max="3591" width="12.5546875" customWidth="1"/>
    <col min="3592" max="3592" width="11.5546875" customWidth="1"/>
    <col min="3593" max="3593" width="12.33203125" customWidth="1"/>
    <col min="3594" max="3594" width="11.44140625" customWidth="1"/>
    <col min="3598" max="3598" width="10.109375" customWidth="1"/>
    <col min="3841" max="3841" width="66" customWidth="1"/>
    <col min="3842" max="3842" width="5.33203125" customWidth="1"/>
    <col min="3843" max="3843" width="4.44140625" customWidth="1"/>
    <col min="3844" max="3844" width="10.5546875" customWidth="1"/>
    <col min="3845" max="3845" width="11.88671875" customWidth="1"/>
    <col min="3846" max="3846" width="9.88671875" customWidth="1"/>
    <col min="3847" max="3847" width="12.5546875" customWidth="1"/>
    <col min="3848" max="3848" width="11.5546875" customWidth="1"/>
    <col min="3849" max="3849" width="12.33203125" customWidth="1"/>
    <col min="3850" max="3850" width="11.44140625" customWidth="1"/>
    <col min="3854" max="3854" width="10.109375" customWidth="1"/>
    <col min="4097" max="4097" width="66" customWidth="1"/>
    <col min="4098" max="4098" width="5.33203125" customWidth="1"/>
    <col min="4099" max="4099" width="4.44140625" customWidth="1"/>
    <col min="4100" max="4100" width="10.5546875" customWidth="1"/>
    <col min="4101" max="4101" width="11.88671875" customWidth="1"/>
    <col min="4102" max="4102" width="9.88671875" customWidth="1"/>
    <col min="4103" max="4103" width="12.5546875" customWidth="1"/>
    <col min="4104" max="4104" width="11.5546875" customWidth="1"/>
    <col min="4105" max="4105" width="12.33203125" customWidth="1"/>
    <col min="4106" max="4106" width="11.44140625" customWidth="1"/>
    <col min="4110" max="4110" width="10.109375" customWidth="1"/>
    <col min="4353" max="4353" width="66" customWidth="1"/>
    <col min="4354" max="4354" width="5.33203125" customWidth="1"/>
    <col min="4355" max="4355" width="4.44140625" customWidth="1"/>
    <col min="4356" max="4356" width="10.5546875" customWidth="1"/>
    <col min="4357" max="4357" width="11.88671875" customWidth="1"/>
    <col min="4358" max="4358" width="9.88671875" customWidth="1"/>
    <col min="4359" max="4359" width="12.5546875" customWidth="1"/>
    <col min="4360" max="4360" width="11.5546875" customWidth="1"/>
    <col min="4361" max="4361" width="12.33203125" customWidth="1"/>
    <col min="4362" max="4362" width="11.44140625" customWidth="1"/>
    <col min="4366" max="4366" width="10.109375" customWidth="1"/>
    <col min="4609" max="4609" width="66" customWidth="1"/>
    <col min="4610" max="4610" width="5.33203125" customWidth="1"/>
    <col min="4611" max="4611" width="4.44140625" customWidth="1"/>
    <col min="4612" max="4612" width="10.5546875" customWidth="1"/>
    <col min="4613" max="4613" width="11.88671875" customWidth="1"/>
    <col min="4614" max="4614" width="9.88671875" customWidth="1"/>
    <col min="4615" max="4615" width="12.5546875" customWidth="1"/>
    <col min="4616" max="4616" width="11.5546875" customWidth="1"/>
    <col min="4617" max="4617" width="12.33203125" customWidth="1"/>
    <col min="4618" max="4618" width="11.44140625" customWidth="1"/>
    <col min="4622" max="4622" width="10.109375" customWidth="1"/>
    <col min="4865" max="4865" width="66" customWidth="1"/>
    <col min="4866" max="4866" width="5.33203125" customWidth="1"/>
    <col min="4867" max="4867" width="4.44140625" customWidth="1"/>
    <col min="4868" max="4868" width="10.5546875" customWidth="1"/>
    <col min="4869" max="4869" width="11.88671875" customWidth="1"/>
    <col min="4870" max="4870" width="9.88671875" customWidth="1"/>
    <col min="4871" max="4871" width="12.5546875" customWidth="1"/>
    <col min="4872" max="4872" width="11.5546875" customWidth="1"/>
    <col min="4873" max="4873" width="12.33203125" customWidth="1"/>
    <col min="4874" max="4874" width="11.44140625" customWidth="1"/>
    <col min="4878" max="4878" width="10.109375" customWidth="1"/>
    <col min="5121" max="5121" width="66" customWidth="1"/>
    <col min="5122" max="5122" width="5.33203125" customWidth="1"/>
    <col min="5123" max="5123" width="4.44140625" customWidth="1"/>
    <col min="5124" max="5124" width="10.5546875" customWidth="1"/>
    <col min="5125" max="5125" width="11.88671875" customWidth="1"/>
    <col min="5126" max="5126" width="9.88671875" customWidth="1"/>
    <col min="5127" max="5127" width="12.5546875" customWidth="1"/>
    <col min="5128" max="5128" width="11.5546875" customWidth="1"/>
    <col min="5129" max="5129" width="12.33203125" customWidth="1"/>
    <col min="5130" max="5130" width="11.44140625" customWidth="1"/>
    <col min="5134" max="5134" width="10.109375" customWidth="1"/>
    <col min="5377" max="5377" width="66" customWidth="1"/>
    <col min="5378" max="5378" width="5.33203125" customWidth="1"/>
    <col min="5379" max="5379" width="4.44140625" customWidth="1"/>
    <col min="5380" max="5380" width="10.5546875" customWidth="1"/>
    <col min="5381" max="5381" width="11.88671875" customWidth="1"/>
    <col min="5382" max="5382" width="9.88671875" customWidth="1"/>
    <col min="5383" max="5383" width="12.5546875" customWidth="1"/>
    <col min="5384" max="5384" width="11.5546875" customWidth="1"/>
    <col min="5385" max="5385" width="12.33203125" customWidth="1"/>
    <col min="5386" max="5386" width="11.44140625" customWidth="1"/>
    <col min="5390" max="5390" width="10.109375" customWidth="1"/>
    <col min="5633" max="5633" width="66" customWidth="1"/>
    <col min="5634" max="5634" width="5.33203125" customWidth="1"/>
    <col min="5635" max="5635" width="4.44140625" customWidth="1"/>
    <col min="5636" max="5636" width="10.5546875" customWidth="1"/>
    <col min="5637" max="5637" width="11.88671875" customWidth="1"/>
    <col min="5638" max="5638" width="9.88671875" customWidth="1"/>
    <col min="5639" max="5639" width="12.5546875" customWidth="1"/>
    <col min="5640" max="5640" width="11.5546875" customWidth="1"/>
    <col min="5641" max="5641" width="12.33203125" customWidth="1"/>
    <col min="5642" max="5642" width="11.44140625" customWidth="1"/>
    <col min="5646" max="5646" width="10.109375" customWidth="1"/>
    <col min="5889" max="5889" width="66" customWidth="1"/>
    <col min="5890" max="5890" width="5.33203125" customWidth="1"/>
    <col min="5891" max="5891" width="4.44140625" customWidth="1"/>
    <col min="5892" max="5892" width="10.5546875" customWidth="1"/>
    <col min="5893" max="5893" width="11.88671875" customWidth="1"/>
    <col min="5894" max="5894" width="9.88671875" customWidth="1"/>
    <col min="5895" max="5895" width="12.5546875" customWidth="1"/>
    <col min="5896" max="5896" width="11.5546875" customWidth="1"/>
    <col min="5897" max="5897" width="12.33203125" customWidth="1"/>
    <col min="5898" max="5898" width="11.44140625" customWidth="1"/>
    <col min="5902" max="5902" width="10.109375" customWidth="1"/>
    <col min="6145" max="6145" width="66" customWidth="1"/>
    <col min="6146" max="6146" width="5.33203125" customWidth="1"/>
    <col min="6147" max="6147" width="4.44140625" customWidth="1"/>
    <col min="6148" max="6148" width="10.5546875" customWidth="1"/>
    <col min="6149" max="6149" width="11.88671875" customWidth="1"/>
    <col min="6150" max="6150" width="9.88671875" customWidth="1"/>
    <col min="6151" max="6151" width="12.5546875" customWidth="1"/>
    <col min="6152" max="6152" width="11.5546875" customWidth="1"/>
    <col min="6153" max="6153" width="12.33203125" customWidth="1"/>
    <col min="6154" max="6154" width="11.44140625" customWidth="1"/>
    <col min="6158" max="6158" width="10.109375" customWidth="1"/>
    <col min="6401" max="6401" width="66" customWidth="1"/>
    <col min="6402" max="6402" width="5.33203125" customWidth="1"/>
    <col min="6403" max="6403" width="4.44140625" customWidth="1"/>
    <col min="6404" max="6404" width="10.5546875" customWidth="1"/>
    <col min="6405" max="6405" width="11.88671875" customWidth="1"/>
    <col min="6406" max="6406" width="9.88671875" customWidth="1"/>
    <col min="6407" max="6407" width="12.5546875" customWidth="1"/>
    <col min="6408" max="6408" width="11.5546875" customWidth="1"/>
    <col min="6409" max="6409" width="12.33203125" customWidth="1"/>
    <col min="6410" max="6410" width="11.44140625" customWidth="1"/>
    <col min="6414" max="6414" width="10.109375" customWidth="1"/>
    <col min="6657" max="6657" width="66" customWidth="1"/>
    <col min="6658" max="6658" width="5.33203125" customWidth="1"/>
    <col min="6659" max="6659" width="4.44140625" customWidth="1"/>
    <col min="6660" max="6660" width="10.5546875" customWidth="1"/>
    <col min="6661" max="6661" width="11.88671875" customWidth="1"/>
    <col min="6662" max="6662" width="9.88671875" customWidth="1"/>
    <col min="6663" max="6663" width="12.5546875" customWidth="1"/>
    <col min="6664" max="6664" width="11.5546875" customWidth="1"/>
    <col min="6665" max="6665" width="12.33203125" customWidth="1"/>
    <col min="6666" max="6666" width="11.44140625" customWidth="1"/>
    <col min="6670" max="6670" width="10.109375" customWidth="1"/>
    <col min="6913" max="6913" width="66" customWidth="1"/>
    <col min="6914" max="6914" width="5.33203125" customWidth="1"/>
    <col min="6915" max="6915" width="4.44140625" customWidth="1"/>
    <col min="6916" max="6916" width="10.5546875" customWidth="1"/>
    <col min="6917" max="6917" width="11.88671875" customWidth="1"/>
    <col min="6918" max="6918" width="9.88671875" customWidth="1"/>
    <col min="6919" max="6919" width="12.5546875" customWidth="1"/>
    <col min="6920" max="6920" width="11.5546875" customWidth="1"/>
    <col min="6921" max="6921" width="12.33203125" customWidth="1"/>
    <col min="6922" max="6922" width="11.44140625" customWidth="1"/>
    <col min="6926" max="6926" width="10.109375" customWidth="1"/>
    <col min="7169" max="7169" width="66" customWidth="1"/>
    <col min="7170" max="7170" width="5.33203125" customWidth="1"/>
    <col min="7171" max="7171" width="4.44140625" customWidth="1"/>
    <col min="7172" max="7172" width="10.5546875" customWidth="1"/>
    <col min="7173" max="7173" width="11.88671875" customWidth="1"/>
    <col min="7174" max="7174" width="9.88671875" customWidth="1"/>
    <col min="7175" max="7175" width="12.5546875" customWidth="1"/>
    <col min="7176" max="7176" width="11.5546875" customWidth="1"/>
    <col min="7177" max="7177" width="12.33203125" customWidth="1"/>
    <col min="7178" max="7178" width="11.44140625" customWidth="1"/>
    <col min="7182" max="7182" width="10.109375" customWidth="1"/>
    <col min="7425" max="7425" width="66" customWidth="1"/>
    <col min="7426" max="7426" width="5.33203125" customWidth="1"/>
    <col min="7427" max="7427" width="4.44140625" customWidth="1"/>
    <col min="7428" max="7428" width="10.5546875" customWidth="1"/>
    <col min="7429" max="7429" width="11.88671875" customWidth="1"/>
    <col min="7430" max="7430" width="9.88671875" customWidth="1"/>
    <col min="7431" max="7431" width="12.5546875" customWidth="1"/>
    <col min="7432" max="7432" width="11.5546875" customWidth="1"/>
    <col min="7433" max="7433" width="12.33203125" customWidth="1"/>
    <col min="7434" max="7434" width="11.44140625" customWidth="1"/>
    <col min="7438" max="7438" width="10.109375" customWidth="1"/>
    <col min="7681" max="7681" width="66" customWidth="1"/>
    <col min="7682" max="7682" width="5.33203125" customWidth="1"/>
    <col min="7683" max="7683" width="4.44140625" customWidth="1"/>
    <col min="7684" max="7684" width="10.5546875" customWidth="1"/>
    <col min="7685" max="7685" width="11.88671875" customWidth="1"/>
    <col min="7686" max="7686" width="9.88671875" customWidth="1"/>
    <col min="7687" max="7687" width="12.5546875" customWidth="1"/>
    <col min="7688" max="7688" width="11.5546875" customWidth="1"/>
    <col min="7689" max="7689" width="12.33203125" customWidth="1"/>
    <col min="7690" max="7690" width="11.44140625" customWidth="1"/>
    <col min="7694" max="7694" width="10.109375" customWidth="1"/>
    <col min="7937" max="7937" width="66" customWidth="1"/>
    <col min="7938" max="7938" width="5.33203125" customWidth="1"/>
    <col min="7939" max="7939" width="4.44140625" customWidth="1"/>
    <col min="7940" max="7940" width="10.5546875" customWidth="1"/>
    <col min="7941" max="7941" width="11.88671875" customWidth="1"/>
    <col min="7942" max="7942" width="9.88671875" customWidth="1"/>
    <col min="7943" max="7943" width="12.5546875" customWidth="1"/>
    <col min="7944" max="7944" width="11.5546875" customWidth="1"/>
    <col min="7945" max="7945" width="12.33203125" customWidth="1"/>
    <col min="7946" max="7946" width="11.44140625" customWidth="1"/>
    <col min="7950" max="7950" width="10.109375" customWidth="1"/>
    <col min="8193" max="8193" width="66" customWidth="1"/>
    <col min="8194" max="8194" width="5.33203125" customWidth="1"/>
    <col min="8195" max="8195" width="4.44140625" customWidth="1"/>
    <col min="8196" max="8196" width="10.5546875" customWidth="1"/>
    <col min="8197" max="8197" width="11.88671875" customWidth="1"/>
    <col min="8198" max="8198" width="9.88671875" customWidth="1"/>
    <col min="8199" max="8199" width="12.5546875" customWidth="1"/>
    <col min="8200" max="8200" width="11.5546875" customWidth="1"/>
    <col min="8201" max="8201" width="12.33203125" customWidth="1"/>
    <col min="8202" max="8202" width="11.44140625" customWidth="1"/>
    <col min="8206" max="8206" width="10.109375" customWidth="1"/>
    <col min="8449" max="8449" width="66" customWidth="1"/>
    <col min="8450" max="8450" width="5.33203125" customWidth="1"/>
    <col min="8451" max="8451" width="4.44140625" customWidth="1"/>
    <col min="8452" max="8452" width="10.5546875" customWidth="1"/>
    <col min="8453" max="8453" width="11.88671875" customWidth="1"/>
    <col min="8454" max="8454" width="9.88671875" customWidth="1"/>
    <col min="8455" max="8455" width="12.5546875" customWidth="1"/>
    <col min="8456" max="8456" width="11.5546875" customWidth="1"/>
    <col min="8457" max="8457" width="12.33203125" customWidth="1"/>
    <col min="8458" max="8458" width="11.44140625" customWidth="1"/>
    <col min="8462" max="8462" width="10.109375" customWidth="1"/>
    <col min="8705" max="8705" width="66" customWidth="1"/>
    <col min="8706" max="8706" width="5.33203125" customWidth="1"/>
    <col min="8707" max="8707" width="4.44140625" customWidth="1"/>
    <col min="8708" max="8708" width="10.5546875" customWidth="1"/>
    <col min="8709" max="8709" width="11.88671875" customWidth="1"/>
    <col min="8710" max="8710" width="9.88671875" customWidth="1"/>
    <col min="8711" max="8711" width="12.5546875" customWidth="1"/>
    <col min="8712" max="8712" width="11.5546875" customWidth="1"/>
    <col min="8713" max="8713" width="12.33203125" customWidth="1"/>
    <col min="8714" max="8714" width="11.44140625" customWidth="1"/>
    <col min="8718" max="8718" width="10.109375" customWidth="1"/>
    <col min="8961" max="8961" width="66" customWidth="1"/>
    <col min="8962" max="8962" width="5.33203125" customWidth="1"/>
    <col min="8963" max="8963" width="4.44140625" customWidth="1"/>
    <col min="8964" max="8964" width="10.5546875" customWidth="1"/>
    <col min="8965" max="8965" width="11.88671875" customWidth="1"/>
    <col min="8966" max="8966" width="9.88671875" customWidth="1"/>
    <col min="8967" max="8967" width="12.5546875" customWidth="1"/>
    <col min="8968" max="8968" width="11.5546875" customWidth="1"/>
    <col min="8969" max="8969" width="12.33203125" customWidth="1"/>
    <col min="8970" max="8970" width="11.44140625" customWidth="1"/>
    <col min="8974" max="8974" width="10.109375" customWidth="1"/>
    <col min="9217" max="9217" width="66" customWidth="1"/>
    <col min="9218" max="9218" width="5.33203125" customWidth="1"/>
    <col min="9219" max="9219" width="4.44140625" customWidth="1"/>
    <col min="9220" max="9220" width="10.5546875" customWidth="1"/>
    <col min="9221" max="9221" width="11.88671875" customWidth="1"/>
    <col min="9222" max="9222" width="9.88671875" customWidth="1"/>
    <col min="9223" max="9223" width="12.5546875" customWidth="1"/>
    <col min="9224" max="9224" width="11.5546875" customWidth="1"/>
    <col min="9225" max="9225" width="12.33203125" customWidth="1"/>
    <col min="9226" max="9226" width="11.44140625" customWidth="1"/>
    <col min="9230" max="9230" width="10.109375" customWidth="1"/>
    <col min="9473" max="9473" width="66" customWidth="1"/>
    <col min="9474" max="9474" width="5.33203125" customWidth="1"/>
    <col min="9475" max="9475" width="4.44140625" customWidth="1"/>
    <col min="9476" max="9476" width="10.5546875" customWidth="1"/>
    <col min="9477" max="9477" width="11.88671875" customWidth="1"/>
    <col min="9478" max="9478" width="9.88671875" customWidth="1"/>
    <col min="9479" max="9479" width="12.5546875" customWidth="1"/>
    <col min="9480" max="9480" width="11.5546875" customWidth="1"/>
    <col min="9481" max="9481" width="12.33203125" customWidth="1"/>
    <col min="9482" max="9482" width="11.44140625" customWidth="1"/>
    <col min="9486" max="9486" width="10.109375" customWidth="1"/>
    <col min="9729" max="9729" width="66" customWidth="1"/>
    <col min="9730" max="9730" width="5.33203125" customWidth="1"/>
    <col min="9731" max="9731" width="4.44140625" customWidth="1"/>
    <col min="9732" max="9732" width="10.5546875" customWidth="1"/>
    <col min="9733" max="9733" width="11.88671875" customWidth="1"/>
    <col min="9734" max="9734" width="9.88671875" customWidth="1"/>
    <col min="9735" max="9735" width="12.5546875" customWidth="1"/>
    <col min="9736" max="9736" width="11.5546875" customWidth="1"/>
    <col min="9737" max="9737" width="12.33203125" customWidth="1"/>
    <col min="9738" max="9738" width="11.44140625" customWidth="1"/>
    <col min="9742" max="9742" width="10.109375" customWidth="1"/>
    <col min="9985" max="9985" width="66" customWidth="1"/>
    <col min="9986" max="9986" width="5.33203125" customWidth="1"/>
    <col min="9987" max="9987" width="4.44140625" customWidth="1"/>
    <col min="9988" max="9988" width="10.5546875" customWidth="1"/>
    <col min="9989" max="9989" width="11.88671875" customWidth="1"/>
    <col min="9990" max="9990" width="9.88671875" customWidth="1"/>
    <col min="9991" max="9991" width="12.5546875" customWidth="1"/>
    <col min="9992" max="9992" width="11.5546875" customWidth="1"/>
    <col min="9993" max="9993" width="12.33203125" customWidth="1"/>
    <col min="9994" max="9994" width="11.44140625" customWidth="1"/>
    <col min="9998" max="9998" width="10.109375" customWidth="1"/>
    <col min="10241" max="10241" width="66" customWidth="1"/>
    <col min="10242" max="10242" width="5.33203125" customWidth="1"/>
    <col min="10243" max="10243" width="4.44140625" customWidth="1"/>
    <col min="10244" max="10244" width="10.5546875" customWidth="1"/>
    <col min="10245" max="10245" width="11.88671875" customWidth="1"/>
    <col min="10246" max="10246" width="9.88671875" customWidth="1"/>
    <col min="10247" max="10247" width="12.5546875" customWidth="1"/>
    <col min="10248" max="10248" width="11.5546875" customWidth="1"/>
    <col min="10249" max="10249" width="12.33203125" customWidth="1"/>
    <col min="10250" max="10250" width="11.44140625" customWidth="1"/>
    <col min="10254" max="10254" width="10.109375" customWidth="1"/>
    <col min="10497" max="10497" width="66" customWidth="1"/>
    <col min="10498" max="10498" width="5.33203125" customWidth="1"/>
    <col min="10499" max="10499" width="4.44140625" customWidth="1"/>
    <col min="10500" max="10500" width="10.5546875" customWidth="1"/>
    <col min="10501" max="10501" width="11.88671875" customWidth="1"/>
    <col min="10502" max="10502" width="9.88671875" customWidth="1"/>
    <col min="10503" max="10503" width="12.5546875" customWidth="1"/>
    <col min="10504" max="10504" width="11.5546875" customWidth="1"/>
    <col min="10505" max="10505" width="12.33203125" customWidth="1"/>
    <col min="10506" max="10506" width="11.44140625" customWidth="1"/>
    <col min="10510" max="10510" width="10.109375" customWidth="1"/>
    <col min="10753" max="10753" width="66" customWidth="1"/>
    <col min="10754" max="10754" width="5.33203125" customWidth="1"/>
    <col min="10755" max="10755" width="4.44140625" customWidth="1"/>
    <col min="10756" max="10756" width="10.5546875" customWidth="1"/>
    <col min="10757" max="10757" width="11.88671875" customWidth="1"/>
    <col min="10758" max="10758" width="9.88671875" customWidth="1"/>
    <col min="10759" max="10759" width="12.5546875" customWidth="1"/>
    <col min="10760" max="10760" width="11.5546875" customWidth="1"/>
    <col min="10761" max="10761" width="12.33203125" customWidth="1"/>
    <col min="10762" max="10762" width="11.44140625" customWidth="1"/>
    <col min="10766" max="10766" width="10.109375" customWidth="1"/>
    <col min="11009" max="11009" width="66" customWidth="1"/>
    <col min="11010" max="11010" width="5.33203125" customWidth="1"/>
    <col min="11011" max="11011" width="4.44140625" customWidth="1"/>
    <col min="11012" max="11012" width="10.5546875" customWidth="1"/>
    <col min="11013" max="11013" width="11.88671875" customWidth="1"/>
    <col min="11014" max="11014" width="9.88671875" customWidth="1"/>
    <col min="11015" max="11015" width="12.5546875" customWidth="1"/>
    <col min="11016" max="11016" width="11.5546875" customWidth="1"/>
    <col min="11017" max="11017" width="12.33203125" customWidth="1"/>
    <col min="11018" max="11018" width="11.44140625" customWidth="1"/>
    <col min="11022" max="11022" width="10.109375" customWidth="1"/>
    <col min="11265" max="11265" width="66" customWidth="1"/>
    <col min="11266" max="11266" width="5.33203125" customWidth="1"/>
    <col min="11267" max="11267" width="4.44140625" customWidth="1"/>
    <col min="11268" max="11268" width="10.5546875" customWidth="1"/>
    <col min="11269" max="11269" width="11.88671875" customWidth="1"/>
    <col min="11270" max="11270" width="9.88671875" customWidth="1"/>
    <col min="11271" max="11271" width="12.5546875" customWidth="1"/>
    <col min="11272" max="11272" width="11.5546875" customWidth="1"/>
    <col min="11273" max="11273" width="12.33203125" customWidth="1"/>
    <col min="11274" max="11274" width="11.44140625" customWidth="1"/>
    <col min="11278" max="11278" width="10.109375" customWidth="1"/>
    <col min="11521" max="11521" width="66" customWidth="1"/>
    <col min="11522" max="11522" width="5.33203125" customWidth="1"/>
    <col min="11523" max="11523" width="4.44140625" customWidth="1"/>
    <col min="11524" max="11524" width="10.5546875" customWidth="1"/>
    <col min="11525" max="11525" width="11.88671875" customWidth="1"/>
    <col min="11526" max="11526" width="9.88671875" customWidth="1"/>
    <col min="11527" max="11527" width="12.5546875" customWidth="1"/>
    <col min="11528" max="11528" width="11.5546875" customWidth="1"/>
    <col min="11529" max="11529" width="12.33203125" customWidth="1"/>
    <col min="11530" max="11530" width="11.44140625" customWidth="1"/>
    <col min="11534" max="11534" width="10.109375" customWidth="1"/>
    <col min="11777" max="11777" width="66" customWidth="1"/>
    <col min="11778" max="11778" width="5.33203125" customWidth="1"/>
    <col min="11779" max="11779" width="4.44140625" customWidth="1"/>
    <col min="11780" max="11780" width="10.5546875" customWidth="1"/>
    <col min="11781" max="11781" width="11.88671875" customWidth="1"/>
    <col min="11782" max="11782" width="9.88671875" customWidth="1"/>
    <col min="11783" max="11783" width="12.5546875" customWidth="1"/>
    <col min="11784" max="11784" width="11.5546875" customWidth="1"/>
    <col min="11785" max="11785" width="12.33203125" customWidth="1"/>
    <col min="11786" max="11786" width="11.44140625" customWidth="1"/>
    <col min="11790" max="11790" width="10.109375" customWidth="1"/>
    <col min="12033" max="12033" width="66" customWidth="1"/>
    <col min="12034" max="12034" width="5.33203125" customWidth="1"/>
    <col min="12035" max="12035" width="4.44140625" customWidth="1"/>
    <col min="12036" max="12036" width="10.5546875" customWidth="1"/>
    <col min="12037" max="12037" width="11.88671875" customWidth="1"/>
    <col min="12038" max="12038" width="9.88671875" customWidth="1"/>
    <col min="12039" max="12039" width="12.5546875" customWidth="1"/>
    <col min="12040" max="12040" width="11.5546875" customWidth="1"/>
    <col min="12041" max="12041" width="12.33203125" customWidth="1"/>
    <col min="12042" max="12042" width="11.44140625" customWidth="1"/>
    <col min="12046" max="12046" width="10.109375" customWidth="1"/>
    <col min="12289" max="12289" width="66" customWidth="1"/>
    <col min="12290" max="12290" width="5.33203125" customWidth="1"/>
    <col min="12291" max="12291" width="4.44140625" customWidth="1"/>
    <col min="12292" max="12292" width="10.5546875" customWidth="1"/>
    <col min="12293" max="12293" width="11.88671875" customWidth="1"/>
    <col min="12294" max="12294" width="9.88671875" customWidth="1"/>
    <col min="12295" max="12295" width="12.5546875" customWidth="1"/>
    <col min="12296" max="12296" width="11.5546875" customWidth="1"/>
    <col min="12297" max="12297" width="12.33203125" customWidth="1"/>
    <col min="12298" max="12298" width="11.44140625" customWidth="1"/>
    <col min="12302" max="12302" width="10.109375" customWidth="1"/>
    <col min="12545" max="12545" width="66" customWidth="1"/>
    <col min="12546" max="12546" width="5.33203125" customWidth="1"/>
    <col min="12547" max="12547" width="4.44140625" customWidth="1"/>
    <col min="12548" max="12548" width="10.5546875" customWidth="1"/>
    <col min="12549" max="12549" width="11.88671875" customWidth="1"/>
    <col min="12550" max="12550" width="9.88671875" customWidth="1"/>
    <col min="12551" max="12551" width="12.5546875" customWidth="1"/>
    <col min="12552" max="12552" width="11.5546875" customWidth="1"/>
    <col min="12553" max="12553" width="12.33203125" customWidth="1"/>
    <col min="12554" max="12554" width="11.44140625" customWidth="1"/>
    <col min="12558" max="12558" width="10.109375" customWidth="1"/>
    <col min="12801" max="12801" width="66" customWidth="1"/>
    <col min="12802" max="12802" width="5.33203125" customWidth="1"/>
    <col min="12803" max="12803" width="4.44140625" customWidth="1"/>
    <col min="12804" max="12804" width="10.5546875" customWidth="1"/>
    <col min="12805" max="12805" width="11.88671875" customWidth="1"/>
    <col min="12806" max="12806" width="9.88671875" customWidth="1"/>
    <col min="12807" max="12807" width="12.5546875" customWidth="1"/>
    <col min="12808" max="12808" width="11.5546875" customWidth="1"/>
    <col min="12809" max="12809" width="12.33203125" customWidth="1"/>
    <col min="12810" max="12810" width="11.44140625" customWidth="1"/>
    <col min="12814" max="12814" width="10.109375" customWidth="1"/>
    <col min="13057" max="13057" width="66" customWidth="1"/>
    <col min="13058" max="13058" width="5.33203125" customWidth="1"/>
    <col min="13059" max="13059" width="4.44140625" customWidth="1"/>
    <col min="13060" max="13060" width="10.5546875" customWidth="1"/>
    <col min="13061" max="13061" width="11.88671875" customWidth="1"/>
    <col min="13062" max="13062" width="9.88671875" customWidth="1"/>
    <col min="13063" max="13063" width="12.5546875" customWidth="1"/>
    <col min="13064" max="13064" width="11.5546875" customWidth="1"/>
    <col min="13065" max="13065" width="12.33203125" customWidth="1"/>
    <col min="13066" max="13066" width="11.44140625" customWidth="1"/>
    <col min="13070" max="13070" width="10.109375" customWidth="1"/>
    <col min="13313" max="13313" width="66" customWidth="1"/>
    <col min="13314" max="13314" width="5.33203125" customWidth="1"/>
    <col min="13315" max="13315" width="4.44140625" customWidth="1"/>
    <col min="13316" max="13316" width="10.5546875" customWidth="1"/>
    <col min="13317" max="13317" width="11.88671875" customWidth="1"/>
    <col min="13318" max="13318" width="9.88671875" customWidth="1"/>
    <col min="13319" max="13319" width="12.5546875" customWidth="1"/>
    <col min="13320" max="13320" width="11.5546875" customWidth="1"/>
    <col min="13321" max="13321" width="12.33203125" customWidth="1"/>
    <col min="13322" max="13322" width="11.44140625" customWidth="1"/>
    <col min="13326" max="13326" width="10.109375" customWidth="1"/>
    <col min="13569" max="13569" width="66" customWidth="1"/>
    <col min="13570" max="13570" width="5.33203125" customWidth="1"/>
    <col min="13571" max="13571" width="4.44140625" customWidth="1"/>
    <col min="13572" max="13572" width="10.5546875" customWidth="1"/>
    <col min="13573" max="13573" width="11.88671875" customWidth="1"/>
    <col min="13574" max="13574" width="9.88671875" customWidth="1"/>
    <col min="13575" max="13575" width="12.5546875" customWidth="1"/>
    <col min="13576" max="13576" width="11.5546875" customWidth="1"/>
    <col min="13577" max="13577" width="12.33203125" customWidth="1"/>
    <col min="13578" max="13578" width="11.44140625" customWidth="1"/>
    <col min="13582" max="13582" width="10.109375" customWidth="1"/>
    <col min="13825" max="13825" width="66" customWidth="1"/>
    <col min="13826" max="13826" width="5.33203125" customWidth="1"/>
    <col min="13827" max="13827" width="4.44140625" customWidth="1"/>
    <col min="13828" max="13828" width="10.5546875" customWidth="1"/>
    <col min="13829" max="13829" width="11.88671875" customWidth="1"/>
    <col min="13830" max="13830" width="9.88671875" customWidth="1"/>
    <col min="13831" max="13831" width="12.5546875" customWidth="1"/>
    <col min="13832" max="13832" width="11.5546875" customWidth="1"/>
    <col min="13833" max="13833" width="12.33203125" customWidth="1"/>
    <col min="13834" max="13834" width="11.44140625" customWidth="1"/>
    <col min="13838" max="13838" width="10.109375" customWidth="1"/>
    <col min="14081" max="14081" width="66" customWidth="1"/>
    <col min="14082" max="14082" width="5.33203125" customWidth="1"/>
    <col min="14083" max="14083" width="4.44140625" customWidth="1"/>
    <col min="14084" max="14084" width="10.5546875" customWidth="1"/>
    <col min="14085" max="14085" width="11.88671875" customWidth="1"/>
    <col min="14086" max="14086" width="9.88671875" customWidth="1"/>
    <col min="14087" max="14087" width="12.5546875" customWidth="1"/>
    <col min="14088" max="14088" width="11.5546875" customWidth="1"/>
    <col min="14089" max="14089" width="12.33203125" customWidth="1"/>
    <col min="14090" max="14090" width="11.44140625" customWidth="1"/>
    <col min="14094" max="14094" width="10.109375" customWidth="1"/>
    <col min="14337" max="14337" width="66" customWidth="1"/>
    <col min="14338" max="14338" width="5.33203125" customWidth="1"/>
    <col min="14339" max="14339" width="4.44140625" customWidth="1"/>
    <col min="14340" max="14340" width="10.5546875" customWidth="1"/>
    <col min="14341" max="14341" width="11.88671875" customWidth="1"/>
    <col min="14342" max="14342" width="9.88671875" customWidth="1"/>
    <col min="14343" max="14343" width="12.5546875" customWidth="1"/>
    <col min="14344" max="14344" width="11.5546875" customWidth="1"/>
    <col min="14345" max="14345" width="12.33203125" customWidth="1"/>
    <col min="14346" max="14346" width="11.44140625" customWidth="1"/>
    <col min="14350" max="14350" width="10.109375" customWidth="1"/>
    <col min="14593" max="14593" width="66" customWidth="1"/>
    <col min="14594" max="14594" width="5.33203125" customWidth="1"/>
    <col min="14595" max="14595" width="4.44140625" customWidth="1"/>
    <col min="14596" max="14596" width="10.5546875" customWidth="1"/>
    <col min="14597" max="14597" width="11.88671875" customWidth="1"/>
    <col min="14598" max="14598" width="9.88671875" customWidth="1"/>
    <col min="14599" max="14599" width="12.5546875" customWidth="1"/>
    <col min="14600" max="14600" width="11.5546875" customWidth="1"/>
    <col min="14601" max="14601" width="12.33203125" customWidth="1"/>
    <col min="14602" max="14602" width="11.44140625" customWidth="1"/>
    <col min="14606" max="14606" width="10.109375" customWidth="1"/>
    <col min="14849" max="14849" width="66" customWidth="1"/>
    <col min="14850" max="14850" width="5.33203125" customWidth="1"/>
    <col min="14851" max="14851" width="4.44140625" customWidth="1"/>
    <col min="14852" max="14852" width="10.5546875" customWidth="1"/>
    <col min="14853" max="14853" width="11.88671875" customWidth="1"/>
    <col min="14854" max="14854" width="9.88671875" customWidth="1"/>
    <col min="14855" max="14855" width="12.5546875" customWidth="1"/>
    <col min="14856" max="14856" width="11.5546875" customWidth="1"/>
    <col min="14857" max="14857" width="12.33203125" customWidth="1"/>
    <col min="14858" max="14858" width="11.44140625" customWidth="1"/>
    <col min="14862" max="14862" width="10.109375" customWidth="1"/>
    <col min="15105" max="15105" width="66" customWidth="1"/>
    <col min="15106" max="15106" width="5.33203125" customWidth="1"/>
    <col min="15107" max="15107" width="4.44140625" customWidth="1"/>
    <col min="15108" max="15108" width="10.5546875" customWidth="1"/>
    <col min="15109" max="15109" width="11.88671875" customWidth="1"/>
    <col min="15110" max="15110" width="9.88671875" customWidth="1"/>
    <col min="15111" max="15111" width="12.5546875" customWidth="1"/>
    <col min="15112" max="15112" width="11.5546875" customWidth="1"/>
    <col min="15113" max="15113" width="12.33203125" customWidth="1"/>
    <col min="15114" max="15114" width="11.44140625" customWidth="1"/>
    <col min="15118" max="15118" width="10.109375" customWidth="1"/>
    <col min="15361" max="15361" width="66" customWidth="1"/>
    <col min="15362" max="15362" width="5.33203125" customWidth="1"/>
    <col min="15363" max="15363" width="4.44140625" customWidth="1"/>
    <col min="15364" max="15364" width="10.5546875" customWidth="1"/>
    <col min="15365" max="15365" width="11.88671875" customWidth="1"/>
    <col min="15366" max="15366" width="9.88671875" customWidth="1"/>
    <col min="15367" max="15367" width="12.5546875" customWidth="1"/>
    <col min="15368" max="15368" width="11.5546875" customWidth="1"/>
    <col min="15369" max="15369" width="12.33203125" customWidth="1"/>
    <col min="15370" max="15370" width="11.44140625" customWidth="1"/>
    <col min="15374" max="15374" width="10.109375" customWidth="1"/>
    <col min="15617" max="15617" width="66" customWidth="1"/>
    <col min="15618" max="15618" width="5.33203125" customWidth="1"/>
    <col min="15619" max="15619" width="4.44140625" customWidth="1"/>
    <col min="15620" max="15620" width="10.5546875" customWidth="1"/>
    <col min="15621" max="15621" width="11.88671875" customWidth="1"/>
    <col min="15622" max="15622" width="9.88671875" customWidth="1"/>
    <col min="15623" max="15623" width="12.5546875" customWidth="1"/>
    <col min="15624" max="15624" width="11.5546875" customWidth="1"/>
    <col min="15625" max="15625" width="12.33203125" customWidth="1"/>
    <col min="15626" max="15626" width="11.44140625" customWidth="1"/>
    <col min="15630" max="15630" width="10.109375" customWidth="1"/>
    <col min="15873" max="15873" width="66" customWidth="1"/>
    <col min="15874" max="15874" width="5.33203125" customWidth="1"/>
    <col min="15875" max="15875" width="4.44140625" customWidth="1"/>
    <col min="15876" max="15876" width="10.5546875" customWidth="1"/>
    <col min="15877" max="15877" width="11.88671875" customWidth="1"/>
    <col min="15878" max="15878" width="9.88671875" customWidth="1"/>
    <col min="15879" max="15879" width="12.5546875" customWidth="1"/>
    <col min="15880" max="15880" width="11.5546875" customWidth="1"/>
    <col min="15881" max="15881" width="12.33203125" customWidth="1"/>
    <col min="15882" max="15882" width="11.44140625" customWidth="1"/>
    <col min="15886" max="15886" width="10.109375" customWidth="1"/>
    <col min="16129" max="16129" width="66" customWidth="1"/>
    <col min="16130" max="16130" width="5.33203125" customWidth="1"/>
    <col min="16131" max="16131" width="4.44140625" customWidth="1"/>
    <col min="16132" max="16132" width="10.5546875" customWidth="1"/>
    <col min="16133" max="16133" width="11.88671875" customWidth="1"/>
    <col min="16134" max="16134" width="9.88671875" customWidth="1"/>
    <col min="16135" max="16135" width="12.5546875" customWidth="1"/>
    <col min="16136" max="16136" width="11.5546875" customWidth="1"/>
    <col min="16137" max="16137" width="12.33203125" customWidth="1"/>
    <col min="16138" max="16138" width="11.44140625" customWidth="1"/>
    <col min="16142" max="16142" width="10.109375" customWidth="1"/>
  </cols>
  <sheetData>
    <row r="1" spans="1:14" s="1" customFormat="1" ht="15" customHeight="1" x14ac:dyDescent="0.25">
      <c r="H1" s="95" t="s">
        <v>491</v>
      </c>
      <c r="I1" s="95"/>
      <c r="J1" s="95"/>
      <c r="K1" s="194"/>
    </row>
    <row r="2" spans="1:14" s="1" customFormat="1" ht="24" customHeight="1" x14ac:dyDescent="0.25">
      <c r="G2" s="194"/>
      <c r="H2" s="95"/>
      <c r="I2" s="95"/>
      <c r="J2" s="95"/>
      <c r="K2" s="194"/>
    </row>
    <row r="3" spans="1:14" s="1" customFormat="1" ht="0.75" customHeight="1" x14ac:dyDescent="0.25">
      <c r="G3" s="194"/>
      <c r="H3" s="95"/>
      <c r="I3" s="95"/>
      <c r="J3" s="95"/>
      <c r="K3" s="194"/>
    </row>
    <row r="4" spans="1:14" s="1" customFormat="1" ht="13.8" x14ac:dyDescent="0.25">
      <c r="A4" s="5" t="s">
        <v>118</v>
      </c>
      <c r="B4" s="5"/>
      <c r="C4" s="5"/>
      <c r="D4" s="5"/>
      <c r="E4" s="5"/>
      <c r="F4" s="5"/>
      <c r="G4" s="5"/>
      <c r="H4" s="5"/>
      <c r="I4" s="5"/>
      <c r="J4" s="5"/>
      <c r="K4" s="99"/>
      <c r="L4" s="99"/>
      <c r="M4" s="99"/>
      <c r="N4" s="99"/>
    </row>
    <row r="5" spans="1:14" s="1" customFormat="1" ht="13.8" x14ac:dyDescent="0.25">
      <c r="A5" s="96" t="str">
        <f>IF([2]ЗАПОЛНИТЬ!$F$7=1,CONCATENATE([2]шапки!A2),CONCATENATE([2]шапки!A2,[2]шапки!C2))</f>
        <v>про надходження та використання коштів загального фонду (форма      №2д,</v>
      </c>
      <c r="B5" s="96"/>
      <c r="C5" s="96"/>
      <c r="D5" s="96"/>
      <c r="E5" s="96"/>
      <c r="F5" s="96"/>
      <c r="G5" s="97" t="str">
        <f>IF([2]ЗАПОЛНИТЬ!$F$7=1,[2]шапки!C2,[2]шапки!D2)</f>
        <v xml:space="preserve">      №2м)</v>
      </c>
      <c r="H5" s="99" t="str">
        <f>IF([2]ЗАПОЛНИТЬ!$F$7=1,[2]шапки!D2,"")</f>
        <v/>
      </c>
      <c r="I5" s="99"/>
      <c r="J5" s="99"/>
      <c r="K5" s="99"/>
      <c r="L5" s="99"/>
      <c r="M5" s="99"/>
      <c r="N5" s="99"/>
    </row>
    <row r="6" spans="1:14" s="1" customFormat="1" ht="13.8" x14ac:dyDescent="0.25">
      <c r="A6" s="5" t="str">
        <f>CONCATENATE("за ",[2]ЗАПОЛНИТЬ!$B$17," ",[2]ЗАПОЛНИТЬ!$C$17)</f>
        <v>за І квартал 2016 р.</v>
      </c>
      <c r="B6" s="5"/>
      <c r="C6" s="5"/>
      <c r="D6" s="5"/>
      <c r="E6" s="5"/>
      <c r="F6" s="5"/>
      <c r="G6" s="5"/>
      <c r="H6" s="5"/>
      <c r="I6" s="5"/>
      <c r="J6" s="5"/>
    </row>
    <row r="7" spans="1:14" s="21" customFormat="1" ht="9" customHeight="1" x14ac:dyDescent="0.2">
      <c r="J7" s="338" t="s">
        <v>2</v>
      </c>
    </row>
    <row r="8" spans="1:14" s="21" customFormat="1" ht="6.75" hidden="1" customHeight="1" x14ac:dyDescent="0.2">
      <c r="J8" s="588"/>
    </row>
    <row r="9" spans="1:14" s="21" customFormat="1" ht="12" x14ac:dyDescent="0.25">
      <c r="A9" s="196" t="s">
        <v>3</v>
      </c>
      <c r="B9" s="104" t="str">
        <f>[2]ЗАПОЛНИТЬ!B3</f>
        <v>Вдділ освіти Амур -Нижньодніпровської у м.Дніпропетровську ради</v>
      </c>
      <c r="C9" s="104"/>
      <c r="D9" s="104"/>
      <c r="E9" s="104"/>
      <c r="F9" s="104"/>
      <c r="G9" s="104"/>
      <c r="H9" s="104"/>
      <c r="I9" s="198" t="s">
        <v>4</v>
      </c>
      <c r="J9" s="339" t="str">
        <f>[2]ЗАПОЛНИТЬ!B13</f>
        <v>02142187</v>
      </c>
      <c r="K9" s="207"/>
      <c r="L9" s="199"/>
    </row>
    <row r="10" spans="1:14" s="21" customFormat="1" ht="11.25" customHeight="1" x14ac:dyDescent="0.2">
      <c r="A10" s="107" t="s">
        <v>5</v>
      </c>
      <c r="B10" s="108" t="str">
        <f>[2]ЗАПОЛНИТЬ!B5</f>
        <v>49023,м. Дніпропетровськ АНД район,пр.Мануйлівський, 31</v>
      </c>
      <c r="C10" s="108"/>
      <c r="D10" s="108"/>
      <c r="E10" s="108"/>
      <c r="F10" s="108"/>
      <c r="G10" s="108"/>
      <c r="H10" s="108"/>
      <c r="I10" s="21" t="s">
        <v>492</v>
      </c>
      <c r="J10" s="589">
        <f>[2]ЗАПОЛНИТЬ!B14</f>
        <v>12110136300</v>
      </c>
      <c r="K10" s="207"/>
      <c r="L10" s="107"/>
    </row>
    <row r="11" spans="1:14" s="21" customFormat="1" ht="11.25" customHeight="1" x14ac:dyDescent="0.25">
      <c r="A11" s="7" t="s">
        <v>6</v>
      </c>
      <c r="B11" s="358" t="str">
        <f>[2]ЗАПОЛНИТЬ!D15</f>
        <v>Орган місцевого самоврядування</v>
      </c>
      <c r="C11" s="358"/>
      <c r="D11" s="358"/>
      <c r="E11" s="358"/>
      <c r="F11" s="358"/>
      <c r="G11" s="358"/>
      <c r="H11" s="358"/>
      <c r="I11" s="21" t="s">
        <v>493</v>
      </c>
      <c r="J11" s="589">
        <f>[2]ЗАПОЛНИТЬ!B15</f>
        <v>420</v>
      </c>
      <c r="K11" s="207"/>
      <c r="L11" s="107"/>
    </row>
    <row r="12" spans="1:14" s="21" customFormat="1" ht="11.4" x14ac:dyDescent="0.2">
      <c r="A12" s="110" t="s">
        <v>119</v>
      </c>
      <c r="B12" s="110"/>
      <c r="C12" s="110"/>
      <c r="D12" s="119" t="str">
        <f>[2]ЗАПОЛНИТЬ!H9</f>
        <v>-</v>
      </c>
      <c r="E12" s="118" t="str">
        <f>IF(D12&gt;0,VLOOKUP(D12,'[2]ДовидникКВК(ГОС)'!A$1:B$65536,2,FALSE),"")</f>
        <v>-</v>
      </c>
      <c r="F12" s="118"/>
      <c r="G12" s="118"/>
      <c r="H12" s="118"/>
      <c r="K12" s="204"/>
      <c r="L12" s="199"/>
    </row>
    <row r="13" spans="1:14" s="21" customFormat="1" ht="10.199999999999999" x14ac:dyDescent="0.2">
      <c r="A13" s="110" t="s">
        <v>120</v>
      </c>
      <c r="B13" s="110"/>
      <c r="C13" s="110"/>
      <c r="D13" s="603"/>
      <c r="E13" s="622" t="str">
        <f>IF(D13&gt;0,VLOOKUP(D13,[2]ДовидникКПК!B$1:C$65536,2,FALSE),"")</f>
        <v/>
      </c>
      <c r="F13" s="622"/>
      <c r="G13" s="622"/>
      <c r="H13" s="622"/>
      <c r="I13" s="622"/>
      <c r="J13" s="622"/>
      <c r="K13" s="207"/>
      <c r="L13" s="199"/>
    </row>
    <row r="14" spans="1:14" s="21" customFormat="1" ht="10.199999999999999" x14ac:dyDescent="0.2">
      <c r="A14" s="110" t="s">
        <v>8</v>
      </c>
      <c r="B14" s="110"/>
      <c r="C14" s="110"/>
      <c r="D14" s="201" t="str">
        <f>[2]ЗАПОЛНИТЬ!H10</f>
        <v>10</v>
      </c>
      <c r="E14" s="118" t="str">
        <f>[2]ЗАПОЛНИТЬ!I10</f>
        <v>Орган з питань освіти та науки, молоді</v>
      </c>
      <c r="F14" s="118"/>
      <c r="G14" s="118"/>
      <c r="H14" s="118"/>
      <c r="I14" s="118"/>
      <c r="J14" s="118"/>
      <c r="K14" s="207"/>
      <c r="L14" s="199"/>
    </row>
    <row r="15" spans="1:14" s="21" customFormat="1" ht="33.75" customHeight="1" x14ac:dyDescent="0.2">
      <c r="A15" s="110" t="s">
        <v>121</v>
      </c>
      <c r="B15" s="110"/>
      <c r="C15" s="110"/>
      <c r="D15" s="172" t="s">
        <v>247</v>
      </c>
      <c r="E15" s="112" t="str">
        <f>IF(D15&gt;0,VLOOKUP(D15,[2]ДовидникКФК!A$1:B$65536,2,FALSE),"")</f>
        <v>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v>
      </c>
      <c r="F15" s="112"/>
      <c r="G15" s="112"/>
      <c r="H15" s="112"/>
      <c r="I15" s="112"/>
      <c r="J15" s="112"/>
      <c r="K15" s="207"/>
      <c r="L15" s="199"/>
    </row>
    <row r="16" spans="1:14" s="21" customFormat="1" ht="10.199999999999999" x14ac:dyDescent="0.2">
      <c r="A16" s="122" t="s">
        <v>249</v>
      </c>
    </row>
    <row r="17" spans="1:12" s="21" customFormat="1" ht="10.199999999999999" x14ac:dyDescent="0.2">
      <c r="A17" s="122" t="s">
        <v>10</v>
      </c>
    </row>
    <row r="18" spans="1:12" s="21" customFormat="1" ht="3" customHeight="1" thickBot="1" x14ac:dyDescent="0.25">
      <c r="A18" s="346"/>
      <c r="B18" s="346"/>
      <c r="C18" s="346"/>
      <c r="D18" s="346"/>
      <c r="E18" s="346"/>
      <c r="F18" s="346"/>
      <c r="G18" s="346"/>
      <c r="H18" s="346"/>
      <c r="I18" s="346"/>
      <c r="J18" s="346"/>
      <c r="K18" s="346"/>
      <c r="L18" s="346"/>
    </row>
    <row r="19" spans="1:12" s="21" customFormat="1" ht="11.25" customHeight="1" thickTop="1" thickBot="1" x14ac:dyDescent="0.25">
      <c r="A19" s="29" t="s">
        <v>124</v>
      </c>
      <c r="B19" s="75" t="s">
        <v>235</v>
      </c>
      <c r="C19" s="29" t="s">
        <v>13</v>
      </c>
      <c r="D19" s="75" t="s">
        <v>126</v>
      </c>
      <c r="E19" s="75" t="s">
        <v>251</v>
      </c>
      <c r="F19" s="76" t="s">
        <v>127</v>
      </c>
      <c r="G19" s="76" t="s">
        <v>238</v>
      </c>
      <c r="H19" s="76" t="s">
        <v>132</v>
      </c>
      <c r="I19" s="76" t="s">
        <v>133</v>
      </c>
      <c r="J19" s="75" t="s">
        <v>134</v>
      </c>
    </row>
    <row r="20" spans="1:12" s="21" customFormat="1" ht="11.4" thickTop="1" thickBot="1" x14ac:dyDescent="0.25">
      <c r="A20" s="29"/>
      <c r="B20" s="75"/>
      <c r="C20" s="29"/>
      <c r="D20" s="75"/>
      <c r="E20" s="75"/>
      <c r="F20" s="76"/>
      <c r="G20" s="76"/>
      <c r="H20" s="76"/>
      <c r="I20" s="76"/>
      <c r="J20" s="75"/>
    </row>
    <row r="21" spans="1:12" s="21" customFormat="1" ht="11.4" thickTop="1" thickBot="1" x14ac:dyDescent="0.25">
      <c r="A21" s="29"/>
      <c r="B21" s="75"/>
      <c r="C21" s="29"/>
      <c r="D21" s="75"/>
      <c r="E21" s="75"/>
      <c r="F21" s="76"/>
      <c r="G21" s="76"/>
      <c r="H21" s="76"/>
      <c r="I21" s="76"/>
      <c r="J21" s="75"/>
    </row>
    <row r="22" spans="1:12" s="21" customFormat="1" ht="11.4" thickTop="1" thickBot="1" x14ac:dyDescent="0.25">
      <c r="A22" s="78">
        <v>1</v>
      </c>
      <c r="B22" s="78">
        <v>2</v>
      </c>
      <c r="C22" s="78">
        <v>3</v>
      </c>
      <c r="D22" s="78">
        <v>4</v>
      </c>
      <c r="E22" s="78">
        <v>5</v>
      </c>
      <c r="F22" s="78">
        <v>6</v>
      </c>
      <c r="G22" s="78">
        <v>7</v>
      </c>
      <c r="H22" s="78">
        <v>8</v>
      </c>
      <c r="I22" s="78">
        <v>9</v>
      </c>
      <c r="J22" s="78">
        <v>10</v>
      </c>
    </row>
    <row r="23" spans="1:12" s="21" customFormat="1" ht="11.4" thickTop="1" thickBot="1" x14ac:dyDescent="0.25">
      <c r="A23" s="64" t="s">
        <v>253</v>
      </c>
      <c r="B23" s="64" t="s">
        <v>144</v>
      </c>
      <c r="C23" s="128" t="s">
        <v>145</v>
      </c>
      <c r="D23" s="129">
        <f>D24+D59+D79+D84+D87</f>
        <v>0</v>
      </c>
      <c r="E23" s="129">
        <f>E26+E29+E32+E33+E37+E45+E46+E86+E54</f>
        <v>0</v>
      </c>
      <c r="F23" s="129">
        <f>F24+F59+F79+F84+F87</f>
        <v>0</v>
      </c>
      <c r="G23" s="129">
        <f>G24+G59+G79+G84+G87</f>
        <v>0</v>
      </c>
      <c r="H23" s="129">
        <f>H24+H59+H79+H84+H87</f>
        <v>0</v>
      </c>
      <c r="I23" s="129">
        <f>I24+I59+I79+I84+I87</f>
        <v>0</v>
      </c>
      <c r="J23" s="129">
        <f>F23+G23-H23</f>
        <v>0</v>
      </c>
    </row>
    <row r="24" spans="1:12" s="21" customFormat="1" ht="21.6" thickTop="1" thickBot="1" x14ac:dyDescent="0.25">
      <c r="A24" s="125" t="s">
        <v>494</v>
      </c>
      <c r="B24" s="64">
        <v>2000</v>
      </c>
      <c r="C24" s="128" t="s">
        <v>147</v>
      </c>
      <c r="D24" s="129">
        <f t="shared" ref="D24:I24" si="0">D25+D30+D47+D50+D54+D58</f>
        <v>0</v>
      </c>
      <c r="E24" s="129">
        <v>0</v>
      </c>
      <c r="F24" s="129">
        <f t="shared" si="0"/>
        <v>0</v>
      </c>
      <c r="G24" s="129">
        <f t="shared" si="0"/>
        <v>0</v>
      </c>
      <c r="H24" s="129">
        <f t="shared" si="0"/>
        <v>0</v>
      </c>
      <c r="I24" s="129">
        <f t="shared" si="0"/>
        <v>0</v>
      </c>
      <c r="J24" s="129">
        <f t="shared" ref="J24:J87" si="1">F24+G24-H24</f>
        <v>0</v>
      </c>
    </row>
    <row r="25" spans="1:12" s="21" customFormat="1" ht="11.4" thickTop="1" thickBot="1" x14ac:dyDescent="0.25">
      <c r="A25" s="133" t="s">
        <v>161</v>
      </c>
      <c r="B25" s="64">
        <v>2100</v>
      </c>
      <c r="C25" s="128" t="s">
        <v>149</v>
      </c>
      <c r="D25" s="129">
        <f>D26+D29</f>
        <v>0</v>
      </c>
      <c r="E25" s="129">
        <v>0</v>
      </c>
      <c r="F25" s="129">
        <f>F26+F29</f>
        <v>0</v>
      </c>
      <c r="G25" s="129">
        <f>G26+G29</f>
        <v>0</v>
      </c>
      <c r="H25" s="129">
        <f>H26+H29</f>
        <v>0</v>
      </c>
      <c r="I25" s="129">
        <f>I26+I29</f>
        <v>0</v>
      </c>
      <c r="J25" s="129">
        <f t="shared" si="1"/>
        <v>0</v>
      </c>
    </row>
    <row r="26" spans="1:12" s="21" customFormat="1" ht="11.4" thickTop="1" thickBot="1" x14ac:dyDescent="0.25">
      <c r="A26" s="134" t="s">
        <v>163</v>
      </c>
      <c r="B26" s="135">
        <v>2110</v>
      </c>
      <c r="C26" s="216" t="s">
        <v>151</v>
      </c>
      <c r="D26" s="267">
        <f t="shared" ref="D26:I26" si="2">SUM(D27:D28)</f>
        <v>0</v>
      </c>
      <c r="E26" s="268"/>
      <c r="F26" s="267">
        <f t="shared" si="2"/>
        <v>0</v>
      </c>
      <c r="G26" s="267">
        <f t="shared" si="2"/>
        <v>0</v>
      </c>
      <c r="H26" s="267">
        <f t="shared" si="2"/>
        <v>0</v>
      </c>
      <c r="I26" s="267">
        <f t="shared" si="2"/>
        <v>0</v>
      </c>
      <c r="J26" s="174">
        <f t="shared" si="1"/>
        <v>0</v>
      </c>
    </row>
    <row r="27" spans="1:12" s="21" customFormat="1" ht="11.4" thickTop="1" thickBot="1" x14ac:dyDescent="0.25">
      <c r="A27" s="136" t="s">
        <v>164</v>
      </c>
      <c r="B27" s="125">
        <v>2111</v>
      </c>
      <c r="C27" s="248" t="s">
        <v>153</v>
      </c>
      <c r="D27" s="269"/>
      <c r="E27" s="270">
        <v>0</v>
      </c>
      <c r="F27" s="269">
        <v>0</v>
      </c>
      <c r="G27" s="269"/>
      <c r="H27" s="269"/>
      <c r="I27" s="269"/>
      <c r="J27" s="211">
        <f t="shared" si="1"/>
        <v>0</v>
      </c>
    </row>
    <row r="28" spans="1:12" s="21" customFormat="1" ht="11.4" thickTop="1" thickBot="1" x14ac:dyDescent="0.25">
      <c r="A28" s="136" t="s">
        <v>165</v>
      </c>
      <c r="B28" s="125">
        <v>2112</v>
      </c>
      <c r="C28" s="248" t="s">
        <v>155</v>
      </c>
      <c r="D28" s="269">
        <v>0</v>
      </c>
      <c r="E28" s="270">
        <v>0</v>
      </c>
      <c r="F28" s="269">
        <v>0</v>
      </c>
      <c r="G28" s="269">
        <v>0</v>
      </c>
      <c r="H28" s="269">
        <v>0</v>
      </c>
      <c r="I28" s="269">
        <v>0</v>
      </c>
      <c r="J28" s="211">
        <f t="shared" si="1"/>
        <v>0</v>
      </c>
    </row>
    <row r="29" spans="1:12" s="21" customFormat="1" ht="11.4" thickTop="1" thickBot="1" x14ac:dyDescent="0.25">
      <c r="A29" s="137" t="s">
        <v>166</v>
      </c>
      <c r="B29" s="135">
        <v>2120</v>
      </c>
      <c r="C29" s="216" t="s">
        <v>157</v>
      </c>
      <c r="D29" s="268"/>
      <c r="E29" s="268"/>
      <c r="F29" s="268">
        <v>0</v>
      </c>
      <c r="G29" s="268"/>
      <c r="H29" s="268"/>
      <c r="I29" s="268"/>
      <c r="J29" s="174">
        <f t="shared" si="1"/>
        <v>0</v>
      </c>
    </row>
    <row r="30" spans="1:12" s="21" customFormat="1" ht="11.25" customHeight="1" thickTop="1" thickBot="1" x14ac:dyDescent="0.25">
      <c r="A30" s="138" t="s">
        <v>167</v>
      </c>
      <c r="B30" s="64">
        <v>2200</v>
      </c>
      <c r="C30" s="128" t="s">
        <v>160</v>
      </c>
      <c r="D30" s="271">
        <f>SUM(D31:D37)+D44</f>
        <v>0</v>
      </c>
      <c r="E30" s="271">
        <v>0</v>
      </c>
      <c r="F30" s="271">
        <f>SUM(F31:F37)+F44</f>
        <v>0</v>
      </c>
      <c r="G30" s="271">
        <f>SUM(G31:G37)+G44</f>
        <v>0</v>
      </c>
      <c r="H30" s="271">
        <f>SUM(H31:H37)+H44</f>
        <v>0</v>
      </c>
      <c r="I30" s="271">
        <f>SUM(I31:I37)+I44</f>
        <v>0</v>
      </c>
      <c r="J30" s="129">
        <f t="shared" si="1"/>
        <v>0</v>
      </c>
    </row>
    <row r="31" spans="1:12" s="21" customFormat="1" ht="12" customHeight="1" thickTop="1" thickBot="1" x14ac:dyDescent="0.25">
      <c r="A31" s="134" t="s">
        <v>168</v>
      </c>
      <c r="B31" s="135">
        <v>2210</v>
      </c>
      <c r="C31" s="216" t="s">
        <v>162</v>
      </c>
      <c r="D31" s="268"/>
      <c r="E31" s="267">
        <v>0</v>
      </c>
      <c r="F31" s="268">
        <v>0</v>
      </c>
      <c r="G31" s="268">
        <v>0</v>
      </c>
      <c r="H31" s="268">
        <v>0</v>
      </c>
      <c r="I31" s="268"/>
      <c r="J31" s="174">
        <f t="shared" si="1"/>
        <v>0</v>
      </c>
    </row>
    <row r="32" spans="1:12" s="21" customFormat="1" ht="11.4" thickTop="1" thickBot="1" x14ac:dyDescent="0.25">
      <c r="A32" s="134" t="s">
        <v>169</v>
      </c>
      <c r="B32" s="135">
        <v>2220</v>
      </c>
      <c r="C32" s="135">
        <v>100</v>
      </c>
      <c r="D32" s="268">
        <v>0</v>
      </c>
      <c r="E32" s="268">
        <v>0</v>
      </c>
      <c r="F32" s="268">
        <v>0</v>
      </c>
      <c r="G32" s="268">
        <v>0</v>
      </c>
      <c r="H32" s="268">
        <v>0</v>
      </c>
      <c r="I32" s="268">
        <v>0</v>
      </c>
      <c r="J32" s="174">
        <f t="shared" si="1"/>
        <v>0</v>
      </c>
    </row>
    <row r="33" spans="1:10" s="21" customFormat="1" ht="11.4" thickTop="1" thickBot="1" x14ac:dyDescent="0.25">
      <c r="A33" s="134" t="s">
        <v>170</v>
      </c>
      <c r="B33" s="135">
        <v>2230</v>
      </c>
      <c r="C33" s="135">
        <v>110</v>
      </c>
      <c r="D33" s="268">
        <v>0</v>
      </c>
      <c r="E33" s="268">
        <v>0</v>
      </c>
      <c r="F33" s="268">
        <v>0</v>
      </c>
      <c r="G33" s="268">
        <v>0</v>
      </c>
      <c r="H33" s="268">
        <v>0</v>
      </c>
      <c r="I33" s="268">
        <v>0</v>
      </c>
      <c r="J33" s="174">
        <f t="shared" si="1"/>
        <v>0</v>
      </c>
    </row>
    <row r="34" spans="1:10" s="21" customFormat="1" ht="11.4" thickTop="1" thickBot="1" x14ac:dyDescent="0.25">
      <c r="A34" s="134" t="s">
        <v>171</v>
      </c>
      <c r="B34" s="135">
        <v>2240</v>
      </c>
      <c r="C34" s="135">
        <v>120</v>
      </c>
      <c r="D34" s="268"/>
      <c r="E34" s="267">
        <v>0</v>
      </c>
      <c r="F34" s="268">
        <v>0</v>
      </c>
      <c r="G34" s="268"/>
      <c r="H34" s="268"/>
      <c r="I34" s="268"/>
      <c r="J34" s="174">
        <f t="shared" si="1"/>
        <v>0</v>
      </c>
    </row>
    <row r="35" spans="1:10" s="21" customFormat="1" ht="11.4" thickTop="1" thickBot="1" x14ac:dyDescent="0.25">
      <c r="A35" s="134" t="s">
        <v>172</v>
      </c>
      <c r="B35" s="135">
        <v>2250</v>
      </c>
      <c r="C35" s="135">
        <v>130</v>
      </c>
      <c r="D35" s="268"/>
      <c r="E35" s="267">
        <v>0</v>
      </c>
      <c r="F35" s="268">
        <v>0</v>
      </c>
      <c r="G35" s="268"/>
      <c r="H35" s="268">
        <v>0</v>
      </c>
      <c r="I35" s="268">
        <v>0</v>
      </c>
      <c r="J35" s="174">
        <f t="shared" si="1"/>
        <v>0</v>
      </c>
    </row>
    <row r="36" spans="1:10" s="21" customFormat="1" ht="11.4" thickTop="1" thickBot="1" x14ac:dyDescent="0.25">
      <c r="A36" s="137" t="s">
        <v>173</v>
      </c>
      <c r="B36" s="135">
        <v>2260</v>
      </c>
      <c r="C36" s="135">
        <v>140</v>
      </c>
      <c r="D36" s="268">
        <v>0</v>
      </c>
      <c r="E36" s="267">
        <v>0</v>
      </c>
      <c r="F36" s="268">
        <v>0</v>
      </c>
      <c r="G36" s="268">
        <v>0</v>
      </c>
      <c r="H36" s="268">
        <v>0</v>
      </c>
      <c r="I36" s="268">
        <v>0</v>
      </c>
      <c r="J36" s="174">
        <f t="shared" si="1"/>
        <v>0</v>
      </c>
    </row>
    <row r="37" spans="1:10" s="21" customFormat="1" ht="11.4" thickTop="1" thickBot="1" x14ac:dyDescent="0.25">
      <c r="A37" s="137" t="s">
        <v>174</v>
      </c>
      <c r="B37" s="135">
        <v>2270</v>
      </c>
      <c r="C37" s="135">
        <v>150</v>
      </c>
      <c r="D37" s="267">
        <f>SUM(D38:D43)</f>
        <v>0</v>
      </c>
      <c r="E37" s="268"/>
      <c r="F37" s="267">
        <f>SUM(F38:F43)</f>
        <v>0</v>
      </c>
      <c r="G37" s="267">
        <f>SUM(G38:G43)</f>
        <v>0</v>
      </c>
      <c r="H37" s="267">
        <f>SUM(H38:H43)</f>
        <v>0</v>
      </c>
      <c r="I37" s="267">
        <f>SUM(I38:I43)</f>
        <v>0</v>
      </c>
      <c r="J37" s="174">
        <f>F37+G37-H37</f>
        <v>0</v>
      </c>
    </row>
    <row r="38" spans="1:10" s="21" customFormat="1" ht="11.4" thickTop="1" thickBot="1" x14ac:dyDescent="0.25">
      <c r="A38" s="136" t="s">
        <v>175</v>
      </c>
      <c r="B38" s="125">
        <v>2271</v>
      </c>
      <c r="C38" s="125">
        <v>160</v>
      </c>
      <c r="D38" s="269"/>
      <c r="E38" s="270">
        <v>0</v>
      </c>
      <c r="F38" s="269">
        <v>0</v>
      </c>
      <c r="G38" s="269"/>
      <c r="H38" s="269"/>
      <c r="I38" s="269"/>
      <c r="J38" s="211">
        <f t="shared" si="1"/>
        <v>0</v>
      </c>
    </row>
    <row r="39" spans="1:10" s="21" customFormat="1" ht="11.4" thickTop="1" thickBot="1" x14ac:dyDescent="0.25">
      <c r="A39" s="136" t="s">
        <v>176</v>
      </c>
      <c r="B39" s="125">
        <v>2272</v>
      </c>
      <c r="C39" s="125">
        <v>170</v>
      </c>
      <c r="D39" s="269"/>
      <c r="E39" s="270">
        <v>0</v>
      </c>
      <c r="F39" s="269">
        <v>0</v>
      </c>
      <c r="G39" s="269"/>
      <c r="H39" s="269"/>
      <c r="I39" s="269"/>
      <c r="J39" s="211">
        <f t="shared" si="1"/>
        <v>0</v>
      </c>
    </row>
    <row r="40" spans="1:10" s="21" customFormat="1" ht="11.4" thickTop="1" thickBot="1" x14ac:dyDescent="0.25">
      <c r="A40" s="136" t="s">
        <v>177</v>
      </c>
      <c r="B40" s="125">
        <v>2273</v>
      </c>
      <c r="C40" s="125">
        <v>180</v>
      </c>
      <c r="D40" s="269"/>
      <c r="E40" s="270">
        <v>0</v>
      </c>
      <c r="F40" s="269">
        <v>0</v>
      </c>
      <c r="G40" s="269"/>
      <c r="H40" s="269"/>
      <c r="I40" s="269"/>
      <c r="J40" s="211">
        <f t="shared" si="1"/>
        <v>0</v>
      </c>
    </row>
    <row r="41" spans="1:10" s="21" customFormat="1" ht="11.4" thickTop="1" thickBot="1" x14ac:dyDescent="0.25">
      <c r="A41" s="136" t="s">
        <v>178</v>
      </c>
      <c r="B41" s="125">
        <v>2274</v>
      </c>
      <c r="C41" s="125">
        <v>190</v>
      </c>
      <c r="D41" s="269">
        <v>0</v>
      </c>
      <c r="E41" s="270">
        <v>0</v>
      </c>
      <c r="F41" s="269">
        <v>0</v>
      </c>
      <c r="G41" s="269">
        <v>0</v>
      </c>
      <c r="H41" s="269">
        <v>0</v>
      </c>
      <c r="I41" s="269">
        <v>0</v>
      </c>
      <c r="J41" s="211">
        <f t="shared" si="1"/>
        <v>0</v>
      </c>
    </row>
    <row r="42" spans="1:10" s="21" customFormat="1" ht="11.4" thickTop="1" thickBot="1" x14ac:dyDescent="0.25">
      <c r="A42" s="136" t="s">
        <v>179</v>
      </c>
      <c r="B42" s="125">
        <v>2275</v>
      </c>
      <c r="C42" s="125">
        <v>200</v>
      </c>
      <c r="D42" s="269">
        <v>0</v>
      </c>
      <c r="E42" s="270">
        <v>0</v>
      </c>
      <c r="F42" s="269">
        <v>0</v>
      </c>
      <c r="G42" s="269">
        <v>0</v>
      </c>
      <c r="H42" s="269">
        <v>0</v>
      </c>
      <c r="I42" s="269">
        <v>0</v>
      </c>
      <c r="J42" s="211">
        <f t="shared" si="1"/>
        <v>0</v>
      </c>
    </row>
    <row r="43" spans="1:10" s="21" customFormat="1" ht="11.4" thickTop="1" thickBot="1" x14ac:dyDescent="0.25">
      <c r="A43" s="136" t="s">
        <v>180</v>
      </c>
      <c r="B43" s="125">
        <v>2276</v>
      </c>
      <c r="C43" s="125">
        <v>210</v>
      </c>
      <c r="D43" s="269">
        <v>0</v>
      </c>
      <c r="E43" s="270">
        <v>0</v>
      </c>
      <c r="F43" s="269">
        <v>0</v>
      </c>
      <c r="G43" s="269">
        <v>0</v>
      </c>
      <c r="H43" s="269">
        <v>0</v>
      </c>
      <c r="I43" s="269">
        <v>0</v>
      </c>
      <c r="J43" s="211">
        <f>F43+G43-H43</f>
        <v>0</v>
      </c>
    </row>
    <row r="44" spans="1:10" s="21" customFormat="1" ht="13.5" customHeight="1" thickTop="1" thickBot="1" x14ac:dyDescent="0.25">
      <c r="A44" s="137" t="s">
        <v>181</v>
      </c>
      <c r="B44" s="135">
        <v>2280</v>
      </c>
      <c r="C44" s="135">
        <v>220</v>
      </c>
      <c r="D44" s="267">
        <f>SUM(D45:D46)</f>
        <v>0</v>
      </c>
      <c r="E44" s="267">
        <v>0</v>
      </c>
      <c r="F44" s="267">
        <f>SUM(F45:F46)</f>
        <v>0</v>
      </c>
      <c r="G44" s="267">
        <f>SUM(G45:G46)</f>
        <v>0</v>
      </c>
      <c r="H44" s="267">
        <f>SUM(H45:H46)</f>
        <v>0</v>
      </c>
      <c r="I44" s="267">
        <f>SUM(I45:I46)</f>
        <v>0</v>
      </c>
      <c r="J44" s="174">
        <f t="shared" si="1"/>
        <v>0</v>
      </c>
    </row>
    <row r="45" spans="1:10" s="21" customFormat="1" ht="12.75" customHeight="1" thickTop="1" thickBot="1" x14ac:dyDescent="0.25">
      <c r="A45" s="217" t="s">
        <v>182</v>
      </c>
      <c r="B45" s="125">
        <v>2281</v>
      </c>
      <c r="C45" s="125">
        <v>230</v>
      </c>
      <c r="D45" s="269">
        <v>0</v>
      </c>
      <c r="E45" s="269">
        <v>0</v>
      </c>
      <c r="F45" s="269">
        <v>0</v>
      </c>
      <c r="G45" s="269">
        <v>0</v>
      </c>
      <c r="H45" s="269">
        <v>0</v>
      </c>
      <c r="I45" s="269">
        <v>0</v>
      </c>
      <c r="J45" s="211">
        <f t="shared" si="1"/>
        <v>0</v>
      </c>
    </row>
    <row r="46" spans="1:10" s="21" customFormat="1" ht="12.75" customHeight="1" thickTop="1" thickBot="1" x14ac:dyDescent="0.25">
      <c r="A46" s="218" t="s">
        <v>183</v>
      </c>
      <c r="B46" s="125">
        <v>2282</v>
      </c>
      <c r="C46" s="125">
        <v>240</v>
      </c>
      <c r="D46" s="269">
        <v>0</v>
      </c>
      <c r="E46" s="269">
        <v>0</v>
      </c>
      <c r="F46" s="269">
        <v>0</v>
      </c>
      <c r="G46" s="269">
        <v>0</v>
      </c>
      <c r="H46" s="269">
        <v>0</v>
      </c>
      <c r="I46" s="269">
        <v>0</v>
      </c>
      <c r="J46" s="211">
        <f t="shared" si="1"/>
        <v>0</v>
      </c>
    </row>
    <row r="47" spans="1:10" s="21" customFormat="1" ht="11.4" thickTop="1" thickBot="1" x14ac:dyDescent="0.25">
      <c r="A47" s="133" t="s">
        <v>184</v>
      </c>
      <c r="B47" s="64">
        <v>2400</v>
      </c>
      <c r="C47" s="64">
        <v>250</v>
      </c>
      <c r="D47" s="271">
        <f t="shared" ref="D47:I47" si="3">SUM(D48:D49)</f>
        <v>0</v>
      </c>
      <c r="E47" s="271">
        <f t="shared" si="3"/>
        <v>0</v>
      </c>
      <c r="F47" s="271">
        <f t="shared" si="3"/>
        <v>0</v>
      </c>
      <c r="G47" s="271">
        <f t="shared" si="3"/>
        <v>0</v>
      </c>
      <c r="H47" s="271">
        <f t="shared" si="3"/>
        <v>0</v>
      </c>
      <c r="I47" s="271">
        <f t="shared" si="3"/>
        <v>0</v>
      </c>
      <c r="J47" s="129">
        <f t="shared" si="1"/>
        <v>0</v>
      </c>
    </row>
    <row r="48" spans="1:10" s="21" customFormat="1" ht="11.4" thickTop="1" thickBot="1" x14ac:dyDescent="0.25">
      <c r="A48" s="140" t="s">
        <v>185</v>
      </c>
      <c r="B48" s="135">
        <v>2410</v>
      </c>
      <c r="C48" s="135">
        <v>260</v>
      </c>
      <c r="D48" s="268">
        <v>0</v>
      </c>
      <c r="E48" s="267">
        <v>0</v>
      </c>
      <c r="F48" s="268">
        <v>0</v>
      </c>
      <c r="G48" s="268">
        <v>0</v>
      </c>
      <c r="H48" s="268">
        <v>0</v>
      </c>
      <c r="I48" s="268">
        <v>0</v>
      </c>
      <c r="J48" s="174">
        <f t="shared" si="1"/>
        <v>0</v>
      </c>
    </row>
    <row r="49" spans="1:10" s="21" customFormat="1" ht="11.4" thickTop="1" thickBot="1" x14ac:dyDescent="0.25">
      <c r="A49" s="140" t="s">
        <v>186</v>
      </c>
      <c r="B49" s="135">
        <v>2420</v>
      </c>
      <c r="C49" s="135">
        <v>270</v>
      </c>
      <c r="D49" s="268">
        <v>0</v>
      </c>
      <c r="E49" s="267">
        <v>0</v>
      </c>
      <c r="F49" s="268">
        <v>0</v>
      </c>
      <c r="G49" s="268">
        <v>0</v>
      </c>
      <c r="H49" s="268">
        <v>0</v>
      </c>
      <c r="I49" s="268">
        <v>0</v>
      </c>
      <c r="J49" s="174">
        <f t="shared" si="1"/>
        <v>0</v>
      </c>
    </row>
    <row r="50" spans="1:10" s="21" customFormat="1" ht="12" customHeight="1" thickTop="1" thickBot="1" x14ac:dyDescent="0.25">
      <c r="A50" s="141" t="s">
        <v>187</v>
      </c>
      <c r="B50" s="64">
        <v>2600</v>
      </c>
      <c r="C50" s="64">
        <v>280</v>
      </c>
      <c r="D50" s="271">
        <f t="shared" ref="D50:I50" si="4">SUM(D51:D53)</f>
        <v>0</v>
      </c>
      <c r="E50" s="271">
        <f t="shared" si="4"/>
        <v>0</v>
      </c>
      <c r="F50" s="271">
        <f t="shared" si="4"/>
        <v>0</v>
      </c>
      <c r="G50" s="271">
        <f t="shared" si="4"/>
        <v>0</v>
      </c>
      <c r="H50" s="271">
        <f t="shared" si="4"/>
        <v>0</v>
      </c>
      <c r="I50" s="271">
        <f t="shared" si="4"/>
        <v>0</v>
      </c>
      <c r="J50" s="129">
        <f t="shared" si="1"/>
        <v>0</v>
      </c>
    </row>
    <row r="51" spans="1:10" s="21" customFormat="1" ht="11.4" thickTop="1" thickBot="1" x14ac:dyDescent="0.25">
      <c r="A51" s="137" t="s">
        <v>188</v>
      </c>
      <c r="B51" s="135">
        <v>2610</v>
      </c>
      <c r="C51" s="135">
        <v>290</v>
      </c>
      <c r="D51" s="272">
        <v>0</v>
      </c>
      <c r="E51" s="273">
        <v>0</v>
      </c>
      <c r="F51" s="272">
        <v>0</v>
      </c>
      <c r="G51" s="272">
        <v>0</v>
      </c>
      <c r="H51" s="272">
        <v>0</v>
      </c>
      <c r="I51" s="272">
        <v>0</v>
      </c>
      <c r="J51" s="174">
        <f t="shared" si="1"/>
        <v>0</v>
      </c>
    </row>
    <row r="52" spans="1:10" s="21" customFormat="1" ht="11.4" thickTop="1" thickBot="1" x14ac:dyDescent="0.25">
      <c r="A52" s="137" t="s">
        <v>189</v>
      </c>
      <c r="B52" s="135">
        <v>2620</v>
      </c>
      <c r="C52" s="135">
        <v>300</v>
      </c>
      <c r="D52" s="272">
        <v>0</v>
      </c>
      <c r="E52" s="273">
        <v>0</v>
      </c>
      <c r="F52" s="272">
        <v>0</v>
      </c>
      <c r="G52" s="272">
        <v>0</v>
      </c>
      <c r="H52" s="272">
        <v>0</v>
      </c>
      <c r="I52" s="272">
        <v>0</v>
      </c>
      <c r="J52" s="174">
        <f t="shared" si="1"/>
        <v>0</v>
      </c>
    </row>
    <row r="53" spans="1:10" s="21" customFormat="1" ht="11.4" thickTop="1" thickBot="1" x14ac:dyDescent="0.25">
      <c r="A53" s="140" t="s">
        <v>190</v>
      </c>
      <c r="B53" s="135">
        <v>2630</v>
      </c>
      <c r="C53" s="135">
        <v>310</v>
      </c>
      <c r="D53" s="272">
        <v>0</v>
      </c>
      <c r="E53" s="273">
        <v>0</v>
      </c>
      <c r="F53" s="272">
        <v>0</v>
      </c>
      <c r="G53" s="272">
        <v>0</v>
      </c>
      <c r="H53" s="272">
        <v>0</v>
      </c>
      <c r="I53" s="272">
        <v>0</v>
      </c>
      <c r="J53" s="174">
        <f t="shared" si="1"/>
        <v>0</v>
      </c>
    </row>
    <row r="54" spans="1:10" s="21" customFormat="1" ht="11.4" thickTop="1" thickBot="1" x14ac:dyDescent="0.25">
      <c r="A54" s="138" t="s">
        <v>191</v>
      </c>
      <c r="B54" s="64">
        <v>2700</v>
      </c>
      <c r="C54" s="64">
        <v>320</v>
      </c>
      <c r="D54" s="274">
        <f t="shared" ref="D54:I54" si="5">SUM(D55:D57)</f>
        <v>0</v>
      </c>
      <c r="E54" s="275">
        <v>0</v>
      </c>
      <c r="F54" s="274">
        <f t="shared" si="5"/>
        <v>0</v>
      </c>
      <c r="G54" s="274">
        <f t="shared" si="5"/>
        <v>0</v>
      </c>
      <c r="H54" s="274">
        <f t="shared" si="5"/>
        <v>0</v>
      </c>
      <c r="I54" s="274">
        <f t="shared" si="5"/>
        <v>0</v>
      </c>
      <c r="J54" s="129">
        <f t="shared" si="1"/>
        <v>0</v>
      </c>
    </row>
    <row r="55" spans="1:10" s="21" customFormat="1" ht="12.75" customHeight="1" thickTop="1" thickBot="1" x14ac:dyDescent="0.25">
      <c r="A55" s="137" t="s">
        <v>192</v>
      </c>
      <c r="B55" s="135">
        <v>2710</v>
      </c>
      <c r="C55" s="135">
        <v>330</v>
      </c>
      <c r="D55" s="272">
        <v>0</v>
      </c>
      <c r="E55" s="273">
        <v>0</v>
      </c>
      <c r="F55" s="272">
        <v>0</v>
      </c>
      <c r="G55" s="272">
        <v>0</v>
      </c>
      <c r="H55" s="272">
        <v>0</v>
      </c>
      <c r="I55" s="272">
        <v>0</v>
      </c>
      <c r="J55" s="174">
        <f t="shared" si="1"/>
        <v>0</v>
      </c>
    </row>
    <row r="56" spans="1:10" s="21" customFormat="1" ht="11.4" thickTop="1" thickBot="1" x14ac:dyDescent="0.25">
      <c r="A56" s="137" t="s">
        <v>193</v>
      </c>
      <c r="B56" s="135">
        <v>2720</v>
      </c>
      <c r="C56" s="135">
        <v>340</v>
      </c>
      <c r="D56" s="272">
        <v>0</v>
      </c>
      <c r="E56" s="273">
        <v>0</v>
      </c>
      <c r="F56" s="272">
        <v>0</v>
      </c>
      <c r="G56" s="272">
        <v>0</v>
      </c>
      <c r="H56" s="272">
        <v>0</v>
      </c>
      <c r="I56" s="272">
        <v>0</v>
      </c>
      <c r="J56" s="174">
        <f t="shared" si="1"/>
        <v>0</v>
      </c>
    </row>
    <row r="57" spans="1:10" s="21" customFormat="1" ht="11.4" thickTop="1" thickBot="1" x14ac:dyDescent="0.25">
      <c r="A57" s="137" t="s">
        <v>194</v>
      </c>
      <c r="B57" s="135">
        <v>2730</v>
      </c>
      <c r="C57" s="135">
        <v>350</v>
      </c>
      <c r="D57" s="272">
        <v>0</v>
      </c>
      <c r="E57" s="273">
        <v>0</v>
      </c>
      <c r="F57" s="272">
        <v>0</v>
      </c>
      <c r="G57" s="272">
        <v>0</v>
      </c>
      <c r="H57" s="272">
        <v>0</v>
      </c>
      <c r="I57" s="272">
        <v>0</v>
      </c>
      <c r="J57" s="174">
        <f t="shared" si="1"/>
        <v>0</v>
      </c>
    </row>
    <row r="58" spans="1:10" s="21" customFormat="1" ht="11.4" thickTop="1" thickBot="1" x14ac:dyDescent="0.25">
      <c r="A58" s="138" t="s">
        <v>195</v>
      </c>
      <c r="B58" s="64">
        <v>2800</v>
      </c>
      <c r="C58" s="64">
        <v>360</v>
      </c>
      <c r="D58" s="275">
        <v>0</v>
      </c>
      <c r="E58" s="274">
        <v>0</v>
      </c>
      <c r="F58" s="275">
        <v>0</v>
      </c>
      <c r="G58" s="275">
        <v>0</v>
      </c>
      <c r="H58" s="275">
        <v>0</v>
      </c>
      <c r="I58" s="275">
        <v>0</v>
      </c>
      <c r="J58" s="129">
        <f t="shared" si="1"/>
        <v>0</v>
      </c>
    </row>
    <row r="59" spans="1:10" s="21" customFormat="1" ht="11.4" thickTop="1" thickBot="1" x14ac:dyDescent="0.25">
      <c r="A59" s="64" t="s">
        <v>196</v>
      </c>
      <c r="B59" s="64">
        <v>3000</v>
      </c>
      <c r="C59" s="64">
        <v>370</v>
      </c>
      <c r="D59" s="274">
        <f t="shared" ref="D59:I59" si="6">D60+D74</f>
        <v>0</v>
      </c>
      <c r="E59" s="274">
        <f t="shared" si="6"/>
        <v>0</v>
      </c>
      <c r="F59" s="274">
        <f t="shared" si="6"/>
        <v>0</v>
      </c>
      <c r="G59" s="274">
        <f t="shared" si="6"/>
        <v>0</v>
      </c>
      <c r="H59" s="274">
        <f t="shared" si="6"/>
        <v>0</v>
      </c>
      <c r="I59" s="274">
        <f t="shared" si="6"/>
        <v>0</v>
      </c>
      <c r="J59" s="129">
        <f t="shared" si="1"/>
        <v>0</v>
      </c>
    </row>
    <row r="60" spans="1:10" s="21" customFormat="1" ht="11.4" thickTop="1" thickBot="1" x14ac:dyDescent="0.25">
      <c r="A60" s="133" t="s">
        <v>197</v>
      </c>
      <c r="B60" s="64">
        <v>3100</v>
      </c>
      <c r="C60" s="64">
        <v>380</v>
      </c>
      <c r="D60" s="274">
        <f t="shared" ref="D60:I60" si="7">D61+D62+D65+D68+D72+D73</f>
        <v>0</v>
      </c>
      <c r="E60" s="274">
        <f t="shared" si="7"/>
        <v>0</v>
      </c>
      <c r="F60" s="274">
        <f t="shared" si="7"/>
        <v>0</v>
      </c>
      <c r="G60" s="274">
        <f t="shared" si="7"/>
        <v>0</v>
      </c>
      <c r="H60" s="274">
        <f t="shared" si="7"/>
        <v>0</v>
      </c>
      <c r="I60" s="274">
        <f t="shared" si="7"/>
        <v>0</v>
      </c>
      <c r="J60" s="129">
        <f t="shared" si="1"/>
        <v>0</v>
      </c>
    </row>
    <row r="61" spans="1:10" s="21" customFormat="1" ht="11.4" thickTop="1" thickBot="1" x14ac:dyDescent="0.25">
      <c r="A61" s="137" t="s">
        <v>198</v>
      </c>
      <c r="B61" s="135">
        <v>3110</v>
      </c>
      <c r="C61" s="135">
        <v>390</v>
      </c>
      <c r="D61" s="272">
        <v>0</v>
      </c>
      <c r="E61" s="273">
        <v>0</v>
      </c>
      <c r="F61" s="272">
        <v>0</v>
      </c>
      <c r="G61" s="272">
        <v>0</v>
      </c>
      <c r="H61" s="272">
        <v>0</v>
      </c>
      <c r="I61" s="272">
        <v>0</v>
      </c>
      <c r="J61" s="174">
        <f t="shared" si="1"/>
        <v>0</v>
      </c>
    </row>
    <row r="62" spans="1:10" s="21" customFormat="1" ht="11.4" thickTop="1" thickBot="1" x14ac:dyDescent="0.25">
      <c r="A62" s="140" t="s">
        <v>199</v>
      </c>
      <c r="B62" s="135">
        <v>3120</v>
      </c>
      <c r="C62" s="135">
        <v>400</v>
      </c>
      <c r="D62" s="276">
        <f t="shared" ref="D62:I62" si="8">SUM(D63:D64)</f>
        <v>0</v>
      </c>
      <c r="E62" s="276">
        <f t="shared" si="8"/>
        <v>0</v>
      </c>
      <c r="F62" s="276">
        <f t="shared" si="8"/>
        <v>0</v>
      </c>
      <c r="G62" s="276">
        <f t="shared" si="8"/>
        <v>0</v>
      </c>
      <c r="H62" s="276">
        <f t="shared" si="8"/>
        <v>0</v>
      </c>
      <c r="I62" s="276">
        <f t="shared" si="8"/>
        <v>0</v>
      </c>
      <c r="J62" s="174">
        <f t="shared" si="1"/>
        <v>0</v>
      </c>
    </row>
    <row r="63" spans="1:10" s="21" customFormat="1" ht="11.4" thickTop="1" thickBot="1" x14ac:dyDescent="0.25">
      <c r="A63" s="136" t="s">
        <v>200</v>
      </c>
      <c r="B63" s="125">
        <v>3121</v>
      </c>
      <c r="C63" s="125">
        <v>410</v>
      </c>
      <c r="D63" s="250">
        <v>0</v>
      </c>
      <c r="E63" s="277">
        <v>0</v>
      </c>
      <c r="F63" s="250">
        <v>0</v>
      </c>
      <c r="G63" s="250">
        <v>0</v>
      </c>
      <c r="H63" s="250">
        <v>0</v>
      </c>
      <c r="I63" s="250">
        <v>0</v>
      </c>
      <c r="J63" s="211">
        <f t="shared" si="1"/>
        <v>0</v>
      </c>
    </row>
    <row r="64" spans="1:10" s="21" customFormat="1" ht="11.4" thickTop="1" thickBot="1" x14ac:dyDescent="0.25">
      <c r="A64" s="136" t="s">
        <v>201</v>
      </c>
      <c r="B64" s="125">
        <v>3122</v>
      </c>
      <c r="C64" s="125">
        <v>420</v>
      </c>
      <c r="D64" s="250">
        <v>0</v>
      </c>
      <c r="E64" s="277">
        <v>0</v>
      </c>
      <c r="F64" s="250">
        <v>0</v>
      </c>
      <c r="G64" s="250">
        <v>0</v>
      </c>
      <c r="H64" s="250">
        <v>0</v>
      </c>
      <c r="I64" s="250">
        <v>0</v>
      </c>
      <c r="J64" s="211">
        <f t="shared" si="1"/>
        <v>0</v>
      </c>
    </row>
    <row r="65" spans="1:10" s="21" customFormat="1" ht="12" thickTop="1" thickBot="1" x14ac:dyDescent="0.25">
      <c r="A65" s="134" t="s">
        <v>202</v>
      </c>
      <c r="B65" s="135">
        <v>3130</v>
      </c>
      <c r="C65" s="135">
        <v>430</v>
      </c>
      <c r="D65" s="273">
        <f t="shared" ref="D65:I65" si="9">SUM(D66:D67)</f>
        <v>0</v>
      </c>
      <c r="E65" s="273">
        <f t="shared" si="9"/>
        <v>0</v>
      </c>
      <c r="F65" s="273">
        <f t="shared" si="9"/>
        <v>0</v>
      </c>
      <c r="G65" s="273">
        <f t="shared" si="9"/>
        <v>0</v>
      </c>
      <c r="H65" s="273">
        <f t="shared" si="9"/>
        <v>0</v>
      </c>
      <c r="I65" s="273">
        <f t="shared" si="9"/>
        <v>0</v>
      </c>
      <c r="J65" s="605">
        <f t="shared" si="1"/>
        <v>0</v>
      </c>
    </row>
    <row r="66" spans="1:10" s="21" customFormat="1" ht="11.4" thickTop="1" thickBot="1" x14ac:dyDescent="0.25">
      <c r="A66" s="136" t="s">
        <v>203</v>
      </c>
      <c r="B66" s="125">
        <v>3131</v>
      </c>
      <c r="C66" s="125">
        <v>440</v>
      </c>
      <c r="D66" s="250">
        <v>0</v>
      </c>
      <c r="E66" s="277">
        <v>0</v>
      </c>
      <c r="F66" s="250">
        <v>0</v>
      </c>
      <c r="G66" s="250">
        <v>0</v>
      </c>
      <c r="H66" s="250">
        <v>0</v>
      </c>
      <c r="I66" s="250">
        <v>0</v>
      </c>
      <c r="J66" s="211">
        <f t="shared" si="1"/>
        <v>0</v>
      </c>
    </row>
    <row r="67" spans="1:10" s="21" customFormat="1" ht="11.4" thickTop="1" thickBot="1" x14ac:dyDescent="0.25">
      <c r="A67" s="136" t="s">
        <v>204</v>
      </c>
      <c r="B67" s="125">
        <v>3132</v>
      </c>
      <c r="C67" s="125">
        <v>450</v>
      </c>
      <c r="D67" s="250">
        <v>0</v>
      </c>
      <c r="E67" s="277">
        <v>0</v>
      </c>
      <c r="F67" s="250">
        <v>0</v>
      </c>
      <c r="G67" s="250">
        <v>0</v>
      </c>
      <c r="H67" s="250">
        <v>0</v>
      </c>
      <c r="I67" s="250">
        <v>0</v>
      </c>
      <c r="J67" s="211">
        <f t="shared" si="1"/>
        <v>0</v>
      </c>
    </row>
    <row r="68" spans="1:10" s="21" customFormat="1" ht="12" thickTop="1" thickBot="1" x14ac:dyDescent="0.25">
      <c r="A68" s="134" t="s">
        <v>205</v>
      </c>
      <c r="B68" s="135">
        <v>3140</v>
      </c>
      <c r="C68" s="135">
        <v>460</v>
      </c>
      <c r="D68" s="273">
        <f t="shared" ref="D68:I68" si="10">SUM(D69:D71)</f>
        <v>0</v>
      </c>
      <c r="E68" s="273">
        <f t="shared" si="10"/>
        <v>0</v>
      </c>
      <c r="F68" s="273">
        <f t="shared" si="10"/>
        <v>0</v>
      </c>
      <c r="G68" s="273">
        <f t="shared" si="10"/>
        <v>0</v>
      </c>
      <c r="H68" s="273">
        <f t="shared" si="10"/>
        <v>0</v>
      </c>
      <c r="I68" s="273">
        <f t="shared" si="10"/>
        <v>0</v>
      </c>
      <c r="J68" s="605">
        <f t="shared" si="1"/>
        <v>0</v>
      </c>
    </row>
    <row r="69" spans="1:10" s="21" customFormat="1" ht="13.2" thickTop="1" thickBot="1" x14ac:dyDescent="0.25">
      <c r="A69" s="57" t="s">
        <v>206</v>
      </c>
      <c r="B69" s="125">
        <v>3141</v>
      </c>
      <c r="C69" s="125">
        <v>470</v>
      </c>
      <c r="D69" s="250">
        <v>0</v>
      </c>
      <c r="E69" s="277">
        <v>0</v>
      </c>
      <c r="F69" s="250">
        <v>0</v>
      </c>
      <c r="G69" s="250">
        <v>0</v>
      </c>
      <c r="H69" s="250">
        <v>0</v>
      </c>
      <c r="I69" s="250">
        <v>0</v>
      </c>
      <c r="J69" s="211">
        <f t="shared" si="1"/>
        <v>0</v>
      </c>
    </row>
    <row r="70" spans="1:10" s="21" customFormat="1" ht="13.2" thickTop="1" thickBot="1" x14ac:dyDescent="0.25">
      <c r="A70" s="57" t="s">
        <v>207</v>
      </c>
      <c r="B70" s="125">
        <v>3142</v>
      </c>
      <c r="C70" s="125">
        <v>480</v>
      </c>
      <c r="D70" s="250">
        <v>0</v>
      </c>
      <c r="E70" s="277">
        <v>0</v>
      </c>
      <c r="F70" s="250">
        <v>0</v>
      </c>
      <c r="G70" s="250">
        <v>0</v>
      </c>
      <c r="H70" s="250">
        <v>0</v>
      </c>
      <c r="I70" s="250">
        <v>0</v>
      </c>
      <c r="J70" s="211">
        <f t="shared" si="1"/>
        <v>0</v>
      </c>
    </row>
    <row r="71" spans="1:10" s="21" customFormat="1" ht="13.2" thickTop="1" thickBot="1" x14ac:dyDescent="0.25">
      <c r="A71" s="57" t="s">
        <v>208</v>
      </c>
      <c r="B71" s="125">
        <v>3143</v>
      </c>
      <c r="C71" s="125">
        <v>490</v>
      </c>
      <c r="D71" s="250">
        <v>0</v>
      </c>
      <c r="E71" s="277">
        <v>0</v>
      </c>
      <c r="F71" s="250">
        <v>0</v>
      </c>
      <c r="G71" s="250">
        <v>0</v>
      </c>
      <c r="H71" s="250">
        <v>0</v>
      </c>
      <c r="I71" s="250">
        <v>0</v>
      </c>
      <c r="J71" s="211">
        <f t="shared" si="1"/>
        <v>0</v>
      </c>
    </row>
    <row r="72" spans="1:10" s="21" customFormat="1" ht="12" thickTop="1" thickBot="1" x14ac:dyDescent="0.25">
      <c r="A72" s="134" t="s">
        <v>209</v>
      </c>
      <c r="B72" s="135">
        <v>3150</v>
      </c>
      <c r="C72" s="135">
        <v>500</v>
      </c>
      <c r="D72" s="272">
        <v>0</v>
      </c>
      <c r="E72" s="273">
        <v>0</v>
      </c>
      <c r="F72" s="272">
        <v>0</v>
      </c>
      <c r="G72" s="272">
        <v>0</v>
      </c>
      <c r="H72" s="272">
        <v>0</v>
      </c>
      <c r="I72" s="272">
        <v>0</v>
      </c>
      <c r="J72" s="605">
        <f t="shared" si="1"/>
        <v>0</v>
      </c>
    </row>
    <row r="73" spans="1:10" s="21" customFormat="1" ht="12" thickTop="1" thickBot="1" x14ac:dyDescent="0.25">
      <c r="A73" s="134" t="s">
        <v>210</v>
      </c>
      <c r="B73" s="135">
        <v>3160</v>
      </c>
      <c r="C73" s="135">
        <v>510</v>
      </c>
      <c r="D73" s="272">
        <v>0</v>
      </c>
      <c r="E73" s="273">
        <v>0</v>
      </c>
      <c r="F73" s="272">
        <v>0</v>
      </c>
      <c r="G73" s="272">
        <v>0</v>
      </c>
      <c r="H73" s="272">
        <v>0</v>
      </c>
      <c r="I73" s="272">
        <v>0</v>
      </c>
      <c r="J73" s="605">
        <f t="shared" si="1"/>
        <v>0</v>
      </c>
    </row>
    <row r="74" spans="1:10" s="21" customFormat="1" ht="11.4" thickTop="1" thickBot="1" x14ac:dyDescent="0.25">
      <c r="A74" s="133" t="s">
        <v>211</v>
      </c>
      <c r="B74" s="64">
        <v>3200</v>
      </c>
      <c r="C74" s="64">
        <v>520</v>
      </c>
      <c r="D74" s="274">
        <f t="shared" ref="D74:I74" si="11">SUM(D75:D78)</f>
        <v>0</v>
      </c>
      <c r="E74" s="274">
        <f t="shared" si="11"/>
        <v>0</v>
      </c>
      <c r="F74" s="274">
        <f t="shared" si="11"/>
        <v>0</v>
      </c>
      <c r="G74" s="274">
        <f t="shared" si="11"/>
        <v>0</v>
      </c>
      <c r="H74" s="274">
        <f t="shared" si="11"/>
        <v>0</v>
      </c>
      <c r="I74" s="274">
        <f t="shared" si="11"/>
        <v>0</v>
      </c>
      <c r="J74" s="129">
        <f t="shared" si="1"/>
        <v>0</v>
      </c>
    </row>
    <row r="75" spans="1:10" s="21" customFormat="1" ht="12" thickTop="1" thickBot="1" x14ac:dyDescent="0.25">
      <c r="A75" s="137" t="s">
        <v>212</v>
      </c>
      <c r="B75" s="135">
        <v>3210</v>
      </c>
      <c r="C75" s="135">
        <v>530</v>
      </c>
      <c r="D75" s="278">
        <v>0</v>
      </c>
      <c r="E75" s="279">
        <v>0</v>
      </c>
      <c r="F75" s="278">
        <v>0</v>
      </c>
      <c r="G75" s="278">
        <v>0</v>
      </c>
      <c r="H75" s="278">
        <v>0</v>
      </c>
      <c r="I75" s="278">
        <v>0</v>
      </c>
      <c r="J75" s="605">
        <f t="shared" si="1"/>
        <v>0</v>
      </c>
    </row>
    <row r="76" spans="1:10" s="21" customFormat="1" ht="12" thickTop="1" thickBot="1" x14ac:dyDescent="0.25">
      <c r="A76" s="137" t="s">
        <v>213</v>
      </c>
      <c r="B76" s="135">
        <v>3220</v>
      </c>
      <c r="C76" s="135">
        <v>540</v>
      </c>
      <c r="D76" s="278">
        <v>0</v>
      </c>
      <c r="E76" s="279">
        <v>0</v>
      </c>
      <c r="F76" s="278">
        <v>0</v>
      </c>
      <c r="G76" s="278">
        <v>0</v>
      </c>
      <c r="H76" s="278">
        <v>0</v>
      </c>
      <c r="I76" s="278">
        <v>0</v>
      </c>
      <c r="J76" s="605">
        <f t="shared" si="1"/>
        <v>0</v>
      </c>
    </row>
    <row r="77" spans="1:10" s="21" customFormat="1" ht="12" thickTop="1" thickBot="1" x14ac:dyDescent="0.25">
      <c r="A77" s="134" t="s">
        <v>214</v>
      </c>
      <c r="B77" s="135">
        <v>3230</v>
      </c>
      <c r="C77" s="135">
        <v>550</v>
      </c>
      <c r="D77" s="278">
        <v>0</v>
      </c>
      <c r="E77" s="279">
        <v>0</v>
      </c>
      <c r="F77" s="278">
        <v>0</v>
      </c>
      <c r="G77" s="278">
        <v>0</v>
      </c>
      <c r="H77" s="278">
        <v>0</v>
      </c>
      <c r="I77" s="278">
        <v>0</v>
      </c>
      <c r="J77" s="605">
        <f t="shared" si="1"/>
        <v>0</v>
      </c>
    </row>
    <row r="78" spans="1:10" s="21" customFormat="1" ht="12" thickTop="1" thickBot="1" x14ac:dyDescent="0.25">
      <c r="A78" s="137" t="s">
        <v>215</v>
      </c>
      <c r="B78" s="135">
        <v>3240</v>
      </c>
      <c r="C78" s="135">
        <v>560</v>
      </c>
      <c r="D78" s="272">
        <v>0</v>
      </c>
      <c r="E78" s="273">
        <v>0</v>
      </c>
      <c r="F78" s="272">
        <v>0</v>
      </c>
      <c r="G78" s="272">
        <v>0</v>
      </c>
      <c r="H78" s="272">
        <v>0</v>
      </c>
      <c r="I78" s="272">
        <v>0</v>
      </c>
      <c r="J78" s="605">
        <f t="shared" si="1"/>
        <v>0</v>
      </c>
    </row>
    <row r="79" spans="1:10" s="21" customFormat="1" ht="12" thickTop="1" thickBot="1" x14ac:dyDescent="0.25">
      <c r="A79" s="64" t="s">
        <v>217</v>
      </c>
      <c r="B79" s="64">
        <v>4100</v>
      </c>
      <c r="C79" s="64">
        <v>570</v>
      </c>
      <c r="D79" s="279">
        <f t="shared" ref="D79:I79" si="12">SUM(D80)</f>
        <v>0</v>
      </c>
      <c r="E79" s="279">
        <f t="shared" si="12"/>
        <v>0</v>
      </c>
      <c r="F79" s="279">
        <f t="shared" si="12"/>
        <v>0</v>
      </c>
      <c r="G79" s="279">
        <f t="shared" si="12"/>
        <v>0</v>
      </c>
      <c r="H79" s="279">
        <f t="shared" si="12"/>
        <v>0</v>
      </c>
      <c r="I79" s="279">
        <f t="shared" si="12"/>
        <v>0</v>
      </c>
      <c r="J79" s="129">
        <f t="shared" si="1"/>
        <v>0</v>
      </c>
    </row>
    <row r="80" spans="1:10" s="21" customFormat="1" ht="12" thickTop="1" thickBot="1" x14ac:dyDescent="0.25">
      <c r="A80" s="134" t="s">
        <v>218</v>
      </c>
      <c r="B80" s="135">
        <v>4110</v>
      </c>
      <c r="C80" s="135">
        <v>580</v>
      </c>
      <c r="D80" s="273">
        <f t="shared" ref="D80:I80" si="13">SUM(D81:D83)</f>
        <v>0</v>
      </c>
      <c r="E80" s="273">
        <f t="shared" si="13"/>
        <v>0</v>
      </c>
      <c r="F80" s="273">
        <f t="shared" si="13"/>
        <v>0</v>
      </c>
      <c r="G80" s="273">
        <f t="shared" si="13"/>
        <v>0</v>
      </c>
      <c r="H80" s="273">
        <f t="shared" si="13"/>
        <v>0</v>
      </c>
      <c r="I80" s="273">
        <f t="shared" si="13"/>
        <v>0</v>
      </c>
      <c r="J80" s="605">
        <f t="shared" si="1"/>
        <v>0</v>
      </c>
    </row>
    <row r="81" spans="1:10" s="21" customFormat="1" ht="11.4" thickTop="1" thickBot="1" x14ac:dyDescent="0.25">
      <c r="A81" s="136" t="s">
        <v>219</v>
      </c>
      <c r="B81" s="125">
        <v>4111</v>
      </c>
      <c r="C81" s="125">
        <v>590</v>
      </c>
      <c r="D81" s="272">
        <v>0</v>
      </c>
      <c r="E81" s="273">
        <v>0</v>
      </c>
      <c r="F81" s="272">
        <v>0</v>
      </c>
      <c r="G81" s="272">
        <v>0</v>
      </c>
      <c r="H81" s="272">
        <v>0</v>
      </c>
      <c r="I81" s="272">
        <v>0</v>
      </c>
      <c r="J81" s="211">
        <f t="shared" si="1"/>
        <v>0</v>
      </c>
    </row>
    <row r="82" spans="1:10" s="21" customFormat="1" ht="12.75" customHeight="1" thickTop="1" thickBot="1" x14ac:dyDescent="0.25">
      <c r="A82" s="136" t="s">
        <v>220</v>
      </c>
      <c r="B82" s="125">
        <v>4112</v>
      </c>
      <c r="C82" s="125">
        <v>600</v>
      </c>
      <c r="D82" s="272">
        <v>0</v>
      </c>
      <c r="E82" s="273">
        <v>0</v>
      </c>
      <c r="F82" s="272">
        <v>0</v>
      </c>
      <c r="G82" s="272">
        <v>0</v>
      </c>
      <c r="H82" s="272">
        <v>0</v>
      </c>
      <c r="I82" s="272">
        <v>0</v>
      </c>
      <c r="J82" s="211">
        <f t="shared" si="1"/>
        <v>0</v>
      </c>
    </row>
    <row r="83" spans="1:10" s="21" customFormat="1" thickTop="1" thickBot="1" x14ac:dyDescent="0.25">
      <c r="A83" s="249" t="s">
        <v>221</v>
      </c>
      <c r="B83" s="125">
        <v>4113</v>
      </c>
      <c r="C83" s="125">
        <v>610</v>
      </c>
      <c r="D83" s="250">
        <v>0</v>
      </c>
      <c r="E83" s="277">
        <v>0</v>
      </c>
      <c r="F83" s="250">
        <v>0</v>
      </c>
      <c r="G83" s="250">
        <v>0</v>
      </c>
      <c r="H83" s="250">
        <v>0</v>
      </c>
      <c r="I83" s="250">
        <v>0</v>
      </c>
      <c r="J83" s="211">
        <f t="shared" si="1"/>
        <v>0</v>
      </c>
    </row>
    <row r="84" spans="1:10" s="21" customFormat="1" ht="11.4" thickTop="1" thickBot="1" x14ac:dyDescent="0.25">
      <c r="A84" s="64" t="s">
        <v>226</v>
      </c>
      <c r="B84" s="64">
        <v>4200</v>
      </c>
      <c r="C84" s="64">
        <v>620</v>
      </c>
      <c r="D84" s="274">
        <f t="shared" ref="D84:I84" si="14">D85</f>
        <v>0</v>
      </c>
      <c r="E84" s="274">
        <f t="shared" si="14"/>
        <v>0</v>
      </c>
      <c r="F84" s="274">
        <f t="shared" si="14"/>
        <v>0</v>
      </c>
      <c r="G84" s="274">
        <f t="shared" si="14"/>
        <v>0</v>
      </c>
      <c r="H84" s="274">
        <f t="shared" si="14"/>
        <v>0</v>
      </c>
      <c r="I84" s="274">
        <f t="shared" si="14"/>
        <v>0</v>
      </c>
      <c r="J84" s="129">
        <f t="shared" si="1"/>
        <v>0</v>
      </c>
    </row>
    <row r="85" spans="1:10" s="21" customFormat="1" ht="12" thickTop="1" thickBot="1" x14ac:dyDescent="0.25">
      <c r="A85" s="134" t="s">
        <v>227</v>
      </c>
      <c r="B85" s="135">
        <v>4210</v>
      </c>
      <c r="C85" s="135">
        <v>630</v>
      </c>
      <c r="D85" s="272">
        <v>0</v>
      </c>
      <c r="E85" s="273">
        <v>0</v>
      </c>
      <c r="F85" s="272">
        <v>0</v>
      </c>
      <c r="G85" s="272">
        <v>0</v>
      </c>
      <c r="H85" s="272">
        <v>0</v>
      </c>
      <c r="I85" s="272">
        <v>0</v>
      </c>
      <c r="J85" s="605">
        <f t="shared" si="1"/>
        <v>0</v>
      </c>
    </row>
    <row r="86" spans="1:10" s="21" customFormat="1" ht="11.4" thickTop="1" thickBot="1" x14ac:dyDescent="0.25">
      <c r="A86" s="136" t="s">
        <v>254</v>
      </c>
      <c r="B86" s="125">
        <v>5000</v>
      </c>
      <c r="C86" s="125">
        <v>640</v>
      </c>
      <c r="D86" s="250" t="s">
        <v>255</v>
      </c>
      <c r="E86" s="250"/>
      <c r="F86" s="251" t="s">
        <v>255</v>
      </c>
      <c r="G86" s="251" t="s">
        <v>255</v>
      </c>
      <c r="H86" s="251" t="s">
        <v>255</v>
      </c>
      <c r="I86" s="251" t="s">
        <v>255</v>
      </c>
      <c r="J86" s="211" t="s">
        <v>255</v>
      </c>
    </row>
    <row r="87" spans="1:10" s="21" customFormat="1" ht="11.4" thickTop="1" thickBot="1" x14ac:dyDescent="0.25">
      <c r="A87" s="136" t="s">
        <v>495</v>
      </c>
      <c r="B87" s="125">
        <v>9000</v>
      </c>
      <c r="C87" s="125">
        <v>650</v>
      </c>
      <c r="D87" s="250">
        <v>0</v>
      </c>
      <c r="E87" s="277">
        <v>0</v>
      </c>
      <c r="F87" s="250">
        <v>0</v>
      </c>
      <c r="G87" s="250">
        <v>0</v>
      </c>
      <c r="H87" s="250">
        <v>0</v>
      </c>
      <c r="I87" s="250">
        <v>0</v>
      </c>
      <c r="J87" s="211">
        <f t="shared" si="1"/>
        <v>0</v>
      </c>
    </row>
    <row r="88" spans="1:10" s="21" customFormat="1" ht="11.4" hidden="1" thickTop="1" x14ac:dyDescent="0.2">
      <c r="A88" s="143"/>
      <c r="B88" s="593"/>
      <c r="C88" s="593">
        <v>650</v>
      </c>
      <c r="D88" s="606"/>
      <c r="E88" s="607"/>
      <c r="F88" s="606"/>
      <c r="G88" s="606"/>
      <c r="H88" s="606"/>
      <c r="I88" s="606"/>
      <c r="J88" s="608"/>
    </row>
    <row r="89" spans="1:10" s="21" customFormat="1" ht="10.8" hidden="1" thickTop="1" x14ac:dyDescent="0.2">
      <c r="A89" s="155"/>
      <c r="B89" s="595"/>
      <c r="C89" s="595"/>
      <c r="D89" s="609"/>
      <c r="E89" s="610"/>
      <c r="F89" s="609"/>
      <c r="G89" s="609"/>
      <c r="H89" s="609"/>
      <c r="I89" s="609"/>
      <c r="J89" s="611"/>
    </row>
    <row r="90" spans="1:10" s="21" customFormat="1" ht="10.8" hidden="1" thickTop="1" x14ac:dyDescent="0.2">
      <c r="A90" s="155"/>
      <c r="B90" s="595"/>
      <c r="C90" s="595"/>
      <c r="D90" s="609"/>
      <c r="E90" s="610"/>
      <c r="F90" s="609"/>
      <c r="G90" s="609"/>
      <c r="H90" s="609"/>
      <c r="I90" s="609"/>
      <c r="J90" s="611"/>
    </row>
    <row r="91" spans="1:10" s="21" customFormat="1" ht="13.8" hidden="1" thickTop="1" x14ac:dyDescent="0.2">
      <c r="A91" s="157"/>
      <c r="B91" s="595"/>
      <c r="C91" s="595"/>
      <c r="D91" s="609"/>
      <c r="E91" s="612"/>
      <c r="F91" s="609"/>
      <c r="G91" s="609"/>
      <c r="H91" s="609"/>
      <c r="I91" s="609"/>
      <c r="J91" s="611"/>
    </row>
    <row r="92" spans="1:10" s="21" customFormat="1" ht="11.4" hidden="1" thickTop="1" x14ac:dyDescent="0.2">
      <c r="A92" s="147"/>
      <c r="B92" s="596"/>
      <c r="C92" s="596"/>
      <c r="D92" s="613"/>
      <c r="E92" s="614"/>
      <c r="F92" s="613"/>
      <c r="G92" s="613"/>
      <c r="H92" s="613"/>
      <c r="I92" s="613"/>
      <c r="J92" s="615"/>
    </row>
    <row r="93" spans="1:10" s="21" customFormat="1" ht="10.8" hidden="1" thickTop="1" x14ac:dyDescent="0.2">
      <c r="A93" s="155"/>
      <c r="B93" s="595"/>
      <c r="C93" s="595"/>
      <c r="D93" s="609"/>
      <c r="E93" s="610"/>
      <c r="F93" s="609"/>
      <c r="G93" s="609"/>
      <c r="H93" s="609"/>
      <c r="I93" s="609"/>
      <c r="J93" s="611"/>
    </row>
    <row r="94" spans="1:10" s="21" customFormat="1" ht="10.8" hidden="1" thickTop="1" x14ac:dyDescent="0.2">
      <c r="A94" s="155"/>
      <c r="B94" s="595"/>
      <c r="C94" s="595"/>
      <c r="D94" s="609"/>
      <c r="E94" s="610"/>
      <c r="F94" s="609"/>
      <c r="G94" s="609"/>
      <c r="H94" s="609"/>
      <c r="I94" s="609"/>
      <c r="J94" s="611"/>
    </row>
    <row r="95" spans="1:10" s="21" customFormat="1" ht="10.8" hidden="1" thickTop="1" x14ac:dyDescent="0.2">
      <c r="A95" s="155"/>
      <c r="B95" s="595"/>
      <c r="C95" s="595"/>
      <c r="D95" s="609"/>
      <c r="E95" s="610"/>
      <c r="F95" s="609"/>
      <c r="G95" s="609"/>
      <c r="H95" s="609"/>
      <c r="I95" s="609"/>
      <c r="J95" s="611"/>
    </row>
    <row r="96" spans="1:10" s="21" customFormat="1" ht="12" hidden="1" thickTop="1" x14ac:dyDescent="0.2">
      <c r="A96" s="153"/>
      <c r="B96" s="597"/>
      <c r="C96" s="597"/>
      <c r="D96" s="616"/>
      <c r="E96" s="287"/>
      <c r="F96" s="616"/>
      <c r="G96" s="616"/>
      <c r="H96" s="616"/>
      <c r="I96" s="616"/>
      <c r="J96" s="615"/>
    </row>
    <row r="97" spans="1:10" s="21" customFormat="1" ht="11.4" hidden="1" thickTop="1" x14ac:dyDescent="0.2">
      <c r="A97" s="147"/>
      <c r="B97" s="596"/>
      <c r="C97" s="596"/>
      <c r="D97" s="617"/>
      <c r="E97" s="618"/>
      <c r="F97" s="617"/>
      <c r="G97" s="617"/>
      <c r="H97" s="617"/>
      <c r="I97" s="617"/>
      <c r="J97" s="619"/>
    </row>
    <row r="98" spans="1:10" s="21" customFormat="1" ht="11.4" hidden="1" thickTop="1" x14ac:dyDescent="0.2">
      <c r="A98" s="147"/>
      <c r="B98" s="596"/>
      <c r="C98" s="596"/>
      <c r="D98" s="617"/>
      <c r="E98" s="618"/>
      <c r="F98" s="617"/>
      <c r="G98" s="617"/>
      <c r="H98" s="617"/>
      <c r="I98" s="617"/>
      <c r="J98" s="619"/>
    </row>
    <row r="99" spans="1:10" s="21" customFormat="1" ht="10.8" hidden="1" thickTop="1" x14ac:dyDescent="0.2">
      <c r="A99" s="258"/>
      <c r="B99" s="598"/>
      <c r="C99" s="595"/>
      <c r="D99" s="610"/>
      <c r="E99" s="292"/>
      <c r="F99" s="620"/>
      <c r="G99" s="620"/>
      <c r="H99" s="620"/>
      <c r="I99" s="620"/>
      <c r="J99" s="621"/>
    </row>
    <row r="100" spans="1:10" ht="14.25" customHeight="1" thickTop="1" x14ac:dyDescent="0.3">
      <c r="A100" s="198" t="s">
        <v>496</v>
      </c>
      <c r="D100" s="600"/>
      <c r="E100" s="600"/>
    </row>
    <row r="101" spans="1:10" s="1" customFormat="1" ht="12.75" customHeight="1" x14ac:dyDescent="0.25">
      <c r="A101" s="9" t="str">
        <f>[2]ЗАПОЛНИТЬ!F30</f>
        <v xml:space="preserve">Керівник </v>
      </c>
      <c r="C101" s="9"/>
      <c r="D101" s="601"/>
      <c r="E101" s="601"/>
      <c r="F101" s="9"/>
      <c r="G101" s="87" t="str">
        <f>[2]ЗАПОЛНИТЬ!F26</f>
        <v>Л.О.Темченко</v>
      </c>
      <c r="H101" s="87"/>
      <c r="I101" s="87"/>
    </row>
    <row r="102" spans="1:10" s="1" customFormat="1" ht="12.75" customHeight="1" x14ac:dyDescent="0.25">
      <c r="B102" s="9"/>
      <c r="C102" s="9"/>
      <c r="D102" s="231" t="s">
        <v>115</v>
      </c>
      <c r="E102" s="231"/>
      <c r="F102" s="9"/>
      <c r="G102" s="189" t="s">
        <v>116</v>
      </c>
      <c r="H102" s="189"/>
    </row>
    <row r="103" spans="1:10" s="1" customFormat="1" ht="12" customHeight="1" x14ac:dyDescent="0.25">
      <c r="A103" s="9" t="str">
        <f>[2]ЗАПОЛНИТЬ!F31</f>
        <v>Головний бухгалтер</v>
      </c>
      <c r="C103" s="9"/>
      <c r="D103" s="230"/>
      <c r="E103" s="230"/>
      <c r="F103" s="9"/>
      <c r="G103" s="87" t="str">
        <f>[2]ЗАПОЛНИТЬ!F28</f>
        <v>А.М.Трусевич</v>
      </c>
      <c r="H103" s="87"/>
      <c r="I103" s="87"/>
    </row>
    <row r="104" spans="1:10" s="1" customFormat="1" ht="12" customHeight="1" x14ac:dyDescent="0.25">
      <c r="A104" s="94" t="str">
        <f>[2]ЗАПОЛНИТЬ!C19</f>
        <v>"11" квітня 2016 року</v>
      </c>
      <c r="C104" s="9"/>
      <c r="D104" s="231" t="s">
        <v>115</v>
      </c>
      <c r="E104" s="231"/>
      <c r="G104" s="189" t="s">
        <v>116</v>
      </c>
      <c r="H104" s="189"/>
      <c r="I104" s="355"/>
    </row>
    <row r="105" spans="1:10" s="1" customFormat="1" ht="13.8" x14ac:dyDescent="0.25">
      <c r="A105" s="21" t="s">
        <v>229</v>
      </c>
    </row>
    <row r="107" spans="1:10" x14ac:dyDescent="0.3">
      <c r="A107" s="602"/>
    </row>
  </sheetData>
  <mergeCells count="34">
    <mergeCell ref="D103:E103"/>
    <mergeCell ref="G103:I103"/>
    <mergeCell ref="D104:E104"/>
    <mergeCell ref="G104:H104"/>
    <mergeCell ref="H19:H21"/>
    <mergeCell ref="I19:I21"/>
    <mergeCell ref="J19:J21"/>
    <mergeCell ref="D101:E101"/>
    <mergeCell ref="G101:I101"/>
    <mergeCell ref="D102:E102"/>
    <mergeCell ref="G102:H102"/>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sqref="A1:XFD1048576"/>
    </sheetView>
  </sheetViews>
  <sheetFormatPr defaultRowHeight="14.4" x14ac:dyDescent="0.3"/>
  <cols>
    <col min="1" max="1" width="66" customWidth="1"/>
    <col min="2" max="2" width="5.33203125" customWidth="1"/>
    <col min="3" max="3" width="4.44140625" customWidth="1"/>
    <col min="4" max="4" width="10.5546875" customWidth="1"/>
    <col min="5" max="5" width="11.88671875" customWidth="1"/>
    <col min="6" max="6" width="9.88671875" customWidth="1"/>
    <col min="7" max="7" width="12.5546875" customWidth="1"/>
    <col min="8" max="8" width="11.5546875" customWidth="1"/>
    <col min="9" max="9" width="12.33203125" customWidth="1"/>
    <col min="10" max="10" width="11.44140625" customWidth="1"/>
    <col min="14" max="14" width="10.109375" customWidth="1"/>
    <col min="257" max="257" width="66" customWidth="1"/>
    <col min="258" max="258" width="5.33203125" customWidth="1"/>
    <col min="259" max="259" width="4.44140625" customWidth="1"/>
    <col min="260" max="260" width="10.5546875" customWidth="1"/>
    <col min="261" max="261" width="11.88671875" customWidth="1"/>
    <col min="262" max="262" width="9.88671875" customWidth="1"/>
    <col min="263" max="263" width="12.5546875" customWidth="1"/>
    <col min="264" max="264" width="11.5546875" customWidth="1"/>
    <col min="265" max="265" width="12.33203125" customWidth="1"/>
    <col min="266" max="266" width="11.44140625" customWidth="1"/>
    <col min="270" max="270" width="10.109375" customWidth="1"/>
    <col min="513" max="513" width="66" customWidth="1"/>
    <col min="514" max="514" width="5.33203125" customWidth="1"/>
    <col min="515" max="515" width="4.44140625" customWidth="1"/>
    <col min="516" max="516" width="10.5546875" customWidth="1"/>
    <col min="517" max="517" width="11.88671875" customWidth="1"/>
    <col min="518" max="518" width="9.88671875" customWidth="1"/>
    <col min="519" max="519" width="12.5546875" customWidth="1"/>
    <col min="520" max="520" width="11.5546875" customWidth="1"/>
    <col min="521" max="521" width="12.33203125" customWidth="1"/>
    <col min="522" max="522" width="11.44140625" customWidth="1"/>
    <col min="526" max="526" width="10.109375" customWidth="1"/>
    <col min="769" max="769" width="66" customWidth="1"/>
    <col min="770" max="770" width="5.33203125" customWidth="1"/>
    <col min="771" max="771" width="4.44140625" customWidth="1"/>
    <col min="772" max="772" width="10.5546875" customWidth="1"/>
    <col min="773" max="773" width="11.88671875" customWidth="1"/>
    <col min="774" max="774" width="9.88671875" customWidth="1"/>
    <col min="775" max="775" width="12.5546875" customWidth="1"/>
    <col min="776" max="776" width="11.5546875" customWidth="1"/>
    <col min="777" max="777" width="12.33203125" customWidth="1"/>
    <col min="778" max="778" width="11.44140625" customWidth="1"/>
    <col min="782" max="782" width="10.109375" customWidth="1"/>
    <col min="1025" max="1025" width="66" customWidth="1"/>
    <col min="1026" max="1026" width="5.33203125" customWidth="1"/>
    <col min="1027" max="1027" width="4.44140625" customWidth="1"/>
    <col min="1028" max="1028" width="10.5546875" customWidth="1"/>
    <col min="1029" max="1029" width="11.88671875" customWidth="1"/>
    <col min="1030" max="1030" width="9.88671875" customWidth="1"/>
    <col min="1031" max="1031" width="12.5546875" customWidth="1"/>
    <col min="1032" max="1032" width="11.5546875" customWidth="1"/>
    <col min="1033" max="1033" width="12.33203125" customWidth="1"/>
    <col min="1034" max="1034" width="11.44140625" customWidth="1"/>
    <col min="1038" max="1038" width="10.109375" customWidth="1"/>
    <col min="1281" max="1281" width="66" customWidth="1"/>
    <col min="1282" max="1282" width="5.33203125" customWidth="1"/>
    <col min="1283" max="1283" width="4.44140625" customWidth="1"/>
    <col min="1284" max="1284" width="10.5546875" customWidth="1"/>
    <col min="1285" max="1285" width="11.88671875" customWidth="1"/>
    <col min="1286" max="1286" width="9.88671875" customWidth="1"/>
    <col min="1287" max="1287" width="12.5546875" customWidth="1"/>
    <col min="1288" max="1288" width="11.5546875" customWidth="1"/>
    <col min="1289" max="1289" width="12.33203125" customWidth="1"/>
    <col min="1290" max="1290" width="11.44140625" customWidth="1"/>
    <col min="1294" max="1294" width="10.109375" customWidth="1"/>
    <col min="1537" max="1537" width="66" customWidth="1"/>
    <col min="1538" max="1538" width="5.33203125" customWidth="1"/>
    <col min="1539" max="1539" width="4.44140625" customWidth="1"/>
    <col min="1540" max="1540" width="10.5546875" customWidth="1"/>
    <col min="1541" max="1541" width="11.88671875" customWidth="1"/>
    <col min="1542" max="1542" width="9.88671875" customWidth="1"/>
    <col min="1543" max="1543" width="12.5546875" customWidth="1"/>
    <col min="1544" max="1544" width="11.5546875" customWidth="1"/>
    <col min="1545" max="1545" width="12.33203125" customWidth="1"/>
    <col min="1546" max="1546" width="11.44140625" customWidth="1"/>
    <col min="1550" max="1550" width="10.109375" customWidth="1"/>
    <col min="1793" max="1793" width="66" customWidth="1"/>
    <col min="1794" max="1794" width="5.33203125" customWidth="1"/>
    <col min="1795" max="1795" width="4.44140625" customWidth="1"/>
    <col min="1796" max="1796" width="10.5546875" customWidth="1"/>
    <col min="1797" max="1797" width="11.88671875" customWidth="1"/>
    <col min="1798" max="1798" width="9.88671875" customWidth="1"/>
    <col min="1799" max="1799" width="12.5546875" customWidth="1"/>
    <col min="1800" max="1800" width="11.5546875" customWidth="1"/>
    <col min="1801" max="1801" width="12.33203125" customWidth="1"/>
    <col min="1802" max="1802" width="11.44140625" customWidth="1"/>
    <col min="1806" max="1806" width="10.109375" customWidth="1"/>
    <col min="2049" max="2049" width="66" customWidth="1"/>
    <col min="2050" max="2050" width="5.33203125" customWidth="1"/>
    <col min="2051" max="2051" width="4.44140625" customWidth="1"/>
    <col min="2052" max="2052" width="10.5546875" customWidth="1"/>
    <col min="2053" max="2053" width="11.88671875" customWidth="1"/>
    <col min="2054" max="2054" width="9.88671875" customWidth="1"/>
    <col min="2055" max="2055" width="12.5546875" customWidth="1"/>
    <col min="2056" max="2056" width="11.5546875" customWidth="1"/>
    <col min="2057" max="2057" width="12.33203125" customWidth="1"/>
    <col min="2058" max="2058" width="11.44140625" customWidth="1"/>
    <col min="2062" max="2062" width="10.109375" customWidth="1"/>
    <col min="2305" max="2305" width="66" customWidth="1"/>
    <col min="2306" max="2306" width="5.33203125" customWidth="1"/>
    <col min="2307" max="2307" width="4.44140625" customWidth="1"/>
    <col min="2308" max="2308" width="10.5546875" customWidth="1"/>
    <col min="2309" max="2309" width="11.88671875" customWidth="1"/>
    <col min="2310" max="2310" width="9.88671875" customWidth="1"/>
    <col min="2311" max="2311" width="12.5546875" customWidth="1"/>
    <col min="2312" max="2312" width="11.5546875" customWidth="1"/>
    <col min="2313" max="2313" width="12.33203125" customWidth="1"/>
    <col min="2314" max="2314" width="11.44140625" customWidth="1"/>
    <col min="2318" max="2318" width="10.109375" customWidth="1"/>
    <col min="2561" max="2561" width="66" customWidth="1"/>
    <col min="2562" max="2562" width="5.33203125" customWidth="1"/>
    <col min="2563" max="2563" width="4.44140625" customWidth="1"/>
    <col min="2564" max="2564" width="10.5546875" customWidth="1"/>
    <col min="2565" max="2565" width="11.88671875" customWidth="1"/>
    <col min="2566" max="2566" width="9.88671875" customWidth="1"/>
    <col min="2567" max="2567" width="12.5546875" customWidth="1"/>
    <col min="2568" max="2568" width="11.5546875" customWidth="1"/>
    <col min="2569" max="2569" width="12.33203125" customWidth="1"/>
    <col min="2570" max="2570" width="11.44140625" customWidth="1"/>
    <col min="2574" max="2574" width="10.109375" customWidth="1"/>
    <col min="2817" max="2817" width="66" customWidth="1"/>
    <col min="2818" max="2818" width="5.33203125" customWidth="1"/>
    <col min="2819" max="2819" width="4.44140625" customWidth="1"/>
    <col min="2820" max="2820" width="10.5546875" customWidth="1"/>
    <col min="2821" max="2821" width="11.88671875" customWidth="1"/>
    <col min="2822" max="2822" width="9.88671875" customWidth="1"/>
    <col min="2823" max="2823" width="12.5546875" customWidth="1"/>
    <col min="2824" max="2824" width="11.5546875" customWidth="1"/>
    <col min="2825" max="2825" width="12.33203125" customWidth="1"/>
    <col min="2826" max="2826" width="11.44140625" customWidth="1"/>
    <col min="2830" max="2830" width="10.109375" customWidth="1"/>
    <col min="3073" max="3073" width="66" customWidth="1"/>
    <col min="3074" max="3074" width="5.33203125" customWidth="1"/>
    <col min="3075" max="3075" width="4.44140625" customWidth="1"/>
    <col min="3076" max="3076" width="10.5546875" customWidth="1"/>
    <col min="3077" max="3077" width="11.88671875" customWidth="1"/>
    <col min="3078" max="3078" width="9.88671875" customWidth="1"/>
    <col min="3079" max="3079" width="12.5546875" customWidth="1"/>
    <col min="3080" max="3080" width="11.5546875" customWidth="1"/>
    <col min="3081" max="3081" width="12.33203125" customWidth="1"/>
    <col min="3082" max="3082" width="11.44140625" customWidth="1"/>
    <col min="3086" max="3086" width="10.109375" customWidth="1"/>
    <col min="3329" max="3329" width="66" customWidth="1"/>
    <col min="3330" max="3330" width="5.33203125" customWidth="1"/>
    <col min="3331" max="3331" width="4.44140625" customWidth="1"/>
    <col min="3332" max="3332" width="10.5546875" customWidth="1"/>
    <col min="3333" max="3333" width="11.88671875" customWidth="1"/>
    <col min="3334" max="3334" width="9.88671875" customWidth="1"/>
    <col min="3335" max="3335" width="12.5546875" customWidth="1"/>
    <col min="3336" max="3336" width="11.5546875" customWidth="1"/>
    <col min="3337" max="3337" width="12.33203125" customWidth="1"/>
    <col min="3338" max="3338" width="11.44140625" customWidth="1"/>
    <col min="3342" max="3342" width="10.109375" customWidth="1"/>
    <col min="3585" max="3585" width="66" customWidth="1"/>
    <col min="3586" max="3586" width="5.33203125" customWidth="1"/>
    <col min="3587" max="3587" width="4.44140625" customWidth="1"/>
    <col min="3588" max="3588" width="10.5546875" customWidth="1"/>
    <col min="3589" max="3589" width="11.88671875" customWidth="1"/>
    <col min="3590" max="3590" width="9.88671875" customWidth="1"/>
    <col min="3591" max="3591" width="12.5546875" customWidth="1"/>
    <col min="3592" max="3592" width="11.5546875" customWidth="1"/>
    <col min="3593" max="3593" width="12.33203125" customWidth="1"/>
    <col min="3594" max="3594" width="11.44140625" customWidth="1"/>
    <col min="3598" max="3598" width="10.109375" customWidth="1"/>
    <col min="3841" max="3841" width="66" customWidth="1"/>
    <col min="3842" max="3842" width="5.33203125" customWidth="1"/>
    <col min="3843" max="3843" width="4.44140625" customWidth="1"/>
    <col min="3844" max="3844" width="10.5546875" customWidth="1"/>
    <col min="3845" max="3845" width="11.88671875" customWidth="1"/>
    <col min="3846" max="3846" width="9.88671875" customWidth="1"/>
    <col min="3847" max="3847" width="12.5546875" customWidth="1"/>
    <col min="3848" max="3848" width="11.5546875" customWidth="1"/>
    <col min="3849" max="3849" width="12.33203125" customWidth="1"/>
    <col min="3850" max="3850" width="11.44140625" customWidth="1"/>
    <col min="3854" max="3854" width="10.109375" customWidth="1"/>
    <col min="4097" max="4097" width="66" customWidth="1"/>
    <col min="4098" max="4098" width="5.33203125" customWidth="1"/>
    <col min="4099" max="4099" width="4.44140625" customWidth="1"/>
    <col min="4100" max="4100" width="10.5546875" customWidth="1"/>
    <col min="4101" max="4101" width="11.88671875" customWidth="1"/>
    <col min="4102" max="4102" width="9.88671875" customWidth="1"/>
    <col min="4103" max="4103" width="12.5546875" customWidth="1"/>
    <col min="4104" max="4104" width="11.5546875" customWidth="1"/>
    <col min="4105" max="4105" width="12.33203125" customWidth="1"/>
    <col min="4106" max="4106" width="11.44140625" customWidth="1"/>
    <col min="4110" max="4110" width="10.109375" customWidth="1"/>
    <col min="4353" max="4353" width="66" customWidth="1"/>
    <col min="4354" max="4354" width="5.33203125" customWidth="1"/>
    <col min="4355" max="4355" width="4.44140625" customWidth="1"/>
    <col min="4356" max="4356" width="10.5546875" customWidth="1"/>
    <col min="4357" max="4357" width="11.88671875" customWidth="1"/>
    <col min="4358" max="4358" width="9.88671875" customWidth="1"/>
    <col min="4359" max="4359" width="12.5546875" customWidth="1"/>
    <col min="4360" max="4360" width="11.5546875" customWidth="1"/>
    <col min="4361" max="4361" width="12.33203125" customWidth="1"/>
    <col min="4362" max="4362" width="11.44140625" customWidth="1"/>
    <col min="4366" max="4366" width="10.109375" customWidth="1"/>
    <col min="4609" max="4609" width="66" customWidth="1"/>
    <col min="4610" max="4610" width="5.33203125" customWidth="1"/>
    <col min="4611" max="4611" width="4.44140625" customWidth="1"/>
    <col min="4612" max="4612" width="10.5546875" customWidth="1"/>
    <col min="4613" max="4613" width="11.88671875" customWidth="1"/>
    <col min="4614" max="4614" width="9.88671875" customWidth="1"/>
    <col min="4615" max="4615" width="12.5546875" customWidth="1"/>
    <col min="4616" max="4616" width="11.5546875" customWidth="1"/>
    <col min="4617" max="4617" width="12.33203125" customWidth="1"/>
    <col min="4618" max="4618" width="11.44140625" customWidth="1"/>
    <col min="4622" max="4622" width="10.109375" customWidth="1"/>
    <col min="4865" max="4865" width="66" customWidth="1"/>
    <col min="4866" max="4866" width="5.33203125" customWidth="1"/>
    <col min="4867" max="4867" width="4.44140625" customWidth="1"/>
    <col min="4868" max="4868" width="10.5546875" customWidth="1"/>
    <col min="4869" max="4869" width="11.88671875" customWidth="1"/>
    <col min="4870" max="4870" width="9.88671875" customWidth="1"/>
    <col min="4871" max="4871" width="12.5546875" customWidth="1"/>
    <col min="4872" max="4872" width="11.5546875" customWidth="1"/>
    <col min="4873" max="4873" width="12.33203125" customWidth="1"/>
    <col min="4874" max="4874" width="11.44140625" customWidth="1"/>
    <col min="4878" max="4878" width="10.109375" customWidth="1"/>
    <col min="5121" max="5121" width="66" customWidth="1"/>
    <col min="5122" max="5122" width="5.33203125" customWidth="1"/>
    <col min="5123" max="5123" width="4.44140625" customWidth="1"/>
    <col min="5124" max="5124" width="10.5546875" customWidth="1"/>
    <col min="5125" max="5125" width="11.88671875" customWidth="1"/>
    <col min="5126" max="5126" width="9.88671875" customWidth="1"/>
    <col min="5127" max="5127" width="12.5546875" customWidth="1"/>
    <col min="5128" max="5128" width="11.5546875" customWidth="1"/>
    <col min="5129" max="5129" width="12.33203125" customWidth="1"/>
    <col min="5130" max="5130" width="11.44140625" customWidth="1"/>
    <col min="5134" max="5134" width="10.109375" customWidth="1"/>
    <col min="5377" max="5377" width="66" customWidth="1"/>
    <col min="5378" max="5378" width="5.33203125" customWidth="1"/>
    <col min="5379" max="5379" width="4.44140625" customWidth="1"/>
    <col min="5380" max="5380" width="10.5546875" customWidth="1"/>
    <col min="5381" max="5381" width="11.88671875" customWidth="1"/>
    <col min="5382" max="5382" width="9.88671875" customWidth="1"/>
    <col min="5383" max="5383" width="12.5546875" customWidth="1"/>
    <col min="5384" max="5384" width="11.5546875" customWidth="1"/>
    <col min="5385" max="5385" width="12.33203125" customWidth="1"/>
    <col min="5386" max="5386" width="11.44140625" customWidth="1"/>
    <col min="5390" max="5390" width="10.109375" customWidth="1"/>
    <col min="5633" max="5633" width="66" customWidth="1"/>
    <col min="5634" max="5634" width="5.33203125" customWidth="1"/>
    <col min="5635" max="5635" width="4.44140625" customWidth="1"/>
    <col min="5636" max="5636" width="10.5546875" customWidth="1"/>
    <col min="5637" max="5637" width="11.88671875" customWidth="1"/>
    <col min="5638" max="5638" width="9.88671875" customWidth="1"/>
    <col min="5639" max="5639" width="12.5546875" customWidth="1"/>
    <col min="5640" max="5640" width="11.5546875" customWidth="1"/>
    <col min="5641" max="5641" width="12.33203125" customWidth="1"/>
    <col min="5642" max="5642" width="11.44140625" customWidth="1"/>
    <col min="5646" max="5646" width="10.109375" customWidth="1"/>
    <col min="5889" max="5889" width="66" customWidth="1"/>
    <col min="5890" max="5890" width="5.33203125" customWidth="1"/>
    <col min="5891" max="5891" width="4.44140625" customWidth="1"/>
    <col min="5892" max="5892" width="10.5546875" customWidth="1"/>
    <col min="5893" max="5893" width="11.88671875" customWidth="1"/>
    <col min="5894" max="5894" width="9.88671875" customWidth="1"/>
    <col min="5895" max="5895" width="12.5546875" customWidth="1"/>
    <col min="5896" max="5896" width="11.5546875" customWidth="1"/>
    <col min="5897" max="5897" width="12.33203125" customWidth="1"/>
    <col min="5898" max="5898" width="11.44140625" customWidth="1"/>
    <col min="5902" max="5902" width="10.109375" customWidth="1"/>
    <col min="6145" max="6145" width="66" customWidth="1"/>
    <col min="6146" max="6146" width="5.33203125" customWidth="1"/>
    <col min="6147" max="6147" width="4.44140625" customWidth="1"/>
    <col min="6148" max="6148" width="10.5546875" customWidth="1"/>
    <col min="6149" max="6149" width="11.88671875" customWidth="1"/>
    <col min="6150" max="6150" width="9.88671875" customWidth="1"/>
    <col min="6151" max="6151" width="12.5546875" customWidth="1"/>
    <col min="6152" max="6152" width="11.5546875" customWidth="1"/>
    <col min="6153" max="6153" width="12.33203125" customWidth="1"/>
    <col min="6154" max="6154" width="11.44140625" customWidth="1"/>
    <col min="6158" max="6158" width="10.109375" customWidth="1"/>
    <col min="6401" max="6401" width="66" customWidth="1"/>
    <col min="6402" max="6402" width="5.33203125" customWidth="1"/>
    <col min="6403" max="6403" width="4.44140625" customWidth="1"/>
    <col min="6404" max="6404" width="10.5546875" customWidth="1"/>
    <col min="6405" max="6405" width="11.88671875" customWidth="1"/>
    <col min="6406" max="6406" width="9.88671875" customWidth="1"/>
    <col min="6407" max="6407" width="12.5546875" customWidth="1"/>
    <col min="6408" max="6408" width="11.5546875" customWidth="1"/>
    <col min="6409" max="6409" width="12.33203125" customWidth="1"/>
    <col min="6410" max="6410" width="11.44140625" customWidth="1"/>
    <col min="6414" max="6414" width="10.109375" customWidth="1"/>
    <col min="6657" max="6657" width="66" customWidth="1"/>
    <col min="6658" max="6658" width="5.33203125" customWidth="1"/>
    <col min="6659" max="6659" width="4.44140625" customWidth="1"/>
    <col min="6660" max="6660" width="10.5546875" customWidth="1"/>
    <col min="6661" max="6661" width="11.88671875" customWidth="1"/>
    <col min="6662" max="6662" width="9.88671875" customWidth="1"/>
    <col min="6663" max="6663" width="12.5546875" customWidth="1"/>
    <col min="6664" max="6664" width="11.5546875" customWidth="1"/>
    <col min="6665" max="6665" width="12.33203125" customWidth="1"/>
    <col min="6666" max="6666" width="11.44140625" customWidth="1"/>
    <col min="6670" max="6670" width="10.109375" customWidth="1"/>
    <col min="6913" max="6913" width="66" customWidth="1"/>
    <col min="6914" max="6914" width="5.33203125" customWidth="1"/>
    <col min="6915" max="6915" width="4.44140625" customWidth="1"/>
    <col min="6916" max="6916" width="10.5546875" customWidth="1"/>
    <col min="6917" max="6917" width="11.88671875" customWidth="1"/>
    <col min="6918" max="6918" width="9.88671875" customWidth="1"/>
    <col min="6919" max="6919" width="12.5546875" customWidth="1"/>
    <col min="6920" max="6920" width="11.5546875" customWidth="1"/>
    <col min="6921" max="6921" width="12.33203125" customWidth="1"/>
    <col min="6922" max="6922" width="11.44140625" customWidth="1"/>
    <col min="6926" max="6926" width="10.109375" customWidth="1"/>
    <col min="7169" max="7169" width="66" customWidth="1"/>
    <col min="7170" max="7170" width="5.33203125" customWidth="1"/>
    <col min="7171" max="7171" width="4.44140625" customWidth="1"/>
    <col min="7172" max="7172" width="10.5546875" customWidth="1"/>
    <col min="7173" max="7173" width="11.88671875" customWidth="1"/>
    <col min="7174" max="7174" width="9.88671875" customWidth="1"/>
    <col min="7175" max="7175" width="12.5546875" customWidth="1"/>
    <col min="7176" max="7176" width="11.5546875" customWidth="1"/>
    <col min="7177" max="7177" width="12.33203125" customWidth="1"/>
    <col min="7178" max="7178" width="11.44140625" customWidth="1"/>
    <col min="7182" max="7182" width="10.109375" customWidth="1"/>
    <col min="7425" max="7425" width="66" customWidth="1"/>
    <col min="7426" max="7426" width="5.33203125" customWidth="1"/>
    <col min="7427" max="7427" width="4.44140625" customWidth="1"/>
    <col min="7428" max="7428" width="10.5546875" customWidth="1"/>
    <col min="7429" max="7429" width="11.88671875" customWidth="1"/>
    <col min="7430" max="7430" width="9.88671875" customWidth="1"/>
    <col min="7431" max="7431" width="12.5546875" customWidth="1"/>
    <col min="7432" max="7432" width="11.5546875" customWidth="1"/>
    <col min="7433" max="7433" width="12.33203125" customWidth="1"/>
    <col min="7434" max="7434" width="11.44140625" customWidth="1"/>
    <col min="7438" max="7438" width="10.109375" customWidth="1"/>
    <col min="7681" max="7681" width="66" customWidth="1"/>
    <col min="7682" max="7682" width="5.33203125" customWidth="1"/>
    <col min="7683" max="7683" width="4.44140625" customWidth="1"/>
    <col min="7684" max="7684" width="10.5546875" customWidth="1"/>
    <col min="7685" max="7685" width="11.88671875" customWidth="1"/>
    <col min="7686" max="7686" width="9.88671875" customWidth="1"/>
    <col min="7687" max="7687" width="12.5546875" customWidth="1"/>
    <col min="7688" max="7688" width="11.5546875" customWidth="1"/>
    <col min="7689" max="7689" width="12.33203125" customWidth="1"/>
    <col min="7690" max="7690" width="11.44140625" customWidth="1"/>
    <col min="7694" max="7694" width="10.109375" customWidth="1"/>
    <col min="7937" max="7937" width="66" customWidth="1"/>
    <col min="7938" max="7938" width="5.33203125" customWidth="1"/>
    <col min="7939" max="7939" width="4.44140625" customWidth="1"/>
    <col min="7940" max="7940" width="10.5546875" customWidth="1"/>
    <col min="7941" max="7941" width="11.88671875" customWidth="1"/>
    <col min="7942" max="7942" width="9.88671875" customWidth="1"/>
    <col min="7943" max="7943" width="12.5546875" customWidth="1"/>
    <col min="7944" max="7944" width="11.5546875" customWidth="1"/>
    <col min="7945" max="7945" width="12.33203125" customWidth="1"/>
    <col min="7946" max="7946" width="11.44140625" customWidth="1"/>
    <col min="7950" max="7950" width="10.109375" customWidth="1"/>
    <col min="8193" max="8193" width="66" customWidth="1"/>
    <col min="8194" max="8194" width="5.33203125" customWidth="1"/>
    <col min="8195" max="8195" width="4.44140625" customWidth="1"/>
    <col min="8196" max="8196" width="10.5546875" customWidth="1"/>
    <col min="8197" max="8197" width="11.88671875" customWidth="1"/>
    <col min="8198" max="8198" width="9.88671875" customWidth="1"/>
    <col min="8199" max="8199" width="12.5546875" customWidth="1"/>
    <col min="8200" max="8200" width="11.5546875" customWidth="1"/>
    <col min="8201" max="8201" width="12.33203125" customWidth="1"/>
    <col min="8202" max="8202" width="11.44140625" customWidth="1"/>
    <col min="8206" max="8206" width="10.109375" customWidth="1"/>
    <col min="8449" max="8449" width="66" customWidth="1"/>
    <col min="8450" max="8450" width="5.33203125" customWidth="1"/>
    <col min="8451" max="8451" width="4.44140625" customWidth="1"/>
    <col min="8452" max="8452" width="10.5546875" customWidth="1"/>
    <col min="8453" max="8453" width="11.88671875" customWidth="1"/>
    <col min="8454" max="8454" width="9.88671875" customWidth="1"/>
    <col min="8455" max="8455" width="12.5546875" customWidth="1"/>
    <col min="8456" max="8456" width="11.5546875" customWidth="1"/>
    <col min="8457" max="8457" width="12.33203125" customWidth="1"/>
    <col min="8458" max="8458" width="11.44140625" customWidth="1"/>
    <col min="8462" max="8462" width="10.109375" customWidth="1"/>
    <col min="8705" max="8705" width="66" customWidth="1"/>
    <col min="8706" max="8706" width="5.33203125" customWidth="1"/>
    <col min="8707" max="8707" width="4.44140625" customWidth="1"/>
    <col min="8708" max="8708" width="10.5546875" customWidth="1"/>
    <col min="8709" max="8709" width="11.88671875" customWidth="1"/>
    <col min="8710" max="8710" width="9.88671875" customWidth="1"/>
    <col min="8711" max="8711" width="12.5546875" customWidth="1"/>
    <col min="8712" max="8712" width="11.5546875" customWidth="1"/>
    <col min="8713" max="8713" width="12.33203125" customWidth="1"/>
    <col min="8714" max="8714" width="11.44140625" customWidth="1"/>
    <col min="8718" max="8718" width="10.109375" customWidth="1"/>
    <col min="8961" max="8961" width="66" customWidth="1"/>
    <col min="8962" max="8962" width="5.33203125" customWidth="1"/>
    <col min="8963" max="8963" width="4.44140625" customWidth="1"/>
    <col min="8964" max="8964" width="10.5546875" customWidth="1"/>
    <col min="8965" max="8965" width="11.88671875" customWidth="1"/>
    <col min="8966" max="8966" width="9.88671875" customWidth="1"/>
    <col min="8967" max="8967" width="12.5546875" customWidth="1"/>
    <col min="8968" max="8968" width="11.5546875" customWidth="1"/>
    <col min="8969" max="8969" width="12.33203125" customWidth="1"/>
    <col min="8970" max="8970" width="11.44140625" customWidth="1"/>
    <col min="8974" max="8974" width="10.109375" customWidth="1"/>
    <col min="9217" max="9217" width="66" customWidth="1"/>
    <col min="9218" max="9218" width="5.33203125" customWidth="1"/>
    <col min="9219" max="9219" width="4.44140625" customWidth="1"/>
    <col min="9220" max="9220" width="10.5546875" customWidth="1"/>
    <col min="9221" max="9221" width="11.88671875" customWidth="1"/>
    <col min="9222" max="9222" width="9.88671875" customWidth="1"/>
    <col min="9223" max="9223" width="12.5546875" customWidth="1"/>
    <col min="9224" max="9224" width="11.5546875" customWidth="1"/>
    <col min="9225" max="9225" width="12.33203125" customWidth="1"/>
    <col min="9226" max="9226" width="11.44140625" customWidth="1"/>
    <col min="9230" max="9230" width="10.109375" customWidth="1"/>
    <col min="9473" max="9473" width="66" customWidth="1"/>
    <col min="9474" max="9474" width="5.33203125" customWidth="1"/>
    <col min="9475" max="9475" width="4.44140625" customWidth="1"/>
    <col min="9476" max="9476" width="10.5546875" customWidth="1"/>
    <col min="9477" max="9477" width="11.88671875" customWidth="1"/>
    <col min="9478" max="9478" width="9.88671875" customWidth="1"/>
    <col min="9479" max="9479" width="12.5546875" customWidth="1"/>
    <col min="9480" max="9480" width="11.5546875" customWidth="1"/>
    <col min="9481" max="9481" width="12.33203125" customWidth="1"/>
    <col min="9482" max="9482" width="11.44140625" customWidth="1"/>
    <col min="9486" max="9486" width="10.109375" customWidth="1"/>
    <col min="9729" max="9729" width="66" customWidth="1"/>
    <col min="9730" max="9730" width="5.33203125" customWidth="1"/>
    <col min="9731" max="9731" width="4.44140625" customWidth="1"/>
    <col min="9732" max="9732" width="10.5546875" customWidth="1"/>
    <col min="9733" max="9733" width="11.88671875" customWidth="1"/>
    <col min="9734" max="9734" width="9.88671875" customWidth="1"/>
    <col min="9735" max="9735" width="12.5546875" customWidth="1"/>
    <col min="9736" max="9736" width="11.5546875" customWidth="1"/>
    <col min="9737" max="9737" width="12.33203125" customWidth="1"/>
    <col min="9738" max="9738" width="11.44140625" customWidth="1"/>
    <col min="9742" max="9742" width="10.109375" customWidth="1"/>
    <col min="9985" max="9985" width="66" customWidth="1"/>
    <col min="9986" max="9986" width="5.33203125" customWidth="1"/>
    <col min="9987" max="9987" width="4.44140625" customWidth="1"/>
    <col min="9988" max="9988" width="10.5546875" customWidth="1"/>
    <col min="9989" max="9989" width="11.88671875" customWidth="1"/>
    <col min="9990" max="9990" width="9.88671875" customWidth="1"/>
    <col min="9991" max="9991" width="12.5546875" customWidth="1"/>
    <col min="9992" max="9992" width="11.5546875" customWidth="1"/>
    <col min="9993" max="9993" width="12.33203125" customWidth="1"/>
    <col min="9994" max="9994" width="11.44140625" customWidth="1"/>
    <col min="9998" max="9998" width="10.109375" customWidth="1"/>
    <col min="10241" max="10241" width="66" customWidth="1"/>
    <col min="10242" max="10242" width="5.33203125" customWidth="1"/>
    <col min="10243" max="10243" width="4.44140625" customWidth="1"/>
    <col min="10244" max="10244" width="10.5546875" customWidth="1"/>
    <col min="10245" max="10245" width="11.88671875" customWidth="1"/>
    <col min="10246" max="10246" width="9.88671875" customWidth="1"/>
    <col min="10247" max="10247" width="12.5546875" customWidth="1"/>
    <col min="10248" max="10248" width="11.5546875" customWidth="1"/>
    <col min="10249" max="10249" width="12.33203125" customWidth="1"/>
    <col min="10250" max="10250" width="11.44140625" customWidth="1"/>
    <col min="10254" max="10254" width="10.109375" customWidth="1"/>
    <col min="10497" max="10497" width="66" customWidth="1"/>
    <col min="10498" max="10498" width="5.33203125" customWidth="1"/>
    <col min="10499" max="10499" width="4.44140625" customWidth="1"/>
    <col min="10500" max="10500" width="10.5546875" customWidth="1"/>
    <col min="10501" max="10501" width="11.88671875" customWidth="1"/>
    <col min="10502" max="10502" width="9.88671875" customWidth="1"/>
    <col min="10503" max="10503" width="12.5546875" customWidth="1"/>
    <col min="10504" max="10504" width="11.5546875" customWidth="1"/>
    <col min="10505" max="10505" width="12.33203125" customWidth="1"/>
    <col min="10506" max="10506" width="11.44140625" customWidth="1"/>
    <col min="10510" max="10510" width="10.109375" customWidth="1"/>
    <col min="10753" max="10753" width="66" customWidth="1"/>
    <col min="10754" max="10754" width="5.33203125" customWidth="1"/>
    <col min="10755" max="10755" width="4.44140625" customWidth="1"/>
    <col min="10756" max="10756" width="10.5546875" customWidth="1"/>
    <col min="10757" max="10757" width="11.88671875" customWidth="1"/>
    <col min="10758" max="10758" width="9.88671875" customWidth="1"/>
    <col min="10759" max="10759" width="12.5546875" customWidth="1"/>
    <col min="10760" max="10760" width="11.5546875" customWidth="1"/>
    <col min="10761" max="10761" width="12.33203125" customWidth="1"/>
    <col min="10762" max="10762" width="11.44140625" customWidth="1"/>
    <col min="10766" max="10766" width="10.109375" customWidth="1"/>
    <col min="11009" max="11009" width="66" customWidth="1"/>
    <col min="11010" max="11010" width="5.33203125" customWidth="1"/>
    <col min="11011" max="11011" width="4.44140625" customWidth="1"/>
    <col min="11012" max="11012" width="10.5546875" customWidth="1"/>
    <col min="11013" max="11013" width="11.88671875" customWidth="1"/>
    <col min="11014" max="11014" width="9.88671875" customWidth="1"/>
    <col min="11015" max="11015" width="12.5546875" customWidth="1"/>
    <col min="11016" max="11016" width="11.5546875" customWidth="1"/>
    <col min="11017" max="11017" width="12.33203125" customWidth="1"/>
    <col min="11018" max="11018" width="11.44140625" customWidth="1"/>
    <col min="11022" max="11022" width="10.109375" customWidth="1"/>
    <col min="11265" max="11265" width="66" customWidth="1"/>
    <col min="11266" max="11266" width="5.33203125" customWidth="1"/>
    <col min="11267" max="11267" width="4.44140625" customWidth="1"/>
    <col min="11268" max="11268" width="10.5546875" customWidth="1"/>
    <col min="11269" max="11269" width="11.88671875" customWidth="1"/>
    <col min="11270" max="11270" width="9.88671875" customWidth="1"/>
    <col min="11271" max="11271" width="12.5546875" customWidth="1"/>
    <col min="11272" max="11272" width="11.5546875" customWidth="1"/>
    <col min="11273" max="11273" width="12.33203125" customWidth="1"/>
    <col min="11274" max="11274" width="11.44140625" customWidth="1"/>
    <col min="11278" max="11278" width="10.109375" customWidth="1"/>
    <col min="11521" max="11521" width="66" customWidth="1"/>
    <col min="11522" max="11522" width="5.33203125" customWidth="1"/>
    <col min="11523" max="11523" width="4.44140625" customWidth="1"/>
    <col min="11524" max="11524" width="10.5546875" customWidth="1"/>
    <col min="11525" max="11525" width="11.88671875" customWidth="1"/>
    <col min="11526" max="11526" width="9.88671875" customWidth="1"/>
    <col min="11527" max="11527" width="12.5546875" customWidth="1"/>
    <col min="11528" max="11528" width="11.5546875" customWidth="1"/>
    <col min="11529" max="11529" width="12.33203125" customWidth="1"/>
    <col min="11530" max="11530" width="11.44140625" customWidth="1"/>
    <col min="11534" max="11534" width="10.109375" customWidth="1"/>
    <col min="11777" max="11777" width="66" customWidth="1"/>
    <col min="11778" max="11778" width="5.33203125" customWidth="1"/>
    <col min="11779" max="11779" width="4.44140625" customWidth="1"/>
    <col min="11780" max="11780" width="10.5546875" customWidth="1"/>
    <col min="11781" max="11781" width="11.88671875" customWidth="1"/>
    <col min="11782" max="11782" width="9.88671875" customWidth="1"/>
    <col min="11783" max="11783" width="12.5546875" customWidth="1"/>
    <col min="11784" max="11784" width="11.5546875" customWidth="1"/>
    <col min="11785" max="11785" width="12.33203125" customWidth="1"/>
    <col min="11786" max="11786" width="11.44140625" customWidth="1"/>
    <col min="11790" max="11790" width="10.109375" customWidth="1"/>
    <col min="12033" max="12033" width="66" customWidth="1"/>
    <col min="12034" max="12034" width="5.33203125" customWidth="1"/>
    <col min="12035" max="12035" width="4.44140625" customWidth="1"/>
    <col min="12036" max="12036" width="10.5546875" customWidth="1"/>
    <col min="12037" max="12037" width="11.88671875" customWidth="1"/>
    <col min="12038" max="12038" width="9.88671875" customWidth="1"/>
    <col min="12039" max="12039" width="12.5546875" customWidth="1"/>
    <col min="12040" max="12040" width="11.5546875" customWidth="1"/>
    <col min="12041" max="12041" width="12.33203125" customWidth="1"/>
    <col min="12042" max="12042" width="11.44140625" customWidth="1"/>
    <col min="12046" max="12046" width="10.109375" customWidth="1"/>
    <col min="12289" max="12289" width="66" customWidth="1"/>
    <col min="12290" max="12290" width="5.33203125" customWidth="1"/>
    <col min="12291" max="12291" width="4.44140625" customWidth="1"/>
    <col min="12292" max="12292" width="10.5546875" customWidth="1"/>
    <col min="12293" max="12293" width="11.88671875" customWidth="1"/>
    <col min="12294" max="12294" width="9.88671875" customWidth="1"/>
    <col min="12295" max="12295" width="12.5546875" customWidth="1"/>
    <col min="12296" max="12296" width="11.5546875" customWidth="1"/>
    <col min="12297" max="12297" width="12.33203125" customWidth="1"/>
    <col min="12298" max="12298" width="11.44140625" customWidth="1"/>
    <col min="12302" max="12302" width="10.109375" customWidth="1"/>
    <col min="12545" max="12545" width="66" customWidth="1"/>
    <col min="12546" max="12546" width="5.33203125" customWidth="1"/>
    <col min="12547" max="12547" width="4.44140625" customWidth="1"/>
    <col min="12548" max="12548" width="10.5546875" customWidth="1"/>
    <col min="12549" max="12549" width="11.88671875" customWidth="1"/>
    <col min="12550" max="12550" width="9.88671875" customWidth="1"/>
    <col min="12551" max="12551" width="12.5546875" customWidth="1"/>
    <col min="12552" max="12552" width="11.5546875" customWidth="1"/>
    <col min="12553" max="12553" width="12.33203125" customWidth="1"/>
    <col min="12554" max="12554" width="11.44140625" customWidth="1"/>
    <col min="12558" max="12558" width="10.109375" customWidth="1"/>
    <col min="12801" max="12801" width="66" customWidth="1"/>
    <col min="12802" max="12802" width="5.33203125" customWidth="1"/>
    <col min="12803" max="12803" width="4.44140625" customWidth="1"/>
    <col min="12804" max="12804" width="10.5546875" customWidth="1"/>
    <col min="12805" max="12805" width="11.88671875" customWidth="1"/>
    <col min="12806" max="12806" width="9.88671875" customWidth="1"/>
    <col min="12807" max="12807" width="12.5546875" customWidth="1"/>
    <col min="12808" max="12808" width="11.5546875" customWidth="1"/>
    <col min="12809" max="12809" width="12.33203125" customWidth="1"/>
    <col min="12810" max="12810" width="11.44140625" customWidth="1"/>
    <col min="12814" max="12814" width="10.109375" customWidth="1"/>
    <col min="13057" max="13057" width="66" customWidth="1"/>
    <col min="13058" max="13058" width="5.33203125" customWidth="1"/>
    <col min="13059" max="13059" width="4.44140625" customWidth="1"/>
    <col min="13060" max="13060" width="10.5546875" customWidth="1"/>
    <col min="13061" max="13061" width="11.88671875" customWidth="1"/>
    <col min="13062" max="13062" width="9.88671875" customWidth="1"/>
    <col min="13063" max="13063" width="12.5546875" customWidth="1"/>
    <col min="13064" max="13064" width="11.5546875" customWidth="1"/>
    <col min="13065" max="13065" width="12.33203125" customWidth="1"/>
    <col min="13066" max="13066" width="11.44140625" customWidth="1"/>
    <col min="13070" max="13070" width="10.109375" customWidth="1"/>
    <col min="13313" max="13313" width="66" customWidth="1"/>
    <col min="13314" max="13314" width="5.33203125" customWidth="1"/>
    <col min="13315" max="13315" width="4.44140625" customWidth="1"/>
    <col min="13316" max="13316" width="10.5546875" customWidth="1"/>
    <col min="13317" max="13317" width="11.88671875" customWidth="1"/>
    <col min="13318" max="13318" width="9.88671875" customWidth="1"/>
    <col min="13319" max="13319" width="12.5546875" customWidth="1"/>
    <col min="13320" max="13320" width="11.5546875" customWidth="1"/>
    <col min="13321" max="13321" width="12.33203125" customWidth="1"/>
    <col min="13322" max="13322" width="11.44140625" customWidth="1"/>
    <col min="13326" max="13326" width="10.109375" customWidth="1"/>
    <col min="13569" max="13569" width="66" customWidth="1"/>
    <col min="13570" max="13570" width="5.33203125" customWidth="1"/>
    <col min="13571" max="13571" width="4.44140625" customWidth="1"/>
    <col min="13572" max="13572" width="10.5546875" customWidth="1"/>
    <col min="13573" max="13573" width="11.88671875" customWidth="1"/>
    <col min="13574" max="13574" width="9.88671875" customWidth="1"/>
    <col min="13575" max="13575" width="12.5546875" customWidth="1"/>
    <col min="13576" max="13576" width="11.5546875" customWidth="1"/>
    <col min="13577" max="13577" width="12.33203125" customWidth="1"/>
    <col min="13578" max="13578" width="11.44140625" customWidth="1"/>
    <col min="13582" max="13582" width="10.109375" customWidth="1"/>
    <col min="13825" max="13825" width="66" customWidth="1"/>
    <col min="13826" max="13826" width="5.33203125" customWidth="1"/>
    <col min="13827" max="13827" width="4.44140625" customWidth="1"/>
    <col min="13828" max="13828" width="10.5546875" customWidth="1"/>
    <col min="13829" max="13829" width="11.88671875" customWidth="1"/>
    <col min="13830" max="13830" width="9.88671875" customWidth="1"/>
    <col min="13831" max="13831" width="12.5546875" customWidth="1"/>
    <col min="13832" max="13832" width="11.5546875" customWidth="1"/>
    <col min="13833" max="13833" width="12.33203125" customWidth="1"/>
    <col min="13834" max="13834" width="11.44140625" customWidth="1"/>
    <col min="13838" max="13838" width="10.109375" customWidth="1"/>
    <col min="14081" max="14081" width="66" customWidth="1"/>
    <col min="14082" max="14082" width="5.33203125" customWidth="1"/>
    <col min="14083" max="14083" width="4.44140625" customWidth="1"/>
    <col min="14084" max="14084" width="10.5546875" customWidth="1"/>
    <col min="14085" max="14085" width="11.88671875" customWidth="1"/>
    <col min="14086" max="14086" width="9.88671875" customWidth="1"/>
    <col min="14087" max="14087" width="12.5546875" customWidth="1"/>
    <col min="14088" max="14088" width="11.5546875" customWidth="1"/>
    <col min="14089" max="14089" width="12.33203125" customWidth="1"/>
    <col min="14090" max="14090" width="11.44140625" customWidth="1"/>
    <col min="14094" max="14094" width="10.109375" customWidth="1"/>
    <col min="14337" max="14337" width="66" customWidth="1"/>
    <col min="14338" max="14338" width="5.33203125" customWidth="1"/>
    <col min="14339" max="14339" width="4.44140625" customWidth="1"/>
    <col min="14340" max="14340" width="10.5546875" customWidth="1"/>
    <col min="14341" max="14341" width="11.88671875" customWidth="1"/>
    <col min="14342" max="14342" width="9.88671875" customWidth="1"/>
    <col min="14343" max="14343" width="12.5546875" customWidth="1"/>
    <col min="14344" max="14344" width="11.5546875" customWidth="1"/>
    <col min="14345" max="14345" width="12.33203125" customWidth="1"/>
    <col min="14346" max="14346" width="11.44140625" customWidth="1"/>
    <col min="14350" max="14350" width="10.109375" customWidth="1"/>
    <col min="14593" max="14593" width="66" customWidth="1"/>
    <col min="14594" max="14594" width="5.33203125" customWidth="1"/>
    <col min="14595" max="14595" width="4.44140625" customWidth="1"/>
    <col min="14596" max="14596" width="10.5546875" customWidth="1"/>
    <col min="14597" max="14597" width="11.88671875" customWidth="1"/>
    <col min="14598" max="14598" width="9.88671875" customWidth="1"/>
    <col min="14599" max="14599" width="12.5546875" customWidth="1"/>
    <col min="14600" max="14600" width="11.5546875" customWidth="1"/>
    <col min="14601" max="14601" width="12.33203125" customWidth="1"/>
    <col min="14602" max="14602" width="11.44140625" customWidth="1"/>
    <col min="14606" max="14606" width="10.109375" customWidth="1"/>
    <col min="14849" max="14849" width="66" customWidth="1"/>
    <col min="14850" max="14850" width="5.33203125" customWidth="1"/>
    <col min="14851" max="14851" width="4.44140625" customWidth="1"/>
    <col min="14852" max="14852" width="10.5546875" customWidth="1"/>
    <col min="14853" max="14853" width="11.88671875" customWidth="1"/>
    <col min="14854" max="14854" width="9.88671875" customWidth="1"/>
    <col min="14855" max="14855" width="12.5546875" customWidth="1"/>
    <col min="14856" max="14856" width="11.5546875" customWidth="1"/>
    <col min="14857" max="14857" width="12.33203125" customWidth="1"/>
    <col min="14858" max="14858" width="11.44140625" customWidth="1"/>
    <col min="14862" max="14862" width="10.109375" customWidth="1"/>
    <col min="15105" max="15105" width="66" customWidth="1"/>
    <col min="15106" max="15106" width="5.33203125" customWidth="1"/>
    <col min="15107" max="15107" width="4.44140625" customWidth="1"/>
    <col min="15108" max="15108" width="10.5546875" customWidth="1"/>
    <col min="15109" max="15109" width="11.88671875" customWidth="1"/>
    <col min="15110" max="15110" width="9.88671875" customWidth="1"/>
    <col min="15111" max="15111" width="12.5546875" customWidth="1"/>
    <col min="15112" max="15112" width="11.5546875" customWidth="1"/>
    <col min="15113" max="15113" width="12.33203125" customWidth="1"/>
    <col min="15114" max="15114" width="11.44140625" customWidth="1"/>
    <col min="15118" max="15118" width="10.109375" customWidth="1"/>
    <col min="15361" max="15361" width="66" customWidth="1"/>
    <col min="15362" max="15362" width="5.33203125" customWidth="1"/>
    <col min="15363" max="15363" width="4.44140625" customWidth="1"/>
    <col min="15364" max="15364" width="10.5546875" customWidth="1"/>
    <col min="15365" max="15365" width="11.88671875" customWidth="1"/>
    <col min="15366" max="15366" width="9.88671875" customWidth="1"/>
    <col min="15367" max="15367" width="12.5546875" customWidth="1"/>
    <col min="15368" max="15368" width="11.5546875" customWidth="1"/>
    <col min="15369" max="15369" width="12.33203125" customWidth="1"/>
    <col min="15370" max="15370" width="11.44140625" customWidth="1"/>
    <col min="15374" max="15374" width="10.109375" customWidth="1"/>
    <col min="15617" max="15617" width="66" customWidth="1"/>
    <col min="15618" max="15618" width="5.33203125" customWidth="1"/>
    <col min="15619" max="15619" width="4.44140625" customWidth="1"/>
    <col min="15620" max="15620" width="10.5546875" customWidth="1"/>
    <col min="15621" max="15621" width="11.88671875" customWidth="1"/>
    <col min="15622" max="15622" width="9.88671875" customWidth="1"/>
    <col min="15623" max="15623" width="12.5546875" customWidth="1"/>
    <col min="15624" max="15624" width="11.5546875" customWidth="1"/>
    <col min="15625" max="15625" width="12.33203125" customWidth="1"/>
    <col min="15626" max="15626" width="11.44140625" customWidth="1"/>
    <col min="15630" max="15630" width="10.109375" customWidth="1"/>
    <col min="15873" max="15873" width="66" customWidth="1"/>
    <col min="15874" max="15874" width="5.33203125" customWidth="1"/>
    <col min="15875" max="15875" width="4.44140625" customWidth="1"/>
    <col min="15876" max="15876" width="10.5546875" customWidth="1"/>
    <col min="15877" max="15877" width="11.88671875" customWidth="1"/>
    <col min="15878" max="15878" width="9.88671875" customWidth="1"/>
    <col min="15879" max="15879" width="12.5546875" customWidth="1"/>
    <col min="15880" max="15880" width="11.5546875" customWidth="1"/>
    <col min="15881" max="15881" width="12.33203125" customWidth="1"/>
    <col min="15882" max="15882" width="11.44140625" customWidth="1"/>
    <col min="15886" max="15886" width="10.109375" customWidth="1"/>
    <col min="16129" max="16129" width="66" customWidth="1"/>
    <col min="16130" max="16130" width="5.33203125" customWidth="1"/>
    <col min="16131" max="16131" width="4.44140625" customWidth="1"/>
    <col min="16132" max="16132" width="10.5546875" customWidth="1"/>
    <col min="16133" max="16133" width="11.88671875" customWidth="1"/>
    <col min="16134" max="16134" width="9.88671875" customWidth="1"/>
    <col min="16135" max="16135" width="12.5546875" customWidth="1"/>
    <col min="16136" max="16136" width="11.5546875" customWidth="1"/>
    <col min="16137" max="16137" width="12.33203125" customWidth="1"/>
    <col min="16138" max="16138" width="11.44140625" customWidth="1"/>
    <col min="16142" max="16142" width="10.109375" customWidth="1"/>
  </cols>
  <sheetData>
    <row r="1" spans="1:14" s="1" customFormat="1" ht="15" customHeight="1" x14ac:dyDescent="0.25">
      <c r="H1" s="95" t="s">
        <v>491</v>
      </c>
      <c r="I1" s="95"/>
      <c r="J1" s="95"/>
      <c r="K1" s="194"/>
    </row>
    <row r="2" spans="1:14" s="1" customFormat="1" ht="24" customHeight="1" x14ac:dyDescent="0.25">
      <c r="G2" s="194"/>
      <c r="H2" s="95"/>
      <c r="I2" s="95"/>
      <c r="J2" s="95"/>
      <c r="K2" s="194"/>
    </row>
    <row r="3" spans="1:14" s="1" customFormat="1" ht="0.75" customHeight="1" x14ac:dyDescent="0.25">
      <c r="G3" s="194"/>
      <c r="H3" s="95"/>
      <c r="I3" s="95"/>
      <c r="J3" s="95"/>
      <c r="K3" s="194"/>
    </row>
    <row r="4" spans="1:14" s="1" customFormat="1" ht="13.8" x14ac:dyDescent="0.25">
      <c r="A4" s="5" t="s">
        <v>118</v>
      </c>
      <c r="B4" s="5"/>
      <c r="C4" s="5"/>
      <c r="D4" s="5"/>
      <c r="E4" s="5"/>
      <c r="F4" s="5"/>
      <c r="G4" s="5"/>
      <c r="H4" s="5"/>
      <c r="I4" s="5"/>
      <c r="J4" s="5"/>
      <c r="K4" s="99"/>
      <c r="L4" s="99"/>
      <c r="M4" s="99"/>
      <c r="N4" s="99"/>
    </row>
    <row r="5" spans="1:14" s="1" customFormat="1" ht="13.8" x14ac:dyDescent="0.25">
      <c r="A5" s="96" t="str">
        <f>IF([2]ЗАПОЛНИТЬ!$F$7=1,CONCATENATE([2]шапки!A2),CONCATENATE([2]шапки!A2,[2]шапки!C2))</f>
        <v>про надходження та використання коштів загального фонду (форма      №2д,</v>
      </c>
      <c r="B5" s="96"/>
      <c r="C5" s="96"/>
      <c r="D5" s="96"/>
      <c r="E5" s="96"/>
      <c r="F5" s="96"/>
      <c r="G5" s="97" t="str">
        <f>IF([2]ЗАПОЛНИТЬ!$F$7=1,[2]шапки!C2,[2]шапки!D2)</f>
        <v xml:space="preserve">      №2м)</v>
      </c>
      <c r="H5" s="99" t="str">
        <f>IF([2]ЗАПОЛНИТЬ!$F$7=1,[2]шапки!D2,"")</f>
        <v/>
      </c>
      <c r="I5" s="99"/>
      <c r="J5" s="99"/>
      <c r="K5" s="99"/>
      <c r="L5" s="99"/>
      <c r="M5" s="99"/>
      <c r="N5" s="99"/>
    </row>
    <row r="6" spans="1:14" s="1" customFormat="1" ht="13.8" x14ac:dyDescent="0.25">
      <c r="A6" s="5" t="str">
        <f>CONCATENATE("за ",[2]ЗАПОЛНИТЬ!$B$17," ",[2]ЗАПОЛНИТЬ!$C$17)</f>
        <v>за І квартал 2016 р.</v>
      </c>
      <c r="B6" s="5"/>
      <c r="C6" s="5"/>
      <c r="D6" s="5"/>
      <c r="E6" s="5"/>
      <c r="F6" s="5"/>
      <c r="G6" s="5"/>
      <c r="H6" s="5"/>
      <c r="I6" s="5"/>
      <c r="J6" s="5"/>
    </row>
    <row r="7" spans="1:14" s="21" customFormat="1" ht="9" customHeight="1" x14ac:dyDescent="0.2">
      <c r="J7" s="338" t="s">
        <v>2</v>
      </c>
    </row>
    <row r="8" spans="1:14" s="21" customFormat="1" ht="6.75" hidden="1" customHeight="1" x14ac:dyDescent="0.2">
      <c r="J8" s="588"/>
    </row>
    <row r="9" spans="1:14" s="21" customFormat="1" ht="12" x14ac:dyDescent="0.25">
      <c r="A9" s="196" t="s">
        <v>3</v>
      </c>
      <c r="B9" s="104" t="str">
        <f>[2]ЗАПОЛНИТЬ!B3</f>
        <v>Вдділ освіти Амур -Нижньодніпровської у м.Дніпропетровську ради</v>
      </c>
      <c r="C9" s="104"/>
      <c r="D9" s="104"/>
      <c r="E9" s="104"/>
      <c r="F9" s="104"/>
      <c r="G9" s="104"/>
      <c r="H9" s="104"/>
      <c r="I9" s="198" t="s">
        <v>4</v>
      </c>
      <c r="J9" s="339" t="str">
        <f>[2]ЗАПОЛНИТЬ!B13</f>
        <v>02142187</v>
      </c>
      <c r="K9" s="207"/>
      <c r="L9" s="199"/>
    </row>
    <row r="10" spans="1:14" s="21" customFormat="1" ht="11.25" customHeight="1" x14ac:dyDescent="0.2">
      <c r="A10" s="107" t="s">
        <v>5</v>
      </c>
      <c r="B10" s="108" t="str">
        <f>[2]ЗАПОЛНИТЬ!B5</f>
        <v>49023,м. Дніпропетровськ АНД район,пр.Мануйлівський, 31</v>
      </c>
      <c r="C10" s="108"/>
      <c r="D10" s="108"/>
      <c r="E10" s="108"/>
      <c r="F10" s="108"/>
      <c r="G10" s="108"/>
      <c r="H10" s="108"/>
      <c r="I10" s="21" t="s">
        <v>492</v>
      </c>
      <c r="J10" s="589">
        <f>[2]ЗАПОЛНИТЬ!B14</f>
        <v>12110136300</v>
      </c>
      <c r="K10" s="207"/>
      <c r="L10" s="107"/>
    </row>
    <row r="11" spans="1:14" s="21" customFormat="1" ht="11.25" customHeight="1" x14ac:dyDescent="0.25">
      <c r="A11" s="7" t="s">
        <v>6</v>
      </c>
      <c r="B11" s="358" t="str">
        <f>[2]ЗАПОЛНИТЬ!D15</f>
        <v>Орган місцевого самоврядування</v>
      </c>
      <c r="C11" s="358"/>
      <c r="D11" s="358"/>
      <c r="E11" s="358"/>
      <c r="F11" s="358"/>
      <c r="G11" s="358"/>
      <c r="H11" s="358"/>
      <c r="I11" s="21" t="s">
        <v>493</v>
      </c>
      <c r="J11" s="589">
        <f>[2]ЗАПОЛНИТЬ!B15</f>
        <v>420</v>
      </c>
      <c r="K11" s="207"/>
      <c r="L11" s="107"/>
    </row>
    <row r="12" spans="1:14" s="21" customFormat="1" ht="11.4" x14ac:dyDescent="0.2">
      <c r="A12" s="110" t="s">
        <v>119</v>
      </c>
      <c r="B12" s="110"/>
      <c r="C12" s="110"/>
      <c r="D12" s="119" t="str">
        <f>[2]ЗАПОЛНИТЬ!H9</f>
        <v>-</v>
      </c>
      <c r="E12" s="118" t="str">
        <f>IF(D12&gt;0,VLOOKUP(D12,'[2]ДовидникКВК(ГОС)'!A$1:B$65536,2,FALSE),"")</f>
        <v>-</v>
      </c>
      <c r="F12" s="118"/>
      <c r="G12" s="118"/>
      <c r="H12" s="118"/>
      <c r="K12" s="204"/>
      <c r="L12" s="199"/>
    </row>
    <row r="13" spans="1:14" s="21" customFormat="1" ht="10.199999999999999" x14ac:dyDescent="0.2">
      <c r="A13" s="110" t="s">
        <v>120</v>
      </c>
      <c r="B13" s="110"/>
      <c r="C13" s="110"/>
      <c r="D13" s="603"/>
      <c r="E13" s="622" t="str">
        <f>IF(D13&gt;0,VLOOKUP(D13,[2]ДовидникКПК!B$1:C$65536,2,FALSE),"")</f>
        <v/>
      </c>
      <c r="F13" s="622"/>
      <c r="G13" s="622"/>
      <c r="H13" s="622"/>
      <c r="I13" s="622"/>
      <c r="J13" s="622"/>
      <c r="K13" s="207"/>
      <c r="L13" s="199"/>
    </row>
    <row r="14" spans="1:14" s="21" customFormat="1" ht="10.199999999999999" x14ac:dyDescent="0.2">
      <c r="A14" s="110" t="s">
        <v>8</v>
      </c>
      <c r="B14" s="110"/>
      <c r="C14" s="110"/>
      <c r="D14" s="201" t="str">
        <f>[2]ЗАПОЛНИТЬ!H10</f>
        <v>10</v>
      </c>
      <c r="E14" s="118" t="str">
        <f>[2]ЗАПОЛНИТЬ!I10</f>
        <v>Орган з питань освіти та науки, молоді</v>
      </c>
      <c r="F14" s="118"/>
      <c r="G14" s="118"/>
      <c r="H14" s="118"/>
      <c r="I14" s="118"/>
      <c r="J14" s="118"/>
      <c r="K14" s="207"/>
      <c r="L14" s="199"/>
    </row>
    <row r="15" spans="1:14" s="21" customFormat="1" ht="33.75" customHeight="1" x14ac:dyDescent="0.2">
      <c r="A15" s="110" t="s">
        <v>121</v>
      </c>
      <c r="B15" s="110"/>
      <c r="C15" s="110"/>
      <c r="D15" s="172" t="s">
        <v>260</v>
      </c>
      <c r="E15" s="112" t="str">
        <f>IF(D15&gt;0,VLOOKUP(D15,[2]ДовидникКФК!A$1:B$65536,2,FALSE),"")</f>
        <v>Фінансування енергозберігаючих заходів</v>
      </c>
      <c r="F15" s="112"/>
      <c r="G15" s="112"/>
      <c r="H15" s="112"/>
      <c r="I15" s="112"/>
      <c r="J15" s="112"/>
      <c r="K15" s="207"/>
      <c r="L15" s="199"/>
    </row>
    <row r="16" spans="1:14" s="21" customFormat="1" ht="10.199999999999999" x14ac:dyDescent="0.2">
      <c r="A16" s="122" t="s">
        <v>249</v>
      </c>
    </row>
    <row r="17" spans="1:12" s="21" customFormat="1" ht="10.199999999999999" x14ac:dyDescent="0.2">
      <c r="A17" s="122" t="s">
        <v>10</v>
      </c>
    </row>
    <row r="18" spans="1:12" s="21" customFormat="1" ht="3" customHeight="1" thickBot="1" x14ac:dyDescent="0.25">
      <c r="A18" s="346"/>
      <c r="B18" s="346"/>
      <c r="C18" s="346"/>
      <c r="D18" s="346"/>
      <c r="E18" s="346"/>
      <c r="F18" s="346"/>
      <c r="G18" s="346"/>
      <c r="H18" s="346"/>
      <c r="I18" s="346"/>
      <c r="J18" s="346"/>
      <c r="K18" s="346"/>
      <c r="L18" s="346"/>
    </row>
    <row r="19" spans="1:12" s="21" customFormat="1" ht="11.25" customHeight="1" thickTop="1" thickBot="1" x14ac:dyDescent="0.25">
      <c r="A19" s="29" t="s">
        <v>124</v>
      </c>
      <c r="B19" s="75" t="s">
        <v>235</v>
      </c>
      <c r="C19" s="29" t="s">
        <v>13</v>
      </c>
      <c r="D19" s="75" t="s">
        <v>126</v>
      </c>
      <c r="E19" s="75" t="s">
        <v>251</v>
      </c>
      <c r="F19" s="76" t="s">
        <v>127</v>
      </c>
      <c r="G19" s="76" t="s">
        <v>238</v>
      </c>
      <c r="H19" s="76" t="s">
        <v>132</v>
      </c>
      <c r="I19" s="76" t="s">
        <v>133</v>
      </c>
      <c r="J19" s="75" t="s">
        <v>134</v>
      </c>
    </row>
    <row r="20" spans="1:12" s="21" customFormat="1" ht="11.4" thickTop="1" thickBot="1" x14ac:dyDescent="0.25">
      <c r="A20" s="29"/>
      <c r="B20" s="75"/>
      <c r="C20" s="29"/>
      <c r="D20" s="75"/>
      <c r="E20" s="75"/>
      <c r="F20" s="76"/>
      <c r="G20" s="76"/>
      <c r="H20" s="76"/>
      <c r="I20" s="76"/>
      <c r="J20" s="75"/>
    </row>
    <row r="21" spans="1:12" s="21" customFormat="1" ht="11.4" thickTop="1" thickBot="1" x14ac:dyDescent="0.25">
      <c r="A21" s="29"/>
      <c r="B21" s="75"/>
      <c r="C21" s="29"/>
      <c r="D21" s="75"/>
      <c r="E21" s="75"/>
      <c r="F21" s="76"/>
      <c r="G21" s="76"/>
      <c r="H21" s="76"/>
      <c r="I21" s="76"/>
      <c r="J21" s="75"/>
    </row>
    <row r="22" spans="1:12" s="21" customFormat="1" ht="11.4" thickTop="1" thickBot="1" x14ac:dyDescent="0.25">
      <c r="A22" s="78">
        <v>1</v>
      </c>
      <c r="B22" s="78">
        <v>2</v>
      </c>
      <c r="C22" s="78">
        <v>3</v>
      </c>
      <c r="D22" s="78">
        <v>4</v>
      </c>
      <c r="E22" s="78">
        <v>5</v>
      </c>
      <c r="F22" s="78">
        <v>6</v>
      </c>
      <c r="G22" s="78">
        <v>7</v>
      </c>
      <c r="H22" s="78">
        <v>8</v>
      </c>
      <c r="I22" s="78">
        <v>9</v>
      </c>
      <c r="J22" s="78">
        <v>10</v>
      </c>
    </row>
    <row r="23" spans="1:12" s="21" customFormat="1" ht="11.4" thickTop="1" thickBot="1" x14ac:dyDescent="0.25">
      <c r="A23" s="64" t="s">
        <v>253</v>
      </c>
      <c r="B23" s="64" t="s">
        <v>144</v>
      </c>
      <c r="C23" s="128" t="s">
        <v>145</v>
      </c>
      <c r="D23" s="129">
        <f>D24+D59+D79+D84+D87</f>
        <v>0</v>
      </c>
      <c r="E23" s="129">
        <f>E26+E29+E32+E33+E37+E45+E46+E86+E54</f>
        <v>0</v>
      </c>
      <c r="F23" s="129">
        <f>F24+F59+F79+F84+F87</f>
        <v>0</v>
      </c>
      <c r="G23" s="129">
        <f>G24+G59+G79+G84+G87</f>
        <v>0</v>
      </c>
      <c r="H23" s="129">
        <f>H24+H59+H79+H84+H87</f>
        <v>0</v>
      </c>
      <c r="I23" s="129">
        <f>I24+I59+I79+I84+I87</f>
        <v>0</v>
      </c>
      <c r="J23" s="129">
        <f>F23+G23-H23</f>
        <v>0</v>
      </c>
    </row>
    <row r="24" spans="1:12" s="21" customFormat="1" ht="21.6" thickTop="1" thickBot="1" x14ac:dyDescent="0.25">
      <c r="A24" s="125" t="s">
        <v>494</v>
      </c>
      <c r="B24" s="64">
        <v>2000</v>
      </c>
      <c r="C24" s="128" t="s">
        <v>147</v>
      </c>
      <c r="D24" s="129">
        <f t="shared" ref="D24:I24" si="0">D25+D30+D47+D50+D54+D58</f>
        <v>0</v>
      </c>
      <c r="E24" s="129">
        <v>0</v>
      </c>
      <c r="F24" s="129">
        <f t="shared" si="0"/>
        <v>0</v>
      </c>
      <c r="G24" s="129">
        <f t="shared" si="0"/>
        <v>0</v>
      </c>
      <c r="H24" s="129">
        <f t="shared" si="0"/>
        <v>0</v>
      </c>
      <c r="I24" s="129">
        <f t="shared" si="0"/>
        <v>0</v>
      </c>
      <c r="J24" s="129">
        <f t="shared" ref="J24:J87" si="1">F24+G24-H24</f>
        <v>0</v>
      </c>
    </row>
    <row r="25" spans="1:12" s="21" customFormat="1" ht="11.4" thickTop="1" thickBot="1" x14ac:dyDescent="0.25">
      <c r="A25" s="133" t="s">
        <v>161</v>
      </c>
      <c r="B25" s="64">
        <v>2100</v>
      </c>
      <c r="C25" s="128" t="s">
        <v>149</v>
      </c>
      <c r="D25" s="129">
        <f>D26+D29</f>
        <v>0</v>
      </c>
      <c r="E25" s="129">
        <v>0</v>
      </c>
      <c r="F25" s="129">
        <f>F26+F29</f>
        <v>0</v>
      </c>
      <c r="G25" s="129">
        <f>G26+G29</f>
        <v>0</v>
      </c>
      <c r="H25" s="129">
        <f>H26+H29</f>
        <v>0</v>
      </c>
      <c r="I25" s="129">
        <f>I26+I29</f>
        <v>0</v>
      </c>
      <c r="J25" s="129">
        <f t="shared" si="1"/>
        <v>0</v>
      </c>
    </row>
    <row r="26" spans="1:12" s="21" customFormat="1" ht="11.4" thickTop="1" thickBot="1" x14ac:dyDescent="0.25">
      <c r="A26" s="134" t="s">
        <v>163</v>
      </c>
      <c r="B26" s="135">
        <v>2110</v>
      </c>
      <c r="C26" s="216" t="s">
        <v>151</v>
      </c>
      <c r="D26" s="267">
        <f t="shared" ref="D26:I26" si="2">SUM(D27:D28)</f>
        <v>0</v>
      </c>
      <c r="E26" s="268"/>
      <c r="F26" s="267">
        <f t="shared" si="2"/>
        <v>0</v>
      </c>
      <c r="G26" s="267">
        <f t="shared" si="2"/>
        <v>0</v>
      </c>
      <c r="H26" s="267">
        <f t="shared" si="2"/>
        <v>0</v>
      </c>
      <c r="I26" s="267">
        <f t="shared" si="2"/>
        <v>0</v>
      </c>
      <c r="J26" s="174">
        <f t="shared" si="1"/>
        <v>0</v>
      </c>
    </row>
    <row r="27" spans="1:12" s="21" customFormat="1" ht="11.4" thickTop="1" thickBot="1" x14ac:dyDescent="0.25">
      <c r="A27" s="136" t="s">
        <v>164</v>
      </c>
      <c r="B27" s="125">
        <v>2111</v>
      </c>
      <c r="C27" s="248" t="s">
        <v>153</v>
      </c>
      <c r="D27" s="269"/>
      <c r="E27" s="270">
        <v>0</v>
      </c>
      <c r="F27" s="269">
        <v>0</v>
      </c>
      <c r="G27" s="269"/>
      <c r="H27" s="269"/>
      <c r="I27" s="269"/>
      <c r="J27" s="211">
        <f t="shared" si="1"/>
        <v>0</v>
      </c>
    </row>
    <row r="28" spans="1:12" s="21" customFormat="1" ht="11.4" thickTop="1" thickBot="1" x14ac:dyDescent="0.25">
      <c r="A28" s="136" t="s">
        <v>165</v>
      </c>
      <c r="B28" s="125">
        <v>2112</v>
      </c>
      <c r="C28" s="248" t="s">
        <v>155</v>
      </c>
      <c r="D28" s="269">
        <v>0</v>
      </c>
      <c r="E28" s="270">
        <v>0</v>
      </c>
      <c r="F28" s="269">
        <v>0</v>
      </c>
      <c r="G28" s="269">
        <v>0</v>
      </c>
      <c r="H28" s="269">
        <v>0</v>
      </c>
      <c r="I28" s="269">
        <v>0</v>
      </c>
      <c r="J28" s="211">
        <f t="shared" si="1"/>
        <v>0</v>
      </c>
    </row>
    <row r="29" spans="1:12" s="21" customFormat="1" ht="11.4" thickTop="1" thickBot="1" x14ac:dyDescent="0.25">
      <c r="A29" s="137" t="s">
        <v>166</v>
      </c>
      <c r="B29" s="135">
        <v>2120</v>
      </c>
      <c r="C29" s="216" t="s">
        <v>157</v>
      </c>
      <c r="D29" s="268"/>
      <c r="E29" s="268"/>
      <c r="F29" s="268">
        <v>0</v>
      </c>
      <c r="G29" s="268"/>
      <c r="H29" s="268"/>
      <c r="I29" s="268"/>
      <c r="J29" s="174">
        <f t="shared" si="1"/>
        <v>0</v>
      </c>
    </row>
    <row r="30" spans="1:12" s="21" customFormat="1" ht="11.25" customHeight="1" thickTop="1" thickBot="1" x14ac:dyDescent="0.25">
      <c r="A30" s="138" t="s">
        <v>167</v>
      </c>
      <c r="B30" s="64">
        <v>2200</v>
      </c>
      <c r="C30" s="128" t="s">
        <v>160</v>
      </c>
      <c r="D30" s="271">
        <f>SUM(D31:D37)+D44</f>
        <v>0</v>
      </c>
      <c r="E30" s="271">
        <v>0</v>
      </c>
      <c r="F30" s="271">
        <f>SUM(F31:F37)+F44</f>
        <v>0</v>
      </c>
      <c r="G30" s="271">
        <f>SUM(G31:G37)+G44</f>
        <v>0</v>
      </c>
      <c r="H30" s="271">
        <f>SUM(H31:H37)+H44</f>
        <v>0</v>
      </c>
      <c r="I30" s="271">
        <f>SUM(I31:I37)+I44</f>
        <v>0</v>
      </c>
      <c r="J30" s="129">
        <f t="shared" si="1"/>
        <v>0</v>
      </c>
    </row>
    <row r="31" spans="1:12" s="21" customFormat="1" ht="12" customHeight="1" thickTop="1" thickBot="1" x14ac:dyDescent="0.25">
      <c r="A31" s="134" t="s">
        <v>168</v>
      </c>
      <c r="B31" s="135">
        <v>2210</v>
      </c>
      <c r="C31" s="216" t="s">
        <v>162</v>
      </c>
      <c r="D31" s="268"/>
      <c r="E31" s="267">
        <v>0</v>
      </c>
      <c r="F31" s="268">
        <v>0</v>
      </c>
      <c r="G31" s="268">
        <v>0</v>
      </c>
      <c r="H31" s="268">
        <v>0</v>
      </c>
      <c r="I31" s="268"/>
      <c r="J31" s="174">
        <f t="shared" si="1"/>
        <v>0</v>
      </c>
    </row>
    <row r="32" spans="1:12" s="21" customFormat="1" ht="11.4" thickTop="1" thickBot="1" x14ac:dyDescent="0.25">
      <c r="A32" s="134" t="s">
        <v>169</v>
      </c>
      <c r="B32" s="135">
        <v>2220</v>
      </c>
      <c r="C32" s="135">
        <v>100</v>
      </c>
      <c r="D32" s="268">
        <v>0</v>
      </c>
      <c r="E32" s="268">
        <v>0</v>
      </c>
      <c r="F32" s="268">
        <v>0</v>
      </c>
      <c r="G32" s="268">
        <v>0</v>
      </c>
      <c r="H32" s="268">
        <v>0</v>
      </c>
      <c r="I32" s="268">
        <v>0</v>
      </c>
      <c r="J32" s="174">
        <f t="shared" si="1"/>
        <v>0</v>
      </c>
    </row>
    <row r="33" spans="1:10" s="21" customFormat="1" ht="11.4" thickTop="1" thickBot="1" x14ac:dyDescent="0.25">
      <c r="A33" s="134" t="s">
        <v>170</v>
      </c>
      <c r="B33" s="135">
        <v>2230</v>
      </c>
      <c r="C33" s="135">
        <v>110</v>
      </c>
      <c r="D33" s="268">
        <v>0</v>
      </c>
      <c r="E33" s="268">
        <v>0</v>
      </c>
      <c r="F33" s="268">
        <v>0</v>
      </c>
      <c r="G33" s="268">
        <v>0</v>
      </c>
      <c r="H33" s="268">
        <v>0</v>
      </c>
      <c r="I33" s="268">
        <v>0</v>
      </c>
      <c r="J33" s="174">
        <f t="shared" si="1"/>
        <v>0</v>
      </c>
    </row>
    <row r="34" spans="1:10" s="21" customFormat="1" ht="11.4" thickTop="1" thickBot="1" x14ac:dyDescent="0.25">
      <c r="A34" s="134" t="s">
        <v>171</v>
      </c>
      <c r="B34" s="135">
        <v>2240</v>
      </c>
      <c r="C34" s="135">
        <v>120</v>
      </c>
      <c r="D34" s="268"/>
      <c r="E34" s="267">
        <v>0</v>
      </c>
      <c r="F34" s="268">
        <v>0</v>
      </c>
      <c r="G34" s="268"/>
      <c r="H34" s="268"/>
      <c r="I34" s="268"/>
      <c r="J34" s="174">
        <f t="shared" si="1"/>
        <v>0</v>
      </c>
    </row>
    <row r="35" spans="1:10" s="21" customFormat="1" ht="11.4" thickTop="1" thickBot="1" x14ac:dyDescent="0.25">
      <c r="A35" s="134" t="s">
        <v>172</v>
      </c>
      <c r="B35" s="135">
        <v>2250</v>
      </c>
      <c r="C35" s="135">
        <v>130</v>
      </c>
      <c r="D35" s="268"/>
      <c r="E35" s="267">
        <v>0</v>
      </c>
      <c r="F35" s="268">
        <v>0</v>
      </c>
      <c r="G35" s="268"/>
      <c r="H35" s="268">
        <v>0</v>
      </c>
      <c r="I35" s="268">
        <v>0</v>
      </c>
      <c r="J35" s="174">
        <f t="shared" si="1"/>
        <v>0</v>
      </c>
    </row>
    <row r="36" spans="1:10" s="21" customFormat="1" ht="11.4" thickTop="1" thickBot="1" x14ac:dyDescent="0.25">
      <c r="A36" s="137" t="s">
        <v>173</v>
      </c>
      <c r="B36" s="135">
        <v>2260</v>
      </c>
      <c r="C36" s="135">
        <v>140</v>
      </c>
      <c r="D36" s="268">
        <v>0</v>
      </c>
      <c r="E36" s="267">
        <v>0</v>
      </c>
      <c r="F36" s="268">
        <v>0</v>
      </c>
      <c r="G36" s="268">
        <v>0</v>
      </c>
      <c r="H36" s="268">
        <v>0</v>
      </c>
      <c r="I36" s="268">
        <v>0</v>
      </c>
      <c r="J36" s="174">
        <f t="shared" si="1"/>
        <v>0</v>
      </c>
    </row>
    <row r="37" spans="1:10" s="21" customFormat="1" ht="11.4" thickTop="1" thickBot="1" x14ac:dyDescent="0.25">
      <c r="A37" s="137" t="s">
        <v>174</v>
      </c>
      <c r="B37" s="135">
        <v>2270</v>
      </c>
      <c r="C37" s="135">
        <v>150</v>
      </c>
      <c r="D37" s="267">
        <f>SUM(D38:D43)</f>
        <v>0</v>
      </c>
      <c r="E37" s="268"/>
      <c r="F37" s="267">
        <f>SUM(F38:F43)</f>
        <v>0</v>
      </c>
      <c r="G37" s="267">
        <f>SUM(G38:G43)</f>
        <v>0</v>
      </c>
      <c r="H37" s="267">
        <f>SUM(H38:H43)</f>
        <v>0</v>
      </c>
      <c r="I37" s="267">
        <f>SUM(I38:I43)</f>
        <v>0</v>
      </c>
      <c r="J37" s="174">
        <f>F37+G37-H37</f>
        <v>0</v>
      </c>
    </row>
    <row r="38" spans="1:10" s="21" customFormat="1" ht="11.4" thickTop="1" thickBot="1" x14ac:dyDescent="0.25">
      <c r="A38" s="136" t="s">
        <v>175</v>
      </c>
      <c r="B38" s="125">
        <v>2271</v>
      </c>
      <c r="C38" s="125">
        <v>160</v>
      </c>
      <c r="D38" s="269"/>
      <c r="E38" s="270">
        <v>0</v>
      </c>
      <c r="F38" s="269">
        <v>0</v>
      </c>
      <c r="G38" s="269"/>
      <c r="H38" s="269"/>
      <c r="I38" s="269"/>
      <c r="J38" s="211">
        <f t="shared" si="1"/>
        <v>0</v>
      </c>
    </row>
    <row r="39" spans="1:10" s="21" customFormat="1" ht="11.4" thickTop="1" thickBot="1" x14ac:dyDescent="0.25">
      <c r="A39" s="136" t="s">
        <v>176</v>
      </c>
      <c r="B39" s="125">
        <v>2272</v>
      </c>
      <c r="C39" s="125">
        <v>170</v>
      </c>
      <c r="D39" s="269"/>
      <c r="E39" s="270">
        <v>0</v>
      </c>
      <c r="F39" s="269">
        <v>0</v>
      </c>
      <c r="G39" s="269"/>
      <c r="H39" s="269"/>
      <c r="I39" s="269"/>
      <c r="J39" s="211">
        <f t="shared" si="1"/>
        <v>0</v>
      </c>
    </row>
    <row r="40" spans="1:10" s="21" customFormat="1" ht="11.4" thickTop="1" thickBot="1" x14ac:dyDescent="0.25">
      <c r="A40" s="136" t="s">
        <v>177</v>
      </c>
      <c r="B40" s="125">
        <v>2273</v>
      </c>
      <c r="C40" s="125">
        <v>180</v>
      </c>
      <c r="D40" s="269"/>
      <c r="E40" s="270">
        <v>0</v>
      </c>
      <c r="F40" s="269">
        <v>0</v>
      </c>
      <c r="G40" s="269"/>
      <c r="H40" s="269"/>
      <c r="I40" s="269"/>
      <c r="J40" s="211">
        <f t="shared" si="1"/>
        <v>0</v>
      </c>
    </row>
    <row r="41" spans="1:10" s="21" customFormat="1" ht="11.4" thickTop="1" thickBot="1" x14ac:dyDescent="0.25">
      <c r="A41" s="136" t="s">
        <v>178</v>
      </c>
      <c r="B41" s="125">
        <v>2274</v>
      </c>
      <c r="C41" s="125">
        <v>190</v>
      </c>
      <c r="D41" s="269">
        <v>0</v>
      </c>
      <c r="E41" s="270">
        <v>0</v>
      </c>
      <c r="F41" s="269">
        <v>0</v>
      </c>
      <c r="G41" s="269">
        <v>0</v>
      </c>
      <c r="H41" s="269">
        <v>0</v>
      </c>
      <c r="I41" s="269">
        <v>0</v>
      </c>
      <c r="J41" s="211">
        <f t="shared" si="1"/>
        <v>0</v>
      </c>
    </row>
    <row r="42" spans="1:10" s="21" customFormat="1" ht="11.4" thickTop="1" thickBot="1" x14ac:dyDescent="0.25">
      <c r="A42" s="136" t="s">
        <v>179</v>
      </c>
      <c r="B42" s="125">
        <v>2275</v>
      </c>
      <c r="C42" s="125">
        <v>200</v>
      </c>
      <c r="D42" s="269">
        <v>0</v>
      </c>
      <c r="E42" s="270">
        <v>0</v>
      </c>
      <c r="F42" s="269">
        <v>0</v>
      </c>
      <c r="G42" s="269">
        <v>0</v>
      </c>
      <c r="H42" s="269">
        <v>0</v>
      </c>
      <c r="I42" s="269">
        <v>0</v>
      </c>
      <c r="J42" s="211">
        <f t="shared" si="1"/>
        <v>0</v>
      </c>
    </row>
    <row r="43" spans="1:10" s="21" customFormat="1" ht="11.4" thickTop="1" thickBot="1" x14ac:dyDescent="0.25">
      <c r="A43" s="136" t="s">
        <v>180</v>
      </c>
      <c r="B43" s="125">
        <v>2276</v>
      </c>
      <c r="C43" s="125">
        <v>210</v>
      </c>
      <c r="D43" s="269">
        <v>0</v>
      </c>
      <c r="E43" s="270">
        <v>0</v>
      </c>
      <c r="F43" s="269">
        <v>0</v>
      </c>
      <c r="G43" s="269">
        <v>0</v>
      </c>
      <c r="H43" s="269">
        <v>0</v>
      </c>
      <c r="I43" s="269">
        <v>0</v>
      </c>
      <c r="J43" s="211">
        <f>F43+G43-H43</f>
        <v>0</v>
      </c>
    </row>
    <row r="44" spans="1:10" s="21" customFormat="1" ht="13.5" customHeight="1" thickTop="1" thickBot="1" x14ac:dyDescent="0.25">
      <c r="A44" s="137" t="s">
        <v>181</v>
      </c>
      <c r="B44" s="135">
        <v>2280</v>
      </c>
      <c r="C44" s="135">
        <v>220</v>
      </c>
      <c r="D44" s="267">
        <f>SUM(D45:D46)</f>
        <v>0</v>
      </c>
      <c r="E44" s="267">
        <v>0</v>
      </c>
      <c r="F44" s="267">
        <f>SUM(F45:F46)</f>
        <v>0</v>
      </c>
      <c r="G44" s="267">
        <f>SUM(G45:G46)</f>
        <v>0</v>
      </c>
      <c r="H44" s="267">
        <f>SUM(H45:H46)</f>
        <v>0</v>
      </c>
      <c r="I44" s="267">
        <f>SUM(I45:I46)</f>
        <v>0</v>
      </c>
      <c r="J44" s="174">
        <f t="shared" si="1"/>
        <v>0</v>
      </c>
    </row>
    <row r="45" spans="1:10" s="21" customFormat="1" ht="12.75" customHeight="1" thickTop="1" thickBot="1" x14ac:dyDescent="0.25">
      <c r="A45" s="217" t="s">
        <v>182</v>
      </c>
      <c r="B45" s="125">
        <v>2281</v>
      </c>
      <c r="C45" s="125">
        <v>230</v>
      </c>
      <c r="D45" s="269">
        <v>0</v>
      </c>
      <c r="E45" s="269">
        <v>0</v>
      </c>
      <c r="F45" s="269">
        <v>0</v>
      </c>
      <c r="G45" s="269">
        <v>0</v>
      </c>
      <c r="H45" s="269">
        <v>0</v>
      </c>
      <c r="I45" s="269">
        <v>0</v>
      </c>
      <c r="J45" s="211">
        <f t="shared" si="1"/>
        <v>0</v>
      </c>
    </row>
    <row r="46" spans="1:10" s="21" customFormat="1" ht="12.75" customHeight="1" thickTop="1" thickBot="1" x14ac:dyDescent="0.25">
      <c r="A46" s="218" t="s">
        <v>183</v>
      </c>
      <c r="B46" s="125">
        <v>2282</v>
      </c>
      <c r="C46" s="125">
        <v>240</v>
      </c>
      <c r="D46" s="269">
        <v>0</v>
      </c>
      <c r="E46" s="269">
        <v>0</v>
      </c>
      <c r="F46" s="269">
        <v>0</v>
      </c>
      <c r="G46" s="269">
        <v>0</v>
      </c>
      <c r="H46" s="269">
        <v>0</v>
      </c>
      <c r="I46" s="269">
        <v>0</v>
      </c>
      <c r="J46" s="211">
        <f t="shared" si="1"/>
        <v>0</v>
      </c>
    </row>
    <row r="47" spans="1:10" s="21" customFormat="1" ht="11.4" thickTop="1" thickBot="1" x14ac:dyDescent="0.25">
      <c r="A47" s="133" t="s">
        <v>184</v>
      </c>
      <c r="B47" s="64">
        <v>2400</v>
      </c>
      <c r="C47" s="64">
        <v>250</v>
      </c>
      <c r="D47" s="271">
        <f t="shared" ref="D47:I47" si="3">SUM(D48:D49)</f>
        <v>0</v>
      </c>
      <c r="E47" s="271">
        <f t="shared" si="3"/>
        <v>0</v>
      </c>
      <c r="F47" s="271">
        <f t="shared" si="3"/>
        <v>0</v>
      </c>
      <c r="G47" s="271">
        <f t="shared" si="3"/>
        <v>0</v>
      </c>
      <c r="H47" s="271">
        <f t="shared" si="3"/>
        <v>0</v>
      </c>
      <c r="I47" s="271">
        <f t="shared" si="3"/>
        <v>0</v>
      </c>
      <c r="J47" s="129">
        <f t="shared" si="1"/>
        <v>0</v>
      </c>
    </row>
    <row r="48" spans="1:10" s="21" customFormat="1" ht="11.4" thickTop="1" thickBot="1" x14ac:dyDescent="0.25">
      <c r="A48" s="140" t="s">
        <v>185</v>
      </c>
      <c r="B48" s="135">
        <v>2410</v>
      </c>
      <c r="C48" s="135">
        <v>260</v>
      </c>
      <c r="D48" s="268">
        <v>0</v>
      </c>
      <c r="E48" s="267">
        <v>0</v>
      </c>
      <c r="F48" s="268">
        <v>0</v>
      </c>
      <c r="G48" s="268">
        <v>0</v>
      </c>
      <c r="H48" s="268">
        <v>0</v>
      </c>
      <c r="I48" s="268">
        <v>0</v>
      </c>
      <c r="J48" s="174">
        <f t="shared" si="1"/>
        <v>0</v>
      </c>
    </row>
    <row r="49" spans="1:10" s="21" customFormat="1" ht="11.4" thickTop="1" thickBot="1" x14ac:dyDescent="0.25">
      <c r="A49" s="140" t="s">
        <v>186</v>
      </c>
      <c r="B49" s="135">
        <v>2420</v>
      </c>
      <c r="C49" s="135">
        <v>270</v>
      </c>
      <c r="D49" s="268">
        <v>0</v>
      </c>
      <c r="E49" s="267">
        <v>0</v>
      </c>
      <c r="F49" s="268">
        <v>0</v>
      </c>
      <c r="G49" s="268">
        <v>0</v>
      </c>
      <c r="H49" s="268">
        <v>0</v>
      </c>
      <c r="I49" s="268">
        <v>0</v>
      </c>
      <c r="J49" s="174">
        <f t="shared" si="1"/>
        <v>0</v>
      </c>
    </row>
    <row r="50" spans="1:10" s="21" customFormat="1" ht="12" customHeight="1" thickTop="1" thickBot="1" x14ac:dyDescent="0.25">
      <c r="A50" s="141" t="s">
        <v>187</v>
      </c>
      <c r="B50" s="64">
        <v>2600</v>
      </c>
      <c r="C50" s="64">
        <v>280</v>
      </c>
      <c r="D50" s="271">
        <f t="shared" ref="D50:I50" si="4">SUM(D51:D53)</f>
        <v>0</v>
      </c>
      <c r="E50" s="271">
        <f t="shared" si="4"/>
        <v>0</v>
      </c>
      <c r="F50" s="271">
        <f t="shared" si="4"/>
        <v>0</v>
      </c>
      <c r="G50" s="271">
        <f t="shared" si="4"/>
        <v>0</v>
      </c>
      <c r="H50" s="271">
        <f t="shared" si="4"/>
        <v>0</v>
      </c>
      <c r="I50" s="271">
        <f t="shared" si="4"/>
        <v>0</v>
      </c>
      <c r="J50" s="129">
        <f t="shared" si="1"/>
        <v>0</v>
      </c>
    </row>
    <row r="51" spans="1:10" s="21" customFormat="1" ht="11.4" thickTop="1" thickBot="1" x14ac:dyDescent="0.25">
      <c r="A51" s="137" t="s">
        <v>188</v>
      </c>
      <c r="B51" s="135">
        <v>2610</v>
      </c>
      <c r="C51" s="135">
        <v>290</v>
      </c>
      <c r="D51" s="272">
        <v>0</v>
      </c>
      <c r="E51" s="273">
        <v>0</v>
      </c>
      <c r="F51" s="272">
        <v>0</v>
      </c>
      <c r="G51" s="272">
        <v>0</v>
      </c>
      <c r="H51" s="272">
        <v>0</v>
      </c>
      <c r="I51" s="272">
        <v>0</v>
      </c>
      <c r="J51" s="174">
        <f t="shared" si="1"/>
        <v>0</v>
      </c>
    </row>
    <row r="52" spans="1:10" s="21" customFormat="1" ht="11.4" thickTop="1" thickBot="1" x14ac:dyDescent="0.25">
      <c r="A52" s="137" t="s">
        <v>189</v>
      </c>
      <c r="B52" s="135">
        <v>2620</v>
      </c>
      <c r="C52" s="135">
        <v>300</v>
      </c>
      <c r="D52" s="272">
        <v>0</v>
      </c>
      <c r="E52" s="273">
        <v>0</v>
      </c>
      <c r="F52" s="272">
        <v>0</v>
      </c>
      <c r="G52" s="272">
        <v>0</v>
      </c>
      <c r="H52" s="272">
        <v>0</v>
      </c>
      <c r="I52" s="272">
        <v>0</v>
      </c>
      <c r="J52" s="174">
        <f t="shared" si="1"/>
        <v>0</v>
      </c>
    </row>
    <row r="53" spans="1:10" s="21" customFormat="1" ht="11.4" thickTop="1" thickBot="1" x14ac:dyDescent="0.25">
      <c r="A53" s="140" t="s">
        <v>190</v>
      </c>
      <c r="B53" s="135">
        <v>2630</v>
      </c>
      <c r="C53" s="135">
        <v>310</v>
      </c>
      <c r="D53" s="272">
        <v>0</v>
      </c>
      <c r="E53" s="273">
        <v>0</v>
      </c>
      <c r="F53" s="272">
        <v>0</v>
      </c>
      <c r="G53" s="272">
        <v>0</v>
      </c>
      <c r="H53" s="272">
        <v>0</v>
      </c>
      <c r="I53" s="272">
        <v>0</v>
      </c>
      <c r="J53" s="174">
        <f t="shared" si="1"/>
        <v>0</v>
      </c>
    </row>
    <row r="54" spans="1:10" s="21" customFormat="1" ht="11.4" thickTop="1" thickBot="1" x14ac:dyDescent="0.25">
      <c r="A54" s="138" t="s">
        <v>191</v>
      </c>
      <c r="B54" s="64">
        <v>2700</v>
      </c>
      <c r="C54" s="64">
        <v>320</v>
      </c>
      <c r="D54" s="274">
        <f t="shared" ref="D54:I54" si="5">SUM(D55:D57)</f>
        <v>0</v>
      </c>
      <c r="E54" s="275">
        <v>0</v>
      </c>
      <c r="F54" s="274">
        <f t="shared" si="5"/>
        <v>0</v>
      </c>
      <c r="G54" s="274">
        <f t="shared" si="5"/>
        <v>0</v>
      </c>
      <c r="H54" s="274">
        <f t="shared" si="5"/>
        <v>0</v>
      </c>
      <c r="I54" s="274">
        <f t="shared" si="5"/>
        <v>0</v>
      </c>
      <c r="J54" s="129">
        <f t="shared" si="1"/>
        <v>0</v>
      </c>
    </row>
    <row r="55" spans="1:10" s="21" customFormat="1" ht="12.75" customHeight="1" thickTop="1" thickBot="1" x14ac:dyDescent="0.25">
      <c r="A55" s="137" t="s">
        <v>192</v>
      </c>
      <c r="B55" s="135">
        <v>2710</v>
      </c>
      <c r="C55" s="135">
        <v>330</v>
      </c>
      <c r="D55" s="272">
        <v>0</v>
      </c>
      <c r="E55" s="273">
        <v>0</v>
      </c>
      <c r="F55" s="272">
        <v>0</v>
      </c>
      <c r="G55" s="272">
        <v>0</v>
      </c>
      <c r="H55" s="272">
        <v>0</v>
      </c>
      <c r="I55" s="272">
        <v>0</v>
      </c>
      <c r="J55" s="174">
        <f t="shared" si="1"/>
        <v>0</v>
      </c>
    </row>
    <row r="56" spans="1:10" s="21" customFormat="1" ht="11.4" thickTop="1" thickBot="1" x14ac:dyDescent="0.25">
      <c r="A56" s="137" t="s">
        <v>193</v>
      </c>
      <c r="B56" s="135">
        <v>2720</v>
      </c>
      <c r="C56" s="135">
        <v>340</v>
      </c>
      <c r="D56" s="272">
        <v>0</v>
      </c>
      <c r="E56" s="273">
        <v>0</v>
      </c>
      <c r="F56" s="272">
        <v>0</v>
      </c>
      <c r="G56" s="272">
        <v>0</v>
      </c>
      <c r="H56" s="272">
        <v>0</v>
      </c>
      <c r="I56" s="272">
        <v>0</v>
      </c>
      <c r="J56" s="174">
        <f t="shared" si="1"/>
        <v>0</v>
      </c>
    </row>
    <row r="57" spans="1:10" s="21" customFormat="1" ht="11.4" thickTop="1" thickBot="1" x14ac:dyDescent="0.25">
      <c r="A57" s="137" t="s">
        <v>194</v>
      </c>
      <c r="B57" s="135">
        <v>2730</v>
      </c>
      <c r="C57" s="135">
        <v>350</v>
      </c>
      <c r="D57" s="272">
        <v>0</v>
      </c>
      <c r="E57" s="273">
        <v>0</v>
      </c>
      <c r="F57" s="272">
        <v>0</v>
      </c>
      <c r="G57" s="272">
        <v>0</v>
      </c>
      <c r="H57" s="272">
        <v>0</v>
      </c>
      <c r="I57" s="272">
        <v>0</v>
      </c>
      <c r="J57" s="174">
        <f t="shared" si="1"/>
        <v>0</v>
      </c>
    </row>
    <row r="58" spans="1:10" s="21" customFormat="1" ht="11.4" thickTop="1" thickBot="1" x14ac:dyDescent="0.25">
      <c r="A58" s="138" t="s">
        <v>195</v>
      </c>
      <c r="B58" s="64">
        <v>2800</v>
      </c>
      <c r="C58" s="64">
        <v>360</v>
      </c>
      <c r="D58" s="275">
        <v>0</v>
      </c>
      <c r="E58" s="274">
        <v>0</v>
      </c>
      <c r="F58" s="275">
        <v>0</v>
      </c>
      <c r="G58" s="275">
        <v>0</v>
      </c>
      <c r="H58" s="275">
        <v>0</v>
      </c>
      <c r="I58" s="275">
        <v>0</v>
      </c>
      <c r="J58" s="129">
        <f t="shared" si="1"/>
        <v>0</v>
      </c>
    </row>
    <row r="59" spans="1:10" s="21" customFormat="1" ht="11.4" thickTop="1" thickBot="1" x14ac:dyDescent="0.25">
      <c r="A59" s="64" t="s">
        <v>196</v>
      </c>
      <c r="B59" s="64">
        <v>3000</v>
      </c>
      <c r="C59" s="64">
        <v>370</v>
      </c>
      <c r="D59" s="274">
        <f t="shared" ref="D59:I59" si="6">D60+D74</f>
        <v>0</v>
      </c>
      <c r="E59" s="274">
        <f t="shared" si="6"/>
        <v>0</v>
      </c>
      <c r="F59" s="274">
        <f t="shared" si="6"/>
        <v>0</v>
      </c>
      <c r="G59" s="274">
        <f t="shared" si="6"/>
        <v>0</v>
      </c>
      <c r="H59" s="274">
        <f t="shared" si="6"/>
        <v>0</v>
      </c>
      <c r="I59" s="274">
        <f t="shared" si="6"/>
        <v>0</v>
      </c>
      <c r="J59" s="129">
        <f t="shared" si="1"/>
        <v>0</v>
      </c>
    </row>
    <row r="60" spans="1:10" s="21" customFormat="1" ht="11.4" thickTop="1" thickBot="1" x14ac:dyDescent="0.25">
      <c r="A60" s="133" t="s">
        <v>197</v>
      </c>
      <c r="B60" s="64">
        <v>3100</v>
      </c>
      <c r="C60" s="64">
        <v>380</v>
      </c>
      <c r="D60" s="274">
        <f t="shared" ref="D60:I60" si="7">D61+D62+D65+D68+D72+D73</f>
        <v>0</v>
      </c>
      <c r="E60" s="274">
        <f t="shared" si="7"/>
        <v>0</v>
      </c>
      <c r="F60" s="274">
        <f t="shared" si="7"/>
        <v>0</v>
      </c>
      <c r="G60" s="274">
        <f t="shared" si="7"/>
        <v>0</v>
      </c>
      <c r="H60" s="274">
        <f t="shared" si="7"/>
        <v>0</v>
      </c>
      <c r="I60" s="274">
        <f t="shared" si="7"/>
        <v>0</v>
      </c>
      <c r="J60" s="129">
        <f t="shared" si="1"/>
        <v>0</v>
      </c>
    </row>
    <row r="61" spans="1:10" s="21" customFormat="1" ht="11.4" thickTop="1" thickBot="1" x14ac:dyDescent="0.25">
      <c r="A61" s="137" t="s">
        <v>198</v>
      </c>
      <c r="B61" s="135">
        <v>3110</v>
      </c>
      <c r="C61" s="135">
        <v>390</v>
      </c>
      <c r="D61" s="272">
        <v>0</v>
      </c>
      <c r="E61" s="273">
        <v>0</v>
      </c>
      <c r="F61" s="272">
        <v>0</v>
      </c>
      <c r="G61" s="272">
        <v>0</v>
      </c>
      <c r="H61" s="272">
        <v>0</v>
      </c>
      <c r="I61" s="272">
        <v>0</v>
      </c>
      <c r="J61" s="174">
        <f t="shared" si="1"/>
        <v>0</v>
      </c>
    </row>
    <row r="62" spans="1:10" s="21" customFormat="1" ht="11.4" thickTop="1" thickBot="1" x14ac:dyDescent="0.25">
      <c r="A62" s="140" t="s">
        <v>199</v>
      </c>
      <c r="B62" s="135">
        <v>3120</v>
      </c>
      <c r="C62" s="135">
        <v>400</v>
      </c>
      <c r="D62" s="276">
        <f t="shared" ref="D62:I62" si="8">SUM(D63:D64)</f>
        <v>0</v>
      </c>
      <c r="E62" s="276">
        <f t="shared" si="8"/>
        <v>0</v>
      </c>
      <c r="F62" s="276">
        <f t="shared" si="8"/>
        <v>0</v>
      </c>
      <c r="G62" s="276">
        <f t="shared" si="8"/>
        <v>0</v>
      </c>
      <c r="H62" s="276">
        <f t="shared" si="8"/>
        <v>0</v>
      </c>
      <c r="I62" s="276">
        <f t="shared" si="8"/>
        <v>0</v>
      </c>
      <c r="J62" s="174">
        <f t="shared" si="1"/>
        <v>0</v>
      </c>
    </row>
    <row r="63" spans="1:10" s="21" customFormat="1" ht="11.4" thickTop="1" thickBot="1" x14ac:dyDescent="0.25">
      <c r="A63" s="136" t="s">
        <v>200</v>
      </c>
      <c r="B63" s="125">
        <v>3121</v>
      </c>
      <c r="C63" s="125">
        <v>410</v>
      </c>
      <c r="D63" s="250">
        <v>0</v>
      </c>
      <c r="E63" s="277">
        <v>0</v>
      </c>
      <c r="F63" s="250">
        <v>0</v>
      </c>
      <c r="G63" s="250">
        <v>0</v>
      </c>
      <c r="H63" s="250">
        <v>0</v>
      </c>
      <c r="I63" s="250">
        <v>0</v>
      </c>
      <c r="J63" s="211">
        <f t="shared" si="1"/>
        <v>0</v>
      </c>
    </row>
    <row r="64" spans="1:10" s="21" customFormat="1" ht="11.4" thickTop="1" thickBot="1" x14ac:dyDescent="0.25">
      <c r="A64" s="136" t="s">
        <v>201</v>
      </c>
      <c r="B64" s="125">
        <v>3122</v>
      </c>
      <c r="C64" s="125">
        <v>420</v>
      </c>
      <c r="D64" s="250">
        <v>0</v>
      </c>
      <c r="E64" s="277">
        <v>0</v>
      </c>
      <c r="F64" s="250">
        <v>0</v>
      </c>
      <c r="G64" s="250">
        <v>0</v>
      </c>
      <c r="H64" s="250">
        <v>0</v>
      </c>
      <c r="I64" s="250">
        <v>0</v>
      </c>
      <c r="J64" s="211">
        <f t="shared" si="1"/>
        <v>0</v>
      </c>
    </row>
    <row r="65" spans="1:10" s="21" customFormat="1" ht="12" thickTop="1" thickBot="1" x14ac:dyDescent="0.25">
      <c r="A65" s="134" t="s">
        <v>202</v>
      </c>
      <c r="B65" s="135">
        <v>3130</v>
      </c>
      <c r="C65" s="135">
        <v>430</v>
      </c>
      <c r="D65" s="273">
        <f t="shared" ref="D65:I65" si="9">SUM(D66:D67)</f>
        <v>0</v>
      </c>
      <c r="E65" s="273">
        <f t="shared" si="9"/>
        <v>0</v>
      </c>
      <c r="F65" s="273">
        <f t="shared" si="9"/>
        <v>0</v>
      </c>
      <c r="G65" s="273">
        <f t="shared" si="9"/>
        <v>0</v>
      </c>
      <c r="H65" s="273">
        <f t="shared" si="9"/>
        <v>0</v>
      </c>
      <c r="I65" s="273">
        <f t="shared" si="9"/>
        <v>0</v>
      </c>
      <c r="J65" s="605">
        <f t="shared" si="1"/>
        <v>0</v>
      </c>
    </row>
    <row r="66" spans="1:10" s="21" customFormat="1" ht="11.4" thickTop="1" thickBot="1" x14ac:dyDescent="0.25">
      <c r="A66" s="136" t="s">
        <v>203</v>
      </c>
      <c r="B66" s="125">
        <v>3131</v>
      </c>
      <c r="C66" s="125">
        <v>440</v>
      </c>
      <c r="D66" s="250">
        <v>0</v>
      </c>
      <c r="E66" s="277">
        <v>0</v>
      </c>
      <c r="F66" s="250">
        <v>0</v>
      </c>
      <c r="G66" s="250">
        <v>0</v>
      </c>
      <c r="H66" s="250">
        <v>0</v>
      </c>
      <c r="I66" s="250">
        <v>0</v>
      </c>
      <c r="J66" s="211">
        <f t="shared" si="1"/>
        <v>0</v>
      </c>
    </row>
    <row r="67" spans="1:10" s="21" customFormat="1" ht="11.4" thickTop="1" thickBot="1" x14ac:dyDescent="0.25">
      <c r="A67" s="136" t="s">
        <v>204</v>
      </c>
      <c r="B67" s="125">
        <v>3132</v>
      </c>
      <c r="C67" s="125">
        <v>450</v>
      </c>
      <c r="D67" s="250">
        <v>0</v>
      </c>
      <c r="E67" s="277">
        <v>0</v>
      </c>
      <c r="F67" s="250">
        <v>0</v>
      </c>
      <c r="G67" s="250">
        <v>0</v>
      </c>
      <c r="H67" s="250">
        <v>0</v>
      </c>
      <c r="I67" s="250">
        <v>0</v>
      </c>
      <c r="J67" s="211">
        <f t="shared" si="1"/>
        <v>0</v>
      </c>
    </row>
    <row r="68" spans="1:10" s="21" customFormat="1" ht="12" thickTop="1" thickBot="1" x14ac:dyDescent="0.25">
      <c r="A68" s="134" t="s">
        <v>205</v>
      </c>
      <c r="B68" s="135">
        <v>3140</v>
      </c>
      <c r="C68" s="135">
        <v>460</v>
      </c>
      <c r="D68" s="273">
        <f t="shared" ref="D68:I68" si="10">SUM(D69:D71)</f>
        <v>0</v>
      </c>
      <c r="E68" s="273">
        <f t="shared" si="10"/>
        <v>0</v>
      </c>
      <c r="F68" s="273">
        <f t="shared" si="10"/>
        <v>0</v>
      </c>
      <c r="G68" s="273">
        <f t="shared" si="10"/>
        <v>0</v>
      </c>
      <c r="H68" s="273">
        <f t="shared" si="10"/>
        <v>0</v>
      </c>
      <c r="I68" s="273">
        <f t="shared" si="10"/>
        <v>0</v>
      </c>
      <c r="J68" s="605">
        <f t="shared" si="1"/>
        <v>0</v>
      </c>
    </row>
    <row r="69" spans="1:10" s="21" customFormat="1" ht="13.2" thickTop="1" thickBot="1" x14ac:dyDescent="0.25">
      <c r="A69" s="57" t="s">
        <v>206</v>
      </c>
      <c r="B69" s="125">
        <v>3141</v>
      </c>
      <c r="C69" s="125">
        <v>470</v>
      </c>
      <c r="D69" s="250">
        <v>0</v>
      </c>
      <c r="E69" s="277">
        <v>0</v>
      </c>
      <c r="F69" s="250">
        <v>0</v>
      </c>
      <c r="G69" s="250">
        <v>0</v>
      </c>
      <c r="H69" s="250">
        <v>0</v>
      </c>
      <c r="I69" s="250">
        <v>0</v>
      </c>
      <c r="J69" s="211">
        <f t="shared" si="1"/>
        <v>0</v>
      </c>
    </row>
    <row r="70" spans="1:10" s="21" customFormat="1" ht="13.2" thickTop="1" thickBot="1" x14ac:dyDescent="0.25">
      <c r="A70" s="57" t="s">
        <v>207</v>
      </c>
      <c r="B70" s="125">
        <v>3142</v>
      </c>
      <c r="C70" s="125">
        <v>480</v>
      </c>
      <c r="D70" s="250">
        <v>0</v>
      </c>
      <c r="E70" s="277">
        <v>0</v>
      </c>
      <c r="F70" s="250">
        <v>0</v>
      </c>
      <c r="G70" s="250">
        <v>0</v>
      </c>
      <c r="H70" s="250">
        <v>0</v>
      </c>
      <c r="I70" s="250">
        <v>0</v>
      </c>
      <c r="J70" s="211">
        <f t="shared" si="1"/>
        <v>0</v>
      </c>
    </row>
    <row r="71" spans="1:10" s="21" customFormat="1" ht="13.2" thickTop="1" thickBot="1" x14ac:dyDescent="0.25">
      <c r="A71" s="57" t="s">
        <v>208</v>
      </c>
      <c r="B71" s="125">
        <v>3143</v>
      </c>
      <c r="C71" s="125">
        <v>490</v>
      </c>
      <c r="D71" s="250">
        <v>0</v>
      </c>
      <c r="E71" s="277">
        <v>0</v>
      </c>
      <c r="F71" s="250">
        <v>0</v>
      </c>
      <c r="G71" s="250">
        <v>0</v>
      </c>
      <c r="H71" s="250">
        <v>0</v>
      </c>
      <c r="I71" s="250">
        <v>0</v>
      </c>
      <c r="J71" s="211">
        <f t="shared" si="1"/>
        <v>0</v>
      </c>
    </row>
    <row r="72" spans="1:10" s="21" customFormat="1" ht="12" thickTop="1" thickBot="1" x14ac:dyDescent="0.25">
      <c r="A72" s="134" t="s">
        <v>209</v>
      </c>
      <c r="B72" s="135">
        <v>3150</v>
      </c>
      <c r="C72" s="135">
        <v>500</v>
      </c>
      <c r="D72" s="272">
        <v>0</v>
      </c>
      <c r="E72" s="273">
        <v>0</v>
      </c>
      <c r="F72" s="272">
        <v>0</v>
      </c>
      <c r="G72" s="272">
        <v>0</v>
      </c>
      <c r="H72" s="272">
        <v>0</v>
      </c>
      <c r="I72" s="272">
        <v>0</v>
      </c>
      <c r="J72" s="605">
        <f t="shared" si="1"/>
        <v>0</v>
      </c>
    </row>
    <row r="73" spans="1:10" s="21" customFormat="1" ht="12" thickTop="1" thickBot="1" x14ac:dyDescent="0.25">
      <c r="A73" s="134" t="s">
        <v>210</v>
      </c>
      <c r="B73" s="135">
        <v>3160</v>
      </c>
      <c r="C73" s="135">
        <v>510</v>
      </c>
      <c r="D73" s="272">
        <v>0</v>
      </c>
      <c r="E73" s="273">
        <v>0</v>
      </c>
      <c r="F73" s="272">
        <v>0</v>
      </c>
      <c r="G73" s="272">
        <v>0</v>
      </c>
      <c r="H73" s="272">
        <v>0</v>
      </c>
      <c r="I73" s="272">
        <v>0</v>
      </c>
      <c r="J73" s="605">
        <f t="shared" si="1"/>
        <v>0</v>
      </c>
    </row>
    <row r="74" spans="1:10" s="21" customFormat="1" ht="11.4" thickTop="1" thickBot="1" x14ac:dyDescent="0.25">
      <c r="A74" s="133" t="s">
        <v>211</v>
      </c>
      <c r="B74" s="64">
        <v>3200</v>
      </c>
      <c r="C74" s="64">
        <v>520</v>
      </c>
      <c r="D74" s="274">
        <f t="shared" ref="D74:I74" si="11">SUM(D75:D78)</f>
        <v>0</v>
      </c>
      <c r="E74" s="274">
        <f t="shared" si="11"/>
        <v>0</v>
      </c>
      <c r="F74" s="274">
        <f t="shared" si="11"/>
        <v>0</v>
      </c>
      <c r="G74" s="274">
        <f t="shared" si="11"/>
        <v>0</v>
      </c>
      <c r="H74" s="274">
        <f t="shared" si="11"/>
        <v>0</v>
      </c>
      <c r="I74" s="274">
        <f t="shared" si="11"/>
        <v>0</v>
      </c>
      <c r="J74" s="129">
        <f t="shared" si="1"/>
        <v>0</v>
      </c>
    </row>
    <row r="75" spans="1:10" s="21" customFormat="1" ht="12" thickTop="1" thickBot="1" x14ac:dyDescent="0.25">
      <c r="A75" s="137" t="s">
        <v>212</v>
      </c>
      <c r="B75" s="135">
        <v>3210</v>
      </c>
      <c r="C75" s="135">
        <v>530</v>
      </c>
      <c r="D75" s="278">
        <v>0</v>
      </c>
      <c r="E75" s="279">
        <v>0</v>
      </c>
      <c r="F75" s="278">
        <v>0</v>
      </c>
      <c r="G75" s="278">
        <v>0</v>
      </c>
      <c r="H75" s="278">
        <v>0</v>
      </c>
      <c r="I75" s="278">
        <v>0</v>
      </c>
      <c r="J75" s="605">
        <f t="shared" si="1"/>
        <v>0</v>
      </c>
    </row>
    <row r="76" spans="1:10" s="21" customFormat="1" ht="12" thickTop="1" thickBot="1" x14ac:dyDescent="0.25">
      <c r="A76" s="137" t="s">
        <v>213</v>
      </c>
      <c r="B76" s="135">
        <v>3220</v>
      </c>
      <c r="C76" s="135">
        <v>540</v>
      </c>
      <c r="D76" s="278">
        <v>0</v>
      </c>
      <c r="E76" s="279">
        <v>0</v>
      </c>
      <c r="F76" s="278">
        <v>0</v>
      </c>
      <c r="G76" s="278">
        <v>0</v>
      </c>
      <c r="H76" s="278">
        <v>0</v>
      </c>
      <c r="I76" s="278">
        <v>0</v>
      </c>
      <c r="J76" s="605">
        <f t="shared" si="1"/>
        <v>0</v>
      </c>
    </row>
    <row r="77" spans="1:10" s="21" customFormat="1" ht="12" thickTop="1" thickBot="1" x14ac:dyDescent="0.25">
      <c r="A77" s="134" t="s">
        <v>214</v>
      </c>
      <c r="B77" s="135">
        <v>3230</v>
      </c>
      <c r="C77" s="135">
        <v>550</v>
      </c>
      <c r="D77" s="278">
        <v>0</v>
      </c>
      <c r="E77" s="279">
        <v>0</v>
      </c>
      <c r="F77" s="278">
        <v>0</v>
      </c>
      <c r="G77" s="278">
        <v>0</v>
      </c>
      <c r="H77" s="278">
        <v>0</v>
      </c>
      <c r="I77" s="278">
        <v>0</v>
      </c>
      <c r="J77" s="605">
        <f t="shared" si="1"/>
        <v>0</v>
      </c>
    </row>
    <row r="78" spans="1:10" s="21" customFormat="1" ht="12" thickTop="1" thickBot="1" x14ac:dyDescent="0.25">
      <c r="A78" s="137" t="s">
        <v>215</v>
      </c>
      <c r="B78" s="135">
        <v>3240</v>
      </c>
      <c r="C78" s="135">
        <v>560</v>
      </c>
      <c r="D78" s="272">
        <v>0</v>
      </c>
      <c r="E78" s="273">
        <v>0</v>
      </c>
      <c r="F78" s="272">
        <v>0</v>
      </c>
      <c r="G78" s="272">
        <v>0</v>
      </c>
      <c r="H78" s="272">
        <v>0</v>
      </c>
      <c r="I78" s="272">
        <v>0</v>
      </c>
      <c r="J78" s="605">
        <f t="shared" si="1"/>
        <v>0</v>
      </c>
    </row>
    <row r="79" spans="1:10" s="21" customFormat="1" ht="12" thickTop="1" thickBot="1" x14ac:dyDescent="0.25">
      <c r="A79" s="64" t="s">
        <v>217</v>
      </c>
      <c r="B79" s="64">
        <v>4100</v>
      </c>
      <c r="C79" s="64">
        <v>570</v>
      </c>
      <c r="D79" s="279">
        <f t="shared" ref="D79:I79" si="12">SUM(D80)</f>
        <v>0</v>
      </c>
      <c r="E79" s="279">
        <f t="shared" si="12"/>
        <v>0</v>
      </c>
      <c r="F79" s="279">
        <f t="shared" si="12"/>
        <v>0</v>
      </c>
      <c r="G79" s="279">
        <f t="shared" si="12"/>
        <v>0</v>
      </c>
      <c r="H79" s="279">
        <f t="shared" si="12"/>
        <v>0</v>
      </c>
      <c r="I79" s="279">
        <f t="shared" si="12"/>
        <v>0</v>
      </c>
      <c r="J79" s="129">
        <f t="shared" si="1"/>
        <v>0</v>
      </c>
    </row>
    <row r="80" spans="1:10" s="21" customFormat="1" ht="12" thickTop="1" thickBot="1" x14ac:dyDescent="0.25">
      <c r="A80" s="134" t="s">
        <v>218</v>
      </c>
      <c r="B80" s="135">
        <v>4110</v>
      </c>
      <c r="C80" s="135">
        <v>580</v>
      </c>
      <c r="D80" s="273">
        <f t="shared" ref="D80:I80" si="13">SUM(D81:D83)</f>
        <v>0</v>
      </c>
      <c r="E80" s="273">
        <f t="shared" si="13"/>
        <v>0</v>
      </c>
      <c r="F80" s="273">
        <f t="shared" si="13"/>
        <v>0</v>
      </c>
      <c r="G80" s="273">
        <f t="shared" si="13"/>
        <v>0</v>
      </c>
      <c r="H80" s="273">
        <f t="shared" si="13"/>
        <v>0</v>
      </c>
      <c r="I80" s="273">
        <f t="shared" si="13"/>
        <v>0</v>
      </c>
      <c r="J80" s="605">
        <f t="shared" si="1"/>
        <v>0</v>
      </c>
    </row>
    <row r="81" spans="1:10" s="21" customFormat="1" ht="11.4" thickTop="1" thickBot="1" x14ac:dyDescent="0.25">
      <c r="A81" s="136" t="s">
        <v>219</v>
      </c>
      <c r="B81" s="125">
        <v>4111</v>
      </c>
      <c r="C81" s="125">
        <v>590</v>
      </c>
      <c r="D81" s="272">
        <v>0</v>
      </c>
      <c r="E81" s="273">
        <v>0</v>
      </c>
      <c r="F81" s="272">
        <v>0</v>
      </c>
      <c r="G81" s="272">
        <v>0</v>
      </c>
      <c r="H81" s="272">
        <v>0</v>
      </c>
      <c r="I81" s="272">
        <v>0</v>
      </c>
      <c r="J81" s="211">
        <f t="shared" si="1"/>
        <v>0</v>
      </c>
    </row>
    <row r="82" spans="1:10" s="21" customFormat="1" ht="12.75" customHeight="1" thickTop="1" thickBot="1" x14ac:dyDescent="0.25">
      <c r="A82" s="136" t="s">
        <v>220</v>
      </c>
      <c r="B82" s="125">
        <v>4112</v>
      </c>
      <c r="C82" s="125">
        <v>600</v>
      </c>
      <c r="D82" s="272">
        <v>0</v>
      </c>
      <c r="E82" s="273">
        <v>0</v>
      </c>
      <c r="F82" s="272">
        <v>0</v>
      </c>
      <c r="G82" s="272">
        <v>0</v>
      </c>
      <c r="H82" s="272">
        <v>0</v>
      </c>
      <c r="I82" s="272">
        <v>0</v>
      </c>
      <c r="J82" s="211">
        <f t="shared" si="1"/>
        <v>0</v>
      </c>
    </row>
    <row r="83" spans="1:10" s="21" customFormat="1" thickTop="1" thickBot="1" x14ac:dyDescent="0.25">
      <c r="A83" s="249" t="s">
        <v>221</v>
      </c>
      <c r="B83" s="125">
        <v>4113</v>
      </c>
      <c r="C83" s="125">
        <v>610</v>
      </c>
      <c r="D83" s="250">
        <v>0</v>
      </c>
      <c r="E83" s="277">
        <v>0</v>
      </c>
      <c r="F83" s="250">
        <v>0</v>
      </c>
      <c r="G83" s="250">
        <v>0</v>
      </c>
      <c r="H83" s="250">
        <v>0</v>
      </c>
      <c r="I83" s="250">
        <v>0</v>
      </c>
      <c r="J83" s="211">
        <f t="shared" si="1"/>
        <v>0</v>
      </c>
    </row>
    <row r="84" spans="1:10" s="21" customFormat="1" ht="11.4" thickTop="1" thickBot="1" x14ac:dyDescent="0.25">
      <c r="A84" s="64" t="s">
        <v>226</v>
      </c>
      <c r="B84" s="64">
        <v>4200</v>
      </c>
      <c r="C84" s="64">
        <v>620</v>
      </c>
      <c r="D84" s="274">
        <f t="shared" ref="D84:I84" si="14">D85</f>
        <v>0</v>
      </c>
      <c r="E84" s="274">
        <f t="shared" si="14"/>
        <v>0</v>
      </c>
      <c r="F84" s="274">
        <f t="shared" si="14"/>
        <v>0</v>
      </c>
      <c r="G84" s="274">
        <f t="shared" si="14"/>
        <v>0</v>
      </c>
      <c r="H84" s="274">
        <f t="shared" si="14"/>
        <v>0</v>
      </c>
      <c r="I84" s="274">
        <f t="shared" si="14"/>
        <v>0</v>
      </c>
      <c r="J84" s="129">
        <f t="shared" si="1"/>
        <v>0</v>
      </c>
    </row>
    <row r="85" spans="1:10" s="21" customFormat="1" ht="12" thickTop="1" thickBot="1" x14ac:dyDescent="0.25">
      <c r="A85" s="134" t="s">
        <v>227</v>
      </c>
      <c r="B85" s="135">
        <v>4210</v>
      </c>
      <c r="C85" s="135">
        <v>630</v>
      </c>
      <c r="D85" s="272">
        <v>0</v>
      </c>
      <c r="E85" s="273">
        <v>0</v>
      </c>
      <c r="F85" s="272">
        <v>0</v>
      </c>
      <c r="G85" s="272">
        <v>0</v>
      </c>
      <c r="H85" s="272">
        <v>0</v>
      </c>
      <c r="I85" s="272">
        <v>0</v>
      </c>
      <c r="J85" s="605">
        <f t="shared" si="1"/>
        <v>0</v>
      </c>
    </row>
    <row r="86" spans="1:10" s="21" customFormat="1" ht="11.4" thickTop="1" thickBot="1" x14ac:dyDescent="0.25">
      <c r="A86" s="136" t="s">
        <v>254</v>
      </c>
      <c r="B86" s="125">
        <v>5000</v>
      </c>
      <c r="C86" s="125">
        <v>640</v>
      </c>
      <c r="D86" s="250" t="s">
        <v>255</v>
      </c>
      <c r="E86" s="250"/>
      <c r="F86" s="251" t="s">
        <v>255</v>
      </c>
      <c r="G86" s="251" t="s">
        <v>255</v>
      </c>
      <c r="H86" s="251" t="s">
        <v>255</v>
      </c>
      <c r="I86" s="251" t="s">
        <v>255</v>
      </c>
      <c r="J86" s="211" t="s">
        <v>255</v>
      </c>
    </row>
    <row r="87" spans="1:10" s="21" customFormat="1" ht="11.4" thickTop="1" thickBot="1" x14ac:dyDescent="0.25">
      <c r="A87" s="136" t="s">
        <v>495</v>
      </c>
      <c r="B87" s="125">
        <v>9000</v>
      </c>
      <c r="C87" s="125">
        <v>650</v>
      </c>
      <c r="D87" s="250">
        <v>0</v>
      </c>
      <c r="E87" s="277">
        <v>0</v>
      </c>
      <c r="F87" s="250">
        <v>0</v>
      </c>
      <c r="G87" s="250">
        <v>0</v>
      </c>
      <c r="H87" s="250">
        <v>0</v>
      </c>
      <c r="I87" s="250">
        <v>0</v>
      </c>
      <c r="J87" s="211">
        <f t="shared" si="1"/>
        <v>0</v>
      </c>
    </row>
    <row r="88" spans="1:10" s="21" customFormat="1" ht="11.4" hidden="1" thickTop="1" x14ac:dyDescent="0.2">
      <c r="A88" s="143"/>
      <c r="B88" s="593"/>
      <c r="C88" s="593">
        <v>650</v>
      </c>
      <c r="D88" s="606"/>
      <c r="E88" s="607"/>
      <c r="F88" s="606"/>
      <c r="G88" s="606"/>
      <c r="H88" s="606"/>
      <c r="I88" s="606"/>
      <c r="J88" s="608"/>
    </row>
    <row r="89" spans="1:10" s="21" customFormat="1" ht="10.8" hidden="1" thickTop="1" x14ac:dyDescent="0.2">
      <c r="A89" s="155"/>
      <c r="B89" s="595"/>
      <c r="C89" s="595"/>
      <c r="D89" s="609"/>
      <c r="E89" s="610"/>
      <c r="F89" s="609"/>
      <c r="G89" s="609"/>
      <c r="H89" s="609"/>
      <c r="I89" s="609"/>
      <c r="J89" s="611"/>
    </row>
    <row r="90" spans="1:10" s="21" customFormat="1" ht="10.8" hidden="1" thickTop="1" x14ac:dyDescent="0.2">
      <c r="A90" s="155"/>
      <c r="B90" s="595"/>
      <c r="C90" s="595"/>
      <c r="D90" s="609"/>
      <c r="E90" s="610"/>
      <c r="F90" s="609"/>
      <c r="G90" s="609"/>
      <c r="H90" s="609"/>
      <c r="I90" s="609"/>
      <c r="J90" s="611"/>
    </row>
    <row r="91" spans="1:10" s="21" customFormat="1" ht="13.8" hidden="1" thickTop="1" x14ac:dyDescent="0.2">
      <c r="A91" s="157"/>
      <c r="B91" s="595"/>
      <c r="C91" s="595"/>
      <c r="D91" s="609"/>
      <c r="E91" s="612"/>
      <c r="F91" s="609"/>
      <c r="G91" s="609"/>
      <c r="H91" s="609"/>
      <c r="I91" s="609"/>
      <c r="J91" s="611"/>
    </row>
    <row r="92" spans="1:10" s="21" customFormat="1" ht="11.4" hidden="1" thickTop="1" x14ac:dyDescent="0.2">
      <c r="A92" s="147"/>
      <c r="B92" s="596"/>
      <c r="C92" s="596"/>
      <c r="D92" s="613"/>
      <c r="E92" s="614"/>
      <c r="F92" s="613"/>
      <c r="G92" s="613"/>
      <c r="H92" s="613"/>
      <c r="I92" s="613"/>
      <c r="J92" s="615"/>
    </row>
    <row r="93" spans="1:10" s="21" customFormat="1" ht="10.8" hidden="1" thickTop="1" x14ac:dyDescent="0.2">
      <c r="A93" s="155"/>
      <c r="B93" s="595"/>
      <c r="C93" s="595"/>
      <c r="D93" s="609"/>
      <c r="E93" s="610"/>
      <c r="F93" s="609"/>
      <c r="G93" s="609"/>
      <c r="H93" s="609"/>
      <c r="I93" s="609"/>
      <c r="J93" s="611"/>
    </row>
    <row r="94" spans="1:10" s="21" customFormat="1" ht="10.8" hidden="1" thickTop="1" x14ac:dyDescent="0.2">
      <c r="A94" s="155"/>
      <c r="B94" s="595"/>
      <c r="C94" s="595"/>
      <c r="D94" s="609"/>
      <c r="E94" s="610"/>
      <c r="F94" s="609"/>
      <c r="G94" s="609"/>
      <c r="H94" s="609"/>
      <c r="I94" s="609"/>
      <c r="J94" s="611"/>
    </row>
    <row r="95" spans="1:10" s="21" customFormat="1" ht="10.8" hidden="1" thickTop="1" x14ac:dyDescent="0.2">
      <c r="A95" s="155"/>
      <c r="B95" s="595"/>
      <c r="C95" s="595"/>
      <c r="D95" s="609"/>
      <c r="E95" s="610"/>
      <c r="F95" s="609"/>
      <c r="G95" s="609"/>
      <c r="H95" s="609"/>
      <c r="I95" s="609"/>
      <c r="J95" s="611"/>
    </row>
    <row r="96" spans="1:10" s="21" customFormat="1" ht="12" hidden="1" thickTop="1" x14ac:dyDescent="0.2">
      <c r="A96" s="153"/>
      <c r="B96" s="597"/>
      <c r="C96" s="597"/>
      <c r="D96" s="616"/>
      <c r="E96" s="287"/>
      <c r="F96" s="616"/>
      <c r="G96" s="616"/>
      <c r="H96" s="616"/>
      <c r="I96" s="616"/>
      <c r="J96" s="615"/>
    </row>
    <row r="97" spans="1:10" s="21" customFormat="1" ht="11.4" hidden="1" thickTop="1" x14ac:dyDescent="0.2">
      <c r="A97" s="147"/>
      <c r="B97" s="596"/>
      <c r="C97" s="596"/>
      <c r="D97" s="617"/>
      <c r="E97" s="618"/>
      <c r="F97" s="617"/>
      <c r="G97" s="617"/>
      <c r="H97" s="617"/>
      <c r="I97" s="617"/>
      <c r="J97" s="619"/>
    </row>
    <row r="98" spans="1:10" s="21" customFormat="1" ht="11.4" hidden="1" thickTop="1" x14ac:dyDescent="0.2">
      <c r="A98" s="147"/>
      <c r="B98" s="596"/>
      <c r="C98" s="596"/>
      <c r="D98" s="617"/>
      <c r="E98" s="618"/>
      <c r="F98" s="617"/>
      <c r="G98" s="617"/>
      <c r="H98" s="617"/>
      <c r="I98" s="617"/>
      <c r="J98" s="619"/>
    </row>
    <row r="99" spans="1:10" s="21" customFormat="1" ht="10.8" hidden="1" thickTop="1" x14ac:dyDescent="0.2">
      <c r="A99" s="258"/>
      <c r="B99" s="598"/>
      <c r="C99" s="595"/>
      <c r="D99" s="610"/>
      <c r="E99" s="292"/>
      <c r="F99" s="620"/>
      <c r="G99" s="620"/>
      <c r="H99" s="620"/>
      <c r="I99" s="620"/>
      <c r="J99" s="621"/>
    </row>
    <row r="100" spans="1:10" ht="14.25" customHeight="1" thickTop="1" x14ac:dyDescent="0.3">
      <c r="A100" s="198" t="s">
        <v>496</v>
      </c>
      <c r="D100" s="600"/>
      <c r="E100" s="600"/>
    </row>
    <row r="101" spans="1:10" s="1" customFormat="1" ht="12.75" customHeight="1" x14ac:dyDescent="0.25">
      <c r="A101" s="9" t="str">
        <f>[2]ЗАПОЛНИТЬ!F30</f>
        <v xml:space="preserve">Керівник </v>
      </c>
      <c r="C101" s="9"/>
      <c r="D101" s="601"/>
      <c r="E101" s="601"/>
      <c r="F101" s="9"/>
      <c r="G101" s="87" t="str">
        <f>[2]ЗАПОЛНИТЬ!F26</f>
        <v>Л.О.Темченко</v>
      </c>
      <c r="H101" s="87"/>
      <c r="I101" s="87"/>
    </row>
    <row r="102" spans="1:10" s="1" customFormat="1" ht="12.75" customHeight="1" x14ac:dyDescent="0.25">
      <c r="B102" s="9"/>
      <c r="C102" s="9"/>
      <c r="D102" s="231" t="s">
        <v>115</v>
      </c>
      <c r="E102" s="231"/>
      <c r="F102" s="9"/>
      <c r="G102" s="189" t="s">
        <v>116</v>
      </c>
      <c r="H102" s="189"/>
    </row>
    <row r="103" spans="1:10" s="1" customFormat="1" ht="12" customHeight="1" x14ac:dyDescent="0.25">
      <c r="A103" s="9" t="str">
        <f>[2]ЗАПОЛНИТЬ!F31</f>
        <v>Головний бухгалтер</v>
      </c>
      <c r="C103" s="9"/>
      <c r="D103" s="230"/>
      <c r="E103" s="230"/>
      <c r="F103" s="9"/>
      <c r="G103" s="87" t="str">
        <f>[2]ЗАПОЛНИТЬ!F28</f>
        <v>А.М.Трусевич</v>
      </c>
      <c r="H103" s="87"/>
      <c r="I103" s="87"/>
    </row>
    <row r="104" spans="1:10" s="1" customFormat="1" ht="12" customHeight="1" x14ac:dyDescent="0.25">
      <c r="A104" s="94" t="str">
        <f>[2]ЗАПОЛНИТЬ!C19</f>
        <v>"11" квітня 2016 року</v>
      </c>
      <c r="C104" s="9"/>
      <c r="D104" s="231" t="s">
        <v>115</v>
      </c>
      <c r="E104" s="231"/>
      <c r="G104" s="189" t="s">
        <v>116</v>
      </c>
      <c r="H104" s="189"/>
      <c r="I104" s="355"/>
    </row>
    <row r="105" spans="1:10" s="1" customFormat="1" ht="13.8" x14ac:dyDescent="0.25">
      <c r="A105" s="21" t="s">
        <v>229</v>
      </c>
    </row>
    <row r="107" spans="1:10" x14ac:dyDescent="0.3">
      <c r="A107" s="602"/>
    </row>
  </sheetData>
  <mergeCells count="34">
    <mergeCell ref="D103:E103"/>
    <mergeCell ref="G103:I103"/>
    <mergeCell ref="D104:E104"/>
    <mergeCell ref="G104:H104"/>
    <mergeCell ref="H19:H21"/>
    <mergeCell ref="I19:I21"/>
    <mergeCell ref="J19:J21"/>
    <mergeCell ref="D101:E101"/>
    <mergeCell ref="G101:I101"/>
    <mergeCell ref="D102:E102"/>
    <mergeCell ref="G102:H102"/>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7"/>
  <sheetViews>
    <sheetView workbookViewId="0">
      <selection sqref="A1:XFD1048576"/>
    </sheetView>
  </sheetViews>
  <sheetFormatPr defaultRowHeight="14.4" x14ac:dyDescent="0.3"/>
  <cols>
    <col min="1" max="1" width="50.88671875" customWidth="1"/>
    <col min="2" max="2" width="5.109375" customWidth="1"/>
    <col min="3" max="3" width="4.5546875" customWidth="1"/>
    <col min="4" max="5" width="9.44140625" customWidth="1"/>
    <col min="6" max="6" width="5.88671875" customWidth="1"/>
    <col min="7" max="7" width="5.44140625" customWidth="1"/>
    <col min="8" max="8" width="5.6640625" customWidth="1"/>
    <col min="9" max="9" width="9.5546875" customWidth="1"/>
    <col min="10" max="10" width="10" customWidth="1"/>
    <col min="11" max="11" width="10.88671875" customWidth="1"/>
    <col min="12" max="12" width="6.109375" customWidth="1"/>
    <col min="13" max="13" width="10.109375" customWidth="1"/>
    <col min="14" max="14" width="6.6640625" customWidth="1"/>
    <col min="15" max="15" width="10.33203125" customWidth="1"/>
    <col min="16" max="16" width="8.109375" customWidth="1"/>
    <col min="17" max="17" width="9.44140625" customWidth="1"/>
    <col min="18" max="18" width="6" customWidth="1"/>
    <col min="257" max="257" width="50.88671875" customWidth="1"/>
    <col min="258" max="258" width="5.109375" customWidth="1"/>
    <col min="259" max="259" width="4.5546875" customWidth="1"/>
    <col min="260" max="261" width="9.44140625" customWidth="1"/>
    <col min="262" max="262" width="5.88671875" customWidth="1"/>
    <col min="263" max="263" width="5.44140625" customWidth="1"/>
    <col min="264" max="264" width="5.6640625" customWidth="1"/>
    <col min="265" max="265" width="9.5546875" customWidth="1"/>
    <col min="266" max="266" width="10" customWidth="1"/>
    <col min="267" max="267" width="10.88671875" customWidth="1"/>
    <col min="268" max="268" width="6.109375" customWidth="1"/>
    <col min="269" max="269" width="10.109375" customWidth="1"/>
    <col min="270" max="270" width="6.6640625" customWidth="1"/>
    <col min="271" max="271" width="10.33203125" customWidth="1"/>
    <col min="272" max="272" width="8.109375" customWidth="1"/>
    <col min="273" max="273" width="9.44140625" customWidth="1"/>
    <col min="274" max="274" width="6" customWidth="1"/>
    <col min="513" max="513" width="50.88671875" customWidth="1"/>
    <col min="514" max="514" width="5.109375" customWidth="1"/>
    <col min="515" max="515" width="4.5546875" customWidth="1"/>
    <col min="516" max="517" width="9.44140625" customWidth="1"/>
    <col min="518" max="518" width="5.88671875" customWidth="1"/>
    <col min="519" max="519" width="5.44140625" customWidth="1"/>
    <col min="520" max="520" width="5.6640625" customWidth="1"/>
    <col min="521" max="521" width="9.5546875" customWidth="1"/>
    <col min="522" max="522" width="10" customWidth="1"/>
    <col min="523" max="523" width="10.88671875" customWidth="1"/>
    <col min="524" max="524" width="6.109375" customWidth="1"/>
    <col min="525" max="525" width="10.109375" customWidth="1"/>
    <col min="526" max="526" width="6.6640625" customWidth="1"/>
    <col min="527" max="527" width="10.33203125" customWidth="1"/>
    <col min="528" max="528" width="8.109375" customWidth="1"/>
    <col min="529" max="529" width="9.44140625" customWidth="1"/>
    <col min="530" max="530" width="6" customWidth="1"/>
    <col min="769" max="769" width="50.88671875" customWidth="1"/>
    <col min="770" max="770" width="5.109375" customWidth="1"/>
    <col min="771" max="771" width="4.5546875" customWidth="1"/>
    <col min="772" max="773" width="9.44140625" customWidth="1"/>
    <col min="774" max="774" width="5.88671875" customWidth="1"/>
    <col min="775" max="775" width="5.44140625" customWidth="1"/>
    <col min="776" max="776" width="5.6640625" customWidth="1"/>
    <col min="777" max="777" width="9.5546875" customWidth="1"/>
    <col min="778" max="778" width="10" customWidth="1"/>
    <col min="779" max="779" width="10.88671875" customWidth="1"/>
    <col min="780" max="780" width="6.109375" customWidth="1"/>
    <col min="781" max="781" width="10.109375" customWidth="1"/>
    <col min="782" max="782" width="6.6640625" customWidth="1"/>
    <col min="783" max="783" width="10.33203125" customWidth="1"/>
    <col min="784" max="784" width="8.109375" customWidth="1"/>
    <col min="785" max="785" width="9.44140625" customWidth="1"/>
    <col min="786" max="786" width="6" customWidth="1"/>
    <col min="1025" max="1025" width="50.88671875" customWidth="1"/>
    <col min="1026" max="1026" width="5.109375" customWidth="1"/>
    <col min="1027" max="1027" width="4.5546875" customWidth="1"/>
    <col min="1028" max="1029" width="9.44140625" customWidth="1"/>
    <col min="1030" max="1030" width="5.88671875" customWidth="1"/>
    <col min="1031" max="1031" width="5.44140625" customWidth="1"/>
    <col min="1032" max="1032" width="5.6640625" customWidth="1"/>
    <col min="1033" max="1033" width="9.5546875" customWidth="1"/>
    <col min="1034" max="1034" width="10" customWidth="1"/>
    <col min="1035" max="1035" width="10.88671875" customWidth="1"/>
    <col min="1036" max="1036" width="6.109375" customWidth="1"/>
    <col min="1037" max="1037" width="10.109375" customWidth="1"/>
    <col min="1038" max="1038" width="6.6640625" customWidth="1"/>
    <col min="1039" max="1039" width="10.33203125" customWidth="1"/>
    <col min="1040" max="1040" width="8.109375" customWidth="1"/>
    <col min="1041" max="1041" width="9.44140625" customWidth="1"/>
    <col min="1042" max="1042" width="6" customWidth="1"/>
    <col min="1281" max="1281" width="50.88671875" customWidth="1"/>
    <col min="1282" max="1282" width="5.109375" customWidth="1"/>
    <col min="1283" max="1283" width="4.5546875" customWidth="1"/>
    <col min="1284" max="1285" width="9.44140625" customWidth="1"/>
    <col min="1286" max="1286" width="5.88671875" customWidth="1"/>
    <col min="1287" max="1287" width="5.44140625" customWidth="1"/>
    <col min="1288" max="1288" width="5.6640625" customWidth="1"/>
    <col min="1289" max="1289" width="9.5546875" customWidth="1"/>
    <col min="1290" max="1290" width="10" customWidth="1"/>
    <col min="1291" max="1291" width="10.88671875" customWidth="1"/>
    <col min="1292" max="1292" width="6.109375" customWidth="1"/>
    <col min="1293" max="1293" width="10.109375" customWidth="1"/>
    <col min="1294" max="1294" width="6.6640625" customWidth="1"/>
    <col min="1295" max="1295" width="10.33203125" customWidth="1"/>
    <col min="1296" max="1296" width="8.109375" customWidth="1"/>
    <col min="1297" max="1297" width="9.44140625" customWidth="1"/>
    <col min="1298" max="1298" width="6" customWidth="1"/>
    <col min="1537" max="1537" width="50.88671875" customWidth="1"/>
    <col min="1538" max="1538" width="5.109375" customWidth="1"/>
    <col min="1539" max="1539" width="4.5546875" customWidth="1"/>
    <col min="1540" max="1541" width="9.44140625" customWidth="1"/>
    <col min="1542" max="1542" width="5.88671875" customWidth="1"/>
    <col min="1543" max="1543" width="5.44140625" customWidth="1"/>
    <col min="1544" max="1544" width="5.6640625" customWidth="1"/>
    <col min="1545" max="1545" width="9.5546875" customWidth="1"/>
    <col min="1546" max="1546" width="10" customWidth="1"/>
    <col min="1547" max="1547" width="10.88671875" customWidth="1"/>
    <col min="1548" max="1548" width="6.109375" customWidth="1"/>
    <col min="1549" max="1549" width="10.109375" customWidth="1"/>
    <col min="1550" max="1550" width="6.6640625" customWidth="1"/>
    <col min="1551" max="1551" width="10.33203125" customWidth="1"/>
    <col min="1552" max="1552" width="8.109375" customWidth="1"/>
    <col min="1553" max="1553" width="9.44140625" customWidth="1"/>
    <col min="1554" max="1554" width="6" customWidth="1"/>
    <col min="1793" max="1793" width="50.88671875" customWidth="1"/>
    <col min="1794" max="1794" width="5.109375" customWidth="1"/>
    <col min="1795" max="1795" width="4.5546875" customWidth="1"/>
    <col min="1796" max="1797" width="9.44140625" customWidth="1"/>
    <col min="1798" max="1798" width="5.88671875" customWidth="1"/>
    <col min="1799" max="1799" width="5.44140625" customWidth="1"/>
    <col min="1800" max="1800" width="5.6640625" customWidth="1"/>
    <col min="1801" max="1801" width="9.5546875" customWidth="1"/>
    <col min="1802" max="1802" width="10" customWidth="1"/>
    <col min="1803" max="1803" width="10.88671875" customWidth="1"/>
    <col min="1804" max="1804" width="6.109375" customWidth="1"/>
    <col min="1805" max="1805" width="10.109375" customWidth="1"/>
    <col min="1806" max="1806" width="6.6640625" customWidth="1"/>
    <col min="1807" max="1807" width="10.33203125" customWidth="1"/>
    <col min="1808" max="1808" width="8.109375" customWidth="1"/>
    <col min="1809" max="1809" width="9.44140625" customWidth="1"/>
    <col min="1810" max="1810" width="6" customWidth="1"/>
    <col min="2049" max="2049" width="50.88671875" customWidth="1"/>
    <col min="2050" max="2050" width="5.109375" customWidth="1"/>
    <col min="2051" max="2051" width="4.5546875" customWidth="1"/>
    <col min="2052" max="2053" width="9.44140625" customWidth="1"/>
    <col min="2054" max="2054" width="5.88671875" customWidth="1"/>
    <col min="2055" max="2055" width="5.44140625" customWidth="1"/>
    <col min="2056" max="2056" width="5.6640625" customWidth="1"/>
    <col min="2057" max="2057" width="9.5546875" customWidth="1"/>
    <col min="2058" max="2058" width="10" customWidth="1"/>
    <col min="2059" max="2059" width="10.88671875" customWidth="1"/>
    <col min="2060" max="2060" width="6.109375" customWidth="1"/>
    <col min="2061" max="2061" width="10.109375" customWidth="1"/>
    <col min="2062" max="2062" width="6.6640625" customWidth="1"/>
    <col min="2063" max="2063" width="10.33203125" customWidth="1"/>
    <col min="2064" max="2064" width="8.109375" customWidth="1"/>
    <col min="2065" max="2065" width="9.44140625" customWidth="1"/>
    <col min="2066" max="2066" width="6" customWidth="1"/>
    <col min="2305" max="2305" width="50.88671875" customWidth="1"/>
    <col min="2306" max="2306" width="5.109375" customWidth="1"/>
    <col min="2307" max="2307" width="4.5546875" customWidth="1"/>
    <col min="2308" max="2309" width="9.44140625" customWidth="1"/>
    <col min="2310" max="2310" width="5.88671875" customWidth="1"/>
    <col min="2311" max="2311" width="5.44140625" customWidth="1"/>
    <col min="2312" max="2312" width="5.6640625" customWidth="1"/>
    <col min="2313" max="2313" width="9.5546875" customWidth="1"/>
    <col min="2314" max="2314" width="10" customWidth="1"/>
    <col min="2315" max="2315" width="10.88671875" customWidth="1"/>
    <col min="2316" max="2316" width="6.109375" customWidth="1"/>
    <col min="2317" max="2317" width="10.109375" customWidth="1"/>
    <col min="2318" max="2318" width="6.6640625" customWidth="1"/>
    <col min="2319" max="2319" width="10.33203125" customWidth="1"/>
    <col min="2320" max="2320" width="8.109375" customWidth="1"/>
    <col min="2321" max="2321" width="9.44140625" customWidth="1"/>
    <col min="2322" max="2322" width="6" customWidth="1"/>
    <col min="2561" max="2561" width="50.88671875" customWidth="1"/>
    <col min="2562" max="2562" width="5.109375" customWidth="1"/>
    <col min="2563" max="2563" width="4.5546875" customWidth="1"/>
    <col min="2564" max="2565" width="9.44140625" customWidth="1"/>
    <col min="2566" max="2566" width="5.88671875" customWidth="1"/>
    <col min="2567" max="2567" width="5.44140625" customWidth="1"/>
    <col min="2568" max="2568" width="5.6640625" customWidth="1"/>
    <col min="2569" max="2569" width="9.5546875" customWidth="1"/>
    <col min="2570" max="2570" width="10" customWidth="1"/>
    <col min="2571" max="2571" width="10.88671875" customWidth="1"/>
    <col min="2572" max="2572" width="6.109375" customWidth="1"/>
    <col min="2573" max="2573" width="10.109375" customWidth="1"/>
    <col min="2574" max="2574" width="6.6640625" customWidth="1"/>
    <col min="2575" max="2575" width="10.33203125" customWidth="1"/>
    <col min="2576" max="2576" width="8.109375" customWidth="1"/>
    <col min="2577" max="2577" width="9.44140625" customWidth="1"/>
    <col min="2578" max="2578" width="6" customWidth="1"/>
    <col min="2817" max="2817" width="50.88671875" customWidth="1"/>
    <col min="2818" max="2818" width="5.109375" customWidth="1"/>
    <col min="2819" max="2819" width="4.5546875" customWidth="1"/>
    <col min="2820" max="2821" width="9.44140625" customWidth="1"/>
    <col min="2822" max="2822" width="5.88671875" customWidth="1"/>
    <col min="2823" max="2823" width="5.44140625" customWidth="1"/>
    <col min="2824" max="2824" width="5.6640625" customWidth="1"/>
    <col min="2825" max="2825" width="9.5546875" customWidth="1"/>
    <col min="2826" max="2826" width="10" customWidth="1"/>
    <col min="2827" max="2827" width="10.88671875" customWidth="1"/>
    <col min="2828" max="2828" width="6.109375" customWidth="1"/>
    <col min="2829" max="2829" width="10.109375" customWidth="1"/>
    <col min="2830" max="2830" width="6.6640625" customWidth="1"/>
    <col min="2831" max="2831" width="10.33203125" customWidth="1"/>
    <col min="2832" max="2832" width="8.109375" customWidth="1"/>
    <col min="2833" max="2833" width="9.44140625" customWidth="1"/>
    <col min="2834" max="2834" width="6" customWidth="1"/>
    <col min="3073" max="3073" width="50.88671875" customWidth="1"/>
    <col min="3074" max="3074" width="5.109375" customWidth="1"/>
    <col min="3075" max="3075" width="4.5546875" customWidth="1"/>
    <col min="3076" max="3077" width="9.44140625" customWidth="1"/>
    <col min="3078" max="3078" width="5.88671875" customWidth="1"/>
    <col min="3079" max="3079" width="5.44140625" customWidth="1"/>
    <col min="3080" max="3080" width="5.6640625" customWidth="1"/>
    <col min="3081" max="3081" width="9.5546875" customWidth="1"/>
    <col min="3082" max="3082" width="10" customWidth="1"/>
    <col min="3083" max="3083" width="10.88671875" customWidth="1"/>
    <col min="3084" max="3084" width="6.109375" customWidth="1"/>
    <col min="3085" max="3085" width="10.109375" customWidth="1"/>
    <col min="3086" max="3086" width="6.6640625" customWidth="1"/>
    <col min="3087" max="3087" width="10.33203125" customWidth="1"/>
    <col min="3088" max="3088" width="8.109375" customWidth="1"/>
    <col min="3089" max="3089" width="9.44140625" customWidth="1"/>
    <col min="3090" max="3090" width="6" customWidth="1"/>
    <col min="3329" max="3329" width="50.88671875" customWidth="1"/>
    <col min="3330" max="3330" width="5.109375" customWidth="1"/>
    <col min="3331" max="3331" width="4.5546875" customWidth="1"/>
    <col min="3332" max="3333" width="9.44140625" customWidth="1"/>
    <col min="3334" max="3334" width="5.88671875" customWidth="1"/>
    <col min="3335" max="3335" width="5.44140625" customWidth="1"/>
    <col min="3336" max="3336" width="5.6640625" customWidth="1"/>
    <col min="3337" max="3337" width="9.5546875" customWidth="1"/>
    <col min="3338" max="3338" width="10" customWidth="1"/>
    <col min="3339" max="3339" width="10.88671875" customWidth="1"/>
    <col min="3340" max="3340" width="6.109375" customWidth="1"/>
    <col min="3341" max="3341" width="10.109375" customWidth="1"/>
    <col min="3342" max="3342" width="6.6640625" customWidth="1"/>
    <col min="3343" max="3343" width="10.33203125" customWidth="1"/>
    <col min="3344" max="3344" width="8.109375" customWidth="1"/>
    <col min="3345" max="3345" width="9.44140625" customWidth="1"/>
    <col min="3346" max="3346" width="6" customWidth="1"/>
    <col min="3585" max="3585" width="50.88671875" customWidth="1"/>
    <col min="3586" max="3586" width="5.109375" customWidth="1"/>
    <col min="3587" max="3587" width="4.5546875" customWidth="1"/>
    <col min="3588" max="3589" width="9.44140625" customWidth="1"/>
    <col min="3590" max="3590" width="5.88671875" customWidth="1"/>
    <col min="3591" max="3591" width="5.44140625" customWidth="1"/>
    <col min="3592" max="3592" width="5.6640625" customWidth="1"/>
    <col min="3593" max="3593" width="9.5546875" customWidth="1"/>
    <col min="3594" max="3594" width="10" customWidth="1"/>
    <col min="3595" max="3595" width="10.88671875" customWidth="1"/>
    <col min="3596" max="3596" width="6.109375" customWidth="1"/>
    <col min="3597" max="3597" width="10.109375" customWidth="1"/>
    <col min="3598" max="3598" width="6.6640625" customWidth="1"/>
    <col min="3599" max="3599" width="10.33203125" customWidth="1"/>
    <col min="3600" max="3600" width="8.109375" customWidth="1"/>
    <col min="3601" max="3601" width="9.44140625" customWidth="1"/>
    <col min="3602" max="3602" width="6" customWidth="1"/>
    <col min="3841" max="3841" width="50.88671875" customWidth="1"/>
    <col min="3842" max="3842" width="5.109375" customWidth="1"/>
    <col min="3843" max="3843" width="4.5546875" customWidth="1"/>
    <col min="3844" max="3845" width="9.44140625" customWidth="1"/>
    <col min="3846" max="3846" width="5.88671875" customWidth="1"/>
    <col min="3847" max="3847" width="5.44140625" customWidth="1"/>
    <col min="3848" max="3848" width="5.6640625" customWidth="1"/>
    <col min="3849" max="3849" width="9.5546875" customWidth="1"/>
    <col min="3850" max="3850" width="10" customWidth="1"/>
    <col min="3851" max="3851" width="10.88671875" customWidth="1"/>
    <col min="3852" max="3852" width="6.109375" customWidth="1"/>
    <col min="3853" max="3853" width="10.109375" customWidth="1"/>
    <col min="3854" max="3854" width="6.6640625" customWidth="1"/>
    <col min="3855" max="3855" width="10.33203125" customWidth="1"/>
    <col min="3856" max="3856" width="8.109375" customWidth="1"/>
    <col min="3857" max="3857" width="9.44140625" customWidth="1"/>
    <col min="3858" max="3858" width="6" customWidth="1"/>
    <col min="4097" max="4097" width="50.88671875" customWidth="1"/>
    <col min="4098" max="4098" width="5.109375" customWidth="1"/>
    <col min="4099" max="4099" width="4.5546875" customWidth="1"/>
    <col min="4100" max="4101" width="9.44140625" customWidth="1"/>
    <col min="4102" max="4102" width="5.88671875" customWidth="1"/>
    <col min="4103" max="4103" width="5.44140625" customWidth="1"/>
    <col min="4104" max="4104" width="5.6640625" customWidth="1"/>
    <col min="4105" max="4105" width="9.5546875" customWidth="1"/>
    <col min="4106" max="4106" width="10" customWidth="1"/>
    <col min="4107" max="4107" width="10.88671875" customWidth="1"/>
    <col min="4108" max="4108" width="6.109375" customWidth="1"/>
    <col min="4109" max="4109" width="10.109375" customWidth="1"/>
    <col min="4110" max="4110" width="6.6640625" customWidth="1"/>
    <col min="4111" max="4111" width="10.33203125" customWidth="1"/>
    <col min="4112" max="4112" width="8.109375" customWidth="1"/>
    <col min="4113" max="4113" width="9.44140625" customWidth="1"/>
    <col min="4114" max="4114" width="6" customWidth="1"/>
    <col min="4353" max="4353" width="50.88671875" customWidth="1"/>
    <col min="4354" max="4354" width="5.109375" customWidth="1"/>
    <col min="4355" max="4355" width="4.5546875" customWidth="1"/>
    <col min="4356" max="4357" width="9.44140625" customWidth="1"/>
    <col min="4358" max="4358" width="5.88671875" customWidth="1"/>
    <col min="4359" max="4359" width="5.44140625" customWidth="1"/>
    <col min="4360" max="4360" width="5.6640625" customWidth="1"/>
    <col min="4361" max="4361" width="9.5546875" customWidth="1"/>
    <col min="4362" max="4362" width="10" customWidth="1"/>
    <col min="4363" max="4363" width="10.88671875" customWidth="1"/>
    <col min="4364" max="4364" width="6.109375" customWidth="1"/>
    <col min="4365" max="4365" width="10.109375" customWidth="1"/>
    <col min="4366" max="4366" width="6.6640625" customWidth="1"/>
    <col min="4367" max="4367" width="10.33203125" customWidth="1"/>
    <col min="4368" max="4368" width="8.109375" customWidth="1"/>
    <col min="4369" max="4369" width="9.44140625" customWidth="1"/>
    <col min="4370" max="4370" width="6" customWidth="1"/>
    <col min="4609" max="4609" width="50.88671875" customWidth="1"/>
    <col min="4610" max="4610" width="5.109375" customWidth="1"/>
    <col min="4611" max="4611" width="4.5546875" customWidth="1"/>
    <col min="4612" max="4613" width="9.44140625" customWidth="1"/>
    <col min="4614" max="4614" width="5.88671875" customWidth="1"/>
    <col min="4615" max="4615" width="5.44140625" customWidth="1"/>
    <col min="4616" max="4616" width="5.6640625" customWidth="1"/>
    <col min="4617" max="4617" width="9.5546875" customWidth="1"/>
    <col min="4618" max="4618" width="10" customWidth="1"/>
    <col min="4619" max="4619" width="10.88671875" customWidth="1"/>
    <col min="4620" max="4620" width="6.109375" customWidth="1"/>
    <col min="4621" max="4621" width="10.109375" customWidth="1"/>
    <col min="4622" max="4622" width="6.6640625" customWidth="1"/>
    <col min="4623" max="4623" width="10.33203125" customWidth="1"/>
    <col min="4624" max="4624" width="8.109375" customWidth="1"/>
    <col min="4625" max="4625" width="9.44140625" customWidth="1"/>
    <col min="4626" max="4626" width="6" customWidth="1"/>
    <col min="4865" max="4865" width="50.88671875" customWidth="1"/>
    <col min="4866" max="4866" width="5.109375" customWidth="1"/>
    <col min="4867" max="4867" width="4.5546875" customWidth="1"/>
    <col min="4868" max="4869" width="9.44140625" customWidth="1"/>
    <col min="4870" max="4870" width="5.88671875" customWidth="1"/>
    <col min="4871" max="4871" width="5.44140625" customWidth="1"/>
    <col min="4872" max="4872" width="5.6640625" customWidth="1"/>
    <col min="4873" max="4873" width="9.5546875" customWidth="1"/>
    <col min="4874" max="4874" width="10" customWidth="1"/>
    <col min="4875" max="4875" width="10.88671875" customWidth="1"/>
    <col min="4876" max="4876" width="6.109375" customWidth="1"/>
    <col min="4877" max="4877" width="10.109375" customWidth="1"/>
    <col min="4878" max="4878" width="6.6640625" customWidth="1"/>
    <col min="4879" max="4879" width="10.33203125" customWidth="1"/>
    <col min="4880" max="4880" width="8.109375" customWidth="1"/>
    <col min="4881" max="4881" width="9.44140625" customWidth="1"/>
    <col min="4882" max="4882" width="6" customWidth="1"/>
    <col min="5121" max="5121" width="50.88671875" customWidth="1"/>
    <col min="5122" max="5122" width="5.109375" customWidth="1"/>
    <col min="5123" max="5123" width="4.5546875" customWidth="1"/>
    <col min="5124" max="5125" width="9.44140625" customWidth="1"/>
    <col min="5126" max="5126" width="5.88671875" customWidth="1"/>
    <col min="5127" max="5127" width="5.44140625" customWidth="1"/>
    <col min="5128" max="5128" width="5.6640625" customWidth="1"/>
    <col min="5129" max="5129" width="9.5546875" customWidth="1"/>
    <col min="5130" max="5130" width="10" customWidth="1"/>
    <col min="5131" max="5131" width="10.88671875" customWidth="1"/>
    <col min="5132" max="5132" width="6.109375" customWidth="1"/>
    <col min="5133" max="5133" width="10.109375" customWidth="1"/>
    <col min="5134" max="5134" width="6.6640625" customWidth="1"/>
    <col min="5135" max="5135" width="10.33203125" customWidth="1"/>
    <col min="5136" max="5136" width="8.109375" customWidth="1"/>
    <col min="5137" max="5137" width="9.44140625" customWidth="1"/>
    <col min="5138" max="5138" width="6" customWidth="1"/>
    <col min="5377" max="5377" width="50.88671875" customWidth="1"/>
    <col min="5378" max="5378" width="5.109375" customWidth="1"/>
    <col min="5379" max="5379" width="4.5546875" customWidth="1"/>
    <col min="5380" max="5381" width="9.44140625" customWidth="1"/>
    <col min="5382" max="5382" width="5.88671875" customWidth="1"/>
    <col min="5383" max="5383" width="5.44140625" customWidth="1"/>
    <col min="5384" max="5384" width="5.6640625" customWidth="1"/>
    <col min="5385" max="5385" width="9.5546875" customWidth="1"/>
    <col min="5386" max="5386" width="10" customWidth="1"/>
    <col min="5387" max="5387" width="10.88671875" customWidth="1"/>
    <col min="5388" max="5388" width="6.109375" customWidth="1"/>
    <col min="5389" max="5389" width="10.109375" customWidth="1"/>
    <col min="5390" max="5390" width="6.6640625" customWidth="1"/>
    <col min="5391" max="5391" width="10.33203125" customWidth="1"/>
    <col min="5392" max="5392" width="8.109375" customWidth="1"/>
    <col min="5393" max="5393" width="9.44140625" customWidth="1"/>
    <col min="5394" max="5394" width="6" customWidth="1"/>
    <col min="5633" max="5633" width="50.88671875" customWidth="1"/>
    <col min="5634" max="5634" width="5.109375" customWidth="1"/>
    <col min="5635" max="5635" width="4.5546875" customWidth="1"/>
    <col min="5636" max="5637" width="9.44140625" customWidth="1"/>
    <col min="5638" max="5638" width="5.88671875" customWidth="1"/>
    <col min="5639" max="5639" width="5.44140625" customWidth="1"/>
    <col min="5640" max="5640" width="5.6640625" customWidth="1"/>
    <col min="5641" max="5641" width="9.5546875" customWidth="1"/>
    <col min="5642" max="5642" width="10" customWidth="1"/>
    <col min="5643" max="5643" width="10.88671875" customWidth="1"/>
    <col min="5644" max="5644" width="6.109375" customWidth="1"/>
    <col min="5645" max="5645" width="10.109375" customWidth="1"/>
    <col min="5646" max="5646" width="6.6640625" customWidth="1"/>
    <col min="5647" max="5647" width="10.33203125" customWidth="1"/>
    <col min="5648" max="5648" width="8.109375" customWidth="1"/>
    <col min="5649" max="5649" width="9.44140625" customWidth="1"/>
    <col min="5650" max="5650" width="6" customWidth="1"/>
    <col min="5889" max="5889" width="50.88671875" customWidth="1"/>
    <col min="5890" max="5890" width="5.109375" customWidth="1"/>
    <col min="5891" max="5891" width="4.5546875" customWidth="1"/>
    <col min="5892" max="5893" width="9.44140625" customWidth="1"/>
    <col min="5894" max="5894" width="5.88671875" customWidth="1"/>
    <col min="5895" max="5895" width="5.44140625" customWidth="1"/>
    <col min="5896" max="5896" width="5.6640625" customWidth="1"/>
    <col min="5897" max="5897" width="9.5546875" customWidth="1"/>
    <col min="5898" max="5898" width="10" customWidth="1"/>
    <col min="5899" max="5899" width="10.88671875" customWidth="1"/>
    <col min="5900" max="5900" width="6.109375" customWidth="1"/>
    <col min="5901" max="5901" width="10.109375" customWidth="1"/>
    <col min="5902" max="5902" width="6.6640625" customWidth="1"/>
    <col min="5903" max="5903" width="10.33203125" customWidth="1"/>
    <col min="5904" max="5904" width="8.109375" customWidth="1"/>
    <col min="5905" max="5905" width="9.44140625" customWidth="1"/>
    <col min="5906" max="5906" width="6" customWidth="1"/>
    <col min="6145" max="6145" width="50.88671875" customWidth="1"/>
    <col min="6146" max="6146" width="5.109375" customWidth="1"/>
    <col min="6147" max="6147" width="4.5546875" customWidth="1"/>
    <col min="6148" max="6149" width="9.44140625" customWidth="1"/>
    <col min="6150" max="6150" width="5.88671875" customWidth="1"/>
    <col min="6151" max="6151" width="5.44140625" customWidth="1"/>
    <col min="6152" max="6152" width="5.6640625" customWidth="1"/>
    <col min="6153" max="6153" width="9.5546875" customWidth="1"/>
    <col min="6154" max="6154" width="10" customWidth="1"/>
    <col min="6155" max="6155" width="10.88671875" customWidth="1"/>
    <col min="6156" max="6156" width="6.109375" customWidth="1"/>
    <col min="6157" max="6157" width="10.109375" customWidth="1"/>
    <col min="6158" max="6158" width="6.6640625" customWidth="1"/>
    <col min="6159" max="6159" width="10.33203125" customWidth="1"/>
    <col min="6160" max="6160" width="8.109375" customWidth="1"/>
    <col min="6161" max="6161" width="9.44140625" customWidth="1"/>
    <col min="6162" max="6162" width="6" customWidth="1"/>
    <col min="6401" max="6401" width="50.88671875" customWidth="1"/>
    <col min="6402" max="6402" width="5.109375" customWidth="1"/>
    <col min="6403" max="6403" width="4.5546875" customWidth="1"/>
    <col min="6404" max="6405" width="9.44140625" customWidth="1"/>
    <col min="6406" max="6406" width="5.88671875" customWidth="1"/>
    <col min="6407" max="6407" width="5.44140625" customWidth="1"/>
    <col min="6408" max="6408" width="5.6640625" customWidth="1"/>
    <col min="6409" max="6409" width="9.5546875" customWidth="1"/>
    <col min="6410" max="6410" width="10" customWidth="1"/>
    <col min="6411" max="6411" width="10.88671875" customWidth="1"/>
    <col min="6412" max="6412" width="6.109375" customWidth="1"/>
    <col min="6413" max="6413" width="10.109375" customWidth="1"/>
    <col min="6414" max="6414" width="6.6640625" customWidth="1"/>
    <col min="6415" max="6415" width="10.33203125" customWidth="1"/>
    <col min="6416" max="6416" width="8.109375" customWidth="1"/>
    <col min="6417" max="6417" width="9.44140625" customWidth="1"/>
    <col min="6418" max="6418" width="6" customWidth="1"/>
    <col min="6657" max="6657" width="50.88671875" customWidth="1"/>
    <col min="6658" max="6658" width="5.109375" customWidth="1"/>
    <col min="6659" max="6659" width="4.5546875" customWidth="1"/>
    <col min="6660" max="6661" width="9.44140625" customWidth="1"/>
    <col min="6662" max="6662" width="5.88671875" customWidth="1"/>
    <col min="6663" max="6663" width="5.44140625" customWidth="1"/>
    <col min="6664" max="6664" width="5.6640625" customWidth="1"/>
    <col min="6665" max="6665" width="9.5546875" customWidth="1"/>
    <col min="6666" max="6666" width="10" customWidth="1"/>
    <col min="6667" max="6667" width="10.88671875" customWidth="1"/>
    <col min="6668" max="6668" width="6.109375" customWidth="1"/>
    <col min="6669" max="6669" width="10.109375" customWidth="1"/>
    <col min="6670" max="6670" width="6.6640625" customWidth="1"/>
    <col min="6671" max="6671" width="10.33203125" customWidth="1"/>
    <col min="6672" max="6672" width="8.109375" customWidth="1"/>
    <col min="6673" max="6673" width="9.44140625" customWidth="1"/>
    <col min="6674" max="6674" width="6" customWidth="1"/>
    <col min="6913" max="6913" width="50.88671875" customWidth="1"/>
    <col min="6914" max="6914" width="5.109375" customWidth="1"/>
    <col min="6915" max="6915" width="4.5546875" customWidth="1"/>
    <col min="6916" max="6917" width="9.44140625" customWidth="1"/>
    <col min="6918" max="6918" width="5.88671875" customWidth="1"/>
    <col min="6919" max="6919" width="5.44140625" customWidth="1"/>
    <col min="6920" max="6920" width="5.6640625" customWidth="1"/>
    <col min="6921" max="6921" width="9.5546875" customWidth="1"/>
    <col min="6922" max="6922" width="10" customWidth="1"/>
    <col min="6923" max="6923" width="10.88671875" customWidth="1"/>
    <col min="6924" max="6924" width="6.109375" customWidth="1"/>
    <col min="6925" max="6925" width="10.109375" customWidth="1"/>
    <col min="6926" max="6926" width="6.6640625" customWidth="1"/>
    <col min="6927" max="6927" width="10.33203125" customWidth="1"/>
    <col min="6928" max="6928" width="8.109375" customWidth="1"/>
    <col min="6929" max="6929" width="9.44140625" customWidth="1"/>
    <col min="6930" max="6930" width="6" customWidth="1"/>
    <col min="7169" max="7169" width="50.88671875" customWidth="1"/>
    <col min="7170" max="7170" width="5.109375" customWidth="1"/>
    <col min="7171" max="7171" width="4.5546875" customWidth="1"/>
    <col min="7172" max="7173" width="9.44140625" customWidth="1"/>
    <col min="7174" max="7174" width="5.88671875" customWidth="1"/>
    <col min="7175" max="7175" width="5.44140625" customWidth="1"/>
    <col min="7176" max="7176" width="5.6640625" customWidth="1"/>
    <col min="7177" max="7177" width="9.5546875" customWidth="1"/>
    <col min="7178" max="7178" width="10" customWidth="1"/>
    <col min="7179" max="7179" width="10.88671875" customWidth="1"/>
    <col min="7180" max="7180" width="6.109375" customWidth="1"/>
    <col min="7181" max="7181" width="10.109375" customWidth="1"/>
    <col min="7182" max="7182" width="6.6640625" customWidth="1"/>
    <col min="7183" max="7183" width="10.33203125" customWidth="1"/>
    <col min="7184" max="7184" width="8.109375" customWidth="1"/>
    <col min="7185" max="7185" width="9.44140625" customWidth="1"/>
    <col min="7186" max="7186" width="6" customWidth="1"/>
    <col min="7425" max="7425" width="50.88671875" customWidth="1"/>
    <col min="7426" max="7426" width="5.109375" customWidth="1"/>
    <col min="7427" max="7427" width="4.5546875" customWidth="1"/>
    <col min="7428" max="7429" width="9.44140625" customWidth="1"/>
    <col min="7430" max="7430" width="5.88671875" customWidth="1"/>
    <col min="7431" max="7431" width="5.44140625" customWidth="1"/>
    <col min="7432" max="7432" width="5.6640625" customWidth="1"/>
    <col min="7433" max="7433" width="9.5546875" customWidth="1"/>
    <col min="7434" max="7434" width="10" customWidth="1"/>
    <col min="7435" max="7435" width="10.88671875" customWidth="1"/>
    <col min="7436" max="7436" width="6.109375" customWidth="1"/>
    <col min="7437" max="7437" width="10.109375" customWidth="1"/>
    <col min="7438" max="7438" width="6.6640625" customWidth="1"/>
    <col min="7439" max="7439" width="10.33203125" customWidth="1"/>
    <col min="7440" max="7440" width="8.109375" customWidth="1"/>
    <col min="7441" max="7441" width="9.44140625" customWidth="1"/>
    <col min="7442" max="7442" width="6" customWidth="1"/>
    <col min="7681" max="7681" width="50.88671875" customWidth="1"/>
    <col min="7682" max="7682" width="5.109375" customWidth="1"/>
    <col min="7683" max="7683" width="4.5546875" customWidth="1"/>
    <col min="7684" max="7685" width="9.44140625" customWidth="1"/>
    <col min="7686" max="7686" width="5.88671875" customWidth="1"/>
    <col min="7687" max="7687" width="5.44140625" customWidth="1"/>
    <col min="7688" max="7688" width="5.6640625" customWidth="1"/>
    <col min="7689" max="7689" width="9.5546875" customWidth="1"/>
    <col min="7690" max="7690" width="10" customWidth="1"/>
    <col min="7691" max="7691" width="10.88671875" customWidth="1"/>
    <col min="7692" max="7692" width="6.109375" customWidth="1"/>
    <col min="7693" max="7693" width="10.109375" customWidth="1"/>
    <col min="7694" max="7694" width="6.6640625" customWidth="1"/>
    <col min="7695" max="7695" width="10.33203125" customWidth="1"/>
    <col min="7696" max="7696" width="8.109375" customWidth="1"/>
    <col min="7697" max="7697" width="9.44140625" customWidth="1"/>
    <col min="7698" max="7698" width="6" customWidth="1"/>
    <col min="7937" max="7937" width="50.88671875" customWidth="1"/>
    <col min="7938" max="7938" width="5.109375" customWidth="1"/>
    <col min="7939" max="7939" width="4.5546875" customWidth="1"/>
    <col min="7940" max="7941" width="9.44140625" customWidth="1"/>
    <col min="7942" max="7942" width="5.88671875" customWidth="1"/>
    <col min="7943" max="7943" width="5.44140625" customWidth="1"/>
    <col min="7944" max="7944" width="5.6640625" customWidth="1"/>
    <col min="7945" max="7945" width="9.5546875" customWidth="1"/>
    <col min="7946" max="7946" width="10" customWidth="1"/>
    <col min="7947" max="7947" width="10.88671875" customWidth="1"/>
    <col min="7948" max="7948" width="6.109375" customWidth="1"/>
    <col min="7949" max="7949" width="10.109375" customWidth="1"/>
    <col min="7950" max="7950" width="6.6640625" customWidth="1"/>
    <col min="7951" max="7951" width="10.33203125" customWidth="1"/>
    <col min="7952" max="7952" width="8.109375" customWidth="1"/>
    <col min="7953" max="7953" width="9.44140625" customWidth="1"/>
    <col min="7954" max="7954" width="6" customWidth="1"/>
    <col min="8193" max="8193" width="50.88671875" customWidth="1"/>
    <col min="8194" max="8194" width="5.109375" customWidth="1"/>
    <col min="8195" max="8195" width="4.5546875" customWidth="1"/>
    <col min="8196" max="8197" width="9.44140625" customWidth="1"/>
    <col min="8198" max="8198" width="5.88671875" customWidth="1"/>
    <col min="8199" max="8199" width="5.44140625" customWidth="1"/>
    <col min="8200" max="8200" width="5.6640625" customWidth="1"/>
    <col min="8201" max="8201" width="9.5546875" customWidth="1"/>
    <col min="8202" max="8202" width="10" customWidth="1"/>
    <col min="8203" max="8203" width="10.88671875" customWidth="1"/>
    <col min="8204" max="8204" width="6.109375" customWidth="1"/>
    <col min="8205" max="8205" width="10.109375" customWidth="1"/>
    <col min="8206" max="8206" width="6.6640625" customWidth="1"/>
    <col min="8207" max="8207" width="10.33203125" customWidth="1"/>
    <col min="8208" max="8208" width="8.109375" customWidth="1"/>
    <col min="8209" max="8209" width="9.44140625" customWidth="1"/>
    <col min="8210" max="8210" width="6" customWidth="1"/>
    <col min="8449" max="8449" width="50.88671875" customWidth="1"/>
    <col min="8450" max="8450" width="5.109375" customWidth="1"/>
    <col min="8451" max="8451" width="4.5546875" customWidth="1"/>
    <col min="8452" max="8453" width="9.44140625" customWidth="1"/>
    <col min="8454" max="8454" width="5.88671875" customWidth="1"/>
    <col min="8455" max="8455" width="5.44140625" customWidth="1"/>
    <col min="8456" max="8456" width="5.6640625" customWidth="1"/>
    <col min="8457" max="8457" width="9.5546875" customWidth="1"/>
    <col min="8458" max="8458" width="10" customWidth="1"/>
    <col min="8459" max="8459" width="10.88671875" customWidth="1"/>
    <col min="8460" max="8460" width="6.109375" customWidth="1"/>
    <col min="8461" max="8461" width="10.109375" customWidth="1"/>
    <col min="8462" max="8462" width="6.6640625" customWidth="1"/>
    <col min="8463" max="8463" width="10.33203125" customWidth="1"/>
    <col min="8464" max="8464" width="8.109375" customWidth="1"/>
    <col min="8465" max="8465" width="9.44140625" customWidth="1"/>
    <col min="8466" max="8466" width="6" customWidth="1"/>
    <col min="8705" max="8705" width="50.88671875" customWidth="1"/>
    <col min="8706" max="8706" width="5.109375" customWidth="1"/>
    <col min="8707" max="8707" width="4.5546875" customWidth="1"/>
    <col min="8708" max="8709" width="9.44140625" customWidth="1"/>
    <col min="8710" max="8710" width="5.88671875" customWidth="1"/>
    <col min="8711" max="8711" width="5.44140625" customWidth="1"/>
    <col min="8712" max="8712" width="5.6640625" customWidth="1"/>
    <col min="8713" max="8713" width="9.5546875" customWidth="1"/>
    <col min="8714" max="8714" width="10" customWidth="1"/>
    <col min="8715" max="8715" width="10.88671875" customWidth="1"/>
    <col min="8716" max="8716" width="6.109375" customWidth="1"/>
    <col min="8717" max="8717" width="10.109375" customWidth="1"/>
    <col min="8718" max="8718" width="6.6640625" customWidth="1"/>
    <col min="8719" max="8719" width="10.33203125" customWidth="1"/>
    <col min="8720" max="8720" width="8.109375" customWidth="1"/>
    <col min="8721" max="8721" width="9.44140625" customWidth="1"/>
    <col min="8722" max="8722" width="6" customWidth="1"/>
    <col min="8961" max="8961" width="50.88671875" customWidth="1"/>
    <col min="8962" max="8962" width="5.109375" customWidth="1"/>
    <col min="8963" max="8963" width="4.5546875" customWidth="1"/>
    <col min="8964" max="8965" width="9.44140625" customWidth="1"/>
    <col min="8966" max="8966" width="5.88671875" customWidth="1"/>
    <col min="8967" max="8967" width="5.44140625" customWidth="1"/>
    <col min="8968" max="8968" width="5.6640625" customWidth="1"/>
    <col min="8969" max="8969" width="9.5546875" customWidth="1"/>
    <col min="8970" max="8970" width="10" customWidth="1"/>
    <col min="8971" max="8971" width="10.88671875" customWidth="1"/>
    <col min="8972" max="8972" width="6.109375" customWidth="1"/>
    <col min="8973" max="8973" width="10.109375" customWidth="1"/>
    <col min="8974" max="8974" width="6.6640625" customWidth="1"/>
    <col min="8975" max="8975" width="10.33203125" customWidth="1"/>
    <col min="8976" max="8976" width="8.109375" customWidth="1"/>
    <col min="8977" max="8977" width="9.44140625" customWidth="1"/>
    <col min="8978" max="8978" width="6" customWidth="1"/>
    <col min="9217" max="9217" width="50.88671875" customWidth="1"/>
    <col min="9218" max="9218" width="5.109375" customWidth="1"/>
    <col min="9219" max="9219" width="4.5546875" customWidth="1"/>
    <col min="9220" max="9221" width="9.44140625" customWidth="1"/>
    <col min="9222" max="9222" width="5.88671875" customWidth="1"/>
    <col min="9223" max="9223" width="5.44140625" customWidth="1"/>
    <col min="9224" max="9224" width="5.6640625" customWidth="1"/>
    <col min="9225" max="9225" width="9.5546875" customWidth="1"/>
    <col min="9226" max="9226" width="10" customWidth="1"/>
    <col min="9227" max="9227" width="10.88671875" customWidth="1"/>
    <col min="9228" max="9228" width="6.109375" customWidth="1"/>
    <col min="9229" max="9229" width="10.109375" customWidth="1"/>
    <col min="9230" max="9230" width="6.6640625" customWidth="1"/>
    <col min="9231" max="9231" width="10.33203125" customWidth="1"/>
    <col min="9232" max="9232" width="8.109375" customWidth="1"/>
    <col min="9233" max="9233" width="9.44140625" customWidth="1"/>
    <col min="9234" max="9234" width="6" customWidth="1"/>
    <col min="9473" max="9473" width="50.88671875" customWidth="1"/>
    <col min="9474" max="9474" width="5.109375" customWidth="1"/>
    <col min="9475" max="9475" width="4.5546875" customWidth="1"/>
    <col min="9476" max="9477" width="9.44140625" customWidth="1"/>
    <col min="9478" max="9478" width="5.88671875" customWidth="1"/>
    <col min="9479" max="9479" width="5.44140625" customWidth="1"/>
    <col min="9480" max="9480" width="5.6640625" customWidth="1"/>
    <col min="9481" max="9481" width="9.5546875" customWidth="1"/>
    <col min="9482" max="9482" width="10" customWidth="1"/>
    <col min="9483" max="9483" width="10.88671875" customWidth="1"/>
    <col min="9484" max="9484" width="6.109375" customWidth="1"/>
    <col min="9485" max="9485" width="10.109375" customWidth="1"/>
    <col min="9486" max="9486" width="6.6640625" customWidth="1"/>
    <col min="9487" max="9487" width="10.33203125" customWidth="1"/>
    <col min="9488" max="9488" width="8.109375" customWidth="1"/>
    <col min="9489" max="9489" width="9.44140625" customWidth="1"/>
    <col min="9490" max="9490" width="6" customWidth="1"/>
    <col min="9729" max="9729" width="50.88671875" customWidth="1"/>
    <col min="9730" max="9730" width="5.109375" customWidth="1"/>
    <col min="9731" max="9731" width="4.5546875" customWidth="1"/>
    <col min="9732" max="9733" width="9.44140625" customWidth="1"/>
    <col min="9734" max="9734" width="5.88671875" customWidth="1"/>
    <col min="9735" max="9735" width="5.44140625" customWidth="1"/>
    <col min="9736" max="9736" width="5.6640625" customWidth="1"/>
    <col min="9737" max="9737" width="9.5546875" customWidth="1"/>
    <col min="9738" max="9738" width="10" customWidth="1"/>
    <col min="9739" max="9739" width="10.88671875" customWidth="1"/>
    <col min="9740" max="9740" width="6.109375" customWidth="1"/>
    <col min="9741" max="9741" width="10.109375" customWidth="1"/>
    <col min="9742" max="9742" width="6.6640625" customWidth="1"/>
    <col min="9743" max="9743" width="10.33203125" customWidth="1"/>
    <col min="9744" max="9744" width="8.109375" customWidth="1"/>
    <col min="9745" max="9745" width="9.44140625" customWidth="1"/>
    <col min="9746" max="9746" width="6" customWidth="1"/>
    <col min="9985" max="9985" width="50.88671875" customWidth="1"/>
    <col min="9986" max="9986" width="5.109375" customWidth="1"/>
    <col min="9987" max="9987" width="4.5546875" customWidth="1"/>
    <col min="9988" max="9989" width="9.44140625" customWidth="1"/>
    <col min="9990" max="9990" width="5.88671875" customWidth="1"/>
    <col min="9991" max="9991" width="5.44140625" customWidth="1"/>
    <col min="9992" max="9992" width="5.6640625" customWidth="1"/>
    <col min="9993" max="9993" width="9.5546875" customWidth="1"/>
    <col min="9994" max="9994" width="10" customWidth="1"/>
    <col min="9995" max="9995" width="10.88671875" customWidth="1"/>
    <col min="9996" max="9996" width="6.109375" customWidth="1"/>
    <col min="9997" max="9997" width="10.109375" customWidth="1"/>
    <col min="9998" max="9998" width="6.6640625" customWidth="1"/>
    <col min="9999" max="9999" width="10.33203125" customWidth="1"/>
    <col min="10000" max="10000" width="8.109375" customWidth="1"/>
    <col min="10001" max="10001" width="9.44140625" customWidth="1"/>
    <col min="10002" max="10002" width="6" customWidth="1"/>
    <col min="10241" max="10241" width="50.88671875" customWidth="1"/>
    <col min="10242" max="10242" width="5.109375" customWidth="1"/>
    <col min="10243" max="10243" width="4.5546875" customWidth="1"/>
    <col min="10244" max="10245" width="9.44140625" customWidth="1"/>
    <col min="10246" max="10246" width="5.88671875" customWidth="1"/>
    <col min="10247" max="10247" width="5.44140625" customWidth="1"/>
    <col min="10248" max="10248" width="5.6640625" customWidth="1"/>
    <col min="10249" max="10249" width="9.5546875" customWidth="1"/>
    <col min="10250" max="10250" width="10" customWidth="1"/>
    <col min="10251" max="10251" width="10.88671875" customWidth="1"/>
    <col min="10252" max="10252" width="6.109375" customWidth="1"/>
    <col min="10253" max="10253" width="10.109375" customWidth="1"/>
    <col min="10254" max="10254" width="6.6640625" customWidth="1"/>
    <col min="10255" max="10255" width="10.33203125" customWidth="1"/>
    <col min="10256" max="10256" width="8.109375" customWidth="1"/>
    <col min="10257" max="10257" width="9.44140625" customWidth="1"/>
    <col min="10258" max="10258" width="6" customWidth="1"/>
    <col min="10497" max="10497" width="50.88671875" customWidth="1"/>
    <col min="10498" max="10498" width="5.109375" customWidth="1"/>
    <col min="10499" max="10499" width="4.5546875" customWidth="1"/>
    <col min="10500" max="10501" width="9.44140625" customWidth="1"/>
    <col min="10502" max="10502" width="5.88671875" customWidth="1"/>
    <col min="10503" max="10503" width="5.44140625" customWidth="1"/>
    <col min="10504" max="10504" width="5.6640625" customWidth="1"/>
    <col min="10505" max="10505" width="9.5546875" customWidth="1"/>
    <col min="10506" max="10506" width="10" customWidth="1"/>
    <col min="10507" max="10507" width="10.88671875" customWidth="1"/>
    <col min="10508" max="10508" width="6.109375" customWidth="1"/>
    <col min="10509" max="10509" width="10.109375" customWidth="1"/>
    <col min="10510" max="10510" width="6.6640625" customWidth="1"/>
    <col min="10511" max="10511" width="10.33203125" customWidth="1"/>
    <col min="10512" max="10512" width="8.109375" customWidth="1"/>
    <col min="10513" max="10513" width="9.44140625" customWidth="1"/>
    <col min="10514" max="10514" width="6" customWidth="1"/>
    <col min="10753" max="10753" width="50.88671875" customWidth="1"/>
    <col min="10754" max="10754" width="5.109375" customWidth="1"/>
    <col min="10755" max="10755" width="4.5546875" customWidth="1"/>
    <col min="10756" max="10757" width="9.44140625" customWidth="1"/>
    <col min="10758" max="10758" width="5.88671875" customWidth="1"/>
    <col min="10759" max="10759" width="5.44140625" customWidth="1"/>
    <col min="10760" max="10760" width="5.6640625" customWidth="1"/>
    <col min="10761" max="10761" width="9.5546875" customWidth="1"/>
    <col min="10762" max="10762" width="10" customWidth="1"/>
    <col min="10763" max="10763" width="10.88671875" customWidth="1"/>
    <col min="10764" max="10764" width="6.109375" customWidth="1"/>
    <col min="10765" max="10765" width="10.109375" customWidth="1"/>
    <col min="10766" max="10766" width="6.6640625" customWidth="1"/>
    <col min="10767" max="10767" width="10.33203125" customWidth="1"/>
    <col min="10768" max="10768" width="8.109375" customWidth="1"/>
    <col min="10769" max="10769" width="9.44140625" customWidth="1"/>
    <col min="10770" max="10770" width="6" customWidth="1"/>
    <col min="11009" max="11009" width="50.88671875" customWidth="1"/>
    <col min="11010" max="11010" width="5.109375" customWidth="1"/>
    <col min="11011" max="11011" width="4.5546875" customWidth="1"/>
    <col min="11012" max="11013" width="9.44140625" customWidth="1"/>
    <col min="11014" max="11014" width="5.88671875" customWidth="1"/>
    <col min="11015" max="11015" width="5.44140625" customWidth="1"/>
    <col min="11016" max="11016" width="5.6640625" customWidth="1"/>
    <col min="11017" max="11017" width="9.5546875" customWidth="1"/>
    <col min="11018" max="11018" width="10" customWidth="1"/>
    <col min="11019" max="11019" width="10.88671875" customWidth="1"/>
    <col min="11020" max="11020" width="6.109375" customWidth="1"/>
    <col min="11021" max="11021" width="10.109375" customWidth="1"/>
    <col min="11022" max="11022" width="6.6640625" customWidth="1"/>
    <col min="11023" max="11023" width="10.33203125" customWidth="1"/>
    <col min="11024" max="11024" width="8.109375" customWidth="1"/>
    <col min="11025" max="11025" width="9.44140625" customWidth="1"/>
    <col min="11026" max="11026" width="6" customWidth="1"/>
    <col min="11265" max="11265" width="50.88671875" customWidth="1"/>
    <col min="11266" max="11266" width="5.109375" customWidth="1"/>
    <col min="11267" max="11267" width="4.5546875" customWidth="1"/>
    <col min="11268" max="11269" width="9.44140625" customWidth="1"/>
    <col min="11270" max="11270" width="5.88671875" customWidth="1"/>
    <col min="11271" max="11271" width="5.44140625" customWidth="1"/>
    <col min="11272" max="11272" width="5.6640625" customWidth="1"/>
    <col min="11273" max="11273" width="9.5546875" customWidth="1"/>
    <col min="11274" max="11274" width="10" customWidth="1"/>
    <col min="11275" max="11275" width="10.88671875" customWidth="1"/>
    <col min="11276" max="11276" width="6.109375" customWidth="1"/>
    <col min="11277" max="11277" width="10.109375" customWidth="1"/>
    <col min="11278" max="11278" width="6.6640625" customWidth="1"/>
    <col min="11279" max="11279" width="10.33203125" customWidth="1"/>
    <col min="11280" max="11280" width="8.109375" customWidth="1"/>
    <col min="11281" max="11281" width="9.44140625" customWidth="1"/>
    <col min="11282" max="11282" width="6" customWidth="1"/>
    <col min="11521" max="11521" width="50.88671875" customWidth="1"/>
    <col min="11522" max="11522" width="5.109375" customWidth="1"/>
    <col min="11523" max="11523" width="4.5546875" customWidth="1"/>
    <col min="11524" max="11525" width="9.44140625" customWidth="1"/>
    <col min="11526" max="11526" width="5.88671875" customWidth="1"/>
    <col min="11527" max="11527" width="5.44140625" customWidth="1"/>
    <col min="11528" max="11528" width="5.6640625" customWidth="1"/>
    <col min="11529" max="11529" width="9.5546875" customWidth="1"/>
    <col min="11530" max="11530" width="10" customWidth="1"/>
    <col min="11531" max="11531" width="10.88671875" customWidth="1"/>
    <col min="11532" max="11532" width="6.109375" customWidth="1"/>
    <col min="11533" max="11533" width="10.109375" customWidth="1"/>
    <col min="11534" max="11534" width="6.6640625" customWidth="1"/>
    <col min="11535" max="11535" width="10.33203125" customWidth="1"/>
    <col min="11536" max="11536" width="8.109375" customWidth="1"/>
    <col min="11537" max="11537" width="9.44140625" customWidth="1"/>
    <col min="11538" max="11538" width="6" customWidth="1"/>
    <col min="11777" max="11777" width="50.88671875" customWidth="1"/>
    <col min="11778" max="11778" width="5.109375" customWidth="1"/>
    <col min="11779" max="11779" width="4.5546875" customWidth="1"/>
    <col min="11780" max="11781" width="9.44140625" customWidth="1"/>
    <col min="11782" max="11782" width="5.88671875" customWidth="1"/>
    <col min="11783" max="11783" width="5.44140625" customWidth="1"/>
    <col min="11784" max="11784" width="5.6640625" customWidth="1"/>
    <col min="11785" max="11785" width="9.5546875" customWidth="1"/>
    <col min="11786" max="11786" width="10" customWidth="1"/>
    <col min="11787" max="11787" width="10.88671875" customWidth="1"/>
    <col min="11788" max="11788" width="6.109375" customWidth="1"/>
    <col min="11789" max="11789" width="10.109375" customWidth="1"/>
    <col min="11790" max="11790" width="6.6640625" customWidth="1"/>
    <col min="11791" max="11791" width="10.33203125" customWidth="1"/>
    <col min="11792" max="11792" width="8.109375" customWidth="1"/>
    <col min="11793" max="11793" width="9.44140625" customWidth="1"/>
    <col min="11794" max="11794" width="6" customWidth="1"/>
    <col min="12033" max="12033" width="50.88671875" customWidth="1"/>
    <col min="12034" max="12034" width="5.109375" customWidth="1"/>
    <col min="12035" max="12035" width="4.5546875" customWidth="1"/>
    <col min="12036" max="12037" width="9.44140625" customWidth="1"/>
    <col min="12038" max="12038" width="5.88671875" customWidth="1"/>
    <col min="12039" max="12039" width="5.44140625" customWidth="1"/>
    <col min="12040" max="12040" width="5.6640625" customWidth="1"/>
    <col min="12041" max="12041" width="9.5546875" customWidth="1"/>
    <col min="12042" max="12042" width="10" customWidth="1"/>
    <col min="12043" max="12043" width="10.88671875" customWidth="1"/>
    <col min="12044" max="12044" width="6.109375" customWidth="1"/>
    <col min="12045" max="12045" width="10.109375" customWidth="1"/>
    <col min="12046" max="12046" width="6.6640625" customWidth="1"/>
    <col min="12047" max="12047" width="10.33203125" customWidth="1"/>
    <col min="12048" max="12048" width="8.109375" customWidth="1"/>
    <col min="12049" max="12049" width="9.44140625" customWidth="1"/>
    <col min="12050" max="12050" width="6" customWidth="1"/>
    <col min="12289" max="12289" width="50.88671875" customWidth="1"/>
    <col min="12290" max="12290" width="5.109375" customWidth="1"/>
    <col min="12291" max="12291" width="4.5546875" customWidth="1"/>
    <col min="12292" max="12293" width="9.44140625" customWidth="1"/>
    <col min="12294" max="12294" width="5.88671875" customWidth="1"/>
    <col min="12295" max="12295" width="5.44140625" customWidth="1"/>
    <col min="12296" max="12296" width="5.6640625" customWidth="1"/>
    <col min="12297" max="12297" width="9.5546875" customWidth="1"/>
    <col min="12298" max="12298" width="10" customWidth="1"/>
    <col min="12299" max="12299" width="10.88671875" customWidth="1"/>
    <col min="12300" max="12300" width="6.109375" customWidth="1"/>
    <col min="12301" max="12301" width="10.109375" customWidth="1"/>
    <col min="12302" max="12302" width="6.6640625" customWidth="1"/>
    <col min="12303" max="12303" width="10.33203125" customWidth="1"/>
    <col min="12304" max="12304" width="8.109375" customWidth="1"/>
    <col min="12305" max="12305" width="9.44140625" customWidth="1"/>
    <col min="12306" max="12306" width="6" customWidth="1"/>
    <col min="12545" max="12545" width="50.88671875" customWidth="1"/>
    <col min="12546" max="12546" width="5.109375" customWidth="1"/>
    <col min="12547" max="12547" width="4.5546875" customWidth="1"/>
    <col min="12548" max="12549" width="9.44140625" customWidth="1"/>
    <col min="12550" max="12550" width="5.88671875" customWidth="1"/>
    <col min="12551" max="12551" width="5.44140625" customWidth="1"/>
    <col min="12552" max="12552" width="5.6640625" customWidth="1"/>
    <col min="12553" max="12553" width="9.5546875" customWidth="1"/>
    <col min="12554" max="12554" width="10" customWidth="1"/>
    <col min="12555" max="12555" width="10.88671875" customWidth="1"/>
    <col min="12556" max="12556" width="6.109375" customWidth="1"/>
    <col min="12557" max="12557" width="10.109375" customWidth="1"/>
    <col min="12558" max="12558" width="6.6640625" customWidth="1"/>
    <col min="12559" max="12559" width="10.33203125" customWidth="1"/>
    <col min="12560" max="12560" width="8.109375" customWidth="1"/>
    <col min="12561" max="12561" width="9.44140625" customWidth="1"/>
    <col min="12562" max="12562" width="6" customWidth="1"/>
    <col min="12801" max="12801" width="50.88671875" customWidth="1"/>
    <col min="12802" max="12802" width="5.109375" customWidth="1"/>
    <col min="12803" max="12803" width="4.5546875" customWidth="1"/>
    <col min="12804" max="12805" width="9.44140625" customWidth="1"/>
    <col min="12806" max="12806" width="5.88671875" customWidth="1"/>
    <col min="12807" max="12807" width="5.44140625" customWidth="1"/>
    <col min="12808" max="12808" width="5.6640625" customWidth="1"/>
    <col min="12809" max="12809" width="9.5546875" customWidth="1"/>
    <col min="12810" max="12810" width="10" customWidth="1"/>
    <col min="12811" max="12811" width="10.88671875" customWidth="1"/>
    <col min="12812" max="12812" width="6.109375" customWidth="1"/>
    <col min="12813" max="12813" width="10.109375" customWidth="1"/>
    <col min="12814" max="12814" width="6.6640625" customWidth="1"/>
    <col min="12815" max="12815" width="10.33203125" customWidth="1"/>
    <col min="12816" max="12816" width="8.109375" customWidth="1"/>
    <col min="12817" max="12817" width="9.44140625" customWidth="1"/>
    <col min="12818" max="12818" width="6" customWidth="1"/>
    <col min="13057" max="13057" width="50.88671875" customWidth="1"/>
    <col min="13058" max="13058" width="5.109375" customWidth="1"/>
    <col min="13059" max="13059" width="4.5546875" customWidth="1"/>
    <col min="13060" max="13061" width="9.44140625" customWidth="1"/>
    <col min="13062" max="13062" width="5.88671875" customWidth="1"/>
    <col min="13063" max="13063" width="5.44140625" customWidth="1"/>
    <col min="13064" max="13064" width="5.6640625" customWidth="1"/>
    <col min="13065" max="13065" width="9.5546875" customWidth="1"/>
    <col min="13066" max="13066" width="10" customWidth="1"/>
    <col min="13067" max="13067" width="10.88671875" customWidth="1"/>
    <col min="13068" max="13068" width="6.109375" customWidth="1"/>
    <col min="13069" max="13069" width="10.109375" customWidth="1"/>
    <col min="13070" max="13070" width="6.6640625" customWidth="1"/>
    <col min="13071" max="13071" width="10.33203125" customWidth="1"/>
    <col min="13072" max="13072" width="8.109375" customWidth="1"/>
    <col min="13073" max="13073" width="9.44140625" customWidth="1"/>
    <col min="13074" max="13074" width="6" customWidth="1"/>
    <col min="13313" max="13313" width="50.88671875" customWidth="1"/>
    <col min="13314" max="13314" width="5.109375" customWidth="1"/>
    <col min="13315" max="13315" width="4.5546875" customWidth="1"/>
    <col min="13316" max="13317" width="9.44140625" customWidth="1"/>
    <col min="13318" max="13318" width="5.88671875" customWidth="1"/>
    <col min="13319" max="13319" width="5.44140625" customWidth="1"/>
    <col min="13320" max="13320" width="5.6640625" customWidth="1"/>
    <col min="13321" max="13321" width="9.5546875" customWidth="1"/>
    <col min="13322" max="13322" width="10" customWidth="1"/>
    <col min="13323" max="13323" width="10.88671875" customWidth="1"/>
    <col min="13324" max="13324" width="6.109375" customWidth="1"/>
    <col min="13325" max="13325" width="10.109375" customWidth="1"/>
    <col min="13326" max="13326" width="6.6640625" customWidth="1"/>
    <col min="13327" max="13327" width="10.33203125" customWidth="1"/>
    <col min="13328" max="13328" width="8.109375" customWidth="1"/>
    <col min="13329" max="13329" width="9.44140625" customWidth="1"/>
    <col min="13330" max="13330" width="6" customWidth="1"/>
    <col min="13569" max="13569" width="50.88671875" customWidth="1"/>
    <col min="13570" max="13570" width="5.109375" customWidth="1"/>
    <col min="13571" max="13571" width="4.5546875" customWidth="1"/>
    <col min="13572" max="13573" width="9.44140625" customWidth="1"/>
    <col min="13574" max="13574" width="5.88671875" customWidth="1"/>
    <col min="13575" max="13575" width="5.44140625" customWidth="1"/>
    <col min="13576" max="13576" width="5.6640625" customWidth="1"/>
    <col min="13577" max="13577" width="9.5546875" customWidth="1"/>
    <col min="13578" max="13578" width="10" customWidth="1"/>
    <col min="13579" max="13579" width="10.88671875" customWidth="1"/>
    <col min="13580" max="13580" width="6.109375" customWidth="1"/>
    <col min="13581" max="13581" width="10.109375" customWidth="1"/>
    <col min="13582" max="13582" width="6.6640625" customWidth="1"/>
    <col min="13583" max="13583" width="10.33203125" customWidth="1"/>
    <col min="13584" max="13584" width="8.109375" customWidth="1"/>
    <col min="13585" max="13585" width="9.44140625" customWidth="1"/>
    <col min="13586" max="13586" width="6" customWidth="1"/>
    <col min="13825" max="13825" width="50.88671875" customWidth="1"/>
    <col min="13826" max="13826" width="5.109375" customWidth="1"/>
    <col min="13827" max="13827" width="4.5546875" customWidth="1"/>
    <col min="13828" max="13829" width="9.44140625" customWidth="1"/>
    <col min="13830" max="13830" width="5.88671875" customWidth="1"/>
    <col min="13831" max="13831" width="5.44140625" customWidth="1"/>
    <col min="13832" max="13832" width="5.6640625" customWidth="1"/>
    <col min="13833" max="13833" width="9.5546875" customWidth="1"/>
    <col min="13834" max="13834" width="10" customWidth="1"/>
    <col min="13835" max="13835" width="10.88671875" customWidth="1"/>
    <col min="13836" max="13836" width="6.109375" customWidth="1"/>
    <col min="13837" max="13837" width="10.109375" customWidth="1"/>
    <col min="13838" max="13838" width="6.6640625" customWidth="1"/>
    <col min="13839" max="13839" width="10.33203125" customWidth="1"/>
    <col min="13840" max="13840" width="8.109375" customWidth="1"/>
    <col min="13841" max="13841" width="9.44140625" customWidth="1"/>
    <col min="13842" max="13842" width="6" customWidth="1"/>
    <col min="14081" max="14081" width="50.88671875" customWidth="1"/>
    <col min="14082" max="14082" width="5.109375" customWidth="1"/>
    <col min="14083" max="14083" width="4.5546875" customWidth="1"/>
    <col min="14084" max="14085" width="9.44140625" customWidth="1"/>
    <col min="14086" max="14086" width="5.88671875" customWidth="1"/>
    <col min="14087" max="14087" width="5.44140625" customWidth="1"/>
    <col min="14088" max="14088" width="5.6640625" customWidth="1"/>
    <col min="14089" max="14089" width="9.5546875" customWidth="1"/>
    <col min="14090" max="14090" width="10" customWidth="1"/>
    <col min="14091" max="14091" width="10.88671875" customWidth="1"/>
    <col min="14092" max="14092" width="6.109375" customWidth="1"/>
    <col min="14093" max="14093" width="10.109375" customWidth="1"/>
    <col min="14094" max="14094" width="6.6640625" customWidth="1"/>
    <col min="14095" max="14095" width="10.33203125" customWidth="1"/>
    <col min="14096" max="14096" width="8.109375" customWidth="1"/>
    <col min="14097" max="14097" width="9.44140625" customWidth="1"/>
    <col min="14098" max="14098" width="6" customWidth="1"/>
    <col min="14337" max="14337" width="50.88671875" customWidth="1"/>
    <col min="14338" max="14338" width="5.109375" customWidth="1"/>
    <col min="14339" max="14339" width="4.5546875" customWidth="1"/>
    <col min="14340" max="14341" width="9.44140625" customWidth="1"/>
    <col min="14342" max="14342" width="5.88671875" customWidth="1"/>
    <col min="14343" max="14343" width="5.44140625" customWidth="1"/>
    <col min="14344" max="14344" width="5.6640625" customWidth="1"/>
    <col min="14345" max="14345" width="9.5546875" customWidth="1"/>
    <col min="14346" max="14346" width="10" customWidth="1"/>
    <col min="14347" max="14347" width="10.88671875" customWidth="1"/>
    <col min="14348" max="14348" width="6.109375" customWidth="1"/>
    <col min="14349" max="14349" width="10.109375" customWidth="1"/>
    <col min="14350" max="14350" width="6.6640625" customWidth="1"/>
    <col min="14351" max="14351" width="10.33203125" customWidth="1"/>
    <col min="14352" max="14352" width="8.109375" customWidth="1"/>
    <col min="14353" max="14353" width="9.44140625" customWidth="1"/>
    <col min="14354" max="14354" width="6" customWidth="1"/>
    <col min="14593" max="14593" width="50.88671875" customWidth="1"/>
    <col min="14594" max="14594" width="5.109375" customWidth="1"/>
    <col min="14595" max="14595" width="4.5546875" customWidth="1"/>
    <col min="14596" max="14597" width="9.44140625" customWidth="1"/>
    <col min="14598" max="14598" width="5.88671875" customWidth="1"/>
    <col min="14599" max="14599" width="5.44140625" customWidth="1"/>
    <col min="14600" max="14600" width="5.6640625" customWidth="1"/>
    <col min="14601" max="14601" width="9.5546875" customWidth="1"/>
    <col min="14602" max="14602" width="10" customWidth="1"/>
    <col min="14603" max="14603" width="10.88671875" customWidth="1"/>
    <col min="14604" max="14604" width="6.109375" customWidth="1"/>
    <col min="14605" max="14605" width="10.109375" customWidth="1"/>
    <col min="14606" max="14606" width="6.6640625" customWidth="1"/>
    <col min="14607" max="14607" width="10.33203125" customWidth="1"/>
    <col min="14608" max="14608" width="8.109375" customWidth="1"/>
    <col min="14609" max="14609" width="9.44140625" customWidth="1"/>
    <col min="14610" max="14610" width="6" customWidth="1"/>
    <col min="14849" max="14849" width="50.88671875" customWidth="1"/>
    <col min="14850" max="14850" width="5.109375" customWidth="1"/>
    <col min="14851" max="14851" width="4.5546875" customWidth="1"/>
    <col min="14852" max="14853" width="9.44140625" customWidth="1"/>
    <col min="14854" max="14854" width="5.88671875" customWidth="1"/>
    <col min="14855" max="14855" width="5.44140625" customWidth="1"/>
    <col min="14856" max="14856" width="5.6640625" customWidth="1"/>
    <col min="14857" max="14857" width="9.5546875" customWidth="1"/>
    <col min="14858" max="14858" width="10" customWidth="1"/>
    <col min="14859" max="14859" width="10.88671875" customWidth="1"/>
    <col min="14860" max="14860" width="6.109375" customWidth="1"/>
    <col min="14861" max="14861" width="10.109375" customWidth="1"/>
    <col min="14862" max="14862" width="6.6640625" customWidth="1"/>
    <col min="14863" max="14863" width="10.33203125" customWidth="1"/>
    <col min="14864" max="14864" width="8.109375" customWidth="1"/>
    <col min="14865" max="14865" width="9.44140625" customWidth="1"/>
    <col min="14866" max="14866" width="6" customWidth="1"/>
    <col min="15105" max="15105" width="50.88671875" customWidth="1"/>
    <col min="15106" max="15106" width="5.109375" customWidth="1"/>
    <col min="15107" max="15107" width="4.5546875" customWidth="1"/>
    <col min="15108" max="15109" width="9.44140625" customWidth="1"/>
    <col min="15110" max="15110" width="5.88671875" customWidth="1"/>
    <col min="15111" max="15111" width="5.44140625" customWidth="1"/>
    <col min="15112" max="15112" width="5.6640625" customWidth="1"/>
    <col min="15113" max="15113" width="9.5546875" customWidth="1"/>
    <col min="15114" max="15114" width="10" customWidth="1"/>
    <col min="15115" max="15115" width="10.88671875" customWidth="1"/>
    <col min="15116" max="15116" width="6.109375" customWidth="1"/>
    <col min="15117" max="15117" width="10.109375" customWidth="1"/>
    <col min="15118" max="15118" width="6.6640625" customWidth="1"/>
    <col min="15119" max="15119" width="10.33203125" customWidth="1"/>
    <col min="15120" max="15120" width="8.109375" customWidth="1"/>
    <col min="15121" max="15121" width="9.44140625" customWidth="1"/>
    <col min="15122" max="15122" width="6" customWidth="1"/>
    <col min="15361" max="15361" width="50.88671875" customWidth="1"/>
    <col min="15362" max="15362" width="5.109375" customWidth="1"/>
    <col min="15363" max="15363" width="4.5546875" customWidth="1"/>
    <col min="15364" max="15365" width="9.44140625" customWidth="1"/>
    <col min="15366" max="15366" width="5.88671875" customWidth="1"/>
    <col min="15367" max="15367" width="5.44140625" customWidth="1"/>
    <col min="15368" max="15368" width="5.6640625" customWidth="1"/>
    <col min="15369" max="15369" width="9.5546875" customWidth="1"/>
    <col min="15370" max="15370" width="10" customWidth="1"/>
    <col min="15371" max="15371" width="10.88671875" customWidth="1"/>
    <col min="15372" max="15372" width="6.109375" customWidth="1"/>
    <col min="15373" max="15373" width="10.109375" customWidth="1"/>
    <col min="15374" max="15374" width="6.6640625" customWidth="1"/>
    <col min="15375" max="15375" width="10.33203125" customWidth="1"/>
    <col min="15376" max="15376" width="8.109375" customWidth="1"/>
    <col min="15377" max="15377" width="9.44140625" customWidth="1"/>
    <col min="15378" max="15378" width="6" customWidth="1"/>
    <col min="15617" max="15617" width="50.88671875" customWidth="1"/>
    <col min="15618" max="15618" width="5.109375" customWidth="1"/>
    <col min="15619" max="15619" width="4.5546875" customWidth="1"/>
    <col min="15620" max="15621" width="9.44140625" customWidth="1"/>
    <col min="15622" max="15622" width="5.88671875" customWidth="1"/>
    <col min="15623" max="15623" width="5.44140625" customWidth="1"/>
    <col min="15624" max="15624" width="5.6640625" customWidth="1"/>
    <col min="15625" max="15625" width="9.5546875" customWidth="1"/>
    <col min="15626" max="15626" width="10" customWidth="1"/>
    <col min="15627" max="15627" width="10.88671875" customWidth="1"/>
    <col min="15628" max="15628" width="6.109375" customWidth="1"/>
    <col min="15629" max="15629" width="10.109375" customWidth="1"/>
    <col min="15630" max="15630" width="6.6640625" customWidth="1"/>
    <col min="15631" max="15631" width="10.33203125" customWidth="1"/>
    <col min="15632" max="15632" width="8.109375" customWidth="1"/>
    <col min="15633" max="15633" width="9.44140625" customWidth="1"/>
    <col min="15634" max="15634" width="6" customWidth="1"/>
    <col min="15873" max="15873" width="50.88671875" customWidth="1"/>
    <col min="15874" max="15874" width="5.109375" customWidth="1"/>
    <col min="15875" max="15875" width="4.5546875" customWidth="1"/>
    <col min="15876" max="15877" width="9.44140625" customWidth="1"/>
    <col min="15878" max="15878" width="5.88671875" customWidth="1"/>
    <col min="15879" max="15879" width="5.44140625" customWidth="1"/>
    <col min="15880" max="15880" width="5.6640625" customWidth="1"/>
    <col min="15881" max="15881" width="9.5546875" customWidth="1"/>
    <col min="15882" max="15882" width="10" customWidth="1"/>
    <col min="15883" max="15883" width="10.88671875" customWidth="1"/>
    <col min="15884" max="15884" width="6.109375" customWidth="1"/>
    <col min="15885" max="15885" width="10.109375" customWidth="1"/>
    <col min="15886" max="15886" width="6.6640625" customWidth="1"/>
    <col min="15887" max="15887" width="10.33203125" customWidth="1"/>
    <col min="15888" max="15888" width="8.109375" customWidth="1"/>
    <col min="15889" max="15889" width="9.44140625" customWidth="1"/>
    <col min="15890" max="15890" width="6" customWidth="1"/>
    <col min="16129" max="16129" width="50.88671875" customWidth="1"/>
    <col min="16130" max="16130" width="5.109375" customWidth="1"/>
    <col min="16131" max="16131" width="4.5546875" customWidth="1"/>
    <col min="16132" max="16133" width="9.44140625" customWidth="1"/>
    <col min="16134" max="16134" width="5.88671875" customWidth="1"/>
    <col min="16135" max="16135" width="5.44140625" customWidth="1"/>
    <col min="16136" max="16136" width="5.6640625" customWidth="1"/>
    <col min="16137" max="16137" width="9.5546875" customWidth="1"/>
    <col min="16138" max="16138" width="10" customWidth="1"/>
    <col min="16139" max="16139" width="10.88671875" customWidth="1"/>
    <col min="16140" max="16140" width="6.109375" customWidth="1"/>
    <col min="16141" max="16141" width="10.109375" customWidth="1"/>
    <col min="16142" max="16142" width="6.6640625" customWidth="1"/>
    <col min="16143" max="16143" width="10.33203125" customWidth="1"/>
    <col min="16144" max="16144" width="8.109375" customWidth="1"/>
    <col min="16145" max="16145" width="9.44140625" customWidth="1"/>
    <col min="16146" max="16146" width="6" customWidth="1"/>
  </cols>
  <sheetData>
    <row r="1" spans="1:19" s="1" customFormat="1" ht="15" customHeight="1" x14ac:dyDescent="0.25">
      <c r="J1" s="95" t="s">
        <v>117</v>
      </c>
      <c r="K1" s="95"/>
      <c r="L1" s="95"/>
      <c r="M1" s="95"/>
      <c r="N1" s="95"/>
      <c r="O1" s="95"/>
      <c r="P1" s="95"/>
      <c r="Q1" s="95"/>
      <c r="R1" s="95"/>
    </row>
    <row r="2" spans="1:19" s="1" customFormat="1" ht="16.5" customHeight="1" x14ac:dyDescent="0.25">
      <c r="J2" s="95"/>
      <c r="K2" s="95"/>
      <c r="L2" s="95"/>
      <c r="M2" s="95"/>
      <c r="N2" s="95"/>
      <c r="O2" s="95"/>
      <c r="P2" s="95"/>
      <c r="Q2" s="95"/>
      <c r="R2" s="95"/>
    </row>
    <row r="3" spans="1:19" s="1" customFormat="1" ht="13.8" x14ac:dyDescent="0.25">
      <c r="A3" s="5" t="s">
        <v>118</v>
      </c>
      <c r="B3" s="5"/>
      <c r="C3" s="5"/>
      <c r="D3" s="5"/>
      <c r="E3" s="5"/>
      <c r="F3" s="5"/>
      <c r="G3" s="5"/>
      <c r="H3" s="5"/>
      <c r="I3" s="5"/>
      <c r="J3" s="5"/>
      <c r="K3" s="5"/>
      <c r="L3" s="5"/>
      <c r="M3" s="5"/>
      <c r="N3" s="5"/>
      <c r="O3" s="5"/>
      <c r="P3" s="5"/>
      <c r="Q3" s="5"/>
      <c r="R3" s="5"/>
    </row>
    <row r="4" spans="1:19" s="1" customFormat="1" ht="13.8" x14ac:dyDescent="0.25">
      <c r="A4" s="96" t="str">
        <f>IF([1]ЗАПОЛНИТЬ!$F$7=1,CONCATENATE([1]шапки!A3),CONCATENATE([1]шапки!A3,[1]шапки!C3))</f>
        <v>про надходження і використання коштів, отриманих як плата за послуги (форма</v>
      </c>
      <c r="B4" s="96"/>
      <c r="C4" s="96"/>
      <c r="D4" s="96"/>
      <c r="E4" s="96"/>
      <c r="F4" s="96"/>
      <c r="G4" s="96"/>
      <c r="H4" s="96"/>
      <c r="I4" s="96"/>
      <c r="J4" s="96"/>
      <c r="K4" s="97" t="str">
        <f>IF([1]ЗАПОЛНИТЬ!$F$7=1,[1]шапки!C3,[1]шапки!D3)</f>
        <v xml:space="preserve">№ 4-1д, </v>
      </c>
      <c r="L4" s="98"/>
      <c r="M4" s="98"/>
      <c r="N4" s="99" t="str">
        <f>IF([1]ЗАПОЛНИТЬ!$F$7=1,[1]шапки!D3,"")</f>
        <v>№ 4-1м),</v>
      </c>
      <c r="O4" s="99"/>
      <c r="P4" s="99"/>
      <c r="Q4" s="99"/>
      <c r="R4" s="99"/>
      <c r="S4" s="99"/>
    </row>
    <row r="5" spans="1:19" s="1" customFormat="1" ht="15" hidden="1" customHeight="1" x14ac:dyDescent="0.25">
      <c r="A5" s="100"/>
      <c r="B5" s="100"/>
      <c r="C5" s="100"/>
      <c r="D5" s="100"/>
      <c r="E5" s="100"/>
      <c r="F5" s="98"/>
      <c r="G5" s="101"/>
      <c r="H5" s="101"/>
      <c r="J5" s="98"/>
      <c r="K5" s="99"/>
      <c r="L5" s="99"/>
      <c r="M5" s="99"/>
      <c r="N5" s="99"/>
      <c r="O5" s="99"/>
      <c r="P5" s="99"/>
      <c r="Q5" s="99"/>
      <c r="R5" s="99"/>
    </row>
    <row r="6" spans="1:19" s="1" customFormat="1" ht="14.25" customHeight="1" x14ac:dyDescent="0.25">
      <c r="A6" s="5" t="str">
        <f>CONCATENATE("за ",[1]ЗАПОЛНИТЬ!$B$17," ",[1]ЗАПОЛНИТЬ!$C$17)</f>
        <v>за І квартал 2016 р.</v>
      </c>
      <c r="B6" s="5"/>
      <c r="C6" s="5"/>
      <c r="D6" s="5"/>
      <c r="E6" s="5"/>
      <c r="F6" s="5"/>
      <c r="G6" s="5"/>
      <c r="H6" s="5"/>
      <c r="I6" s="5"/>
      <c r="J6" s="5"/>
      <c r="K6" s="5"/>
      <c r="L6" s="5"/>
      <c r="M6" s="5"/>
      <c r="N6" s="5"/>
      <c r="O6" s="5"/>
      <c r="P6" s="5"/>
      <c r="Q6" s="5"/>
      <c r="R6" s="5"/>
    </row>
    <row r="7" spans="1:19" s="21" customFormat="1" ht="2.25" hidden="1" customHeight="1" x14ac:dyDescent="0.2"/>
    <row r="8" spans="1:19" s="21" customFormat="1" ht="9" customHeight="1" x14ac:dyDescent="0.2">
      <c r="Q8" s="102" t="s">
        <v>2</v>
      </c>
      <c r="R8" s="102"/>
    </row>
    <row r="9" spans="1:19" s="21" customFormat="1" ht="15" customHeight="1" x14ac:dyDescent="0.25">
      <c r="A9" s="103" t="s">
        <v>3</v>
      </c>
      <c r="B9" s="104" t="str">
        <f>[1]ЗАПОЛНИТЬ!B3</f>
        <v>Відділ освіти Амур - Нижньодніпровської районної у місті ради</v>
      </c>
      <c r="C9" s="104"/>
      <c r="D9" s="104"/>
      <c r="E9" s="104"/>
      <c r="F9" s="104"/>
      <c r="G9" s="104"/>
      <c r="H9" s="104"/>
      <c r="I9" s="104"/>
      <c r="J9" s="104"/>
      <c r="K9" s="104"/>
      <c r="L9" s="104"/>
      <c r="M9" s="104"/>
      <c r="N9" s="104"/>
      <c r="O9" s="104"/>
      <c r="P9" s="105" t="str">
        <f>[1]ЗАПОЛНИТЬ!A13</f>
        <v>за ЄДРПОУ</v>
      </c>
      <c r="Q9" s="106" t="str">
        <f>[1]ЗАПОЛНИТЬ!B13</f>
        <v>37969169</v>
      </c>
      <c r="R9" s="106"/>
    </row>
    <row r="10" spans="1:19" s="21" customFormat="1" ht="11.25" customHeight="1" x14ac:dyDescent="0.2">
      <c r="A10" s="107" t="s">
        <v>5</v>
      </c>
      <c r="B10" s="108" t="str">
        <f>[1]ЗАПОЛНИТЬ!B5</f>
        <v>49023,м. Дніпропетровськ, пр.Мануйлівський,31</v>
      </c>
      <c r="C10" s="108"/>
      <c r="D10" s="108"/>
      <c r="E10" s="108"/>
      <c r="F10" s="108"/>
      <c r="G10" s="108"/>
      <c r="H10" s="108"/>
      <c r="I10" s="108"/>
      <c r="J10" s="108"/>
      <c r="K10" s="108"/>
      <c r="L10" s="108"/>
      <c r="M10" s="108"/>
      <c r="N10" s="108"/>
      <c r="O10" s="108"/>
      <c r="P10" s="105" t="str">
        <f>[1]ЗАПОЛНИТЬ!A14</f>
        <v>за КОАТУУ</v>
      </c>
      <c r="Q10" s="109">
        <f>[1]ЗАПОЛНИТЬ!B14</f>
        <v>1210136300</v>
      </c>
      <c r="R10" s="109"/>
    </row>
    <row r="11" spans="1:19" s="21" customFormat="1" ht="11.25" customHeight="1" x14ac:dyDescent="0.2">
      <c r="A11" s="107" t="str">
        <f>[1]Ф.2.ЗВЕД!A11</f>
        <v>Організаційно-правова форма господарювання</v>
      </c>
      <c r="B11" s="108" t="str">
        <f>[1]ЗАПОЛНИТЬ!D15</f>
        <v>Орган місцевого самоврядування</v>
      </c>
      <c r="C11" s="108"/>
      <c r="D11" s="108"/>
      <c r="E11" s="108"/>
      <c r="F11" s="108"/>
      <c r="G11" s="108"/>
      <c r="H11" s="108"/>
      <c r="I11" s="108"/>
      <c r="J11" s="108"/>
      <c r="K11" s="108"/>
      <c r="L11" s="108"/>
      <c r="M11" s="108"/>
      <c r="N11" s="108"/>
      <c r="O11" s="108"/>
      <c r="P11" s="105" t="str">
        <f>[1]ЗАПОЛНИТЬ!A15</f>
        <v>за КОПФГ</v>
      </c>
      <c r="Q11" s="109">
        <f>[1]ЗАПОЛНИТЬ!B15</f>
        <v>420</v>
      </c>
      <c r="R11" s="109"/>
    </row>
    <row r="12" spans="1:19" s="21" customFormat="1" ht="11.25" customHeight="1" x14ac:dyDescent="0.2">
      <c r="A12" s="110" t="s">
        <v>119</v>
      </c>
      <c r="B12" s="110"/>
      <c r="C12" s="110"/>
      <c r="D12" s="110"/>
      <c r="E12" s="103"/>
      <c r="F12" s="111" t="str">
        <f>[1]ЗАПОЛНИТЬ!H9</f>
        <v>-</v>
      </c>
      <c r="G12" s="112" t="str">
        <f>IF(F12&gt;0,VLOOKUP(F12,'[1]ДовидникКВК(ГОС)'!A$1:B$65536,2,FALSE),"")</f>
        <v>-</v>
      </c>
      <c r="H12" s="112"/>
      <c r="I12" s="112"/>
      <c r="J12" s="112"/>
      <c r="K12" s="112"/>
      <c r="L12" s="112"/>
      <c r="M12" s="112"/>
      <c r="N12" s="112"/>
      <c r="O12" s="112"/>
      <c r="P12" s="113"/>
      <c r="Q12" s="113"/>
      <c r="R12" s="114"/>
    </row>
    <row r="13" spans="1:19" s="21" customFormat="1" ht="16.2" x14ac:dyDescent="0.35">
      <c r="A13" s="110" t="s">
        <v>120</v>
      </c>
      <c r="B13" s="110"/>
      <c r="C13" s="110"/>
      <c r="D13" s="110"/>
      <c r="E13" s="103"/>
      <c r="F13" s="115"/>
      <c r="G13" s="116"/>
      <c r="H13" s="116"/>
      <c r="I13" s="116"/>
      <c r="J13" s="116"/>
      <c r="K13" s="116"/>
      <c r="L13" s="116"/>
      <c r="M13" s="116"/>
      <c r="N13" s="116"/>
      <c r="O13" s="116"/>
      <c r="P13" s="116"/>
      <c r="Q13" s="116"/>
      <c r="R13" s="116"/>
    </row>
    <row r="14" spans="1:19" s="21" customFormat="1" ht="10.199999999999999" x14ac:dyDescent="0.2">
      <c r="A14" s="110" t="s">
        <v>8</v>
      </c>
      <c r="B14" s="110"/>
      <c r="C14" s="110"/>
      <c r="D14" s="110"/>
      <c r="E14" s="103"/>
      <c r="F14" s="117" t="str">
        <f>[1]ЗАПОЛНИТЬ!H10</f>
        <v>10</v>
      </c>
      <c r="G14" s="118" t="str">
        <f>[1]ЗАПОЛНИТЬ!I10</f>
        <v>Орган з питань освіти і науки</v>
      </c>
      <c r="H14" s="118"/>
      <c r="I14" s="118"/>
      <c r="J14" s="118"/>
      <c r="K14" s="118"/>
      <c r="L14" s="118"/>
      <c r="M14" s="118"/>
      <c r="N14" s="118"/>
      <c r="O14" s="118"/>
      <c r="P14" s="118"/>
      <c r="Q14" s="118"/>
      <c r="R14" s="118"/>
    </row>
    <row r="15" spans="1:19" s="21" customFormat="1" ht="44.25" customHeight="1" x14ac:dyDescent="0.35">
      <c r="A15" s="110" t="s">
        <v>121</v>
      </c>
      <c r="B15" s="110"/>
      <c r="C15" s="110"/>
      <c r="D15" s="110"/>
      <c r="E15" s="103"/>
      <c r="F15" s="119"/>
      <c r="G15" s="120" t="s">
        <v>122</v>
      </c>
      <c r="H15" s="120"/>
      <c r="I15" s="120"/>
      <c r="J15" s="120"/>
      <c r="K15" s="120"/>
      <c r="L15" s="120"/>
      <c r="M15" s="120"/>
      <c r="N15" s="120"/>
      <c r="O15" s="120"/>
      <c r="P15" s="120"/>
      <c r="Q15" s="120"/>
      <c r="R15" s="120"/>
    </row>
    <row r="16" spans="1:19" s="21" customFormat="1" ht="10.199999999999999" x14ac:dyDescent="0.2">
      <c r="A16" s="121" t="s">
        <v>123</v>
      </c>
    </row>
    <row r="17" spans="1:18" s="21" customFormat="1" ht="10.5" customHeight="1" thickBot="1" x14ac:dyDescent="0.25">
      <c r="A17" s="122" t="s">
        <v>10</v>
      </c>
    </row>
    <row r="18" spans="1:18" ht="24" customHeight="1" thickTop="1" thickBot="1" x14ac:dyDescent="0.35">
      <c r="A18" s="29" t="s">
        <v>124</v>
      </c>
      <c r="B18" s="29" t="s">
        <v>125</v>
      </c>
      <c r="C18" s="29" t="s">
        <v>13</v>
      </c>
      <c r="D18" s="29" t="s">
        <v>126</v>
      </c>
      <c r="E18" s="29" t="s">
        <v>127</v>
      </c>
      <c r="F18" s="29"/>
      <c r="G18" s="29" t="s">
        <v>128</v>
      </c>
      <c r="H18" s="29" t="s">
        <v>129</v>
      </c>
      <c r="I18" s="29" t="s">
        <v>130</v>
      </c>
      <c r="J18" s="29" t="s">
        <v>131</v>
      </c>
      <c r="K18" s="29" t="s">
        <v>132</v>
      </c>
      <c r="L18" s="29"/>
      <c r="M18" s="29"/>
      <c r="N18" s="29"/>
      <c r="O18" s="29" t="s">
        <v>133</v>
      </c>
      <c r="P18" s="29"/>
      <c r="Q18" s="29" t="s">
        <v>134</v>
      </c>
      <c r="R18" s="29"/>
    </row>
    <row r="19" spans="1:18" ht="17.25" customHeight="1" thickTop="1" thickBot="1" x14ac:dyDescent="0.35">
      <c r="A19" s="29"/>
      <c r="B19" s="29"/>
      <c r="C19" s="29"/>
      <c r="D19" s="29"/>
      <c r="E19" s="29" t="s">
        <v>135</v>
      </c>
      <c r="F19" s="123" t="s">
        <v>136</v>
      </c>
      <c r="G19" s="29"/>
      <c r="H19" s="29"/>
      <c r="I19" s="29"/>
      <c r="J19" s="29"/>
      <c r="K19" s="29" t="s">
        <v>135</v>
      </c>
      <c r="L19" s="29" t="s">
        <v>137</v>
      </c>
      <c r="M19" s="29"/>
      <c r="N19" s="29"/>
      <c r="O19" s="29" t="s">
        <v>135</v>
      </c>
      <c r="P19" s="124" t="s">
        <v>138</v>
      </c>
      <c r="Q19" s="29"/>
      <c r="R19" s="29"/>
    </row>
    <row r="20" spans="1:18" ht="36.75" customHeight="1" thickTop="1" thickBot="1" x14ac:dyDescent="0.35">
      <c r="A20" s="29"/>
      <c r="B20" s="29"/>
      <c r="C20" s="29"/>
      <c r="D20" s="29"/>
      <c r="E20" s="29"/>
      <c r="F20" s="123"/>
      <c r="G20" s="29"/>
      <c r="H20" s="29"/>
      <c r="I20" s="29"/>
      <c r="J20" s="29"/>
      <c r="K20" s="29"/>
      <c r="L20" s="123" t="s">
        <v>139</v>
      </c>
      <c r="M20" s="123" t="s">
        <v>140</v>
      </c>
      <c r="N20" s="123"/>
      <c r="O20" s="29"/>
      <c r="P20" s="124"/>
      <c r="Q20" s="124" t="s">
        <v>135</v>
      </c>
      <c r="R20" s="123" t="s">
        <v>141</v>
      </c>
    </row>
    <row r="21" spans="1:18" ht="62.25" customHeight="1" thickTop="1" thickBot="1" x14ac:dyDescent="0.35">
      <c r="A21" s="29"/>
      <c r="B21" s="29"/>
      <c r="C21" s="29"/>
      <c r="D21" s="29"/>
      <c r="E21" s="29"/>
      <c r="F21" s="123"/>
      <c r="G21" s="29"/>
      <c r="H21" s="29"/>
      <c r="I21" s="29"/>
      <c r="J21" s="29"/>
      <c r="K21" s="29"/>
      <c r="L21" s="123"/>
      <c r="M21" s="125" t="s">
        <v>135</v>
      </c>
      <c r="N21" s="126" t="s">
        <v>142</v>
      </c>
      <c r="O21" s="29"/>
      <c r="P21" s="124"/>
      <c r="Q21" s="124"/>
      <c r="R21" s="123"/>
    </row>
    <row r="22" spans="1:18" s="127" customFormat="1" ht="11.4" thickTop="1" thickBot="1" x14ac:dyDescent="0.25">
      <c r="A22" s="78">
        <v>1</v>
      </c>
      <c r="B22" s="78">
        <v>2</v>
      </c>
      <c r="C22" s="78">
        <v>3</v>
      </c>
      <c r="D22" s="78">
        <v>4</v>
      </c>
      <c r="E22" s="78">
        <v>5</v>
      </c>
      <c r="F22" s="78">
        <v>6</v>
      </c>
      <c r="G22" s="78">
        <v>7</v>
      </c>
      <c r="H22" s="78">
        <v>8</v>
      </c>
      <c r="I22" s="78">
        <v>9</v>
      </c>
      <c r="J22" s="78">
        <v>10</v>
      </c>
      <c r="K22" s="78">
        <v>11</v>
      </c>
      <c r="L22" s="78">
        <v>12</v>
      </c>
      <c r="M22" s="78">
        <v>13</v>
      </c>
      <c r="N22" s="78">
        <v>14</v>
      </c>
      <c r="O22" s="78">
        <v>15</v>
      </c>
      <c r="P22" s="78">
        <v>16</v>
      </c>
      <c r="Q22" s="78">
        <v>17</v>
      </c>
      <c r="R22" s="78">
        <v>18</v>
      </c>
    </row>
    <row r="23" spans="1:18" s="127" customFormat="1" ht="11.4" thickTop="1" thickBot="1" x14ac:dyDescent="0.25">
      <c r="A23" s="78" t="s">
        <v>143</v>
      </c>
      <c r="B23" s="64" t="s">
        <v>144</v>
      </c>
      <c r="C23" s="128" t="s">
        <v>145</v>
      </c>
      <c r="D23" s="129">
        <f>SUM('[1]070101:Ф.4.1.КФК30'!D23)</f>
        <v>10549646.210000001</v>
      </c>
      <c r="E23" s="129">
        <f>SUM('[1]070101:Ф.4.1.КФК30'!E23)</f>
        <v>1024066.64</v>
      </c>
      <c r="F23" s="129">
        <f>SUM('[1]070101:Ф.4.1.КФК30'!F23)</f>
        <v>0</v>
      </c>
      <c r="G23" s="129">
        <f>SUM('[1]070101:Ф.4.1.КФК30'!G23)</f>
        <v>0</v>
      </c>
      <c r="H23" s="129">
        <f>SUM('[1]070101:Ф.4.1.КФК30'!H23)</f>
        <v>0</v>
      </c>
      <c r="I23" s="129">
        <f>SUM('[1]070101:Ф.4.1.КФК30'!I23)</f>
        <v>1924874.44</v>
      </c>
      <c r="J23" s="129">
        <f>SUM('[1]070101:Ф.4.1.КФК30'!J23)</f>
        <v>1953314.53</v>
      </c>
      <c r="K23" s="130" t="s">
        <v>144</v>
      </c>
      <c r="L23" s="130" t="s">
        <v>144</v>
      </c>
      <c r="M23" s="130" t="s">
        <v>144</v>
      </c>
      <c r="N23" s="130" t="s">
        <v>144</v>
      </c>
      <c r="O23" s="130" t="s">
        <v>144</v>
      </c>
      <c r="P23" s="130" t="s">
        <v>144</v>
      </c>
      <c r="Q23" s="129">
        <f>SUM('[1]070101:Ф.4.1.КФК30'!Q23)</f>
        <v>1123525.58</v>
      </c>
      <c r="R23" s="129">
        <f>SUM('[1]070101:Ф.4.1.КФК30'!R23)</f>
        <v>0</v>
      </c>
    </row>
    <row r="24" spans="1:18" s="127" customFormat="1" ht="13.5" customHeight="1" thickTop="1" thickBot="1" x14ac:dyDescent="0.25">
      <c r="A24" s="131" t="s">
        <v>146</v>
      </c>
      <c r="B24" s="64" t="s">
        <v>144</v>
      </c>
      <c r="C24" s="128" t="s">
        <v>147</v>
      </c>
      <c r="D24" s="129">
        <f>SUM('[1]070101:Ф.4.1.КФК30'!D24)</f>
        <v>9473228</v>
      </c>
      <c r="E24" s="130" t="s">
        <v>144</v>
      </c>
      <c r="F24" s="130" t="s">
        <v>144</v>
      </c>
      <c r="G24" s="130" t="s">
        <v>144</v>
      </c>
      <c r="H24" s="130" t="s">
        <v>144</v>
      </c>
      <c r="I24" s="129">
        <f>SUM('[1]070101:Ф.4.1.КФК30'!I24)</f>
        <v>1907894.02</v>
      </c>
      <c r="J24" s="129">
        <f>SUM('[1]070101:Ф.4.1.КФК30'!J24)</f>
        <v>1936334.11</v>
      </c>
      <c r="K24" s="130" t="s">
        <v>144</v>
      </c>
      <c r="L24" s="130" t="s">
        <v>144</v>
      </c>
      <c r="M24" s="130" t="s">
        <v>144</v>
      </c>
      <c r="N24" s="130" t="s">
        <v>144</v>
      </c>
      <c r="O24" s="130" t="s">
        <v>144</v>
      </c>
      <c r="P24" s="130" t="s">
        <v>144</v>
      </c>
      <c r="Q24" s="130" t="s">
        <v>144</v>
      </c>
      <c r="R24" s="130" t="s">
        <v>144</v>
      </c>
    </row>
    <row r="25" spans="1:18" s="127" customFormat="1" ht="11.4" thickTop="1" thickBot="1" x14ac:dyDescent="0.25">
      <c r="A25" s="83" t="s">
        <v>148</v>
      </c>
      <c r="B25" s="64" t="s">
        <v>144</v>
      </c>
      <c r="C25" s="128" t="s">
        <v>149</v>
      </c>
      <c r="D25" s="129">
        <f>SUM('[1]070101:Ф.4.1.КФК30'!D25)</f>
        <v>0</v>
      </c>
      <c r="E25" s="130" t="s">
        <v>144</v>
      </c>
      <c r="F25" s="130" t="s">
        <v>144</v>
      </c>
      <c r="G25" s="130" t="s">
        <v>144</v>
      </c>
      <c r="H25" s="130" t="s">
        <v>144</v>
      </c>
      <c r="I25" s="129">
        <f>SUM('[1]070101:Ф.4.1.КФК30'!I25)</f>
        <v>0</v>
      </c>
      <c r="J25" s="129">
        <f>SUM('[1]070101:Ф.4.1.КФК30'!J25)</f>
        <v>0</v>
      </c>
      <c r="K25" s="130" t="s">
        <v>144</v>
      </c>
      <c r="L25" s="130" t="s">
        <v>144</v>
      </c>
      <c r="M25" s="130" t="s">
        <v>144</v>
      </c>
      <c r="N25" s="130" t="s">
        <v>144</v>
      </c>
      <c r="O25" s="130" t="s">
        <v>144</v>
      </c>
      <c r="P25" s="130" t="s">
        <v>144</v>
      </c>
      <c r="Q25" s="130" t="s">
        <v>144</v>
      </c>
      <c r="R25" s="130" t="s">
        <v>144</v>
      </c>
    </row>
    <row r="26" spans="1:18" s="127" customFormat="1" ht="11.4" thickTop="1" thickBot="1" x14ac:dyDescent="0.25">
      <c r="A26" s="131" t="s">
        <v>150</v>
      </c>
      <c r="B26" s="64" t="s">
        <v>144</v>
      </c>
      <c r="C26" s="128" t="s">
        <v>151</v>
      </c>
      <c r="D26" s="129">
        <f>SUM('[1]070101:Ф.4.1.КФК30'!D26)</f>
        <v>53760</v>
      </c>
      <c r="E26" s="130" t="s">
        <v>144</v>
      </c>
      <c r="F26" s="130" t="s">
        <v>144</v>
      </c>
      <c r="G26" s="130" t="s">
        <v>144</v>
      </c>
      <c r="H26" s="130" t="s">
        <v>144</v>
      </c>
      <c r="I26" s="129">
        <f>SUM('[1]070101:Ф.4.1.КФК30'!I26)</f>
        <v>15860.62</v>
      </c>
      <c r="J26" s="129">
        <f>SUM('[1]070101:Ф.4.1.КФК30'!J26)</f>
        <v>15860.62</v>
      </c>
      <c r="K26" s="130" t="s">
        <v>144</v>
      </c>
      <c r="L26" s="130" t="s">
        <v>144</v>
      </c>
      <c r="M26" s="130" t="s">
        <v>144</v>
      </c>
      <c r="N26" s="130" t="s">
        <v>144</v>
      </c>
      <c r="O26" s="130" t="s">
        <v>144</v>
      </c>
      <c r="P26" s="130" t="s">
        <v>144</v>
      </c>
      <c r="Q26" s="130" t="s">
        <v>144</v>
      </c>
      <c r="R26" s="130" t="s">
        <v>144</v>
      </c>
    </row>
    <row r="27" spans="1:18" s="127" customFormat="1" ht="12" customHeight="1" thickTop="1" thickBot="1" x14ac:dyDescent="0.25">
      <c r="A27" s="132" t="s">
        <v>152</v>
      </c>
      <c r="B27" s="64" t="s">
        <v>144</v>
      </c>
      <c r="C27" s="128" t="s">
        <v>153</v>
      </c>
      <c r="D27" s="129">
        <f>SUM('[1]070101:Ф.4.1.КФК30'!D27)</f>
        <v>1119.8</v>
      </c>
      <c r="E27" s="130" t="s">
        <v>144</v>
      </c>
      <c r="F27" s="130" t="s">
        <v>144</v>
      </c>
      <c r="G27" s="130" t="s">
        <v>144</v>
      </c>
      <c r="H27" s="130" t="s">
        <v>144</v>
      </c>
      <c r="I27" s="129">
        <f>SUM('[1]070101:Ф.4.1.КФК30'!I27)</f>
        <v>1119.8</v>
      </c>
      <c r="J27" s="129">
        <f>SUM('[1]070101:Ф.4.1.КФК30'!J27)</f>
        <v>1119.8</v>
      </c>
      <c r="K27" s="130" t="s">
        <v>144</v>
      </c>
      <c r="L27" s="130" t="s">
        <v>144</v>
      </c>
      <c r="M27" s="130" t="s">
        <v>144</v>
      </c>
      <c r="N27" s="130" t="s">
        <v>144</v>
      </c>
      <c r="O27" s="130" t="s">
        <v>144</v>
      </c>
      <c r="P27" s="130" t="s">
        <v>144</v>
      </c>
      <c r="Q27" s="130" t="s">
        <v>144</v>
      </c>
      <c r="R27" s="130" t="s">
        <v>144</v>
      </c>
    </row>
    <row r="28" spans="1:18" s="127" customFormat="1" ht="11.4" thickTop="1" thickBot="1" x14ac:dyDescent="0.25">
      <c r="A28" s="131" t="s">
        <v>154</v>
      </c>
      <c r="B28" s="64" t="s">
        <v>144</v>
      </c>
      <c r="C28" s="128" t="s">
        <v>155</v>
      </c>
      <c r="D28" s="129">
        <f>SUM('[1]070101:Ф.4.1.КФК30'!D28)</f>
        <v>1021538.4099999999</v>
      </c>
      <c r="E28" s="130" t="s">
        <v>144</v>
      </c>
      <c r="F28" s="130" t="s">
        <v>144</v>
      </c>
      <c r="G28" s="130" t="s">
        <v>144</v>
      </c>
      <c r="H28" s="130" t="s">
        <v>144</v>
      </c>
      <c r="I28" s="130" t="s">
        <v>144</v>
      </c>
      <c r="J28" s="130" t="s">
        <v>144</v>
      </c>
      <c r="K28" s="130" t="s">
        <v>144</v>
      </c>
      <c r="L28" s="130" t="s">
        <v>144</v>
      </c>
      <c r="M28" s="130" t="s">
        <v>144</v>
      </c>
      <c r="N28" s="130" t="s">
        <v>144</v>
      </c>
      <c r="O28" s="130" t="s">
        <v>144</v>
      </c>
      <c r="P28" s="130" t="s">
        <v>144</v>
      </c>
      <c r="Q28" s="130" t="s">
        <v>144</v>
      </c>
      <c r="R28" s="130" t="s">
        <v>144</v>
      </c>
    </row>
    <row r="29" spans="1:18" s="127" customFormat="1" ht="11.4" thickTop="1" thickBot="1" x14ac:dyDescent="0.25">
      <c r="A29" s="78" t="s">
        <v>156</v>
      </c>
      <c r="B29" s="78" t="s">
        <v>144</v>
      </c>
      <c r="C29" s="128" t="s">
        <v>157</v>
      </c>
      <c r="D29" s="129">
        <f>SUM('[1]070101:Ф.4.1.КФК30'!D29)</f>
        <v>10549646.210000001</v>
      </c>
      <c r="E29" s="130" t="s">
        <v>144</v>
      </c>
      <c r="F29" s="130" t="s">
        <v>144</v>
      </c>
      <c r="G29" s="130" t="s">
        <v>144</v>
      </c>
      <c r="H29" s="130" t="s">
        <v>144</v>
      </c>
      <c r="I29" s="130" t="s">
        <v>144</v>
      </c>
      <c r="J29" s="130" t="s">
        <v>144</v>
      </c>
      <c r="K29" s="129">
        <f>SUM('[1]070101:Ф.4.1.КФК30'!K29)</f>
        <v>1853855.59</v>
      </c>
      <c r="L29" s="129">
        <f>SUM('[1]070101:Ф.4.1.КФК30'!L29)</f>
        <v>0</v>
      </c>
      <c r="M29" s="129">
        <f>SUM('[1]070101:Ф.4.1.КФК30'!M29)</f>
        <v>0</v>
      </c>
      <c r="N29" s="129">
        <f>SUM('[1]070101:Ф.4.1.КФК30'!N29)</f>
        <v>0</v>
      </c>
      <c r="O29" s="129">
        <f>SUM('[1]070101:Ф.4.1.КФК30'!O29)</f>
        <v>2082732.46</v>
      </c>
      <c r="P29" s="129">
        <f>SUM('[1]070101:Ф.4.1.КФК30'!P29)</f>
        <v>0</v>
      </c>
      <c r="Q29" s="130" t="s">
        <v>144</v>
      </c>
      <c r="R29" s="130" t="s">
        <v>144</v>
      </c>
    </row>
    <row r="30" spans="1:18" s="127" customFormat="1" ht="11.4" thickTop="1" thickBot="1" x14ac:dyDescent="0.25">
      <c r="A30" s="77" t="s">
        <v>158</v>
      </c>
      <c r="B30" s="64"/>
      <c r="C30" s="128"/>
      <c r="D30" s="129"/>
      <c r="E30" s="129"/>
      <c r="F30" s="130"/>
      <c r="G30" s="130"/>
      <c r="H30" s="130"/>
      <c r="I30" s="130"/>
      <c r="J30" s="130"/>
      <c r="K30" s="129"/>
      <c r="L30" s="129"/>
      <c r="M30" s="129"/>
      <c r="N30" s="129"/>
      <c r="O30" s="129"/>
      <c r="P30" s="129"/>
      <c r="Q30" s="130"/>
      <c r="R30" s="130"/>
    </row>
    <row r="31" spans="1:18" s="127" customFormat="1" ht="11.4" thickTop="1" thickBot="1" x14ac:dyDescent="0.25">
      <c r="A31" s="64" t="s">
        <v>159</v>
      </c>
      <c r="B31" s="64">
        <v>2000</v>
      </c>
      <c r="C31" s="128" t="s">
        <v>160</v>
      </c>
      <c r="D31" s="129">
        <f>SUM('[1]070101:Ф.4.1.КФК30'!D31)</f>
        <v>10549646.210000001</v>
      </c>
      <c r="E31" s="130" t="s">
        <v>144</v>
      </c>
      <c r="F31" s="130" t="s">
        <v>144</v>
      </c>
      <c r="G31" s="130" t="s">
        <v>144</v>
      </c>
      <c r="H31" s="130" t="s">
        <v>144</v>
      </c>
      <c r="I31" s="130" t="s">
        <v>144</v>
      </c>
      <c r="J31" s="130" t="s">
        <v>144</v>
      </c>
      <c r="K31" s="129">
        <f>SUM('[1]070101:Ф.4.1.КФК30'!K31)</f>
        <v>1853855.59</v>
      </c>
      <c r="L31" s="129">
        <f>SUM('[1]070101:Ф.4.1.КФК30'!L31)</f>
        <v>0</v>
      </c>
      <c r="M31" s="129">
        <f>SUM('[1]070101:Ф.4.1.КФК30'!M31)</f>
        <v>0</v>
      </c>
      <c r="N31" s="129">
        <f>SUM('[1]070101:Ф.4.1.КФК30'!N31)</f>
        <v>0</v>
      </c>
      <c r="O31" s="129">
        <f>SUM('[1]070101:Ф.4.1.КФК30'!O31)</f>
        <v>2082732.46</v>
      </c>
      <c r="P31" s="129">
        <f>SUM('[1]070101:Ф.4.1.КФК30'!P31)</f>
        <v>0</v>
      </c>
      <c r="Q31" s="130" t="s">
        <v>144</v>
      </c>
      <c r="R31" s="130" t="s">
        <v>144</v>
      </c>
    </row>
    <row r="32" spans="1:18" s="127" customFormat="1" ht="11.4" thickTop="1" thickBot="1" x14ac:dyDescent="0.25">
      <c r="A32" s="133" t="s">
        <v>161</v>
      </c>
      <c r="B32" s="64">
        <v>2100</v>
      </c>
      <c r="C32" s="128" t="s">
        <v>162</v>
      </c>
      <c r="D32" s="129">
        <f>SUM('[1]070101:Ф.4.1.КФК30'!D32)</f>
        <v>0</v>
      </c>
      <c r="E32" s="130" t="s">
        <v>144</v>
      </c>
      <c r="F32" s="130" t="s">
        <v>144</v>
      </c>
      <c r="G32" s="130" t="s">
        <v>144</v>
      </c>
      <c r="H32" s="130" t="s">
        <v>144</v>
      </c>
      <c r="I32" s="130" t="s">
        <v>144</v>
      </c>
      <c r="J32" s="130" t="s">
        <v>144</v>
      </c>
      <c r="K32" s="129">
        <f>SUM('[1]070101:Ф.4.1.КФК30'!K32)</f>
        <v>0</v>
      </c>
      <c r="L32" s="129">
        <f>SUM('[1]070101:Ф.4.1.КФК30'!L32)</f>
        <v>0</v>
      </c>
      <c r="M32" s="129">
        <f>SUM('[1]070101:Ф.4.1.КФК30'!M32)</f>
        <v>0</v>
      </c>
      <c r="N32" s="129">
        <f>SUM('[1]070101:Ф.4.1.КФК30'!N32)</f>
        <v>0</v>
      </c>
      <c r="O32" s="129">
        <f>SUM('[1]070101:Ф.4.1.КФК30'!O32)</f>
        <v>0</v>
      </c>
      <c r="P32" s="129">
        <f>SUM('[1]070101:Ф.4.1.КФК30'!P32)</f>
        <v>0</v>
      </c>
      <c r="Q32" s="130" t="s">
        <v>144</v>
      </c>
      <c r="R32" s="130" t="s">
        <v>144</v>
      </c>
    </row>
    <row r="33" spans="1:18" s="127" customFormat="1" ht="11.4" thickTop="1" thickBot="1" x14ac:dyDescent="0.25">
      <c r="A33" s="134" t="s">
        <v>163</v>
      </c>
      <c r="B33" s="135">
        <v>2110</v>
      </c>
      <c r="C33" s="135">
        <v>100</v>
      </c>
      <c r="D33" s="129">
        <f>SUM('[1]070101:Ф.4.1.КФК30'!D33)</f>
        <v>0</v>
      </c>
      <c r="E33" s="130" t="s">
        <v>144</v>
      </c>
      <c r="F33" s="130" t="s">
        <v>144</v>
      </c>
      <c r="G33" s="130" t="s">
        <v>144</v>
      </c>
      <c r="H33" s="130" t="s">
        <v>144</v>
      </c>
      <c r="I33" s="130" t="s">
        <v>144</v>
      </c>
      <c r="J33" s="130" t="s">
        <v>144</v>
      </c>
      <c r="K33" s="129">
        <f>SUM('[1]070101:Ф.4.1.КФК30'!K33)</f>
        <v>0</v>
      </c>
      <c r="L33" s="129">
        <f>SUM('[1]070101:Ф.4.1.КФК30'!L33)</f>
        <v>0</v>
      </c>
      <c r="M33" s="129">
        <f>SUM('[1]070101:Ф.4.1.КФК30'!M33)</f>
        <v>0</v>
      </c>
      <c r="N33" s="129">
        <f>SUM('[1]070101:Ф.4.1.КФК30'!N33)</f>
        <v>0</v>
      </c>
      <c r="O33" s="129">
        <f>SUM('[1]070101:Ф.4.1.КФК30'!O33)</f>
        <v>0</v>
      </c>
      <c r="P33" s="129">
        <f>SUM('[1]070101:Ф.4.1.КФК30'!P33)</f>
        <v>0</v>
      </c>
      <c r="Q33" s="130" t="s">
        <v>144</v>
      </c>
      <c r="R33" s="130" t="s">
        <v>144</v>
      </c>
    </row>
    <row r="34" spans="1:18" s="127" customFormat="1" ht="11.4" thickTop="1" thickBot="1" x14ac:dyDescent="0.25">
      <c r="A34" s="136" t="s">
        <v>164</v>
      </c>
      <c r="B34" s="125">
        <v>2111</v>
      </c>
      <c r="C34" s="125">
        <v>110</v>
      </c>
      <c r="D34" s="129">
        <f>SUM('[1]070101:Ф.4.1.КФК30'!D34)</f>
        <v>0</v>
      </c>
      <c r="E34" s="130" t="s">
        <v>144</v>
      </c>
      <c r="F34" s="130" t="s">
        <v>144</v>
      </c>
      <c r="G34" s="130" t="s">
        <v>144</v>
      </c>
      <c r="H34" s="130" t="s">
        <v>144</v>
      </c>
      <c r="I34" s="130" t="s">
        <v>144</v>
      </c>
      <c r="J34" s="130" t="s">
        <v>144</v>
      </c>
      <c r="K34" s="129">
        <f>SUM('[1]070101:Ф.4.1.КФК30'!K34)</f>
        <v>0</v>
      </c>
      <c r="L34" s="129">
        <f>SUM('[1]070101:Ф.4.1.КФК30'!L34)</f>
        <v>0</v>
      </c>
      <c r="M34" s="129">
        <f>SUM('[1]070101:Ф.4.1.КФК30'!M34)</f>
        <v>0</v>
      </c>
      <c r="N34" s="129">
        <f>SUM('[1]070101:Ф.4.1.КФК30'!N34)</f>
        <v>0</v>
      </c>
      <c r="O34" s="129">
        <f>SUM('[1]070101:Ф.4.1.КФК30'!O34)</f>
        <v>0</v>
      </c>
      <c r="P34" s="129">
        <f>SUM('[1]070101:Ф.4.1.КФК30'!P34)</f>
        <v>0</v>
      </c>
      <c r="Q34" s="130" t="s">
        <v>144</v>
      </c>
      <c r="R34" s="130" t="s">
        <v>144</v>
      </c>
    </row>
    <row r="35" spans="1:18" s="127" customFormat="1" ht="11.4" thickTop="1" thickBot="1" x14ac:dyDescent="0.25">
      <c r="A35" s="136" t="s">
        <v>165</v>
      </c>
      <c r="B35" s="125">
        <v>2112</v>
      </c>
      <c r="C35" s="125">
        <v>120</v>
      </c>
      <c r="D35" s="129">
        <f>SUM('[1]070101:Ф.4.1.КФК30'!D35)</f>
        <v>0</v>
      </c>
      <c r="E35" s="130" t="s">
        <v>144</v>
      </c>
      <c r="F35" s="130" t="s">
        <v>144</v>
      </c>
      <c r="G35" s="130" t="s">
        <v>144</v>
      </c>
      <c r="H35" s="130" t="s">
        <v>144</v>
      </c>
      <c r="I35" s="130" t="s">
        <v>144</v>
      </c>
      <c r="J35" s="130" t="s">
        <v>144</v>
      </c>
      <c r="K35" s="129">
        <f>SUM('[1]070101:Ф.4.1.КФК30'!K35)</f>
        <v>0</v>
      </c>
      <c r="L35" s="129">
        <f>SUM('[1]070101:Ф.4.1.КФК30'!L35)</f>
        <v>0</v>
      </c>
      <c r="M35" s="129">
        <f>SUM('[1]070101:Ф.4.1.КФК30'!M35)</f>
        <v>0</v>
      </c>
      <c r="N35" s="129">
        <f>SUM('[1]070101:Ф.4.1.КФК30'!N35)</f>
        <v>0</v>
      </c>
      <c r="O35" s="129">
        <f>SUM('[1]070101:Ф.4.1.КФК30'!O35)</f>
        <v>0</v>
      </c>
      <c r="P35" s="129">
        <f>SUM('[1]070101:Ф.4.1.КФК30'!P35)</f>
        <v>0</v>
      </c>
      <c r="Q35" s="130" t="s">
        <v>144</v>
      </c>
      <c r="R35" s="130" t="s">
        <v>144</v>
      </c>
    </row>
    <row r="36" spans="1:18" s="127" customFormat="1" ht="11.4" thickTop="1" thickBot="1" x14ac:dyDescent="0.25">
      <c r="A36" s="137" t="s">
        <v>166</v>
      </c>
      <c r="B36" s="135">
        <v>2120</v>
      </c>
      <c r="C36" s="135">
        <v>130</v>
      </c>
      <c r="D36" s="129">
        <f>SUM('[1]070101:Ф.4.1.КФК30'!D36)</f>
        <v>0</v>
      </c>
      <c r="E36" s="130" t="s">
        <v>144</v>
      </c>
      <c r="F36" s="130" t="s">
        <v>144</v>
      </c>
      <c r="G36" s="130" t="s">
        <v>144</v>
      </c>
      <c r="H36" s="130" t="s">
        <v>144</v>
      </c>
      <c r="I36" s="130" t="s">
        <v>144</v>
      </c>
      <c r="J36" s="130" t="s">
        <v>144</v>
      </c>
      <c r="K36" s="129">
        <f>SUM('[1]070101:Ф.4.1.КФК30'!K36)</f>
        <v>0</v>
      </c>
      <c r="L36" s="129">
        <f>SUM('[1]070101:Ф.4.1.КФК30'!L36)</f>
        <v>0</v>
      </c>
      <c r="M36" s="129">
        <f>SUM('[1]070101:Ф.4.1.КФК30'!M36)</f>
        <v>0</v>
      </c>
      <c r="N36" s="129">
        <f>SUM('[1]070101:Ф.4.1.КФК30'!N36)</f>
        <v>0</v>
      </c>
      <c r="O36" s="129">
        <f>SUM('[1]070101:Ф.4.1.КФК30'!O36)</f>
        <v>0</v>
      </c>
      <c r="P36" s="129">
        <f>SUM('[1]070101:Ф.4.1.КФК30'!P36)</f>
        <v>0</v>
      </c>
      <c r="Q36" s="130" t="s">
        <v>144</v>
      </c>
      <c r="R36" s="130" t="s">
        <v>144</v>
      </c>
    </row>
    <row r="37" spans="1:18" s="127" customFormat="1" ht="11.4" thickTop="1" thickBot="1" x14ac:dyDescent="0.25">
      <c r="A37" s="138" t="s">
        <v>167</v>
      </c>
      <c r="B37" s="64">
        <v>2200</v>
      </c>
      <c r="C37" s="64">
        <v>140</v>
      </c>
      <c r="D37" s="129">
        <f>SUM('[1]070101:Ф.4.1.КФК30'!D37)</f>
        <v>10541486.210000001</v>
      </c>
      <c r="E37" s="130" t="s">
        <v>144</v>
      </c>
      <c r="F37" s="130" t="s">
        <v>144</v>
      </c>
      <c r="G37" s="130" t="s">
        <v>144</v>
      </c>
      <c r="H37" s="130" t="s">
        <v>144</v>
      </c>
      <c r="I37" s="130" t="s">
        <v>144</v>
      </c>
      <c r="J37" s="130" t="s">
        <v>144</v>
      </c>
      <c r="K37" s="129">
        <f>SUM('[1]070101:Ф.4.1.КФК30'!K37)</f>
        <v>1846948.52</v>
      </c>
      <c r="L37" s="129">
        <f>SUM('[1]070101:Ф.4.1.КФК30'!L37)</f>
        <v>0</v>
      </c>
      <c r="M37" s="129">
        <f>SUM('[1]070101:Ф.4.1.КФК30'!M37)</f>
        <v>0</v>
      </c>
      <c r="N37" s="129">
        <f>SUM('[1]070101:Ф.4.1.КФК30'!N37)</f>
        <v>0</v>
      </c>
      <c r="O37" s="129">
        <f>SUM('[1]070101:Ф.4.1.КФК30'!O37)</f>
        <v>2075825.39</v>
      </c>
      <c r="P37" s="129">
        <f>SUM('[1]070101:Ф.4.1.КФК30'!P37)</f>
        <v>0</v>
      </c>
      <c r="Q37" s="130" t="s">
        <v>144</v>
      </c>
      <c r="R37" s="130" t="s">
        <v>144</v>
      </c>
    </row>
    <row r="38" spans="1:18" s="127" customFormat="1" ht="11.4" thickTop="1" thickBot="1" x14ac:dyDescent="0.25">
      <c r="A38" s="134" t="s">
        <v>168</v>
      </c>
      <c r="B38" s="135">
        <v>2210</v>
      </c>
      <c r="C38" s="135">
        <v>150</v>
      </c>
      <c r="D38" s="129">
        <f>SUM('[1]070101:Ф.4.1.КФК30'!D38)</f>
        <v>97599.37000000001</v>
      </c>
      <c r="E38" s="130" t="s">
        <v>144</v>
      </c>
      <c r="F38" s="130" t="s">
        <v>144</v>
      </c>
      <c r="G38" s="130" t="s">
        <v>144</v>
      </c>
      <c r="H38" s="130" t="s">
        <v>144</v>
      </c>
      <c r="I38" s="130" t="s">
        <v>144</v>
      </c>
      <c r="J38" s="130" t="s">
        <v>144</v>
      </c>
      <c r="K38" s="129">
        <f>SUM('[1]070101:Ф.4.1.КФК30'!K38)</f>
        <v>0</v>
      </c>
      <c r="L38" s="129">
        <f>SUM('[1]070101:Ф.4.1.КФК30'!L38)</f>
        <v>0</v>
      </c>
      <c r="M38" s="129">
        <f>SUM('[1]070101:Ф.4.1.КФК30'!M38)</f>
        <v>0</v>
      </c>
      <c r="N38" s="129">
        <f>SUM('[1]070101:Ф.4.1.КФК30'!N38)</f>
        <v>0</v>
      </c>
      <c r="O38" s="129">
        <f>SUM('[1]070101:Ф.4.1.КФК30'!O38)</f>
        <v>14950.25</v>
      </c>
      <c r="P38" s="129">
        <f>SUM('[1]070101:Ф.4.1.КФК30'!P38)</f>
        <v>0</v>
      </c>
      <c r="Q38" s="130" t="s">
        <v>144</v>
      </c>
      <c r="R38" s="130" t="s">
        <v>144</v>
      </c>
    </row>
    <row r="39" spans="1:18" s="127" customFormat="1" ht="11.4" thickTop="1" thickBot="1" x14ac:dyDescent="0.25">
      <c r="A39" s="134" t="s">
        <v>169</v>
      </c>
      <c r="B39" s="135">
        <v>2220</v>
      </c>
      <c r="C39" s="135">
        <v>160</v>
      </c>
      <c r="D39" s="129">
        <f>SUM('[1]070101:Ф.4.1.КФК30'!D39)</f>
        <v>0</v>
      </c>
      <c r="E39" s="130" t="s">
        <v>144</v>
      </c>
      <c r="F39" s="130" t="s">
        <v>144</v>
      </c>
      <c r="G39" s="130" t="s">
        <v>144</v>
      </c>
      <c r="H39" s="130" t="s">
        <v>144</v>
      </c>
      <c r="I39" s="130" t="s">
        <v>144</v>
      </c>
      <c r="J39" s="130" t="s">
        <v>144</v>
      </c>
      <c r="K39" s="129">
        <f>SUM('[1]070101:Ф.4.1.КФК30'!K39)</f>
        <v>0</v>
      </c>
      <c r="L39" s="129">
        <f>SUM('[1]070101:Ф.4.1.КФК30'!L39)</f>
        <v>0</v>
      </c>
      <c r="M39" s="129">
        <f>SUM('[1]070101:Ф.4.1.КФК30'!M39)</f>
        <v>0</v>
      </c>
      <c r="N39" s="129">
        <f>SUM('[1]070101:Ф.4.1.КФК30'!N39)</f>
        <v>0</v>
      </c>
      <c r="O39" s="129">
        <f>SUM('[1]070101:Ф.4.1.КФК30'!O39)</f>
        <v>0</v>
      </c>
      <c r="P39" s="129">
        <f>SUM('[1]070101:Ф.4.1.КФК30'!P39)</f>
        <v>0</v>
      </c>
      <c r="Q39" s="130" t="s">
        <v>144</v>
      </c>
      <c r="R39" s="130" t="s">
        <v>144</v>
      </c>
    </row>
    <row r="40" spans="1:18" s="127" customFormat="1" ht="11.4" thickTop="1" thickBot="1" x14ac:dyDescent="0.25">
      <c r="A40" s="134" t="s">
        <v>170</v>
      </c>
      <c r="B40" s="135">
        <v>2230</v>
      </c>
      <c r="C40" s="135">
        <v>170</v>
      </c>
      <c r="D40" s="129">
        <f>SUM('[1]070101:Ф.4.1.КФК30'!D40)</f>
        <v>10439886.84</v>
      </c>
      <c r="E40" s="130" t="s">
        <v>144</v>
      </c>
      <c r="F40" s="130" t="s">
        <v>144</v>
      </c>
      <c r="G40" s="130" t="s">
        <v>144</v>
      </c>
      <c r="H40" s="130" t="s">
        <v>144</v>
      </c>
      <c r="I40" s="130" t="s">
        <v>144</v>
      </c>
      <c r="J40" s="130" t="s">
        <v>144</v>
      </c>
      <c r="K40" s="129">
        <f>SUM('[1]070101:Ф.4.1.КФК30'!K40)</f>
        <v>1846948.52</v>
      </c>
      <c r="L40" s="129">
        <f>SUM('[1]070101:Ф.4.1.КФК30'!L40)</f>
        <v>0</v>
      </c>
      <c r="M40" s="129">
        <f>SUM('[1]070101:Ф.4.1.КФК30'!M40)</f>
        <v>0</v>
      </c>
      <c r="N40" s="129">
        <f>SUM('[1]070101:Ф.4.1.КФК30'!N40)</f>
        <v>0</v>
      </c>
      <c r="O40" s="129">
        <f>SUM('[1]070101:Ф.4.1.КФК30'!O40)</f>
        <v>2060875.14</v>
      </c>
      <c r="P40" s="129">
        <f>SUM('[1]070101:Ф.4.1.КФК30'!P40)</f>
        <v>0</v>
      </c>
      <c r="Q40" s="130" t="s">
        <v>144</v>
      </c>
      <c r="R40" s="130" t="s">
        <v>144</v>
      </c>
    </row>
    <row r="41" spans="1:18" s="127" customFormat="1" ht="11.4" thickTop="1" thickBot="1" x14ac:dyDescent="0.25">
      <c r="A41" s="134" t="s">
        <v>171</v>
      </c>
      <c r="B41" s="135">
        <v>2240</v>
      </c>
      <c r="C41" s="135">
        <v>180</v>
      </c>
      <c r="D41" s="129">
        <f>SUM('[1]070101:Ф.4.1.КФК30'!D41)</f>
        <v>4000</v>
      </c>
      <c r="E41" s="130" t="s">
        <v>144</v>
      </c>
      <c r="F41" s="130" t="s">
        <v>144</v>
      </c>
      <c r="G41" s="130" t="s">
        <v>144</v>
      </c>
      <c r="H41" s="130" t="s">
        <v>144</v>
      </c>
      <c r="I41" s="130" t="s">
        <v>144</v>
      </c>
      <c r="J41" s="130" t="s">
        <v>144</v>
      </c>
      <c r="K41" s="129">
        <f>SUM('[1]070101:Ф.4.1.КФК30'!K41)</f>
        <v>0</v>
      </c>
      <c r="L41" s="129">
        <f>SUM('[1]070101:Ф.4.1.КФК30'!L41)</f>
        <v>0</v>
      </c>
      <c r="M41" s="129">
        <f>SUM('[1]070101:Ф.4.1.КФК30'!M41)</f>
        <v>0</v>
      </c>
      <c r="N41" s="129">
        <f>SUM('[1]070101:Ф.4.1.КФК30'!N41)</f>
        <v>0</v>
      </c>
      <c r="O41" s="129">
        <f>SUM('[1]070101:Ф.4.1.КФК30'!O41)</f>
        <v>0</v>
      </c>
      <c r="P41" s="129">
        <f>SUM('[1]070101:Ф.4.1.КФК30'!P41)</f>
        <v>0</v>
      </c>
      <c r="Q41" s="130" t="s">
        <v>144</v>
      </c>
      <c r="R41" s="130" t="s">
        <v>144</v>
      </c>
    </row>
    <row r="42" spans="1:18" s="127" customFormat="1" ht="11.25" customHeight="1" thickTop="1" thickBot="1" x14ac:dyDescent="0.25">
      <c r="A42" s="134" t="s">
        <v>172</v>
      </c>
      <c r="B42" s="135">
        <v>2250</v>
      </c>
      <c r="C42" s="135">
        <v>190</v>
      </c>
      <c r="D42" s="129">
        <f>SUM('[1]070101:Ф.4.1.КФК30'!D42)</f>
        <v>0</v>
      </c>
      <c r="E42" s="130" t="s">
        <v>144</v>
      </c>
      <c r="F42" s="130" t="s">
        <v>144</v>
      </c>
      <c r="G42" s="130" t="s">
        <v>144</v>
      </c>
      <c r="H42" s="130" t="s">
        <v>144</v>
      </c>
      <c r="I42" s="130" t="s">
        <v>144</v>
      </c>
      <c r="J42" s="130" t="s">
        <v>144</v>
      </c>
      <c r="K42" s="129">
        <f>SUM('[1]070101:Ф.4.1.КФК30'!K42)</f>
        <v>0</v>
      </c>
      <c r="L42" s="129">
        <f>SUM('[1]070101:Ф.4.1.КФК30'!L42)</f>
        <v>0</v>
      </c>
      <c r="M42" s="129">
        <f>SUM('[1]070101:Ф.4.1.КФК30'!M42)</f>
        <v>0</v>
      </c>
      <c r="N42" s="129">
        <f>SUM('[1]070101:Ф.4.1.КФК30'!N42)</f>
        <v>0</v>
      </c>
      <c r="O42" s="129">
        <f>SUM('[1]070101:Ф.4.1.КФК30'!O42)</f>
        <v>0</v>
      </c>
      <c r="P42" s="129">
        <f>SUM('[1]070101:Ф.4.1.КФК30'!P42)</f>
        <v>0</v>
      </c>
      <c r="Q42" s="130" t="s">
        <v>144</v>
      </c>
      <c r="R42" s="130" t="s">
        <v>144</v>
      </c>
    </row>
    <row r="43" spans="1:18" s="127" customFormat="1" ht="11.25" customHeight="1" thickTop="1" thickBot="1" x14ac:dyDescent="0.25">
      <c r="A43" s="137" t="s">
        <v>173</v>
      </c>
      <c r="B43" s="135">
        <v>2260</v>
      </c>
      <c r="C43" s="135">
        <v>200</v>
      </c>
      <c r="D43" s="129">
        <f>SUM('[1]070101:Ф.4.1.КФК30'!D43)</f>
        <v>0</v>
      </c>
      <c r="E43" s="130" t="s">
        <v>144</v>
      </c>
      <c r="F43" s="130" t="s">
        <v>144</v>
      </c>
      <c r="G43" s="130" t="s">
        <v>144</v>
      </c>
      <c r="H43" s="130" t="s">
        <v>144</v>
      </c>
      <c r="I43" s="130" t="s">
        <v>144</v>
      </c>
      <c r="J43" s="130" t="s">
        <v>144</v>
      </c>
      <c r="K43" s="129">
        <f>SUM('[1]070101:Ф.4.1.КФК30'!K43)</f>
        <v>0</v>
      </c>
      <c r="L43" s="129">
        <f>SUM('[1]070101:Ф.4.1.КФК30'!L43)</f>
        <v>0</v>
      </c>
      <c r="M43" s="129">
        <f>SUM('[1]070101:Ф.4.1.КФК30'!M43)</f>
        <v>0</v>
      </c>
      <c r="N43" s="129">
        <f>SUM('[1]070101:Ф.4.1.КФК30'!N43)</f>
        <v>0</v>
      </c>
      <c r="O43" s="129">
        <f>SUM('[1]070101:Ф.4.1.КФК30'!O43)</f>
        <v>0</v>
      </c>
      <c r="P43" s="129">
        <f>SUM('[1]070101:Ф.4.1.КФК30'!P43)</f>
        <v>0</v>
      </c>
      <c r="Q43" s="130" t="s">
        <v>144</v>
      </c>
      <c r="R43" s="130" t="s">
        <v>144</v>
      </c>
    </row>
    <row r="44" spans="1:18" s="127" customFormat="1" ht="11.25" customHeight="1" thickTop="1" thickBot="1" x14ac:dyDescent="0.25">
      <c r="A44" s="137" t="s">
        <v>174</v>
      </c>
      <c r="B44" s="135">
        <v>2270</v>
      </c>
      <c r="C44" s="135">
        <v>210</v>
      </c>
      <c r="D44" s="129">
        <f>SUM('[1]070101:Ф.4.1.КФК30'!D44)</f>
        <v>0</v>
      </c>
      <c r="E44" s="130" t="s">
        <v>144</v>
      </c>
      <c r="F44" s="130" t="s">
        <v>144</v>
      </c>
      <c r="G44" s="130" t="s">
        <v>144</v>
      </c>
      <c r="H44" s="130" t="s">
        <v>144</v>
      </c>
      <c r="I44" s="130" t="s">
        <v>144</v>
      </c>
      <c r="J44" s="130" t="s">
        <v>144</v>
      </c>
      <c r="K44" s="129">
        <f>SUM('[1]070101:Ф.4.1.КФК30'!K44)</f>
        <v>0</v>
      </c>
      <c r="L44" s="129">
        <f>SUM('[1]070101:Ф.4.1.КФК30'!L44)</f>
        <v>0</v>
      </c>
      <c r="M44" s="129">
        <f>SUM('[1]070101:Ф.4.1.КФК30'!M44)</f>
        <v>0</v>
      </c>
      <c r="N44" s="129">
        <f>SUM('[1]070101:Ф.4.1.КФК30'!N44)</f>
        <v>0</v>
      </c>
      <c r="O44" s="129">
        <f>SUM('[1]070101:Ф.4.1.КФК30'!O44)</f>
        <v>0</v>
      </c>
      <c r="P44" s="129">
        <f>SUM('[1]070101:Ф.4.1.КФК30'!P44)</f>
        <v>0</v>
      </c>
      <c r="Q44" s="130" t="s">
        <v>144</v>
      </c>
      <c r="R44" s="130" t="s">
        <v>144</v>
      </c>
    </row>
    <row r="45" spans="1:18" s="127" customFormat="1" ht="11.25" customHeight="1" thickTop="1" thickBot="1" x14ac:dyDescent="0.25">
      <c r="A45" s="136" t="s">
        <v>175</v>
      </c>
      <c r="B45" s="125">
        <v>2271</v>
      </c>
      <c r="C45" s="125">
        <v>220</v>
      </c>
      <c r="D45" s="129">
        <f>SUM('[1]070101:Ф.4.1.КФК30'!D45)</f>
        <v>0</v>
      </c>
      <c r="E45" s="130" t="s">
        <v>144</v>
      </c>
      <c r="F45" s="130" t="s">
        <v>144</v>
      </c>
      <c r="G45" s="130" t="s">
        <v>144</v>
      </c>
      <c r="H45" s="130" t="s">
        <v>144</v>
      </c>
      <c r="I45" s="130" t="s">
        <v>144</v>
      </c>
      <c r="J45" s="130" t="s">
        <v>144</v>
      </c>
      <c r="K45" s="129">
        <f>SUM('[1]070101:Ф.4.1.КФК30'!K45)</f>
        <v>0</v>
      </c>
      <c r="L45" s="129">
        <f>SUM('[1]070101:Ф.4.1.КФК30'!L45)</f>
        <v>0</v>
      </c>
      <c r="M45" s="129">
        <f>SUM('[1]070101:Ф.4.1.КФК30'!M45)</f>
        <v>0</v>
      </c>
      <c r="N45" s="129">
        <f>SUM('[1]070101:Ф.4.1.КФК30'!N45)</f>
        <v>0</v>
      </c>
      <c r="O45" s="129">
        <f>SUM('[1]070101:Ф.4.1.КФК30'!O45)</f>
        <v>0</v>
      </c>
      <c r="P45" s="129">
        <f>SUM('[1]070101:Ф.4.1.КФК30'!P45)</f>
        <v>0</v>
      </c>
      <c r="Q45" s="130" t="s">
        <v>144</v>
      </c>
      <c r="R45" s="130" t="s">
        <v>144</v>
      </c>
    </row>
    <row r="46" spans="1:18" s="127" customFormat="1" ht="11.4" thickTop="1" thickBot="1" x14ac:dyDescent="0.25">
      <c r="A46" s="136" t="s">
        <v>176</v>
      </c>
      <c r="B46" s="125">
        <v>2272</v>
      </c>
      <c r="C46" s="135">
        <v>230</v>
      </c>
      <c r="D46" s="129">
        <f>SUM('[1]070101:Ф.4.1.КФК30'!D46)</f>
        <v>0</v>
      </c>
      <c r="E46" s="130" t="s">
        <v>144</v>
      </c>
      <c r="F46" s="130" t="s">
        <v>144</v>
      </c>
      <c r="G46" s="130" t="s">
        <v>144</v>
      </c>
      <c r="H46" s="130" t="s">
        <v>144</v>
      </c>
      <c r="I46" s="130" t="s">
        <v>144</v>
      </c>
      <c r="J46" s="130" t="s">
        <v>144</v>
      </c>
      <c r="K46" s="129">
        <f>SUM('[1]070101:Ф.4.1.КФК30'!K46)</f>
        <v>0</v>
      </c>
      <c r="L46" s="129">
        <f>SUM('[1]070101:Ф.4.1.КФК30'!L46)</f>
        <v>0</v>
      </c>
      <c r="M46" s="129">
        <f>SUM('[1]070101:Ф.4.1.КФК30'!M46)</f>
        <v>0</v>
      </c>
      <c r="N46" s="129">
        <f>SUM('[1]070101:Ф.4.1.КФК30'!N46)</f>
        <v>0</v>
      </c>
      <c r="O46" s="129">
        <f>SUM('[1]070101:Ф.4.1.КФК30'!O46)</f>
        <v>0</v>
      </c>
      <c r="P46" s="129">
        <f>SUM('[1]070101:Ф.4.1.КФК30'!P46)</f>
        <v>0</v>
      </c>
      <c r="Q46" s="130" t="s">
        <v>144</v>
      </c>
      <c r="R46" s="130" t="s">
        <v>144</v>
      </c>
    </row>
    <row r="47" spans="1:18" s="127" customFormat="1" ht="11.4" thickTop="1" thickBot="1" x14ac:dyDescent="0.25">
      <c r="A47" s="136" t="s">
        <v>177</v>
      </c>
      <c r="B47" s="125">
        <v>2273</v>
      </c>
      <c r="C47" s="125">
        <v>240</v>
      </c>
      <c r="D47" s="129">
        <f>SUM('[1]070101:Ф.4.1.КФК30'!D47)</f>
        <v>0</v>
      </c>
      <c r="E47" s="130" t="s">
        <v>144</v>
      </c>
      <c r="F47" s="130" t="s">
        <v>144</v>
      </c>
      <c r="G47" s="130" t="s">
        <v>144</v>
      </c>
      <c r="H47" s="130" t="s">
        <v>144</v>
      </c>
      <c r="I47" s="130" t="s">
        <v>144</v>
      </c>
      <c r="J47" s="130" t="s">
        <v>144</v>
      </c>
      <c r="K47" s="129">
        <f>SUM('[1]070101:Ф.4.1.КФК30'!K47)</f>
        <v>0</v>
      </c>
      <c r="L47" s="129">
        <f>SUM('[1]070101:Ф.4.1.КФК30'!L47)</f>
        <v>0</v>
      </c>
      <c r="M47" s="129">
        <f>SUM('[1]070101:Ф.4.1.КФК30'!M47)</f>
        <v>0</v>
      </c>
      <c r="N47" s="129">
        <f>SUM('[1]070101:Ф.4.1.КФК30'!N47)</f>
        <v>0</v>
      </c>
      <c r="O47" s="129">
        <f>SUM('[1]070101:Ф.4.1.КФК30'!O47)</f>
        <v>0</v>
      </c>
      <c r="P47" s="129">
        <f>SUM('[1]070101:Ф.4.1.КФК30'!P47)</f>
        <v>0</v>
      </c>
      <c r="Q47" s="130" t="s">
        <v>144</v>
      </c>
      <c r="R47" s="130" t="s">
        <v>144</v>
      </c>
    </row>
    <row r="48" spans="1:18" s="127" customFormat="1" ht="11.4" thickTop="1" thickBot="1" x14ac:dyDescent="0.25">
      <c r="A48" s="136" t="s">
        <v>178</v>
      </c>
      <c r="B48" s="125">
        <v>2274</v>
      </c>
      <c r="C48" s="135">
        <v>250</v>
      </c>
      <c r="D48" s="129">
        <f>SUM('[1]070101:Ф.4.1.КФК30'!D48)</f>
        <v>0</v>
      </c>
      <c r="E48" s="130" t="s">
        <v>144</v>
      </c>
      <c r="F48" s="130" t="s">
        <v>144</v>
      </c>
      <c r="G48" s="130" t="s">
        <v>144</v>
      </c>
      <c r="H48" s="130" t="s">
        <v>144</v>
      </c>
      <c r="I48" s="130" t="s">
        <v>144</v>
      </c>
      <c r="J48" s="130" t="s">
        <v>144</v>
      </c>
      <c r="K48" s="129">
        <f>SUM('[1]070101:Ф.4.1.КФК30'!K48)</f>
        <v>0</v>
      </c>
      <c r="L48" s="129">
        <f>SUM('[1]070101:Ф.4.1.КФК30'!L48)</f>
        <v>0</v>
      </c>
      <c r="M48" s="129">
        <f>SUM('[1]070101:Ф.4.1.КФК30'!M48)</f>
        <v>0</v>
      </c>
      <c r="N48" s="129">
        <f>SUM('[1]070101:Ф.4.1.КФК30'!N48)</f>
        <v>0</v>
      </c>
      <c r="O48" s="129">
        <f>SUM('[1]070101:Ф.4.1.КФК30'!O48)</f>
        <v>0</v>
      </c>
      <c r="P48" s="129">
        <f>SUM('[1]070101:Ф.4.1.КФК30'!P48)</f>
        <v>0</v>
      </c>
      <c r="Q48" s="130" t="s">
        <v>144</v>
      </c>
      <c r="R48" s="130" t="s">
        <v>144</v>
      </c>
    </row>
    <row r="49" spans="1:18" s="127" customFormat="1" ht="11.4" thickTop="1" thickBot="1" x14ac:dyDescent="0.25">
      <c r="A49" s="136" t="s">
        <v>179</v>
      </c>
      <c r="B49" s="125">
        <v>2275</v>
      </c>
      <c r="C49" s="125">
        <v>260</v>
      </c>
      <c r="D49" s="129">
        <f>SUM('[1]070101:Ф.4.1.КФК30'!D49)</f>
        <v>0</v>
      </c>
      <c r="E49" s="130" t="s">
        <v>144</v>
      </c>
      <c r="F49" s="130" t="s">
        <v>144</v>
      </c>
      <c r="G49" s="130" t="s">
        <v>144</v>
      </c>
      <c r="H49" s="130" t="s">
        <v>144</v>
      </c>
      <c r="I49" s="130" t="s">
        <v>144</v>
      </c>
      <c r="J49" s="130" t="s">
        <v>144</v>
      </c>
      <c r="K49" s="129">
        <f>SUM('[1]070101:Ф.4.1.КФК30'!K49)</f>
        <v>0</v>
      </c>
      <c r="L49" s="129">
        <f>SUM('[1]070101:Ф.4.1.КФК30'!L49)</f>
        <v>0</v>
      </c>
      <c r="M49" s="129">
        <f>SUM('[1]070101:Ф.4.1.КФК30'!M49)</f>
        <v>0</v>
      </c>
      <c r="N49" s="129">
        <f>SUM('[1]070101:Ф.4.1.КФК30'!N49)</f>
        <v>0</v>
      </c>
      <c r="O49" s="129">
        <f>SUM('[1]070101:Ф.4.1.КФК30'!O49)</f>
        <v>0</v>
      </c>
      <c r="P49" s="129">
        <f>SUM('[1]070101:Ф.4.1.КФК30'!P49)</f>
        <v>0</v>
      </c>
      <c r="Q49" s="130" t="s">
        <v>144</v>
      </c>
      <c r="R49" s="130" t="s">
        <v>144</v>
      </c>
    </row>
    <row r="50" spans="1:18" s="127" customFormat="1" ht="11.4" thickTop="1" thickBot="1" x14ac:dyDescent="0.25">
      <c r="A50" s="136" t="s">
        <v>180</v>
      </c>
      <c r="B50" s="125">
        <v>2276</v>
      </c>
      <c r="C50" s="125">
        <v>270</v>
      </c>
      <c r="D50" s="129">
        <f>SUM('[1]070101:Ф.4.1.КФК30'!D50)</f>
        <v>0</v>
      </c>
      <c r="E50" s="130" t="s">
        <v>144</v>
      </c>
      <c r="F50" s="130" t="s">
        <v>144</v>
      </c>
      <c r="G50" s="130" t="s">
        <v>144</v>
      </c>
      <c r="H50" s="130" t="s">
        <v>144</v>
      </c>
      <c r="I50" s="130" t="s">
        <v>144</v>
      </c>
      <c r="J50" s="130" t="s">
        <v>144</v>
      </c>
      <c r="K50" s="129">
        <f>SUM('[1]070101:Ф.4.1.КФК30'!K50)</f>
        <v>0</v>
      </c>
      <c r="L50" s="129">
        <f>SUM('[1]070101:Ф.4.1.КФК30'!L50)</f>
        <v>0</v>
      </c>
      <c r="M50" s="129">
        <f>SUM('[1]070101:Ф.4.1.КФК30'!M50)</f>
        <v>0</v>
      </c>
      <c r="N50" s="129">
        <f>SUM('[1]070101:Ф.4.1.КФК30'!N50)</f>
        <v>0</v>
      </c>
      <c r="O50" s="129">
        <f>SUM('[1]070101:Ф.4.1.КФК30'!O50)</f>
        <v>0</v>
      </c>
      <c r="P50" s="129">
        <f>SUM('[1]070101:Ф.4.1.КФК30'!P50)</f>
        <v>0</v>
      </c>
      <c r="Q50" s="130" t="s">
        <v>144</v>
      </c>
      <c r="R50" s="130" t="s">
        <v>144</v>
      </c>
    </row>
    <row r="51" spans="1:18" s="127" customFormat="1" ht="21.6" thickTop="1" thickBot="1" x14ac:dyDescent="0.25">
      <c r="A51" s="137" t="s">
        <v>181</v>
      </c>
      <c r="B51" s="135">
        <v>2280</v>
      </c>
      <c r="C51" s="135">
        <v>280</v>
      </c>
      <c r="D51" s="129">
        <f>SUM('[1]070101:Ф.4.1.КФК30'!D51)</f>
        <v>0</v>
      </c>
      <c r="E51" s="130" t="s">
        <v>144</v>
      </c>
      <c r="F51" s="130" t="s">
        <v>144</v>
      </c>
      <c r="G51" s="130" t="s">
        <v>144</v>
      </c>
      <c r="H51" s="130" t="s">
        <v>144</v>
      </c>
      <c r="I51" s="130" t="s">
        <v>144</v>
      </c>
      <c r="J51" s="130" t="s">
        <v>144</v>
      </c>
      <c r="K51" s="129">
        <f>SUM('[1]070101:Ф.4.1.КФК30'!K51)</f>
        <v>0</v>
      </c>
      <c r="L51" s="129">
        <f>SUM('[1]070101:Ф.4.1.КФК30'!L51)</f>
        <v>0</v>
      </c>
      <c r="M51" s="129">
        <f>SUM('[1]070101:Ф.4.1.КФК30'!M51)</f>
        <v>0</v>
      </c>
      <c r="N51" s="129">
        <f>SUM('[1]070101:Ф.4.1.КФК30'!N51)</f>
        <v>0</v>
      </c>
      <c r="O51" s="129">
        <f>SUM('[1]070101:Ф.4.1.КФК30'!O51)</f>
        <v>0</v>
      </c>
      <c r="P51" s="129">
        <f>SUM('[1]070101:Ф.4.1.КФК30'!P51)</f>
        <v>0</v>
      </c>
      <c r="Q51" s="130" t="s">
        <v>144</v>
      </c>
      <c r="R51" s="130" t="s">
        <v>144</v>
      </c>
    </row>
    <row r="52" spans="1:18" s="127" customFormat="1" ht="21.6" thickTop="1" thickBot="1" x14ac:dyDescent="0.25">
      <c r="A52" s="139" t="s">
        <v>182</v>
      </c>
      <c r="B52" s="125">
        <v>2281</v>
      </c>
      <c r="C52" s="125">
        <v>290</v>
      </c>
      <c r="D52" s="129">
        <f>SUM('[1]070101:Ф.4.1.КФК30'!D52)</f>
        <v>0</v>
      </c>
      <c r="E52" s="130" t="s">
        <v>144</v>
      </c>
      <c r="F52" s="130" t="s">
        <v>144</v>
      </c>
      <c r="G52" s="130" t="s">
        <v>144</v>
      </c>
      <c r="H52" s="130" t="s">
        <v>144</v>
      </c>
      <c r="I52" s="130" t="s">
        <v>144</v>
      </c>
      <c r="J52" s="130" t="s">
        <v>144</v>
      </c>
      <c r="K52" s="129">
        <f>SUM('[1]070101:Ф.4.1.КФК30'!K52)</f>
        <v>0</v>
      </c>
      <c r="L52" s="129">
        <f>SUM('[1]070101:Ф.4.1.КФК30'!L52)</f>
        <v>0</v>
      </c>
      <c r="M52" s="129">
        <f>SUM('[1]070101:Ф.4.1.КФК30'!M52)</f>
        <v>0</v>
      </c>
      <c r="N52" s="129">
        <f>SUM('[1]070101:Ф.4.1.КФК30'!N52)</f>
        <v>0</v>
      </c>
      <c r="O52" s="129">
        <f>SUM('[1]070101:Ф.4.1.КФК30'!O52)</f>
        <v>0</v>
      </c>
      <c r="P52" s="129">
        <f>SUM('[1]070101:Ф.4.1.КФК30'!P52)</f>
        <v>0</v>
      </c>
      <c r="Q52" s="130" t="s">
        <v>144</v>
      </c>
      <c r="R52" s="130" t="s">
        <v>144</v>
      </c>
    </row>
    <row r="53" spans="1:18" s="127" customFormat="1" ht="21.6" thickTop="1" thickBot="1" x14ac:dyDescent="0.25">
      <c r="A53" s="136" t="s">
        <v>183</v>
      </c>
      <c r="B53" s="125">
        <v>2282</v>
      </c>
      <c r="C53" s="135">
        <v>300</v>
      </c>
      <c r="D53" s="129">
        <f>SUM('[1]070101:Ф.4.1.КФК30'!D53)</f>
        <v>0</v>
      </c>
      <c r="E53" s="130" t="s">
        <v>144</v>
      </c>
      <c r="F53" s="130" t="s">
        <v>144</v>
      </c>
      <c r="G53" s="130" t="s">
        <v>144</v>
      </c>
      <c r="H53" s="130" t="s">
        <v>144</v>
      </c>
      <c r="I53" s="130" t="s">
        <v>144</v>
      </c>
      <c r="J53" s="130" t="s">
        <v>144</v>
      </c>
      <c r="K53" s="129">
        <f>SUM('[1]070101:Ф.4.1.КФК30'!K53)</f>
        <v>0</v>
      </c>
      <c r="L53" s="129">
        <f>SUM('[1]070101:Ф.4.1.КФК30'!L53)</f>
        <v>0</v>
      </c>
      <c r="M53" s="129">
        <f>SUM('[1]070101:Ф.4.1.КФК30'!M53)</f>
        <v>0</v>
      </c>
      <c r="N53" s="129">
        <f>SUM('[1]070101:Ф.4.1.КФК30'!N53)</f>
        <v>0</v>
      </c>
      <c r="O53" s="129">
        <f>SUM('[1]070101:Ф.4.1.КФК30'!O53)</f>
        <v>0</v>
      </c>
      <c r="P53" s="129">
        <f>SUM('[1]070101:Ф.4.1.КФК30'!P53)</f>
        <v>0</v>
      </c>
      <c r="Q53" s="130" t="s">
        <v>144</v>
      </c>
      <c r="R53" s="130" t="s">
        <v>144</v>
      </c>
    </row>
    <row r="54" spans="1:18" s="127" customFormat="1" ht="11.4" thickTop="1" thickBot="1" x14ac:dyDescent="0.25">
      <c r="A54" s="133" t="s">
        <v>184</v>
      </c>
      <c r="B54" s="64">
        <v>2400</v>
      </c>
      <c r="C54" s="64">
        <v>310</v>
      </c>
      <c r="D54" s="129">
        <f>SUM('[1]070101:Ф.4.1.КФК30'!D54)</f>
        <v>0</v>
      </c>
      <c r="E54" s="130" t="s">
        <v>144</v>
      </c>
      <c r="F54" s="130" t="s">
        <v>144</v>
      </c>
      <c r="G54" s="130" t="s">
        <v>144</v>
      </c>
      <c r="H54" s="130" t="s">
        <v>144</v>
      </c>
      <c r="I54" s="130" t="s">
        <v>144</v>
      </c>
      <c r="J54" s="130" t="s">
        <v>144</v>
      </c>
      <c r="K54" s="129">
        <f>SUM('[1]070101:Ф.4.1.КФК30'!K54)</f>
        <v>0</v>
      </c>
      <c r="L54" s="129">
        <f>SUM('[1]070101:Ф.4.1.КФК30'!L54)</f>
        <v>0</v>
      </c>
      <c r="M54" s="129">
        <f>SUM('[1]070101:Ф.4.1.КФК30'!M54)</f>
        <v>0</v>
      </c>
      <c r="N54" s="129">
        <f>SUM('[1]070101:Ф.4.1.КФК30'!N54)</f>
        <v>0</v>
      </c>
      <c r="O54" s="129">
        <f>SUM('[1]070101:Ф.4.1.КФК30'!O54)</f>
        <v>0</v>
      </c>
      <c r="P54" s="129">
        <f>SUM('[1]070101:Ф.4.1.КФК30'!P54)</f>
        <v>0</v>
      </c>
      <c r="Q54" s="130" t="s">
        <v>144</v>
      </c>
      <c r="R54" s="130" t="s">
        <v>144</v>
      </c>
    </row>
    <row r="55" spans="1:18" s="127" customFormat="1" ht="11.4" thickTop="1" thickBot="1" x14ac:dyDescent="0.25">
      <c r="A55" s="140" t="s">
        <v>185</v>
      </c>
      <c r="B55" s="135">
        <v>2410</v>
      </c>
      <c r="C55" s="135">
        <v>320</v>
      </c>
      <c r="D55" s="129">
        <f>SUM('[1]070101:Ф.4.1.КФК30'!D55)</f>
        <v>0</v>
      </c>
      <c r="E55" s="130" t="s">
        <v>144</v>
      </c>
      <c r="F55" s="130" t="s">
        <v>144</v>
      </c>
      <c r="G55" s="130" t="s">
        <v>144</v>
      </c>
      <c r="H55" s="130" t="s">
        <v>144</v>
      </c>
      <c r="I55" s="130" t="s">
        <v>144</v>
      </c>
      <c r="J55" s="130" t="s">
        <v>144</v>
      </c>
      <c r="K55" s="129">
        <f>SUM('[1]070101:Ф.4.1.КФК30'!K55)</f>
        <v>0</v>
      </c>
      <c r="L55" s="129">
        <f>SUM('[1]070101:Ф.4.1.КФК30'!L55)</f>
        <v>0</v>
      </c>
      <c r="M55" s="129">
        <f>SUM('[1]070101:Ф.4.1.КФК30'!M55)</f>
        <v>0</v>
      </c>
      <c r="N55" s="129">
        <f>SUM('[1]070101:Ф.4.1.КФК30'!N55)</f>
        <v>0</v>
      </c>
      <c r="O55" s="129">
        <f>SUM('[1]070101:Ф.4.1.КФК30'!O55)</f>
        <v>0</v>
      </c>
      <c r="P55" s="129">
        <f>SUM('[1]070101:Ф.4.1.КФК30'!P55)</f>
        <v>0</v>
      </c>
      <c r="Q55" s="130" t="s">
        <v>144</v>
      </c>
      <c r="R55" s="130" t="s">
        <v>144</v>
      </c>
    </row>
    <row r="56" spans="1:18" s="127" customFormat="1" ht="11.4" thickTop="1" thickBot="1" x14ac:dyDescent="0.25">
      <c r="A56" s="140" t="s">
        <v>186</v>
      </c>
      <c r="B56" s="135">
        <v>2420</v>
      </c>
      <c r="C56" s="135">
        <v>330</v>
      </c>
      <c r="D56" s="129">
        <f>SUM('[1]070101:Ф.4.1.КФК30'!D56)</f>
        <v>0</v>
      </c>
      <c r="E56" s="130" t="s">
        <v>144</v>
      </c>
      <c r="F56" s="130" t="s">
        <v>144</v>
      </c>
      <c r="G56" s="130" t="s">
        <v>144</v>
      </c>
      <c r="H56" s="130" t="s">
        <v>144</v>
      </c>
      <c r="I56" s="130" t="s">
        <v>144</v>
      </c>
      <c r="J56" s="130" t="s">
        <v>144</v>
      </c>
      <c r="K56" s="129">
        <f>SUM('[1]070101:Ф.4.1.КФК30'!K56)</f>
        <v>0</v>
      </c>
      <c r="L56" s="129">
        <f>SUM('[1]070101:Ф.4.1.КФК30'!L56)</f>
        <v>0</v>
      </c>
      <c r="M56" s="129">
        <f>SUM('[1]070101:Ф.4.1.КФК30'!M56)</f>
        <v>0</v>
      </c>
      <c r="N56" s="129">
        <f>SUM('[1]070101:Ф.4.1.КФК30'!N56)</f>
        <v>0</v>
      </c>
      <c r="O56" s="129">
        <f>SUM('[1]070101:Ф.4.1.КФК30'!O56)</f>
        <v>0</v>
      </c>
      <c r="P56" s="129">
        <f>SUM('[1]070101:Ф.4.1.КФК30'!P56)</f>
        <v>0</v>
      </c>
      <c r="Q56" s="130" t="s">
        <v>144</v>
      </c>
      <c r="R56" s="130" t="s">
        <v>144</v>
      </c>
    </row>
    <row r="57" spans="1:18" s="127" customFormat="1" ht="12" thickTop="1" thickBot="1" x14ac:dyDescent="0.25">
      <c r="A57" s="141" t="s">
        <v>187</v>
      </c>
      <c r="B57" s="64">
        <v>2600</v>
      </c>
      <c r="C57" s="142">
        <v>340</v>
      </c>
      <c r="D57" s="129">
        <f>SUM('[1]070101:Ф.4.1.КФК30'!D57)</f>
        <v>0</v>
      </c>
      <c r="E57" s="130" t="s">
        <v>144</v>
      </c>
      <c r="F57" s="130" t="s">
        <v>144</v>
      </c>
      <c r="G57" s="130" t="s">
        <v>144</v>
      </c>
      <c r="H57" s="130" t="s">
        <v>144</v>
      </c>
      <c r="I57" s="130" t="s">
        <v>144</v>
      </c>
      <c r="J57" s="130" t="s">
        <v>144</v>
      </c>
      <c r="K57" s="129">
        <f>SUM('[1]070101:Ф.4.1.КФК30'!K57)</f>
        <v>0</v>
      </c>
      <c r="L57" s="129">
        <f>SUM('[1]070101:Ф.4.1.КФК30'!L57)</f>
        <v>0</v>
      </c>
      <c r="M57" s="129">
        <f>SUM('[1]070101:Ф.4.1.КФК30'!M57)</f>
        <v>0</v>
      </c>
      <c r="N57" s="129">
        <f>SUM('[1]070101:Ф.4.1.КФК30'!N57)</f>
        <v>0</v>
      </c>
      <c r="O57" s="129">
        <f>SUM('[1]070101:Ф.4.1.КФК30'!O57)</f>
        <v>0</v>
      </c>
      <c r="P57" s="129">
        <f>SUM('[1]070101:Ф.4.1.КФК30'!P57)</f>
        <v>0</v>
      </c>
      <c r="Q57" s="130" t="s">
        <v>144</v>
      </c>
      <c r="R57" s="130" t="s">
        <v>144</v>
      </c>
    </row>
    <row r="58" spans="1:18" s="127" customFormat="1" ht="12.75" customHeight="1" thickTop="1" thickBot="1" x14ac:dyDescent="0.25">
      <c r="A58" s="137" t="s">
        <v>188</v>
      </c>
      <c r="B58" s="135">
        <v>2610</v>
      </c>
      <c r="C58" s="135">
        <v>350</v>
      </c>
      <c r="D58" s="129">
        <f>SUM('[1]070101:Ф.4.1.КФК30'!D58)</f>
        <v>0</v>
      </c>
      <c r="E58" s="130" t="s">
        <v>144</v>
      </c>
      <c r="F58" s="130" t="s">
        <v>144</v>
      </c>
      <c r="G58" s="130" t="s">
        <v>144</v>
      </c>
      <c r="H58" s="130" t="s">
        <v>144</v>
      </c>
      <c r="I58" s="130" t="s">
        <v>144</v>
      </c>
      <c r="J58" s="130" t="s">
        <v>144</v>
      </c>
      <c r="K58" s="129">
        <f>SUM('[1]070101:Ф.4.1.КФК30'!K58)</f>
        <v>0</v>
      </c>
      <c r="L58" s="129">
        <f>SUM('[1]070101:Ф.4.1.КФК30'!L58)</f>
        <v>0</v>
      </c>
      <c r="M58" s="129">
        <f>SUM('[1]070101:Ф.4.1.КФК30'!M58)</f>
        <v>0</v>
      </c>
      <c r="N58" s="129">
        <f>SUM('[1]070101:Ф.4.1.КФК30'!N58)</f>
        <v>0</v>
      </c>
      <c r="O58" s="129">
        <f>SUM('[1]070101:Ф.4.1.КФК30'!O58)</f>
        <v>0</v>
      </c>
      <c r="P58" s="129">
        <f>SUM('[1]070101:Ф.4.1.КФК30'!P58)</f>
        <v>0</v>
      </c>
      <c r="Q58" s="130" t="s">
        <v>144</v>
      </c>
      <c r="R58" s="130" t="s">
        <v>144</v>
      </c>
    </row>
    <row r="59" spans="1:18" s="127" customFormat="1" ht="11.4" thickTop="1" thickBot="1" x14ac:dyDescent="0.25">
      <c r="A59" s="137" t="s">
        <v>189</v>
      </c>
      <c r="B59" s="135">
        <v>2620</v>
      </c>
      <c r="C59" s="135">
        <v>360</v>
      </c>
      <c r="D59" s="129">
        <f>SUM('[1]070101:Ф.4.1.КФК30'!D59)</f>
        <v>0</v>
      </c>
      <c r="E59" s="130" t="s">
        <v>144</v>
      </c>
      <c r="F59" s="130" t="s">
        <v>144</v>
      </c>
      <c r="G59" s="130" t="s">
        <v>144</v>
      </c>
      <c r="H59" s="130" t="s">
        <v>144</v>
      </c>
      <c r="I59" s="130" t="s">
        <v>144</v>
      </c>
      <c r="J59" s="130" t="s">
        <v>144</v>
      </c>
      <c r="K59" s="129">
        <f>SUM('[1]070101:Ф.4.1.КФК30'!K59)</f>
        <v>0</v>
      </c>
      <c r="L59" s="129">
        <f>SUM('[1]070101:Ф.4.1.КФК30'!L59)</f>
        <v>0</v>
      </c>
      <c r="M59" s="129">
        <f>SUM('[1]070101:Ф.4.1.КФК30'!M59)</f>
        <v>0</v>
      </c>
      <c r="N59" s="129">
        <f>SUM('[1]070101:Ф.4.1.КФК30'!N59)</f>
        <v>0</v>
      </c>
      <c r="O59" s="129">
        <f>SUM('[1]070101:Ф.4.1.КФК30'!O59)</f>
        <v>0</v>
      </c>
      <c r="P59" s="129">
        <f>SUM('[1]070101:Ф.4.1.КФК30'!P59)</f>
        <v>0</v>
      </c>
      <c r="Q59" s="130" t="s">
        <v>144</v>
      </c>
      <c r="R59" s="130" t="s">
        <v>144</v>
      </c>
    </row>
    <row r="60" spans="1:18" s="127" customFormat="1" ht="11.25" customHeight="1" thickTop="1" thickBot="1" x14ac:dyDescent="0.25">
      <c r="A60" s="140" t="s">
        <v>190</v>
      </c>
      <c r="B60" s="135">
        <v>2630</v>
      </c>
      <c r="C60" s="135">
        <v>370</v>
      </c>
      <c r="D60" s="129">
        <f>SUM('[1]070101:Ф.4.1.КФК30'!D60)</f>
        <v>0</v>
      </c>
      <c r="E60" s="130" t="s">
        <v>144</v>
      </c>
      <c r="F60" s="130" t="s">
        <v>144</v>
      </c>
      <c r="G60" s="130" t="s">
        <v>144</v>
      </c>
      <c r="H60" s="130" t="s">
        <v>144</v>
      </c>
      <c r="I60" s="130" t="s">
        <v>144</v>
      </c>
      <c r="J60" s="130" t="s">
        <v>144</v>
      </c>
      <c r="K60" s="129">
        <f>SUM('[1]070101:Ф.4.1.КФК30'!K60)</f>
        <v>0</v>
      </c>
      <c r="L60" s="129">
        <f>SUM('[1]070101:Ф.4.1.КФК30'!L60)</f>
        <v>0</v>
      </c>
      <c r="M60" s="129">
        <f>SUM('[1]070101:Ф.4.1.КФК30'!M60)</f>
        <v>0</v>
      </c>
      <c r="N60" s="129">
        <f>SUM('[1]070101:Ф.4.1.КФК30'!N60)</f>
        <v>0</v>
      </c>
      <c r="O60" s="129">
        <f>SUM('[1]070101:Ф.4.1.КФК30'!O60)</f>
        <v>0</v>
      </c>
      <c r="P60" s="129">
        <f>SUM('[1]070101:Ф.4.1.КФК30'!P60)</f>
        <v>0</v>
      </c>
      <c r="Q60" s="130" t="s">
        <v>144</v>
      </c>
      <c r="R60" s="130" t="s">
        <v>144</v>
      </c>
    </row>
    <row r="61" spans="1:18" s="127" customFormat="1" ht="10.5" customHeight="1" thickTop="1" thickBot="1" x14ac:dyDescent="0.25">
      <c r="A61" s="138" t="s">
        <v>191</v>
      </c>
      <c r="B61" s="64">
        <v>2700</v>
      </c>
      <c r="C61" s="64">
        <v>380</v>
      </c>
      <c r="D61" s="129">
        <f>SUM('[1]070101:Ф.4.1.КФК30'!D61)</f>
        <v>0</v>
      </c>
      <c r="E61" s="130" t="s">
        <v>144</v>
      </c>
      <c r="F61" s="130" t="s">
        <v>144</v>
      </c>
      <c r="G61" s="130" t="s">
        <v>144</v>
      </c>
      <c r="H61" s="130" t="s">
        <v>144</v>
      </c>
      <c r="I61" s="130" t="s">
        <v>144</v>
      </c>
      <c r="J61" s="130" t="s">
        <v>144</v>
      </c>
      <c r="K61" s="129">
        <f>SUM('[1]070101:Ф.4.1.КФК30'!K61)</f>
        <v>0</v>
      </c>
      <c r="L61" s="129">
        <f>SUM('[1]070101:Ф.4.1.КФК30'!L61)</f>
        <v>0</v>
      </c>
      <c r="M61" s="129">
        <f>SUM('[1]070101:Ф.4.1.КФК30'!M61)</f>
        <v>0</v>
      </c>
      <c r="N61" s="129">
        <f>SUM('[1]070101:Ф.4.1.КФК30'!N61)</f>
        <v>0</v>
      </c>
      <c r="O61" s="129">
        <f>SUM('[1]070101:Ф.4.1.КФК30'!O61)</f>
        <v>0</v>
      </c>
      <c r="P61" s="129">
        <f>SUM('[1]070101:Ф.4.1.КФК30'!P61)</f>
        <v>0</v>
      </c>
      <c r="Q61" s="130" t="s">
        <v>144</v>
      </c>
      <c r="R61" s="130" t="s">
        <v>144</v>
      </c>
    </row>
    <row r="62" spans="1:18" s="127" customFormat="1" ht="11.4" thickTop="1" thickBot="1" x14ac:dyDescent="0.25">
      <c r="A62" s="137" t="s">
        <v>192</v>
      </c>
      <c r="B62" s="135">
        <v>2710</v>
      </c>
      <c r="C62" s="135">
        <v>390</v>
      </c>
      <c r="D62" s="129">
        <f>SUM('[1]070101:Ф.4.1.КФК30'!D62)</f>
        <v>0</v>
      </c>
      <c r="E62" s="130" t="s">
        <v>144</v>
      </c>
      <c r="F62" s="130" t="s">
        <v>144</v>
      </c>
      <c r="G62" s="130" t="s">
        <v>144</v>
      </c>
      <c r="H62" s="130" t="s">
        <v>144</v>
      </c>
      <c r="I62" s="130" t="s">
        <v>144</v>
      </c>
      <c r="J62" s="130" t="s">
        <v>144</v>
      </c>
      <c r="K62" s="129">
        <f>SUM('[1]070101:Ф.4.1.КФК30'!K62)</f>
        <v>0</v>
      </c>
      <c r="L62" s="129">
        <f>SUM('[1]070101:Ф.4.1.КФК30'!L62)</f>
        <v>0</v>
      </c>
      <c r="M62" s="129">
        <f>SUM('[1]070101:Ф.4.1.КФК30'!M62)</f>
        <v>0</v>
      </c>
      <c r="N62" s="129">
        <f>SUM('[1]070101:Ф.4.1.КФК30'!N62)</f>
        <v>0</v>
      </c>
      <c r="O62" s="129">
        <f>SUM('[1]070101:Ф.4.1.КФК30'!O62)</f>
        <v>0</v>
      </c>
      <c r="P62" s="129">
        <f>SUM('[1]070101:Ф.4.1.КФК30'!P62)</f>
        <v>0</v>
      </c>
      <c r="Q62" s="130" t="s">
        <v>144</v>
      </c>
      <c r="R62" s="130" t="s">
        <v>144</v>
      </c>
    </row>
    <row r="63" spans="1:18" s="127" customFormat="1" ht="11.4" thickTop="1" thickBot="1" x14ac:dyDescent="0.25">
      <c r="A63" s="137" t="s">
        <v>193</v>
      </c>
      <c r="B63" s="135">
        <v>2720</v>
      </c>
      <c r="C63" s="135">
        <v>400</v>
      </c>
      <c r="D63" s="129">
        <f>SUM('[1]070101:Ф.4.1.КФК30'!D63)</f>
        <v>0</v>
      </c>
      <c r="E63" s="130" t="s">
        <v>144</v>
      </c>
      <c r="F63" s="130" t="s">
        <v>144</v>
      </c>
      <c r="G63" s="130" t="s">
        <v>144</v>
      </c>
      <c r="H63" s="130" t="s">
        <v>144</v>
      </c>
      <c r="I63" s="130" t="s">
        <v>144</v>
      </c>
      <c r="J63" s="130" t="s">
        <v>144</v>
      </c>
      <c r="K63" s="129">
        <f>SUM('[1]070101:Ф.4.1.КФК30'!K63)</f>
        <v>0</v>
      </c>
      <c r="L63" s="129">
        <f>SUM('[1]070101:Ф.4.1.КФК30'!L63)</f>
        <v>0</v>
      </c>
      <c r="M63" s="129">
        <f>SUM('[1]070101:Ф.4.1.КФК30'!M63)</f>
        <v>0</v>
      </c>
      <c r="N63" s="129">
        <f>SUM('[1]070101:Ф.4.1.КФК30'!N63)</f>
        <v>0</v>
      </c>
      <c r="O63" s="129">
        <f>SUM('[1]070101:Ф.4.1.КФК30'!O63)</f>
        <v>0</v>
      </c>
      <c r="P63" s="129">
        <f>SUM('[1]070101:Ф.4.1.КФК30'!P63)</f>
        <v>0</v>
      </c>
      <c r="Q63" s="130" t="s">
        <v>144</v>
      </c>
      <c r="R63" s="130" t="s">
        <v>144</v>
      </c>
    </row>
    <row r="64" spans="1:18" s="127" customFormat="1" ht="11.4" thickTop="1" thickBot="1" x14ac:dyDescent="0.25">
      <c r="A64" s="137" t="s">
        <v>194</v>
      </c>
      <c r="B64" s="135">
        <v>2730</v>
      </c>
      <c r="C64" s="135">
        <v>410</v>
      </c>
      <c r="D64" s="129">
        <f>SUM('[1]070101:Ф.4.1.КФК30'!D64)</f>
        <v>0</v>
      </c>
      <c r="E64" s="130" t="s">
        <v>144</v>
      </c>
      <c r="F64" s="130" t="s">
        <v>144</v>
      </c>
      <c r="G64" s="130" t="s">
        <v>144</v>
      </c>
      <c r="H64" s="130" t="s">
        <v>144</v>
      </c>
      <c r="I64" s="130" t="s">
        <v>144</v>
      </c>
      <c r="J64" s="130" t="s">
        <v>144</v>
      </c>
      <c r="K64" s="129">
        <f>SUM('[1]070101:Ф.4.1.КФК30'!K64)</f>
        <v>0</v>
      </c>
      <c r="L64" s="129">
        <f>SUM('[1]070101:Ф.4.1.КФК30'!L64)</f>
        <v>0</v>
      </c>
      <c r="M64" s="129">
        <f>SUM('[1]070101:Ф.4.1.КФК30'!M64)</f>
        <v>0</v>
      </c>
      <c r="N64" s="129">
        <f>SUM('[1]070101:Ф.4.1.КФК30'!N64)</f>
        <v>0</v>
      </c>
      <c r="O64" s="129">
        <f>SUM('[1]070101:Ф.4.1.КФК30'!O64)</f>
        <v>0</v>
      </c>
      <c r="P64" s="129">
        <f>SUM('[1]070101:Ф.4.1.КФК30'!P64)</f>
        <v>0</v>
      </c>
      <c r="Q64" s="130" t="s">
        <v>144</v>
      </c>
      <c r="R64" s="130" t="s">
        <v>144</v>
      </c>
    </row>
    <row r="65" spans="1:18" s="127" customFormat="1" ht="11.4" thickTop="1" thickBot="1" x14ac:dyDescent="0.25">
      <c r="A65" s="138" t="s">
        <v>195</v>
      </c>
      <c r="B65" s="64">
        <v>2800</v>
      </c>
      <c r="C65" s="64">
        <v>420</v>
      </c>
      <c r="D65" s="129">
        <f>SUM('[1]070101:Ф.4.1.КФК30'!D65)</f>
        <v>8160</v>
      </c>
      <c r="E65" s="130" t="s">
        <v>144</v>
      </c>
      <c r="F65" s="130" t="s">
        <v>144</v>
      </c>
      <c r="G65" s="130" t="s">
        <v>144</v>
      </c>
      <c r="H65" s="130" t="s">
        <v>144</v>
      </c>
      <c r="I65" s="130" t="s">
        <v>144</v>
      </c>
      <c r="J65" s="130" t="s">
        <v>144</v>
      </c>
      <c r="K65" s="129">
        <f>SUM('[1]070101:Ф.4.1.КФК30'!K65)</f>
        <v>6907.07</v>
      </c>
      <c r="L65" s="129">
        <f>SUM('[1]070101:Ф.4.1.КФК30'!L65)</f>
        <v>0</v>
      </c>
      <c r="M65" s="129">
        <f>SUM('[1]070101:Ф.4.1.КФК30'!M65)</f>
        <v>0</v>
      </c>
      <c r="N65" s="129">
        <f>SUM('[1]070101:Ф.4.1.КФК30'!N65)</f>
        <v>0</v>
      </c>
      <c r="O65" s="129">
        <f>SUM('[1]070101:Ф.4.1.КФК30'!O65)</f>
        <v>6907.07</v>
      </c>
      <c r="P65" s="129">
        <f>SUM('[1]070101:Ф.4.1.КФК30'!P65)</f>
        <v>0</v>
      </c>
      <c r="Q65" s="130" t="s">
        <v>144</v>
      </c>
      <c r="R65" s="130" t="s">
        <v>144</v>
      </c>
    </row>
    <row r="66" spans="1:18" s="127" customFormat="1" ht="11.4" thickTop="1" thickBot="1" x14ac:dyDescent="0.25">
      <c r="A66" s="64" t="s">
        <v>196</v>
      </c>
      <c r="B66" s="64">
        <v>3000</v>
      </c>
      <c r="C66" s="64">
        <v>430</v>
      </c>
      <c r="D66" s="129">
        <f>SUM('[1]070101:Ф.4.1.КФК30'!D66)</f>
        <v>0</v>
      </c>
      <c r="E66" s="130" t="s">
        <v>144</v>
      </c>
      <c r="F66" s="130" t="s">
        <v>144</v>
      </c>
      <c r="G66" s="130" t="s">
        <v>144</v>
      </c>
      <c r="H66" s="130" t="s">
        <v>144</v>
      </c>
      <c r="I66" s="130" t="s">
        <v>144</v>
      </c>
      <c r="J66" s="130" t="s">
        <v>144</v>
      </c>
      <c r="K66" s="129">
        <f>SUM('[1]070101:Ф.4.1.КФК30'!K66)</f>
        <v>0</v>
      </c>
      <c r="L66" s="129">
        <f>SUM('[1]070101:Ф.4.1.КФК30'!L66)</f>
        <v>0</v>
      </c>
      <c r="M66" s="129">
        <f>SUM('[1]070101:Ф.4.1.КФК30'!M66)</f>
        <v>0</v>
      </c>
      <c r="N66" s="129">
        <f>SUM('[1]070101:Ф.4.1.КФК30'!N66)</f>
        <v>0</v>
      </c>
      <c r="O66" s="129">
        <f>SUM('[1]070101:Ф.4.1.КФК30'!O66)</f>
        <v>0</v>
      </c>
      <c r="P66" s="129">
        <f>SUM('[1]070101:Ф.4.1.КФК30'!P66)</f>
        <v>0</v>
      </c>
      <c r="Q66" s="130" t="s">
        <v>144</v>
      </c>
      <c r="R66" s="130" t="s">
        <v>144</v>
      </c>
    </row>
    <row r="67" spans="1:18" s="127" customFormat="1" ht="11.4" thickTop="1" thickBot="1" x14ac:dyDescent="0.25">
      <c r="A67" s="133" t="s">
        <v>197</v>
      </c>
      <c r="B67" s="64">
        <v>3100</v>
      </c>
      <c r="C67" s="64">
        <v>440</v>
      </c>
      <c r="D67" s="129">
        <f>SUM('[1]070101:Ф.4.1.КФК30'!D67)</f>
        <v>0</v>
      </c>
      <c r="E67" s="130" t="s">
        <v>144</v>
      </c>
      <c r="F67" s="130" t="s">
        <v>144</v>
      </c>
      <c r="G67" s="130" t="s">
        <v>144</v>
      </c>
      <c r="H67" s="130" t="s">
        <v>144</v>
      </c>
      <c r="I67" s="130" t="s">
        <v>144</v>
      </c>
      <c r="J67" s="130" t="s">
        <v>144</v>
      </c>
      <c r="K67" s="129">
        <f>SUM('[1]070101:Ф.4.1.КФК30'!K67)</f>
        <v>0</v>
      </c>
      <c r="L67" s="129">
        <f>SUM('[1]070101:Ф.4.1.КФК30'!L67)</f>
        <v>0</v>
      </c>
      <c r="M67" s="129">
        <f>SUM('[1]070101:Ф.4.1.КФК30'!M67)</f>
        <v>0</v>
      </c>
      <c r="N67" s="129">
        <f>SUM('[1]070101:Ф.4.1.КФК30'!N67)</f>
        <v>0</v>
      </c>
      <c r="O67" s="129">
        <f>SUM('[1]070101:Ф.4.1.КФК30'!O67)</f>
        <v>0</v>
      </c>
      <c r="P67" s="129">
        <f>SUM('[1]070101:Ф.4.1.КФК30'!P67)</f>
        <v>0</v>
      </c>
      <c r="Q67" s="130" t="s">
        <v>144</v>
      </c>
      <c r="R67" s="130" t="s">
        <v>144</v>
      </c>
    </row>
    <row r="68" spans="1:18" s="127" customFormat="1" ht="11.4" thickTop="1" thickBot="1" x14ac:dyDescent="0.25">
      <c r="A68" s="137" t="s">
        <v>198</v>
      </c>
      <c r="B68" s="135">
        <v>3110</v>
      </c>
      <c r="C68" s="135">
        <v>450</v>
      </c>
      <c r="D68" s="129">
        <f>SUM('[1]070101:Ф.4.1.КФК30'!D68)</f>
        <v>0</v>
      </c>
      <c r="E68" s="130" t="s">
        <v>144</v>
      </c>
      <c r="F68" s="130" t="s">
        <v>144</v>
      </c>
      <c r="G68" s="130" t="s">
        <v>144</v>
      </c>
      <c r="H68" s="130" t="s">
        <v>144</v>
      </c>
      <c r="I68" s="130" t="s">
        <v>144</v>
      </c>
      <c r="J68" s="130" t="s">
        <v>144</v>
      </c>
      <c r="K68" s="129">
        <f>SUM('[1]070101:Ф.4.1.КФК30'!K68)</f>
        <v>0</v>
      </c>
      <c r="L68" s="129">
        <f>SUM('[1]070101:Ф.4.1.КФК30'!L68)</f>
        <v>0</v>
      </c>
      <c r="M68" s="129">
        <f>SUM('[1]070101:Ф.4.1.КФК30'!M68)</f>
        <v>0</v>
      </c>
      <c r="N68" s="129">
        <f>SUM('[1]070101:Ф.4.1.КФК30'!N68)</f>
        <v>0</v>
      </c>
      <c r="O68" s="129">
        <f>SUM('[1]070101:Ф.4.1.КФК30'!O68)</f>
        <v>0</v>
      </c>
      <c r="P68" s="129">
        <f>SUM('[1]070101:Ф.4.1.КФК30'!P68)</f>
        <v>0</v>
      </c>
      <c r="Q68" s="130" t="s">
        <v>144</v>
      </c>
      <c r="R68" s="130" t="s">
        <v>144</v>
      </c>
    </row>
    <row r="69" spans="1:18" s="127" customFormat="1" ht="11.4" thickTop="1" thickBot="1" x14ac:dyDescent="0.25">
      <c r="A69" s="140" t="s">
        <v>199</v>
      </c>
      <c r="B69" s="135">
        <v>3120</v>
      </c>
      <c r="C69" s="135">
        <v>460</v>
      </c>
      <c r="D69" s="129">
        <f>SUM('[1]070101:Ф.4.1.КФК30'!D69)</f>
        <v>0</v>
      </c>
      <c r="E69" s="130" t="s">
        <v>144</v>
      </c>
      <c r="F69" s="130" t="s">
        <v>144</v>
      </c>
      <c r="G69" s="130" t="s">
        <v>144</v>
      </c>
      <c r="H69" s="130" t="s">
        <v>144</v>
      </c>
      <c r="I69" s="130" t="s">
        <v>144</v>
      </c>
      <c r="J69" s="130" t="s">
        <v>144</v>
      </c>
      <c r="K69" s="129">
        <f>SUM('[1]070101:Ф.4.1.КФК30'!K69)</f>
        <v>0</v>
      </c>
      <c r="L69" s="129">
        <f>SUM('[1]070101:Ф.4.1.КФК30'!L69)</f>
        <v>0</v>
      </c>
      <c r="M69" s="129">
        <f>SUM('[1]070101:Ф.4.1.КФК30'!M69)</f>
        <v>0</v>
      </c>
      <c r="N69" s="129">
        <f>SUM('[1]070101:Ф.4.1.КФК30'!N69)</f>
        <v>0</v>
      </c>
      <c r="O69" s="129">
        <f>SUM('[1]070101:Ф.4.1.КФК30'!O69)</f>
        <v>0</v>
      </c>
      <c r="P69" s="129">
        <f>SUM('[1]070101:Ф.4.1.КФК30'!P69)</f>
        <v>0</v>
      </c>
      <c r="Q69" s="130" t="s">
        <v>144</v>
      </c>
      <c r="R69" s="130" t="s">
        <v>144</v>
      </c>
    </row>
    <row r="70" spans="1:18" s="127" customFormat="1" ht="13.5" customHeight="1" thickTop="1" thickBot="1" x14ac:dyDescent="0.25">
      <c r="A70" s="136" t="s">
        <v>200</v>
      </c>
      <c r="B70" s="125">
        <v>3121</v>
      </c>
      <c r="C70" s="125">
        <v>470</v>
      </c>
      <c r="D70" s="129">
        <f>SUM('[1]070101:Ф.4.1.КФК30'!D70)</f>
        <v>0</v>
      </c>
      <c r="E70" s="130" t="s">
        <v>144</v>
      </c>
      <c r="F70" s="130" t="s">
        <v>144</v>
      </c>
      <c r="G70" s="130" t="s">
        <v>144</v>
      </c>
      <c r="H70" s="130" t="s">
        <v>144</v>
      </c>
      <c r="I70" s="130" t="s">
        <v>144</v>
      </c>
      <c r="J70" s="130" t="s">
        <v>144</v>
      </c>
      <c r="K70" s="129">
        <f>SUM('[1]070101:Ф.4.1.КФК30'!K70)</f>
        <v>0</v>
      </c>
      <c r="L70" s="129">
        <f>SUM('[1]070101:Ф.4.1.КФК30'!L70)</f>
        <v>0</v>
      </c>
      <c r="M70" s="129">
        <f>SUM('[1]070101:Ф.4.1.КФК30'!M70)</f>
        <v>0</v>
      </c>
      <c r="N70" s="129">
        <f>SUM('[1]070101:Ф.4.1.КФК30'!N70)</f>
        <v>0</v>
      </c>
      <c r="O70" s="129">
        <f>SUM('[1]070101:Ф.4.1.КФК30'!O70)</f>
        <v>0</v>
      </c>
      <c r="P70" s="129">
        <f>SUM('[1]070101:Ф.4.1.КФК30'!P70)</f>
        <v>0</v>
      </c>
      <c r="Q70" s="130" t="s">
        <v>144</v>
      </c>
      <c r="R70" s="130" t="s">
        <v>144</v>
      </c>
    </row>
    <row r="71" spans="1:18" s="127" customFormat="1" ht="11.4" thickTop="1" thickBot="1" x14ac:dyDescent="0.25">
      <c r="A71" s="136" t="s">
        <v>201</v>
      </c>
      <c r="B71" s="125">
        <v>3122</v>
      </c>
      <c r="C71" s="125">
        <v>480</v>
      </c>
      <c r="D71" s="129">
        <f>SUM('[1]070101:Ф.4.1.КФК30'!D71)</f>
        <v>0</v>
      </c>
      <c r="E71" s="130" t="s">
        <v>144</v>
      </c>
      <c r="F71" s="130" t="s">
        <v>144</v>
      </c>
      <c r="G71" s="130" t="s">
        <v>144</v>
      </c>
      <c r="H71" s="130" t="s">
        <v>144</v>
      </c>
      <c r="I71" s="130" t="s">
        <v>144</v>
      </c>
      <c r="J71" s="130" t="s">
        <v>144</v>
      </c>
      <c r="K71" s="129">
        <f>SUM('[1]070101:Ф.4.1.КФК30'!K71)</f>
        <v>0</v>
      </c>
      <c r="L71" s="129">
        <f>SUM('[1]070101:Ф.4.1.КФК30'!L71)</f>
        <v>0</v>
      </c>
      <c r="M71" s="129">
        <f>SUM('[1]070101:Ф.4.1.КФК30'!M71)</f>
        <v>0</v>
      </c>
      <c r="N71" s="129">
        <f>SUM('[1]070101:Ф.4.1.КФК30'!N71)</f>
        <v>0</v>
      </c>
      <c r="O71" s="129">
        <f>SUM('[1]070101:Ф.4.1.КФК30'!O71)</f>
        <v>0</v>
      </c>
      <c r="P71" s="129">
        <f>SUM('[1]070101:Ф.4.1.КФК30'!P71)</f>
        <v>0</v>
      </c>
      <c r="Q71" s="130" t="s">
        <v>144</v>
      </c>
      <c r="R71" s="130" t="s">
        <v>144</v>
      </c>
    </row>
    <row r="72" spans="1:18" s="127" customFormat="1" ht="11.4" thickTop="1" thickBot="1" x14ac:dyDescent="0.25">
      <c r="A72" s="134" t="s">
        <v>202</v>
      </c>
      <c r="B72" s="135">
        <v>3130</v>
      </c>
      <c r="C72" s="135">
        <v>490</v>
      </c>
      <c r="D72" s="129">
        <f>SUM('[1]070101:Ф.4.1.КФК30'!D72)</f>
        <v>0</v>
      </c>
      <c r="E72" s="130" t="s">
        <v>144</v>
      </c>
      <c r="F72" s="130" t="s">
        <v>144</v>
      </c>
      <c r="G72" s="130" t="s">
        <v>144</v>
      </c>
      <c r="H72" s="130" t="s">
        <v>144</v>
      </c>
      <c r="I72" s="130" t="s">
        <v>144</v>
      </c>
      <c r="J72" s="130" t="s">
        <v>144</v>
      </c>
      <c r="K72" s="129">
        <f>SUM('[1]070101:Ф.4.1.КФК30'!K72)</f>
        <v>0</v>
      </c>
      <c r="L72" s="129">
        <f>SUM('[1]070101:Ф.4.1.КФК30'!L72)</f>
        <v>0</v>
      </c>
      <c r="M72" s="129">
        <f>SUM('[1]070101:Ф.4.1.КФК30'!M72)</f>
        <v>0</v>
      </c>
      <c r="N72" s="129">
        <f>SUM('[1]070101:Ф.4.1.КФК30'!N72)</f>
        <v>0</v>
      </c>
      <c r="O72" s="129">
        <f>SUM('[1]070101:Ф.4.1.КФК30'!O72)</f>
        <v>0</v>
      </c>
      <c r="P72" s="129">
        <f>SUM('[1]070101:Ф.4.1.КФК30'!P72)</f>
        <v>0</v>
      </c>
      <c r="Q72" s="130" t="s">
        <v>144</v>
      </c>
      <c r="R72" s="130" t="s">
        <v>144</v>
      </c>
    </row>
    <row r="73" spans="1:18" s="127" customFormat="1" ht="11.4" thickTop="1" thickBot="1" x14ac:dyDescent="0.25">
      <c r="A73" s="136" t="s">
        <v>203</v>
      </c>
      <c r="B73" s="125">
        <v>3131</v>
      </c>
      <c r="C73" s="125">
        <v>500</v>
      </c>
      <c r="D73" s="129">
        <f>SUM('[1]070101:Ф.4.1.КФК30'!D73)</f>
        <v>0</v>
      </c>
      <c r="E73" s="130" t="s">
        <v>144</v>
      </c>
      <c r="F73" s="130" t="s">
        <v>144</v>
      </c>
      <c r="G73" s="130" t="s">
        <v>144</v>
      </c>
      <c r="H73" s="130" t="s">
        <v>144</v>
      </c>
      <c r="I73" s="130" t="s">
        <v>144</v>
      </c>
      <c r="J73" s="130" t="s">
        <v>144</v>
      </c>
      <c r="K73" s="129">
        <f>SUM('[1]070101:Ф.4.1.КФК30'!K73)</f>
        <v>0</v>
      </c>
      <c r="L73" s="129">
        <f>SUM('[1]070101:Ф.4.1.КФК30'!L73)</f>
        <v>0</v>
      </c>
      <c r="M73" s="129">
        <f>SUM('[1]070101:Ф.4.1.КФК30'!M73)</f>
        <v>0</v>
      </c>
      <c r="N73" s="129">
        <f>SUM('[1]070101:Ф.4.1.КФК30'!N73)</f>
        <v>0</v>
      </c>
      <c r="O73" s="129">
        <f>SUM('[1]070101:Ф.4.1.КФК30'!O73)</f>
        <v>0</v>
      </c>
      <c r="P73" s="129">
        <f>SUM('[1]070101:Ф.4.1.КФК30'!P73)</f>
        <v>0</v>
      </c>
      <c r="Q73" s="130" t="s">
        <v>144</v>
      </c>
      <c r="R73" s="130" t="s">
        <v>144</v>
      </c>
    </row>
    <row r="74" spans="1:18" s="127" customFormat="1" ht="11.4" thickTop="1" thickBot="1" x14ac:dyDescent="0.25">
      <c r="A74" s="136" t="s">
        <v>204</v>
      </c>
      <c r="B74" s="125">
        <v>3132</v>
      </c>
      <c r="C74" s="125">
        <v>510</v>
      </c>
      <c r="D74" s="129">
        <f>SUM('[1]070101:Ф.4.1.КФК30'!D74)</f>
        <v>0</v>
      </c>
      <c r="E74" s="130" t="s">
        <v>144</v>
      </c>
      <c r="F74" s="130" t="s">
        <v>144</v>
      </c>
      <c r="G74" s="130" t="s">
        <v>144</v>
      </c>
      <c r="H74" s="130" t="s">
        <v>144</v>
      </c>
      <c r="I74" s="130" t="s">
        <v>144</v>
      </c>
      <c r="J74" s="130" t="s">
        <v>144</v>
      </c>
      <c r="K74" s="129">
        <f>SUM('[1]070101:Ф.4.1.КФК30'!K74)</f>
        <v>0</v>
      </c>
      <c r="L74" s="129">
        <f>SUM('[1]070101:Ф.4.1.КФК30'!L74)</f>
        <v>0</v>
      </c>
      <c r="M74" s="129">
        <f>SUM('[1]070101:Ф.4.1.КФК30'!M74)</f>
        <v>0</v>
      </c>
      <c r="N74" s="129">
        <f>SUM('[1]070101:Ф.4.1.КФК30'!N74)</f>
        <v>0</v>
      </c>
      <c r="O74" s="129">
        <f>SUM('[1]070101:Ф.4.1.КФК30'!O74)</f>
        <v>0</v>
      </c>
      <c r="P74" s="129">
        <f>SUM('[1]070101:Ф.4.1.КФК30'!P74)</f>
        <v>0</v>
      </c>
      <c r="Q74" s="130" t="s">
        <v>144</v>
      </c>
      <c r="R74" s="130" t="s">
        <v>144</v>
      </c>
    </row>
    <row r="75" spans="1:18" s="127" customFormat="1" ht="11.4" thickTop="1" thickBot="1" x14ac:dyDescent="0.25">
      <c r="A75" s="134" t="s">
        <v>205</v>
      </c>
      <c r="B75" s="135">
        <v>3140</v>
      </c>
      <c r="C75" s="135">
        <v>520</v>
      </c>
      <c r="D75" s="129">
        <f>SUM('[1]070101:Ф.4.1.КФК30'!D75)</f>
        <v>0</v>
      </c>
      <c r="E75" s="130" t="s">
        <v>144</v>
      </c>
      <c r="F75" s="130" t="s">
        <v>144</v>
      </c>
      <c r="G75" s="130" t="s">
        <v>144</v>
      </c>
      <c r="H75" s="130" t="s">
        <v>144</v>
      </c>
      <c r="I75" s="130" t="s">
        <v>144</v>
      </c>
      <c r="J75" s="130" t="s">
        <v>144</v>
      </c>
      <c r="K75" s="129">
        <f>SUM('[1]070101:Ф.4.1.КФК30'!K75)</f>
        <v>0</v>
      </c>
      <c r="L75" s="129">
        <f>SUM('[1]070101:Ф.4.1.КФК30'!L75)</f>
        <v>0</v>
      </c>
      <c r="M75" s="129">
        <f>SUM('[1]070101:Ф.4.1.КФК30'!M75)</f>
        <v>0</v>
      </c>
      <c r="N75" s="129">
        <f>SUM('[1]070101:Ф.4.1.КФК30'!N75)</f>
        <v>0</v>
      </c>
      <c r="O75" s="129">
        <f>SUM('[1]070101:Ф.4.1.КФК30'!O75)</f>
        <v>0</v>
      </c>
      <c r="P75" s="129">
        <f>SUM('[1]070101:Ф.4.1.КФК30'!P75)</f>
        <v>0</v>
      </c>
      <c r="Q75" s="130" t="s">
        <v>144</v>
      </c>
      <c r="R75" s="130" t="s">
        <v>144</v>
      </c>
    </row>
    <row r="76" spans="1:18" s="127" customFormat="1" ht="13.2" thickTop="1" thickBot="1" x14ac:dyDescent="0.25">
      <c r="A76" s="57" t="s">
        <v>206</v>
      </c>
      <c r="B76" s="125">
        <v>3141</v>
      </c>
      <c r="C76" s="125">
        <v>530</v>
      </c>
      <c r="D76" s="129">
        <f>SUM('[1]070101:Ф.4.1.КФК30'!D76)</f>
        <v>0</v>
      </c>
      <c r="E76" s="130" t="s">
        <v>144</v>
      </c>
      <c r="F76" s="130" t="s">
        <v>144</v>
      </c>
      <c r="G76" s="130" t="s">
        <v>144</v>
      </c>
      <c r="H76" s="130" t="s">
        <v>144</v>
      </c>
      <c r="I76" s="130" t="s">
        <v>144</v>
      </c>
      <c r="J76" s="130" t="s">
        <v>144</v>
      </c>
      <c r="K76" s="129">
        <f>SUM('[1]070101:Ф.4.1.КФК30'!K76)</f>
        <v>0</v>
      </c>
      <c r="L76" s="129">
        <f>SUM('[1]070101:Ф.4.1.КФК30'!L76)</f>
        <v>0</v>
      </c>
      <c r="M76" s="129">
        <f>SUM('[1]070101:Ф.4.1.КФК30'!M76)</f>
        <v>0</v>
      </c>
      <c r="N76" s="129">
        <f>SUM('[1]070101:Ф.4.1.КФК30'!N76)</f>
        <v>0</v>
      </c>
      <c r="O76" s="129">
        <f>SUM('[1]070101:Ф.4.1.КФК30'!O76)</f>
        <v>0</v>
      </c>
      <c r="P76" s="129">
        <f>SUM('[1]070101:Ф.4.1.КФК30'!P76)</f>
        <v>0</v>
      </c>
      <c r="Q76" s="130" t="s">
        <v>144</v>
      </c>
      <c r="R76" s="130" t="s">
        <v>144</v>
      </c>
    </row>
    <row r="77" spans="1:18" s="127" customFormat="1" ht="13.2" thickTop="1" thickBot="1" x14ac:dyDescent="0.25">
      <c r="A77" s="57" t="s">
        <v>207</v>
      </c>
      <c r="B77" s="125">
        <v>3142</v>
      </c>
      <c r="C77" s="125">
        <v>540</v>
      </c>
      <c r="D77" s="129">
        <f>SUM('[1]070101:Ф.4.1.КФК30'!D77)</f>
        <v>0</v>
      </c>
      <c r="E77" s="130" t="s">
        <v>144</v>
      </c>
      <c r="F77" s="130" t="s">
        <v>144</v>
      </c>
      <c r="G77" s="130" t="s">
        <v>144</v>
      </c>
      <c r="H77" s="130" t="s">
        <v>144</v>
      </c>
      <c r="I77" s="130" t="s">
        <v>144</v>
      </c>
      <c r="J77" s="130" t="s">
        <v>144</v>
      </c>
      <c r="K77" s="129">
        <f>SUM('[1]070101:Ф.4.1.КФК30'!K77)</f>
        <v>0</v>
      </c>
      <c r="L77" s="129">
        <f>SUM('[1]070101:Ф.4.1.КФК30'!L77)</f>
        <v>0</v>
      </c>
      <c r="M77" s="129">
        <f>SUM('[1]070101:Ф.4.1.КФК30'!M77)</f>
        <v>0</v>
      </c>
      <c r="N77" s="129">
        <f>SUM('[1]070101:Ф.4.1.КФК30'!N77)</f>
        <v>0</v>
      </c>
      <c r="O77" s="129">
        <f>SUM('[1]070101:Ф.4.1.КФК30'!O77)</f>
        <v>0</v>
      </c>
      <c r="P77" s="129">
        <f>SUM('[1]070101:Ф.4.1.КФК30'!P77)</f>
        <v>0</v>
      </c>
      <c r="Q77" s="130" t="s">
        <v>144</v>
      </c>
      <c r="R77" s="130" t="s">
        <v>144</v>
      </c>
    </row>
    <row r="78" spans="1:18" s="127" customFormat="1" ht="13.2" thickTop="1" thickBot="1" x14ac:dyDescent="0.25">
      <c r="A78" s="57" t="s">
        <v>208</v>
      </c>
      <c r="B78" s="125">
        <v>3143</v>
      </c>
      <c r="C78" s="125">
        <v>550</v>
      </c>
      <c r="D78" s="129">
        <f>SUM('[1]070101:Ф.4.1.КФК30'!D78)</f>
        <v>0</v>
      </c>
      <c r="E78" s="130" t="s">
        <v>144</v>
      </c>
      <c r="F78" s="130" t="s">
        <v>144</v>
      </c>
      <c r="G78" s="130" t="s">
        <v>144</v>
      </c>
      <c r="H78" s="130" t="s">
        <v>144</v>
      </c>
      <c r="I78" s="130" t="s">
        <v>144</v>
      </c>
      <c r="J78" s="130" t="s">
        <v>144</v>
      </c>
      <c r="K78" s="129">
        <f>SUM('[1]070101:Ф.4.1.КФК30'!K78)</f>
        <v>0</v>
      </c>
      <c r="L78" s="129">
        <f>SUM('[1]070101:Ф.4.1.КФК30'!L78)</f>
        <v>0</v>
      </c>
      <c r="M78" s="129">
        <f>SUM('[1]070101:Ф.4.1.КФК30'!M78)</f>
        <v>0</v>
      </c>
      <c r="N78" s="129">
        <f>SUM('[1]070101:Ф.4.1.КФК30'!N78)</f>
        <v>0</v>
      </c>
      <c r="O78" s="129">
        <f>SUM('[1]070101:Ф.4.1.КФК30'!O78)</f>
        <v>0</v>
      </c>
      <c r="P78" s="129">
        <f>SUM('[1]070101:Ф.4.1.КФК30'!P78)</f>
        <v>0</v>
      </c>
      <c r="Q78" s="130" t="s">
        <v>144</v>
      </c>
      <c r="R78" s="130" t="s">
        <v>144</v>
      </c>
    </row>
    <row r="79" spans="1:18" s="127" customFormat="1" ht="11.4" thickTop="1" thickBot="1" x14ac:dyDescent="0.25">
      <c r="A79" s="134" t="s">
        <v>209</v>
      </c>
      <c r="B79" s="135">
        <v>3150</v>
      </c>
      <c r="C79" s="135">
        <v>560</v>
      </c>
      <c r="D79" s="129">
        <f>SUM('[1]070101:Ф.4.1.КФК30'!D79)</f>
        <v>0</v>
      </c>
      <c r="E79" s="130" t="s">
        <v>144</v>
      </c>
      <c r="F79" s="130" t="s">
        <v>144</v>
      </c>
      <c r="G79" s="130" t="s">
        <v>144</v>
      </c>
      <c r="H79" s="130" t="s">
        <v>144</v>
      </c>
      <c r="I79" s="130" t="s">
        <v>144</v>
      </c>
      <c r="J79" s="130" t="s">
        <v>144</v>
      </c>
      <c r="K79" s="129">
        <f>SUM('[1]070101:Ф.4.1.КФК30'!K79)</f>
        <v>0</v>
      </c>
      <c r="L79" s="129">
        <f>SUM('[1]070101:Ф.4.1.КФК30'!L79)</f>
        <v>0</v>
      </c>
      <c r="M79" s="129">
        <f>SUM('[1]070101:Ф.4.1.КФК30'!M79)</f>
        <v>0</v>
      </c>
      <c r="N79" s="129">
        <f>SUM('[1]070101:Ф.4.1.КФК30'!N79)</f>
        <v>0</v>
      </c>
      <c r="O79" s="129">
        <f>SUM('[1]070101:Ф.4.1.КФК30'!O79)</f>
        <v>0</v>
      </c>
      <c r="P79" s="129">
        <f>SUM('[1]070101:Ф.4.1.КФК30'!P79)</f>
        <v>0</v>
      </c>
      <c r="Q79" s="130" t="s">
        <v>144</v>
      </c>
      <c r="R79" s="130" t="s">
        <v>144</v>
      </c>
    </row>
    <row r="80" spans="1:18" s="127" customFormat="1" ht="11.4" thickTop="1" thickBot="1" x14ac:dyDescent="0.25">
      <c r="A80" s="134" t="s">
        <v>210</v>
      </c>
      <c r="B80" s="135">
        <v>3160</v>
      </c>
      <c r="C80" s="135">
        <v>570</v>
      </c>
      <c r="D80" s="129">
        <f>SUM('[1]070101:Ф.4.1.КФК30'!D80)</f>
        <v>0</v>
      </c>
      <c r="E80" s="130" t="s">
        <v>144</v>
      </c>
      <c r="F80" s="130" t="s">
        <v>144</v>
      </c>
      <c r="G80" s="130" t="s">
        <v>144</v>
      </c>
      <c r="H80" s="130" t="s">
        <v>144</v>
      </c>
      <c r="I80" s="130" t="s">
        <v>144</v>
      </c>
      <c r="J80" s="130" t="s">
        <v>144</v>
      </c>
      <c r="K80" s="129">
        <f>SUM('[1]070101:Ф.4.1.КФК30'!K80)</f>
        <v>0</v>
      </c>
      <c r="L80" s="129">
        <f>SUM('[1]070101:Ф.4.1.КФК30'!L80)</f>
        <v>0</v>
      </c>
      <c r="M80" s="129">
        <f>SUM('[1]070101:Ф.4.1.КФК30'!M80)</f>
        <v>0</v>
      </c>
      <c r="N80" s="129">
        <f>SUM('[1]070101:Ф.4.1.КФК30'!N80)</f>
        <v>0</v>
      </c>
      <c r="O80" s="129">
        <f>SUM('[1]070101:Ф.4.1.КФК30'!O80)</f>
        <v>0</v>
      </c>
      <c r="P80" s="129">
        <f>SUM('[1]070101:Ф.4.1.КФК30'!P80)</f>
        <v>0</v>
      </c>
      <c r="Q80" s="130" t="s">
        <v>144</v>
      </c>
      <c r="R80" s="130" t="s">
        <v>144</v>
      </c>
    </row>
    <row r="81" spans="1:18" s="127" customFormat="1" ht="11.4" thickTop="1" thickBot="1" x14ac:dyDescent="0.25">
      <c r="A81" s="133" t="s">
        <v>211</v>
      </c>
      <c r="B81" s="64">
        <v>3200</v>
      </c>
      <c r="C81" s="64">
        <v>580</v>
      </c>
      <c r="D81" s="129">
        <f>SUM('[1]070101:Ф.4.1.КФК30'!D81)</f>
        <v>0</v>
      </c>
      <c r="E81" s="130" t="s">
        <v>144</v>
      </c>
      <c r="F81" s="130" t="s">
        <v>144</v>
      </c>
      <c r="G81" s="130" t="s">
        <v>144</v>
      </c>
      <c r="H81" s="130" t="s">
        <v>144</v>
      </c>
      <c r="I81" s="130" t="s">
        <v>144</v>
      </c>
      <c r="J81" s="130" t="s">
        <v>144</v>
      </c>
      <c r="K81" s="129">
        <f>SUM('[1]070101:Ф.4.1.КФК30'!K81)</f>
        <v>0</v>
      </c>
      <c r="L81" s="129">
        <f>SUM('[1]070101:Ф.4.1.КФК30'!L81)</f>
        <v>0</v>
      </c>
      <c r="M81" s="129">
        <f>SUM('[1]070101:Ф.4.1.КФК30'!M81)</f>
        <v>0</v>
      </c>
      <c r="N81" s="129">
        <f>SUM('[1]070101:Ф.4.1.КФК30'!N81)</f>
        <v>0</v>
      </c>
      <c r="O81" s="129">
        <f>SUM('[1]070101:Ф.4.1.КФК30'!O81)</f>
        <v>0</v>
      </c>
      <c r="P81" s="129">
        <f>SUM('[1]070101:Ф.4.1.КФК30'!P81)</f>
        <v>0</v>
      </c>
      <c r="Q81" s="130" t="s">
        <v>144</v>
      </c>
      <c r="R81" s="130" t="s">
        <v>144</v>
      </c>
    </row>
    <row r="82" spans="1:18" s="127" customFormat="1" ht="11.4" thickTop="1" thickBot="1" x14ac:dyDescent="0.25">
      <c r="A82" s="137" t="s">
        <v>212</v>
      </c>
      <c r="B82" s="135">
        <v>3210</v>
      </c>
      <c r="C82" s="135">
        <v>590</v>
      </c>
      <c r="D82" s="129">
        <f>SUM('[1]070101:Ф.4.1.КФК30'!D82)</f>
        <v>0</v>
      </c>
      <c r="E82" s="130" t="s">
        <v>144</v>
      </c>
      <c r="F82" s="130" t="s">
        <v>144</v>
      </c>
      <c r="G82" s="130" t="s">
        <v>144</v>
      </c>
      <c r="H82" s="130" t="s">
        <v>144</v>
      </c>
      <c r="I82" s="130" t="s">
        <v>144</v>
      </c>
      <c r="J82" s="130" t="s">
        <v>144</v>
      </c>
      <c r="K82" s="129">
        <f>SUM('[1]070101:Ф.4.1.КФК30'!K82)</f>
        <v>0</v>
      </c>
      <c r="L82" s="129">
        <f>SUM('[1]070101:Ф.4.1.КФК30'!L82)</f>
        <v>0</v>
      </c>
      <c r="M82" s="129">
        <f>SUM('[1]070101:Ф.4.1.КФК30'!M82)</f>
        <v>0</v>
      </c>
      <c r="N82" s="129">
        <f>SUM('[1]070101:Ф.4.1.КФК30'!N82)</f>
        <v>0</v>
      </c>
      <c r="O82" s="129">
        <f>SUM('[1]070101:Ф.4.1.КФК30'!O82)</f>
        <v>0</v>
      </c>
      <c r="P82" s="129">
        <f>SUM('[1]070101:Ф.4.1.КФК30'!P82)</f>
        <v>0</v>
      </c>
      <c r="Q82" s="130" t="s">
        <v>144</v>
      </c>
      <c r="R82" s="130" t="s">
        <v>144</v>
      </c>
    </row>
    <row r="83" spans="1:18" s="127" customFormat="1" ht="11.4" thickTop="1" thickBot="1" x14ac:dyDescent="0.25">
      <c r="A83" s="137" t="s">
        <v>213</v>
      </c>
      <c r="B83" s="135">
        <v>3220</v>
      </c>
      <c r="C83" s="135">
        <v>600</v>
      </c>
      <c r="D83" s="129">
        <f>SUM('[1]070101:Ф.4.1.КФК30'!D83)</f>
        <v>0</v>
      </c>
      <c r="E83" s="130" t="s">
        <v>144</v>
      </c>
      <c r="F83" s="130" t="s">
        <v>144</v>
      </c>
      <c r="G83" s="130" t="s">
        <v>144</v>
      </c>
      <c r="H83" s="130" t="s">
        <v>144</v>
      </c>
      <c r="I83" s="130" t="s">
        <v>144</v>
      </c>
      <c r="J83" s="130" t="s">
        <v>144</v>
      </c>
      <c r="K83" s="129">
        <f>SUM('[1]070101:Ф.4.1.КФК30'!K83)</f>
        <v>0</v>
      </c>
      <c r="L83" s="129">
        <f>SUM('[1]070101:Ф.4.1.КФК30'!L83)</f>
        <v>0</v>
      </c>
      <c r="M83" s="129">
        <f>SUM('[1]070101:Ф.4.1.КФК30'!M83)</f>
        <v>0</v>
      </c>
      <c r="N83" s="129">
        <f>SUM('[1]070101:Ф.4.1.КФК30'!N83)</f>
        <v>0</v>
      </c>
      <c r="O83" s="129">
        <f>SUM('[1]070101:Ф.4.1.КФК30'!O83)</f>
        <v>0</v>
      </c>
      <c r="P83" s="129">
        <f>SUM('[1]070101:Ф.4.1.КФК30'!P83)</f>
        <v>0</v>
      </c>
      <c r="Q83" s="130" t="s">
        <v>144</v>
      </c>
      <c r="R83" s="130" t="s">
        <v>144</v>
      </c>
    </row>
    <row r="84" spans="1:18" s="127" customFormat="1" ht="12.75" customHeight="1" thickTop="1" thickBot="1" x14ac:dyDescent="0.25">
      <c r="A84" s="134" t="s">
        <v>214</v>
      </c>
      <c r="B84" s="135">
        <v>3230</v>
      </c>
      <c r="C84" s="135">
        <v>610</v>
      </c>
      <c r="D84" s="129">
        <f>SUM('[1]070101:Ф.4.1.КФК30'!D84)</f>
        <v>0</v>
      </c>
      <c r="E84" s="130" t="s">
        <v>144</v>
      </c>
      <c r="F84" s="130" t="s">
        <v>144</v>
      </c>
      <c r="G84" s="130" t="s">
        <v>144</v>
      </c>
      <c r="H84" s="130" t="s">
        <v>144</v>
      </c>
      <c r="I84" s="130" t="s">
        <v>144</v>
      </c>
      <c r="J84" s="130" t="s">
        <v>144</v>
      </c>
      <c r="K84" s="129">
        <f>SUM('[1]070101:Ф.4.1.КФК30'!K84)</f>
        <v>0</v>
      </c>
      <c r="L84" s="129">
        <f>SUM('[1]070101:Ф.4.1.КФК30'!L84)</f>
        <v>0</v>
      </c>
      <c r="M84" s="129">
        <f>SUM('[1]070101:Ф.4.1.КФК30'!M84)</f>
        <v>0</v>
      </c>
      <c r="N84" s="129">
        <f>SUM('[1]070101:Ф.4.1.КФК30'!N84)</f>
        <v>0</v>
      </c>
      <c r="O84" s="129">
        <f>SUM('[1]070101:Ф.4.1.КФК30'!O84)</f>
        <v>0</v>
      </c>
      <c r="P84" s="129">
        <f>SUM('[1]070101:Ф.4.1.КФК30'!P84)</f>
        <v>0</v>
      </c>
      <c r="Q84" s="130" t="s">
        <v>144</v>
      </c>
      <c r="R84" s="130" t="s">
        <v>144</v>
      </c>
    </row>
    <row r="85" spans="1:18" s="127" customFormat="1" ht="13.5" customHeight="1" thickTop="1" thickBot="1" x14ac:dyDescent="0.25">
      <c r="A85" s="137" t="s">
        <v>215</v>
      </c>
      <c r="B85" s="135">
        <v>3240</v>
      </c>
      <c r="C85" s="135">
        <v>620</v>
      </c>
      <c r="D85" s="129">
        <f>SUM('[1]070101:Ф.4.1.КФК30'!D85)</f>
        <v>0</v>
      </c>
      <c r="E85" s="130" t="s">
        <v>144</v>
      </c>
      <c r="F85" s="130" t="s">
        <v>144</v>
      </c>
      <c r="G85" s="130" t="s">
        <v>144</v>
      </c>
      <c r="H85" s="130" t="s">
        <v>144</v>
      </c>
      <c r="I85" s="130" t="s">
        <v>144</v>
      </c>
      <c r="J85" s="130" t="s">
        <v>144</v>
      </c>
      <c r="K85" s="129">
        <f>SUM('[1]070101:Ф.4.1.КФК30'!K85)</f>
        <v>0</v>
      </c>
      <c r="L85" s="129">
        <f>SUM('[1]070101:Ф.4.1.КФК30'!L85)</f>
        <v>0</v>
      </c>
      <c r="M85" s="129">
        <f>SUM('[1]070101:Ф.4.1.КФК30'!M85)</f>
        <v>0</v>
      </c>
      <c r="N85" s="129">
        <f>SUM('[1]070101:Ф.4.1.КФК30'!N85)</f>
        <v>0</v>
      </c>
      <c r="O85" s="129">
        <f>SUM('[1]070101:Ф.4.1.КФК30'!O85)</f>
        <v>0</v>
      </c>
      <c r="P85" s="129">
        <f>SUM('[1]070101:Ф.4.1.КФК30'!P85)</f>
        <v>0</v>
      </c>
      <c r="Q85" s="130" t="s">
        <v>144</v>
      </c>
      <c r="R85" s="130" t="s">
        <v>144</v>
      </c>
    </row>
    <row r="86" spans="1:18" s="127" customFormat="1" ht="12" hidden="1" customHeight="1" x14ac:dyDescent="0.2">
      <c r="A86" s="143"/>
      <c r="B86" s="144"/>
      <c r="C86" s="144"/>
      <c r="D86" s="145"/>
      <c r="E86" s="145"/>
      <c r="F86" s="146"/>
      <c r="G86" s="146"/>
      <c r="H86" s="146"/>
      <c r="I86" s="146"/>
      <c r="J86" s="146"/>
      <c r="K86" s="145"/>
      <c r="L86" s="145"/>
      <c r="M86" s="145"/>
      <c r="N86" s="145"/>
      <c r="O86" s="145"/>
      <c r="P86" s="145"/>
      <c r="Q86" s="145"/>
      <c r="R86" s="146"/>
    </row>
    <row r="87" spans="1:18" s="127" customFormat="1" ht="12" hidden="1" customHeight="1" thickTop="1" x14ac:dyDescent="0.2">
      <c r="A87" s="147"/>
      <c r="B87" s="148"/>
      <c r="C87" s="148"/>
      <c r="D87" s="149"/>
      <c r="E87" s="149"/>
      <c r="F87" s="150"/>
      <c r="G87" s="150"/>
      <c r="H87" s="150"/>
      <c r="I87" s="150"/>
      <c r="J87" s="150"/>
      <c r="K87" s="149"/>
      <c r="L87" s="149"/>
      <c r="M87" s="149"/>
      <c r="N87" s="149"/>
      <c r="O87" s="149"/>
      <c r="P87" s="149"/>
      <c r="Q87" s="149"/>
      <c r="R87" s="150"/>
    </row>
    <row r="88" spans="1:18" s="127" customFormat="1" ht="12" hidden="1" customHeight="1" thickTop="1" x14ac:dyDescent="0.2">
      <c r="A88" s="147" t="s">
        <v>216</v>
      </c>
      <c r="B88" s="148">
        <v>2450</v>
      </c>
      <c r="C88" s="148">
        <v>610</v>
      </c>
      <c r="D88" s="151" t="str">
        <f>IF(((SUM('[1]070101'!D88))+(SUM('[1]070201'!D88))+(SUM('[1]070401'!D88))+(SUM('[1]091108'!D88))+(SUM([1]Ф.4.1.КФК5!D88))+(SUM([1]Ф.4.1.КФК6!D88))+(SUM([1]Ф.4.1.КФК7!D88))+(SUM([1]Ф.4.1.КФК8!D88))+(SUM([1]Ф.4.1.КФК9!D88))+(SUM([1]Ф.4.1.КФК10!D88))+(SUM([1]Ф.4.1.КФК11!D88))+(SUM([1]Ф.4.1.КФК12!D88))+(SUM([1]Ф.4.1.КФК13!D88))+(SUM([1]Ф.4.1.КФК14!D88))+(SUM([1]Ф.4.1.КФК15!D88))+(SUM([1]Ф.4.1.КФК16!D88))+(SUM([1]Ф.4.1.КФК17!D88))+(SUM([1]Ф.4.1.КФК18!D88))+(SUM([1]Ф.4.1.КФК19!D88))+(SUM([1]Ф.4.1.КФК20!D88)))&gt;0,(SUM('[1]070101'!D88))+(SUM('[1]070201'!D88))+(SUM('[1]070401'!D88))+(SUM('[1]091108'!D88))+(SUM([1]Ф.4.1.КФК5!D88))+(SUM([1]Ф.4.1.КФК6!D88))+(SUM([1]Ф.4.1.КФК7!D88))+(SUM([1]Ф.4.1.КФК8!D88))+(SUM([1]Ф.4.1.КФК9!D88))+(SUM([1]Ф.4.1.КФК10!D88))+(SUM([1]Ф.4.1.КФК11!D88))+(SUM([1]Ф.4.1.КФК12!D88))+(SUM([1]Ф.4.1.КФК13!D88))+(SUM([1]Ф.4.1.КФК14!D88))+(SUM([1]Ф.4.1.КФК15!D88))+(SUM([1]Ф.4.1.КФК16!D88))+(SUM([1]Ф.4.1.КФК17!D88))+(SUM([1]Ф.4.1.КФК18!D88))+(SUM([1]Ф.4.1.КФК19!D88))+(SUM([1]Ф.4.1.КФК20!D88)),"-")</f>
        <v>-</v>
      </c>
      <c r="E88" s="151"/>
      <c r="F88" s="152" t="s">
        <v>144</v>
      </c>
      <c r="G88" s="152" t="s">
        <v>144</v>
      </c>
      <c r="H88" s="152" t="s">
        <v>144</v>
      </c>
      <c r="I88" s="152" t="s">
        <v>144</v>
      </c>
      <c r="J88" s="152" t="s">
        <v>144</v>
      </c>
      <c r="K88" s="151" t="str">
        <f>IF(((SUM('[1]070101'!K88))+(SUM('[1]070201'!K88))+(SUM('[1]070401'!K88))+(SUM('[1]091108'!K88))+(SUM([1]Ф.4.1.КФК5!K88))+(SUM([1]Ф.4.1.КФК6!K88))+(SUM([1]Ф.4.1.КФК7!K88))+(SUM([1]Ф.4.1.КФК8!K88))+(SUM([1]Ф.4.1.КФК9!K88))+(SUM([1]Ф.4.1.КФК10!K88))+(SUM([1]Ф.4.1.КФК11!K88))+(SUM([1]Ф.4.1.КФК12!K88))+(SUM([1]Ф.4.1.КФК13!K88))+(SUM([1]Ф.4.1.КФК14!K88))+(SUM([1]Ф.4.1.КФК15!K88))+(SUM([1]Ф.4.1.КФК16!K88))+(SUM([1]Ф.4.1.КФК17!K88))+(SUM([1]Ф.4.1.КФК18!K88))+(SUM([1]Ф.4.1.КФК19!K88))+(SUM([1]Ф.4.1.КФК20!K88)))&gt;0,(SUM('[1]070101'!K88))+(SUM('[1]070201'!K88))+(SUM('[1]070401'!K88))+(SUM('[1]091108'!K88))+(SUM([1]Ф.4.1.КФК5!K88))+(SUM([1]Ф.4.1.КФК6!K88))+(SUM([1]Ф.4.1.КФК7!K88))+(SUM([1]Ф.4.1.КФК8!K88))+(SUM([1]Ф.4.1.КФК9!K88))+(SUM([1]Ф.4.1.КФК10!K88))+(SUM([1]Ф.4.1.КФК11!K88))+(SUM([1]Ф.4.1.КФК12!K88))+(SUM([1]Ф.4.1.КФК13!K88))+(SUM([1]Ф.4.1.КФК14!K88))+(SUM([1]Ф.4.1.КФК15!K88))+(SUM([1]Ф.4.1.КФК16!K88))+(SUM([1]Ф.4.1.КФК17!K88))+(SUM([1]Ф.4.1.КФК18!K88))+(SUM([1]Ф.4.1.КФК19!K88))+(SUM([1]Ф.4.1.КФК20!K88)),"-")</f>
        <v>-</v>
      </c>
      <c r="L88" s="151"/>
      <c r="M88" s="151"/>
      <c r="N88" s="151" t="str">
        <f>IF(((SUM('[1]070101'!N88))+(SUM('[1]070201'!N88))+(SUM('[1]070401'!N88))+(SUM('[1]091108'!N88))+(SUM([1]Ф.4.1.КФК5!N88))+(SUM([1]Ф.4.1.КФК6!N88))+(SUM([1]Ф.4.1.КФК7!N88))+(SUM([1]Ф.4.1.КФК8!N88))+(SUM([1]Ф.4.1.КФК9!N88))+(SUM([1]Ф.4.1.КФК10!N88))+(SUM([1]Ф.4.1.КФК11!N88))+(SUM([1]Ф.4.1.КФК12!N88))+(SUM([1]Ф.4.1.КФК13!N88))+(SUM([1]Ф.4.1.КФК14!N88))+(SUM([1]Ф.4.1.КФК15!N88))+(SUM([1]Ф.4.1.КФК16!N88))+(SUM([1]Ф.4.1.КФК17!N88))+(SUM([1]Ф.4.1.КФК18!N88))+(SUM([1]Ф.4.1.КФК19!N88))+(SUM([1]Ф.4.1.КФК20!N88)))&gt;0,(SUM('[1]070101'!N88))+(SUM('[1]070201'!N88))+(SUM('[1]070401'!N88))+(SUM('[1]091108'!N88))+(SUM([1]Ф.4.1.КФК5!N88))+(SUM([1]Ф.4.1.КФК6!N88))+(SUM([1]Ф.4.1.КФК7!N88))+(SUM([1]Ф.4.1.КФК8!N88))+(SUM([1]Ф.4.1.КФК9!N88))+(SUM([1]Ф.4.1.КФК10!N88))+(SUM([1]Ф.4.1.КФК11!N88))+(SUM([1]Ф.4.1.КФК12!N88))+(SUM([1]Ф.4.1.КФК13!N88))+(SUM([1]Ф.4.1.КФК14!N88))+(SUM([1]Ф.4.1.КФК15!N88))+(SUM([1]Ф.4.1.КФК16!N88))+(SUM([1]Ф.4.1.КФК17!N88))+(SUM([1]Ф.4.1.КФК18!N88))+(SUM([1]Ф.4.1.КФК19!N88))+(SUM([1]Ф.4.1.КФК20!N88)),"-")</f>
        <v>-</v>
      </c>
      <c r="O88" s="151" t="str">
        <f>IF(((SUM('[1]070101'!O88))+(SUM('[1]070201'!O88))+(SUM('[1]070401'!O88))+(SUM('[1]091108'!O88))+(SUM([1]Ф.4.1.КФК5!O88))+(SUM([1]Ф.4.1.КФК6!O88))+(SUM([1]Ф.4.1.КФК7!O88))+(SUM([1]Ф.4.1.КФК8!O88))+(SUM([1]Ф.4.1.КФК9!O88))+(SUM([1]Ф.4.1.КФК10!O88))+(SUM([1]Ф.4.1.КФК11!O88))+(SUM([1]Ф.4.1.КФК12!O88))+(SUM([1]Ф.4.1.КФК13!O88))+(SUM([1]Ф.4.1.КФК14!O88))+(SUM([1]Ф.4.1.КФК15!O88))+(SUM([1]Ф.4.1.КФК16!O88))+(SUM([1]Ф.4.1.КФК17!O88))+(SUM([1]Ф.4.1.КФК18!O88))+(SUM([1]Ф.4.1.КФК19!O88))+(SUM([1]Ф.4.1.КФК20!O88)))&gt;0,(SUM('[1]070101'!O88))+(SUM('[1]070201'!O88))+(SUM('[1]070401'!O88))+(SUM('[1]091108'!O88))+(SUM([1]Ф.4.1.КФК5!O88))+(SUM([1]Ф.4.1.КФК6!O88))+(SUM([1]Ф.4.1.КФК7!O88))+(SUM([1]Ф.4.1.КФК8!O88))+(SUM([1]Ф.4.1.КФК9!O88))+(SUM([1]Ф.4.1.КФК10!O88))+(SUM([1]Ф.4.1.КФК11!O88))+(SUM([1]Ф.4.1.КФК12!O88))+(SUM([1]Ф.4.1.КФК13!O88))+(SUM([1]Ф.4.1.КФК14!O88))+(SUM([1]Ф.4.1.КФК15!O88))+(SUM([1]Ф.4.1.КФК16!O88))+(SUM([1]Ф.4.1.КФК17!O88))+(SUM([1]Ф.4.1.КФК18!O88))+(SUM([1]Ф.4.1.КФК19!O88))+(SUM([1]Ф.4.1.КФК20!O88)),"-")</f>
        <v>-</v>
      </c>
      <c r="P88" s="151" t="str">
        <f>IF(((SUM('[1]070101'!P88))+(SUM('[1]070201'!P88))+(SUM('[1]070401'!P88))+(SUM('[1]091108'!P88))+(SUM([1]Ф.4.1.КФК5!P88))+(SUM([1]Ф.4.1.КФК6!P88))+(SUM([1]Ф.4.1.КФК7!P88))+(SUM([1]Ф.4.1.КФК8!P88))+(SUM([1]Ф.4.1.КФК9!P88))+(SUM([1]Ф.4.1.КФК10!P88))+(SUM([1]Ф.4.1.КФК11!P88))+(SUM([1]Ф.4.1.КФК12!P88))+(SUM([1]Ф.4.1.КФК13!P88))+(SUM([1]Ф.4.1.КФК14!P88))+(SUM([1]Ф.4.1.КФК15!P88))+(SUM([1]Ф.4.1.КФК16!P88))+(SUM([1]Ф.4.1.КФК17!P88))+(SUM([1]Ф.4.1.КФК18!P88))+(SUM([1]Ф.4.1.КФК19!P88))+(SUM([1]Ф.4.1.КФК20!P88)))&gt;0,(SUM('[1]070101'!P88))+(SUM('[1]070201'!P88))+(SUM('[1]070401'!P88))+(SUM('[1]091108'!P88))+(SUM([1]Ф.4.1.КФК5!P88))+(SUM([1]Ф.4.1.КФК6!P88))+(SUM([1]Ф.4.1.КФК7!P88))+(SUM([1]Ф.4.1.КФК8!P88))+(SUM([1]Ф.4.1.КФК9!P88))+(SUM([1]Ф.4.1.КФК10!P88))+(SUM([1]Ф.4.1.КФК11!P88))+(SUM([1]Ф.4.1.КФК12!P88))+(SUM([1]Ф.4.1.КФК13!P88))+(SUM([1]Ф.4.1.КФК14!P88))+(SUM([1]Ф.4.1.КФК15!P88))+(SUM([1]Ф.4.1.КФК16!P88))+(SUM([1]Ф.4.1.КФК17!P88))+(SUM([1]Ф.4.1.КФК18!P88))+(SUM([1]Ф.4.1.КФК19!P88))+(SUM([1]Ф.4.1.КФК20!P88)),"-")</f>
        <v>-</v>
      </c>
      <c r="Q88" s="151"/>
      <c r="R88" s="152" t="s">
        <v>144</v>
      </c>
    </row>
    <row r="89" spans="1:18" s="127" customFormat="1" ht="12" hidden="1" customHeight="1" thickTop="1" x14ac:dyDescent="0.2">
      <c r="A89" s="153" t="s">
        <v>217</v>
      </c>
      <c r="B89" s="154">
        <v>4100</v>
      </c>
      <c r="C89" s="154">
        <v>620</v>
      </c>
      <c r="D89" s="152" t="s">
        <v>144</v>
      </c>
      <c r="E89" s="152"/>
      <c r="F89" s="152" t="s">
        <v>144</v>
      </c>
      <c r="G89" s="152" t="s">
        <v>144</v>
      </c>
      <c r="H89" s="152" t="s">
        <v>144</v>
      </c>
      <c r="I89" s="152" t="s">
        <v>144</v>
      </c>
      <c r="J89" s="152" t="s">
        <v>144</v>
      </c>
      <c r="K89" s="152" t="s">
        <v>144</v>
      </c>
      <c r="L89" s="152"/>
      <c r="M89" s="152"/>
      <c r="N89" s="152" t="s">
        <v>144</v>
      </c>
      <c r="O89" s="152" t="s">
        <v>144</v>
      </c>
      <c r="P89" s="152" t="s">
        <v>144</v>
      </c>
      <c r="Q89" s="152"/>
      <c r="R89" s="152" t="s">
        <v>144</v>
      </c>
    </row>
    <row r="90" spans="1:18" s="127" customFormat="1" ht="12" hidden="1" customHeight="1" thickTop="1" x14ac:dyDescent="0.2">
      <c r="A90" s="147" t="s">
        <v>218</v>
      </c>
      <c r="B90" s="148">
        <v>4110</v>
      </c>
      <c r="C90" s="154">
        <v>630</v>
      </c>
      <c r="D90" s="152" t="s">
        <v>144</v>
      </c>
      <c r="E90" s="152"/>
      <c r="F90" s="152" t="s">
        <v>144</v>
      </c>
      <c r="G90" s="152" t="s">
        <v>144</v>
      </c>
      <c r="H90" s="152" t="s">
        <v>144</v>
      </c>
      <c r="I90" s="152" t="s">
        <v>144</v>
      </c>
      <c r="J90" s="152" t="s">
        <v>144</v>
      </c>
      <c r="K90" s="152" t="s">
        <v>144</v>
      </c>
      <c r="L90" s="152"/>
      <c r="M90" s="152"/>
      <c r="N90" s="152" t="s">
        <v>144</v>
      </c>
      <c r="O90" s="152" t="s">
        <v>144</v>
      </c>
      <c r="P90" s="152" t="s">
        <v>144</v>
      </c>
      <c r="Q90" s="152"/>
      <c r="R90" s="152" t="s">
        <v>144</v>
      </c>
    </row>
    <row r="91" spans="1:18" s="127" customFormat="1" ht="12" hidden="1" customHeight="1" thickTop="1" x14ac:dyDescent="0.2">
      <c r="A91" s="155" t="s">
        <v>219</v>
      </c>
      <c r="B91" s="156">
        <v>4111</v>
      </c>
      <c r="C91" s="154">
        <v>640</v>
      </c>
      <c r="D91" s="152" t="s">
        <v>144</v>
      </c>
      <c r="E91" s="152"/>
      <c r="F91" s="152" t="s">
        <v>144</v>
      </c>
      <c r="G91" s="152" t="s">
        <v>144</v>
      </c>
      <c r="H91" s="152" t="s">
        <v>144</v>
      </c>
      <c r="I91" s="152" t="s">
        <v>144</v>
      </c>
      <c r="J91" s="152" t="s">
        <v>144</v>
      </c>
      <c r="K91" s="152" t="s">
        <v>144</v>
      </c>
      <c r="L91" s="152"/>
      <c r="M91" s="152"/>
      <c r="N91" s="152" t="s">
        <v>144</v>
      </c>
      <c r="O91" s="152" t="s">
        <v>144</v>
      </c>
      <c r="P91" s="152" t="s">
        <v>144</v>
      </c>
      <c r="Q91" s="152"/>
      <c r="R91" s="152" t="s">
        <v>144</v>
      </c>
    </row>
    <row r="92" spans="1:18" s="127" customFormat="1" ht="12" hidden="1" customHeight="1" thickTop="1" x14ac:dyDescent="0.2">
      <c r="A92" s="155" t="s">
        <v>220</v>
      </c>
      <c r="B92" s="156">
        <v>4112</v>
      </c>
      <c r="C92" s="154">
        <v>650</v>
      </c>
      <c r="D92" s="152" t="s">
        <v>144</v>
      </c>
      <c r="E92" s="152"/>
      <c r="F92" s="152" t="s">
        <v>144</v>
      </c>
      <c r="G92" s="152" t="s">
        <v>144</v>
      </c>
      <c r="H92" s="152" t="s">
        <v>144</v>
      </c>
      <c r="I92" s="152" t="s">
        <v>144</v>
      </c>
      <c r="J92" s="152" t="s">
        <v>144</v>
      </c>
      <c r="K92" s="152" t="s">
        <v>144</v>
      </c>
      <c r="L92" s="152"/>
      <c r="M92" s="152"/>
      <c r="N92" s="152" t="s">
        <v>144</v>
      </c>
      <c r="O92" s="152" t="s">
        <v>144</v>
      </c>
      <c r="P92" s="152" t="s">
        <v>144</v>
      </c>
      <c r="Q92" s="152"/>
      <c r="R92" s="152" t="s">
        <v>144</v>
      </c>
    </row>
    <row r="93" spans="1:18" s="127" customFormat="1" ht="12" hidden="1" customHeight="1" thickTop="1" x14ac:dyDescent="0.2">
      <c r="A93" s="157" t="s">
        <v>221</v>
      </c>
      <c r="B93" s="156">
        <v>4113</v>
      </c>
      <c r="C93" s="154">
        <v>660</v>
      </c>
      <c r="D93" s="152" t="s">
        <v>144</v>
      </c>
      <c r="E93" s="152"/>
      <c r="F93" s="152" t="s">
        <v>144</v>
      </c>
      <c r="G93" s="152" t="s">
        <v>144</v>
      </c>
      <c r="H93" s="152" t="s">
        <v>144</v>
      </c>
      <c r="I93" s="152" t="s">
        <v>144</v>
      </c>
      <c r="J93" s="152" t="s">
        <v>144</v>
      </c>
      <c r="K93" s="152" t="s">
        <v>144</v>
      </c>
      <c r="L93" s="152"/>
      <c r="M93" s="152"/>
      <c r="N93" s="152" t="s">
        <v>144</v>
      </c>
      <c r="O93" s="152" t="s">
        <v>144</v>
      </c>
      <c r="P93" s="152" t="s">
        <v>144</v>
      </c>
      <c r="Q93" s="152"/>
      <c r="R93" s="152" t="s">
        <v>144</v>
      </c>
    </row>
    <row r="94" spans="1:18" s="127" customFormat="1" ht="12" hidden="1" customHeight="1" thickTop="1" x14ac:dyDescent="0.2">
      <c r="A94" s="147" t="s">
        <v>222</v>
      </c>
      <c r="B94" s="148">
        <v>4120</v>
      </c>
      <c r="C94" s="154">
        <v>670</v>
      </c>
      <c r="D94" s="152" t="s">
        <v>144</v>
      </c>
      <c r="E94" s="152"/>
      <c r="F94" s="152" t="s">
        <v>144</v>
      </c>
      <c r="G94" s="152" t="s">
        <v>144</v>
      </c>
      <c r="H94" s="152" t="s">
        <v>144</v>
      </c>
      <c r="I94" s="152" t="s">
        <v>144</v>
      </c>
      <c r="J94" s="152" t="s">
        <v>144</v>
      </c>
      <c r="K94" s="152" t="s">
        <v>144</v>
      </c>
      <c r="L94" s="152"/>
      <c r="M94" s="152"/>
      <c r="N94" s="152" t="s">
        <v>144</v>
      </c>
      <c r="O94" s="152" t="s">
        <v>144</v>
      </c>
      <c r="P94" s="152" t="s">
        <v>144</v>
      </c>
      <c r="Q94" s="152"/>
      <c r="R94" s="152" t="s">
        <v>144</v>
      </c>
    </row>
    <row r="95" spans="1:18" s="127" customFormat="1" ht="12" hidden="1" customHeight="1" thickTop="1" x14ac:dyDescent="0.2">
      <c r="A95" s="158" t="s">
        <v>223</v>
      </c>
      <c r="B95" s="156">
        <v>4121</v>
      </c>
      <c r="C95" s="154">
        <v>680</v>
      </c>
      <c r="D95" s="152" t="s">
        <v>144</v>
      </c>
      <c r="E95" s="152"/>
      <c r="F95" s="152" t="s">
        <v>144</v>
      </c>
      <c r="G95" s="152" t="s">
        <v>144</v>
      </c>
      <c r="H95" s="152" t="s">
        <v>144</v>
      </c>
      <c r="I95" s="152" t="s">
        <v>144</v>
      </c>
      <c r="J95" s="152" t="s">
        <v>144</v>
      </c>
      <c r="K95" s="152" t="s">
        <v>144</v>
      </c>
      <c r="L95" s="152"/>
      <c r="M95" s="152"/>
      <c r="N95" s="152" t="s">
        <v>144</v>
      </c>
      <c r="O95" s="152" t="s">
        <v>144</v>
      </c>
      <c r="P95" s="152" t="s">
        <v>144</v>
      </c>
      <c r="Q95" s="152"/>
      <c r="R95" s="152" t="s">
        <v>144</v>
      </c>
    </row>
    <row r="96" spans="1:18" s="127" customFormat="1" ht="12" hidden="1" customHeight="1" thickTop="1" x14ac:dyDescent="0.2">
      <c r="A96" s="158" t="s">
        <v>224</v>
      </c>
      <c r="B96" s="156">
        <v>4122</v>
      </c>
      <c r="C96" s="154">
        <v>690</v>
      </c>
      <c r="D96" s="152" t="s">
        <v>144</v>
      </c>
      <c r="E96" s="152"/>
      <c r="F96" s="152" t="s">
        <v>144</v>
      </c>
      <c r="G96" s="152" t="s">
        <v>144</v>
      </c>
      <c r="H96" s="152" t="s">
        <v>144</v>
      </c>
      <c r="I96" s="152" t="s">
        <v>144</v>
      </c>
      <c r="J96" s="152" t="s">
        <v>144</v>
      </c>
      <c r="K96" s="152" t="s">
        <v>144</v>
      </c>
      <c r="L96" s="152"/>
      <c r="M96" s="152"/>
      <c r="N96" s="152" t="s">
        <v>144</v>
      </c>
      <c r="O96" s="152" t="s">
        <v>144</v>
      </c>
      <c r="P96" s="152" t="s">
        <v>144</v>
      </c>
      <c r="Q96" s="152"/>
      <c r="R96" s="152" t="s">
        <v>144</v>
      </c>
    </row>
    <row r="97" spans="1:18" s="127" customFormat="1" ht="12" hidden="1" customHeight="1" thickTop="1" x14ac:dyDescent="0.2">
      <c r="A97" s="155" t="s">
        <v>225</v>
      </c>
      <c r="B97" s="156">
        <v>4123</v>
      </c>
      <c r="C97" s="154">
        <v>700</v>
      </c>
      <c r="D97" s="152" t="s">
        <v>144</v>
      </c>
      <c r="E97" s="152"/>
      <c r="F97" s="152" t="s">
        <v>144</v>
      </c>
      <c r="G97" s="152" t="s">
        <v>144</v>
      </c>
      <c r="H97" s="152" t="s">
        <v>144</v>
      </c>
      <c r="I97" s="152" t="s">
        <v>144</v>
      </c>
      <c r="J97" s="152" t="s">
        <v>144</v>
      </c>
      <c r="K97" s="152" t="s">
        <v>144</v>
      </c>
      <c r="L97" s="152"/>
      <c r="M97" s="152"/>
      <c r="N97" s="152" t="s">
        <v>144</v>
      </c>
      <c r="O97" s="152" t="s">
        <v>144</v>
      </c>
      <c r="P97" s="152" t="s">
        <v>144</v>
      </c>
      <c r="Q97" s="152"/>
      <c r="R97" s="152" t="s">
        <v>144</v>
      </c>
    </row>
    <row r="98" spans="1:18" s="127" customFormat="1" ht="12" hidden="1" customHeight="1" thickTop="1" x14ac:dyDescent="0.2">
      <c r="A98" s="153" t="s">
        <v>226</v>
      </c>
      <c r="B98" s="154">
        <v>4200</v>
      </c>
      <c r="C98" s="154">
        <v>710</v>
      </c>
      <c r="D98" s="152" t="s">
        <v>144</v>
      </c>
      <c r="E98" s="152"/>
      <c r="F98" s="152" t="s">
        <v>144</v>
      </c>
      <c r="G98" s="152" t="s">
        <v>144</v>
      </c>
      <c r="H98" s="152" t="s">
        <v>144</v>
      </c>
      <c r="I98" s="152" t="s">
        <v>144</v>
      </c>
      <c r="J98" s="152" t="s">
        <v>144</v>
      </c>
      <c r="K98" s="152" t="s">
        <v>144</v>
      </c>
      <c r="L98" s="152"/>
      <c r="M98" s="152"/>
      <c r="N98" s="152" t="s">
        <v>144</v>
      </c>
      <c r="O98" s="152" t="s">
        <v>144</v>
      </c>
      <c r="P98" s="152" t="s">
        <v>144</v>
      </c>
      <c r="Q98" s="152"/>
      <c r="R98" s="152" t="s">
        <v>144</v>
      </c>
    </row>
    <row r="99" spans="1:18" ht="12" hidden="1" customHeight="1" thickTop="1" x14ac:dyDescent="0.3">
      <c r="A99" s="147" t="s">
        <v>227</v>
      </c>
      <c r="B99" s="148">
        <v>4210</v>
      </c>
      <c r="C99" s="154">
        <v>720</v>
      </c>
      <c r="D99" s="159" t="s">
        <v>144</v>
      </c>
      <c r="E99" s="159"/>
      <c r="F99" s="159" t="s">
        <v>144</v>
      </c>
      <c r="G99" s="152" t="s">
        <v>144</v>
      </c>
      <c r="H99" s="152" t="s">
        <v>144</v>
      </c>
      <c r="I99" s="152" t="s">
        <v>144</v>
      </c>
      <c r="J99" s="152" t="s">
        <v>144</v>
      </c>
      <c r="K99" s="152" t="s">
        <v>144</v>
      </c>
      <c r="L99" s="152"/>
      <c r="M99" s="152"/>
      <c r="N99" s="152" t="s">
        <v>144</v>
      </c>
      <c r="O99" s="152" t="s">
        <v>144</v>
      </c>
      <c r="P99" s="152" t="s">
        <v>144</v>
      </c>
      <c r="Q99" s="152"/>
      <c r="R99" s="152" t="s">
        <v>144</v>
      </c>
    </row>
    <row r="100" spans="1:18" ht="12" hidden="1" customHeight="1" thickTop="1" x14ac:dyDescent="0.3">
      <c r="A100" s="147" t="s">
        <v>228</v>
      </c>
      <c r="B100" s="148">
        <v>4220</v>
      </c>
      <c r="C100" s="154">
        <v>730</v>
      </c>
      <c r="D100" s="152" t="s">
        <v>144</v>
      </c>
      <c r="E100" s="152"/>
      <c r="F100" s="152" t="s">
        <v>144</v>
      </c>
      <c r="G100" s="160" t="s">
        <v>144</v>
      </c>
      <c r="H100" s="152" t="s">
        <v>144</v>
      </c>
      <c r="I100" s="152" t="s">
        <v>144</v>
      </c>
      <c r="J100" s="152" t="s">
        <v>144</v>
      </c>
      <c r="K100" s="152" t="s">
        <v>144</v>
      </c>
      <c r="L100" s="152"/>
      <c r="M100" s="152"/>
      <c r="N100" s="152" t="s">
        <v>144</v>
      </c>
      <c r="O100" s="152" t="s">
        <v>144</v>
      </c>
      <c r="P100" s="152" t="s">
        <v>144</v>
      </c>
      <c r="Q100" s="152"/>
      <c r="R100" s="152" t="s">
        <v>144</v>
      </c>
    </row>
    <row r="101" spans="1:18" ht="3" customHeight="1" thickTop="1" x14ac:dyDescent="0.3">
      <c r="A101" s="161"/>
      <c r="B101" s="162"/>
      <c r="C101" s="163"/>
      <c r="D101" s="164"/>
      <c r="E101" s="164"/>
      <c r="F101" s="164"/>
      <c r="K101" s="165"/>
      <c r="L101" s="165"/>
      <c r="M101" s="165"/>
      <c r="N101" s="165"/>
      <c r="O101" s="165"/>
      <c r="P101" s="165"/>
      <c r="Q101" s="165"/>
      <c r="R101" s="165"/>
    </row>
    <row r="102" spans="1:18" x14ac:dyDescent="0.3">
      <c r="A102" s="6" t="str">
        <f>[1]ЗАПОЛНИТЬ!F30</f>
        <v xml:space="preserve">Керівник </v>
      </c>
      <c r="C102" s="9"/>
      <c r="D102" s="166"/>
      <c r="E102" s="165"/>
      <c r="F102" s="165"/>
      <c r="G102" s="165"/>
      <c r="H102" s="167" t="str">
        <f>[1]ЗАПОЛНИТЬ!F26</f>
        <v>Л.О.Темченко</v>
      </c>
      <c r="I102" s="167"/>
      <c r="J102" s="167"/>
    </row>
    <row r="103" spans="1:18" ht="12" customHeight="1" x14ac:dyDescent="0.3">
      <c r="A103" s="6"/>
      <c r="C103" s="9"/>
      <c r="D103" s="89" t="s">
        <v>115</v>
      </c>
      <c r="E103" s="168"/>
      <c r="F103" s="169"/>
      <c r="H103" s="91" t="s">
        <v>116</v>
      </c>
      <c r="I103" s="91"/>
      <c r="J103" s="91"/>
    </row>
    <row r="104" spans="1:18" x14ac:dyDescent="0.3">
      <c r="A104" s="6" t="str">
        <f>[1]ЗАПОЛНИТЬ!F31</f>
        <v>Головний бухгалтер</v>
      </c>
      <c r="C104" s="1"/>
      <c r="D104" s="170"/>
      <c r="E104" s="168"/>
      <c r="F104" s="168"/>
      <c r="H104" s="167" t="str">
        <f>[1]ЗАПОЛНИТЬ!F28</f>
        <v>А.М.Трусевич</v>
      </c>
      <c r="I104" s="167"/>
      <c r="J104" s="167"/>
    </row>
    <row r="105" spans="1:18" x14ac:dyDescent="0.3">
      <c r="A105" s="94" t="str">
        <f>[1]ЗАПОЛНИТЬ!C19</f>
        <v>"11" квітня 2016 року</v>
      </c>
      <c r="C105" s="1"/>
      <c r="D105" s="168" t="s">
        <v>115</v>
      </c>
      <c r="E105" s="168"/>
      <c r="F105" s="169"/>
      <c r="H105" s="91" t="s">
        <v>116</v>
      </c>
      <c r="I105" s="91"/>
      <c r="J105" s="91"/>
    </row>
    <row r="106" spans="1:18" x14ac:dyDescent="0.3">
      <c r="A106" s="21" t="s">
        <v>229</v>
      </c>
    </row>
    <row r="107" spans="1:18" x14ac:dyDescent="0.3">
      <c r="F107" s="164"/>
    </row>
  </sheetData>
  <mergeCells count="45">
    <mergeCell ref="H104:J104"/>
    <mergeCell ref="H105:J105"/>
    <mergeCell ref="L20:L21"/>
    <mergeCell ref="M20:N20"/>
    <mergeCell ref="Q20:Q21"/>
    <mergeCell ref="R20:R21"/>
    <mergeCell ref="H102:J102"/>
    <mergeCell ref="H103:J103"/>
    <mergeCell ref="H18:H21"/>
    <mergeCell ref="I18:I21"/>
    <mergeCell ref="J18:J21"/>
    <mergeCell ref="K18:N18"/>
    <mergeCell ref="O18:P18"/>
    <mergeCell ref="Q18:R19"/>
    <mergeCell ref="K19:K21"/>
    <mergeCell ref="L19:N19"/>
    <mergeCell ref="O19:O21"/>
    <mergeCell ref="P19:P21"/>
    <mergeCell ref="A18:A21"/>
    <mergeCell ref="B18:B21"/>
    <mergeCell ref="C18:C21"/>
    <mergeCell ref="D18:D21"/>
    <mergeCell ref="E18:F18"/>
    <mergeCell ref="G18:G21"/>
    <mergeCell ref="E19:E21"/>
    <mergeCell ref="F19:F21"/>
    <mergeCell ref="A13:D13"/>
    <mergeCell ref="G13:R13"/>
    <mergeCell ref="A14:D14"/>
    <mergeCell ref="G14:R14"/>
    <mergeCell ref="A15:D15"/>
    <mergeCell ref="G15:R15"/>
    <mergeCell ref="B10:O10"/>
    <mergeCell ref="Q10:R10"/>
    <mergeCell ref="B11:O11"/>
    <mergeCell ref="Q11:R11"/>
    <mergeCell ref="A12:D12"/>
    <mergeCell ref="G12:O12"/>
    <mergeCell ref="J1:R2"/>
    <mergeCell ref="A3:R3"/>
    <mergeCell ref="A4:J4"/>
    <mergeCell ref="A6:R6"/>
    <mergeCell ref="Q8:R8"/>
    <mergeCell ref="B9:O9"/>
    <mergeCell ref="Q9:R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6"/>
  <sheetViews>
    <sheetView workbookViewId="0">
      <selection activeCell="T12" sqref="T12"/>
    </sheetView>
  </sheetViews>
  <sheetFormatPr defaultRowHeight="14.4" x14ac:dyDescent="0.3"/>
  <cols>
    <col min="1" max="1" width="50.88671875" customWidth="1"/>
    <col min="2" max="2" width="5.109375" customWidth="1"/>
    <col min="3" max="3" width="4.5546875" customWidth="1"/>
    <col min="4" max="4" width="10.6640625" customWidth="1"/>
    <col min="5" max="5" width="9.44140625" customWidth="1"/>
    <col min="6" max="6" width="5.88671875" customWidth="1"/>
    <col min="7" max="7" width="5.44140625" customWidth="1"/>
    <col min="8" max="8" width="5.6640625" customWidth="1"/>
    <col min="9" max="9" width="9.5546875" customWidth="1"/>
    <col min="10" max="10" width="10" customWidth="1"/>
    <col min="11" max="11" width="10.88671875" customWidth="1"/>
    <col min="12" max="12" width="6.109375" customWidth="1"/>
    <col min="13" max="13" width="10.109375" customWidth="1"/>
    <col min="14" max="14" width="6.6640625" customWidth="1"/>
    <col min="15" max="15" width="10.33203125" customWidth="1"/>
    <col min="16" max="16" width="8.109375" customWidth="1"/>
    <col min="17" max="17" width="9.44140625" customWidth="1"/>
    <col min="18" max="18" width="6" customWidth="1"/>
    <col min="257" max="257" width="50.88671875" customWidth="1"/>
    <col min="258" max="258" width="5.109375" customWidth="1"/>
    <col min="259" max="259" width="4.5546875" customWidth="1"/>
    <col min="260" max="260" width="10.6640625" customWidth="1"/>
    <col min="261" max="261" width="9.44140625" customWidth="1"/>
    <col min="262" max="262" width="5.88671875" customWidth="1"/>
    <col min="263" max="263" width="5.44140625" customWidth="1"/>
    <col min="264" max="264" width="5.6640625" customWidth="1"/>
    <col min="265" max="265" width="9.5546875" customWidth="1"/>
    <col min="266" max="266" width="10" customWidth="1"/>
    <col min="267" max="267" width="10.88671875" customWidth="1"/>
    <col min="268" max="268" width="6.109375" customWidth="1"/>
    <col min="269" max="269" width="10.109375" customWidth="1"/>
    <col min="270" max="270" width="6.6640625" customWidth="1"/>
    <col min="271" max="271" width="10.33203125" customWidth="1"/>
    <col min="272" max="272" width="8.109375" customWidth="1"/>
    <col min="273" max="273" width="9.44140625" customWidth="1"/>
    <col min="274" max="274" width="6" customWidth="1"/>
    <col min="513" max="513" width="50.88671875" customWidth="1"/>
    <col min="514" max="514" width="5.109375" customWidth="1"/>
    <col min="515" max="515" width="4.5546875" customWidth="1"/>
    <col min="516" max="516" width="10.6640625" customWidth="1"/>
    <col min="517" max="517" width="9.44140625" customWidth="1"/>
    <col min="518" max="518" width="5.88671875" customWidth="1"/>
    <col min="519" max="519" width="5.44140625" customWidth="1"/>
    <col min="520" max="520" width="5.6640625" customWidth="1"/>
    <col min="521" max="521" width="9.5546875" customWidth="1"/>
    <col min="522" max="522" width="10" customWidth="1"/>
    <col min="523" max="523" width="10.88671875" customWidth="1"/>
    <col min="524" max="524" width="6.109375" customWidth="1"/>
    <col min="525" max="525" width="10.109375" customWidth="1"/>
    <col min="526" max="526" width="6.6640625" customWidth="1"/>
    <col min="527" max="527" width="10.33203125" customWidth="1"/>
    <col min="528" max="528" width="8.109375" customWidth="1"/>
    <col min="529" max="529" width="9.44140625" customWidth="1"/>
    <col min="530" max="530" width="6" customWidth="1"/>
    <col min="769" max="769" width="50.88671875" customWidth="1"/>
    <col min="770" max="770" width="5.109375" customWidth="1"/>
    <col min="771" max="771" width="4.5546875" customWidth="1"/>
    <col min="772" max="772" width="10.6640625" customWidth="1"/>
    <col min="773" max="773" width="9.44140625" customWidth="1"/>
    <col min="774" max="774" width="5.88671875" customWidth="1"/>
    <col min="775" max="775" width="5.44140625" customWidth="1"/>
    <col min="776" max="776" width="5.6640625" customWidth="1"/>
    <col min="777" max="777" width="9.5546875" customWidth="1"/>
    <col min="778" max="778" width="10" customWidth="1"/>
    <col min="779" max="779" width="10.88671875" customWidth="1"/>
    <col min="780" max="780" width="6.109375" customWidth="1"/>
    <col min="781" max="781" width="10.109375" customWidth="1"/>
    <col min="782" max="782" width="6.6640625" customWidth="1"/>
    <col min="783" max="783" width="10.33203125" customWidth="1"/>
    <col min="784" max="784" width="8.109375" customWidth="1"/>
    <col min="785" max="785" width="9.44140625" customWidth="1"/>
    <col min="786" max="786" width="6" customWidth="1"/>
    <col min="1025" max="1025" width="50.88671875" customWidth="1"/>
    <col min="1026" max="1026" width="5.109375" customWidth="1"/>
    <col min="1027" max="1027" width="4.5546875" customWidth="1"/>
    <col min="1028" max="1028" width="10.6640625" customWidth="1"/>
    <col min="1029" max="1029" width="9.44140625" customWidth="1"/>
    <col min="1030" max="1030" width="5.88671875" customWidth="1"/>
    <col min="1031" max="1031" width="5.44140625" customWidth="1"/>
    <col min="1032" max="1032" width="5.6640625" customWidth="1"/>
    <col min="1033" max="1033" width="9.5546875" customWidth="1"/>
    <col min="1034" max="1034" width="10" customWidth="1"/>
    <col min="1035" max="1035" width="10.88671875" customWidth="1"/>
    <col min="1036" max="1036" width="6.109375" customWidth="1"/>
    <col min="1037" max="1037" width="10.109375" customWidth="1"/>
    <col min="1038" max="1038" width="6.6640625" customWidth="1"/>
    <col min="1039" max="1039" width="10.33203125" customWidth="1"/>
    <col min="1040" max="1040" width="8.109375" customWidth="1"/>
    <col min="1041" max="1041" width="9.44140625" customWidth="1"/>
    <col min="1042" max="1042" width="6" customWidth="1"/>
    <col min="1281" max="1281" width="50.88671875" customWidth="1"/>
    <col min="1282" max="1282" width="5.109375" customWidth="1"/>
    <col min="1283" max="1283" width="4.5546875" customWidth="1"/>
    <col min="1284" max="1284" width="10.6640625" customWidth="1"/>
    <col min="1285" max="1285" width="9.44140625" customWidth="1"/>
    <col min="1286" max="1286" width="5.88671875" customWidth="1"/>
    <col min="1287" max="1287" width="5.44140625" customWidth="1"/>
    <col min="1288" max="1288" width="5.6640625" customWidth="1"/>
    <col min="1289" max="1289" width="9.5546875" customWidth="1"/>
    <col min="1290" max="1290" width="10" customWidth="1"/>
    <col min="1291" max="1291" width="10.88671875" customWidth="1"/>
    <col min="1292" max="1292" width="6.109375" customWidth="1"/>
    <col min="1293" max="1293" width="10.109375" customWidth="1"/>
    <col min="1294" max="1294" width="6.6640625" customWidth="1"/>
    <col min="1295" max="1295" width="10.33203125" customWidth="1"/>
    <col min="1296" max="1296" width="8.109375" customWidth="1"/>
    <col min="1297" max="1297" width="9.44140625" customWidth="1"/>
    <col min="1298" max="1298" width="6" customWidth="1"/>
    <col min="1537" max="1537" width="50.88671875" customWidth="1"/>
    <col min="1538" max="1538" width="5.109375" customWidth="1"/>
    <col min="1539" max="1539" width="4.5546875" customWidth="1"/>
    <col min="1540" max="1540" width="10.6640625" customWidth="1"/>
    <col min="1541" max="1541" width="9.44140625" customWidth="1"/>
    <col min="1542" max="1542" width="5.88671875" customWidth="1"/>
    <col min="1543" max="1543" width="5.44140625" customWidth="1"/>
    <col min="1544" max="1544" width="5.6640625" customWidth="1"/>
    <col min="1545" max="1545" width="9.5546875" customWidth="1"/>
    <col min="1546" max="1546" width="10" customWidth="1"/>
    <col min="1547" max="1547" width="10.88671875" customWidth="1"/>
    <col min="1548" max="1548" width="6.109375" customWidth="1"/>
    <col min="1549" max="1549" width="10.109375" customWidth="1"/>
    <col min="1550" max="1550" width="6.6640625" customWidth="1"/>
    <col min="1551" max="1551" width="10.33203125" customWidth="1"/>
    <col min="1552" max="1552" width="8.109375" customWidth="1"/>
    <col min="1553" max="1553" width="9.44140625" customWidth="1"/>
    <col min="1554" max="1554" width="6" customWidth="1"/>
    <col min="1793" max="1793" width="50.88671875" customWidth="1"/>
    <col min="1794" max="1794" width="5.109375" customWidth="1"/>
    <col min="1795" max="1795" width="4.5546875" customWidth="1"/>
    <col min="1796" max="1796" width="10.6640625" customWidth="1"/>
    <col min="1797" max="1797" width="9.44140625" customWidth="1"/>
    <col min="1798" max="1798" width="5.88671875" customWidth="1"/>
    <col min="1799" max="1799" width="5.44140625" customWidth="1"/>
    <col min="1800" max="1800" width="5.6640625" customWidth="1"/>
    <col min="1801" max="1801" width="9.5546875" customWidth="1"/>
    <col min="1802" max="1802" width="10" customWidth="1"/>
    <col min="1803" max="1803" width="10.88671875" customWidth="1"/>
    <col min="1804" max="1804" width="6.109375" customWidth="1"/>
    <col min="1805" max="1805" width="10.109375" customWidth="1"/>
    <col min="1806" max="1806" width="6.6640625" customWidth="1"/>
    <col min="1807" max="1807" width="10.33203125" customWidth="1"/>
    <col min="1808" max="1808" width="8.109375" customWidth="1"/>
    <col min="1809" max="1809" width="9.44140625" customWidth="1"/>
    <col min="1810" max="1810" width="6" customWidth="1"/>
    <col min="2049" max="2049" width="50.88671875" customWidth="1"/>
    <col min="2050" max="2050" width="5.109375" customWidth="1"/>
    <col min="2051" max="2051" width="4.5546875" customWidth="1"/>
    <col min="2052" max="2052" width="10.6640625" customWidth="1"/>
    <col min="2053" max="2053" width="9.44140625" customWidth="1"/>
    <col min="2054" max="2054" width="5.88671875" customWidth="1"/>
    <col min="2055" max="2055" width="5.44140625" customWidth="1"/>
    <col min="2056" max="2056" width="5.6640625" customWidth="1"/>
    <col min="2057" max="2057" width="9.5546875" customWidth="1"/>
    <col min="2058" max="2058" width="10" customWidth="1"/>
    <col min="2059" max="2059" width="10.88671875" customWidth="1"/>
    <col min="2060" max="2060" width="6.109375" customWidth="1"/>
    <col min="2061" max="2061" width="10.109375" customWidth="1"/>
    <col min="2062" max="2062" width="6.6640625" customWidth="1"/>
    <col min="2063" max="2063" width="10.33203125" customWidth="1"/>
    <col min="2064" max="2064" width="8.109375" customWidth="1"/>
    <col min="2065" max="2065" width="9.44140625" customWidth="1"/>
    <col min="2066" max="2066" width="6" customWidth="1"/>
    <col min="2305" max="2305" width="50.88671875" customWidth="1"/>
    <col min="2306" max="2306" width="5.109375" customWidth="1"/>
    <col min="2307" max="2307" width="4.5546875" customWidth="1"/>
    <col min="2308" max="2308" width="10.6640625" customWidth="1"/>
    <col min="2309" max="2309" width="9.44140625" customWidth="1"/>
    <col min="2310" max="2310" width="5.88671875" customWidth="1"/>
    <col min="2311" max="2311" width="5.44140625" customWidth="1"/>
    <col min="2312" max="2312" width="5.6640625" customWidth="1"/>
    <col min="2313" max="2313" width="9.5546875" customWidth="1"/>
    <col min="2314" max="2314" width="10" customWidth="1"/>
    <col min="2315" max="2315" width="10.88671875" customWidth="1"/>
    <col min="2316" max="2316" width="6.109375" customWidth="1"/>
    <col min="2317" max="2317" width="10.109375" customWidth="1"/>
    <col min="2318" max="2318" width="6.6640625" customWidth="1"/>
    <col min="2319" max="2319" width="10.33203125" customWidth="1"/>
    <col min="2320" max="2320" width="8.109375" customWidth="1"/>
    <col min="2321" max="2321" width="9.44140625" customWidth="1"/>
    <col min="2322" max="2322" width="6" customWidth="1"/>
    <col min="2561" max="2561" width="50.88671875" customWidth="1"/>
    <col min="2562" max="2562" width="5.109375" customWidth="1"/>
    <col min="2563" max="2563" width="4.5546875" customWidth="1"/>
    <col min="2564" max="2564" width="10.6640625" customWidth="1"/>
    <col min="2565" max="2565" width="9.44140625" customWidth="1"/>
    <col min="2566" max="2566" width="5.88671875" customWidth="1"/>
    <col min="2567" max="2567" width="5.44140625" customWidth="1"/>
    <col min="2568" max="2568" width="5.6640625" customWidth="1"/>
    <col min="2569" max="2569" width="9.5546875" customWidth="1"/>
    <col min="2570" max="2570" width="10" customWidth="1"/>
    <col min="2571" max="2571" width="10.88671875" customWidth="1"/>
    <col min="2572" max="2572" width="6.109375" customWidth="1"/>
    <col min="2573" max="2573" width="10.109375" customWidth="1"/>
    <col min="2574" max="2574" width="6.6640625" customWidth="1"/>
    <col min="2575" max="2575" width="10.33203125" customWidth="1"/>
    <col min="2576" max="2576" width="8.109375" customWidth="1"/>
    <col min="2577" max="2577" width="9.44140625" customWidth="1"/>
    <col min="2578" max="2578" width="6" customWidth="1"/>
    <col min="2817" max="2817" width="50.88671875" customWidth="1"/>
    <col min="2818" max="2818" width="5.109375" customWidth="1"/>
    <col min="2819" max="2819" width="4.5546875" customWidth="1"/>
    <col min="2820" max="2820" width="10.6640625" customWidth="1"/>
    <col min="2821" max="2821" width="9.44140625" customWidth="1"/>
    <col min="2822" max="2822" width="5.88671875" customWidth="1"/>
    <col min="2823" max="2823" width="5.44140625" customWidth="1"/>
    <col min="2824" max="2824" width="5.6640625" customWidth="1"/>
    <col min="2825" max="2825" width="9.5546875" customWidth="1"/>
    <col min="2826" max="2826" width="10" customWidth="1"/>
    <col min="2827" max="2827" width="10.88671875" customWidth="1"/>
    <col min="2828" max="2828" width="6.109375" customWidth="1"/>
    <col min="2829" max="2829" width="10.109375" customWidth="1"/>
    <col min="2830" max="2830" width="6.6640625" customWidth="1"/>
    <col min="2831" max="2831" width="10.33203125" customWidth="1"/>
    <col min="2832" max="2832" width="8.109375" customWidth="1"/>
    <col min="2833" max="2833" width="9.44140625" customWidth="1"/>
    <col min="2834" max="2834" width="6" customWidth="1"/>
    <col min="3073" max="3073" width="50.88671875" customWidth="1"/>
    <col min="3074" max="3074" width="5.109375" customWidth="1"/>
    <col min="3075" max="3075" width="4.5546875" customWidth="1"/>
    <col min="3076" max="3076" width="10.6640625" customWidth="1"/>
    <col min="3077" max="3077" width="9.44140625" customWidth="1"/>
    <col min="3078" max="3078" width="5.88671875" customWidth="1"/>
    <col min="3079" max="3079" width="5.44140625" customWidth="1"/>
    <col min="3080" max="3080" width="5.6640625" customWidth="1"/>
    <col min="3081" max="3081" width="9.5546875" customWidth="1"/>
    <col min="3082" max="3082" width="10" customWidth="1"/>
    <col min="3083" max="3083" width="10.88671875" customWidth="1"/>
    <col min="3084" max="3084" width="6.109375" customWidth="1"/>
    <col min="3085" max="3085" width="10.109375" customWidth="1"/>
    <col min="3086" max="3086" width="6.6640625" customWidth="1"/>
    <col min="3087" max="3087" width="10.33203125" customWidth="1"/>
    <col min="3088" max="3088" width="8.109375" customWidth="1"/>
    <col min="3089" max="3089" width="9.44140625" customWidth="1"/>
    <col min="3090" max="3090" width="6" customWidth="1"/>
    <col min="3329" max="3329" width="50.88671875" customWidth="1"/>
    <col min="3330" max="3330" width="5.109375" customWidth="1"/>
    <col min="3331" max="3331" width="4.5546875" customWidth="1"/>
    <col min="3332" max="3332" width="10.6640625" customWidth="1"/>
    <col min="3333" max="3333" width="9.44140625" customWidth="1"/>
    <col min="3334" max="3334" width="5.88671875" customWidth="1"/>
    <col min="3335" max="3335" width="5.44140625" customWidth="1"/>
    <col min="3336" max="3336" width="5.6640625" customWidth="1"/>
    <col min="3337" max="3337" width="9.5546875" customWidth="1"/>
    <col min="3338" max="3338" width="10" customWidth="1"/>
    <col min="3339" max="3339" width="10.88671875" customWidth="1"/>
    <col min="3340" max="3340" width="6.109375" customWidth="1"/>
    <col min="3341" max="3341" width="10.109375" customWidth="1"/>
    <col min="3342" max="3342" width="6.6640625" customWidth="1"/>
    <col min="3343" max="3343" width="10.33203125" customWidth="1"/>
    <col min="3344" max="3344" width="8.109375" customWidth="1"/>
    <col min="3345" max="3345" width="9.44140625" customWidth="1"/>
    <col min="3346" max="3346" width="6" customWidth="1"/>
    <col min="3585" max="3585" width="50.88671875" customWidth="1"/>
    <col min="3586" max="3586" width="5.109375" customWidth="1"/>
    <col min="3587" max="3587" width="4.5546875" customWidth="1"/>
    <col min="3588" max="3588" width="10.6640625" customWidth="1"/>
    <col min="3589" max="3589" width="9.44140625" customWidth="1"/>
    <col min="3590" max="3590" width="5.88671875" customWidth="1"/>
    <col min="3591" max="3591" width="5.44140625" customWidth="1"/>
    <col min="3592" max="3592" width="5.6640625" customWidth="1"/>
    <col min="3593" max="3593" width="9.5546875" customWidth="1"/>
    <col min="3594" max="3594" width="10" customWidth="1"/>
    <col min="3595" max="3595" width="10.88671875" customWidth="1"/>
    <col min="3596" max="3596" width="6.109375" customWidth="1"/>
    <col min="3597" max="3597" width="10.109375" customWidth="1"/>
    <col min="3598" max="3598" width="6.6640625" customWidth="1"/>
    <col min="3599" max="3599" width="10.33203125" customWidth="1"/>
    <col min="3600" max="3600" width="8.109375" customWidth="1"/>
    <col min="3601" max="3601" width="9.44140625" customWidth="1"/>
    <col min="3602" max="3602" width="6" customWidth="1"/>
    <col min="3841" max="3841" width="50.88671875" customWidth="1"/>
    <col min="3842" max="3842" width="5.109375" customWidth="1"/>
    <col min="3843" max="3843" width="4.5546875" customWidth="1"/>
    <col min="3844" max="3844" width="10.6640625" customWidth="1"/>
    <col min="3845" max="3845" width="9.44140625" customWidth="1"/>
    <col min="3846" max="3846" width="5.88671875" customWidth="1"/>
    <col min="3847" max="3847" width="5.44140625" customWidth="1"/>
    <col min="3848" max="3848" width="5.6640625" customWidth="1"/>
    <col min="3849" max="3849" width="9.5546875" customWidth="1"/>
    <col min="3850" max="3850" width="10" customWidth="1"/>
    <col min="3851" max="3851" width="10.88671875" customWidth="1"/>
    <col min="3852" max="3852" width="6.109375" customWidth="1"/>
    <col min="3853" max="3853" width="10.109375" customWidth="1"/>
    <col min="3854" max="3854" width="6.6640625" customWidth="1"/>
    <col min="3855" max="3855" width="10.33203125" customWidth="1"/>
    <col min="3856" max="3856" width="8.109375" customWidth="1"/>
    <col min="3857" max="3857" width="9.44140625" customWidth="1"/>
    <col min="3858" max="3858" width="6" customWidth="1"/>
    <col min="4097" max="4097" width="50.88671875" customWidth="1"/>
    <col min="4098" max="4098" width="5.109375" customWidth="1"/>
    <col min="4099" max="4099" width="4.5546875" customWidth="1"/>
    <col min="4100" max="4100" width="10.6640625" customWidth="1"/>
    <col min="4101" max="4101" width="9.44140625" customWidth="1"/>
    <col min="4102" max="4102" width="5.88671875" customWidth="1"/>
    <col min="4103" max="4103" width="5.44140625" customWidth="1"/>
    <col min="4104" max="4104" width="5.6640625" customWidth="1"/>
    <col min="4105" max="4105" width="9.5546875" customWidth="1"/>
    <col min="4106" max="4106" width="10" customWidth="1"/>
    <col min="4107" max="4107" width="10.88671875" customWidth="1"/>
    <col min="4108" max="4108" width="6.109375" customWidth="1"/>
    <col min="4109" max="4109" width="10.109375" customWidth="1"/>
    <col min="4110" max="4110" width="6.6640625" customWidth="1"/>
    <col min="4111" max="4111" width="10.33203125" customWidth="1"/>
    <col min="4112" max="4112" width="8.109375" customWidth="1"/>
    <col min="4113" max="4113" width="9.44140625" customWidth="1"/>
    <col min="4114" max="4114" width="6" customWidth="1"/>
    <col min="4353" max="4353" width="50.88671875" customWidth="1"/>
    <col min="4354" max="4354" width="5.109375" customWidth="1"/>
    <col min="4355" max="4355" width="4.5546875" customWidth="1"/>
    <col min="4356" max="4356" width="10.6640625" customWidth="1"/>
    <col min="4357" max="4357" width="9.44140625" customWidth="1"/>
    <col min="4358" max="4358" width="5.88671875" customWidth="1"/>
    <col min="4359" max="4359" width="5.44140625" customWidth="1"/>
    <col min="4360" max="4360" width="5.6640625" customWidth="1"/>
    <col min="4361" max="4361" width="9.5546875" customWidth="1"/>
    <col min="4362" max="4362" width="10" customWidth="1"/>
    <col min="4363" max="4363" width="10.88671875" customWidth="1"/>
    <col min="4364" max="4364" width="6.109375" customWidth="1"/>
    <col min="4365" max="4365" width="10.109375" customWidth="1"/>
    <col min="4366" max="4366" width="6.6640625" customWidth="1"/>
    <col min="4367" max="4367" width="10.33203125" customWidth="1"/>
    <col min="4368" max="4368" width="8.109375" customWidth="1"/>
    <col min="4369" max="4369" width="9.44140625" customWidth="1"/>
    <col min="4370" max="4370" width="6" customWidth="1"/>
    <col min="4609" max="4609" width="50.88671875" customWidth="1"/>
    <col min="4610" max="4610" width="5.109375" customWidth="1"/>
    <col min="4611" max="4611" width="4.5546875" customWidth="1"/>
    <col min="4612" max="4612" width="10.6640625" customWidth="1"/>
    <col min="4613" max="4613" width="9.44140625" customWidth="1"/>
    <col min="4614" max="4614" width="5.88671875" customWidth="1"/>
    <col min="4615" max="4615" width="5.44140625" customWidth="1"/>
    <col min="4616" max="4616" width="5.6640625" customWidth="1"/>
    <col min="4617" max="4617" width="9.5546875" customWidth="1"/>
    <col min="4618" max="4618" width="10" customWidth="1"/>
    <col min="4619" max="4619" width="10.88671875" customWidth="1"/>
    <col min="4620" max="4620" width="6.109375" customWidth="1"/>
    <col min="4621" max="4621" width="10.109375" customWidth="1"/>
    <col min="4622" max="4622" width="6.6640625" customWidth="1"/>
    <col min="4623" max="4623" width="10.33203125" customWidth="1"/>
    <col min="4624" max="4624" width="8.109375" customWidth="1"/>
    <col min="4625" max="4625" width="9.44140625" customWidth="1"/>
    <col min="4626" max="4626" width="6" customWidth="1"/>
    <col min="4865" max="4865" width="50.88671875" customWidth="1"/>
    <col min="4866" max="4866" width="5.109375" customWidth="1"/>
    <col min="4867" max="4867" width="4.5546875" customWidth="1"/>
    <col min="4868" max="4868" width="10.6640625" customWidth="1"/>
    <col min="4869" max="4869" width="9.44140625" customWidth="1"/>
    <col min="4870" max="4870" width="5.88671875" customWidth="1"/>
    <col min="4871" max="4871" width="5.44140625" customWidth="1"/>
    <col min="4872" max="4872" width="5.6640625" customWidth="1"/>
    <col min="4873" max="4873" width="9.5546875" customWidth="1"/>
    <col min="4874" max="4874" width="10" customWidth="1"/>
    <col min="4875" max="4875" width="10.88671875" customWidth="1"/>
    <col min="4876" max="4876" width="6.109375" customWidth="1"/>
    <col min="4877" max="4877" width="10.109375" customWidth="1"/>
    <col min="4878" max="4878" width="6.6640625" customWidth="1"/>
    <col min="4879" max="4879" width="10.33203125" customWidth="1"/>
    <col min="4880" max="4880" width="8.109375" customWidth="1"/>
    <col min="4881" max="4881" width="9.44140625" customWidth="1"/>
    <col min="4882" max="4882" width="6" customWidth="1"/>
    <col min="5121" max="5121" width="50.88671875" customWidth="1"/>
    <col min="5122" max="5122" width="5.109375" customWidth="1"/>
    <col min="5123" max="5123" width="4.5546875" customWidth="1"/>
    <col min="5124" max="5124" width="10.6640625" customWidth="1"/>
    <col min="5125" max="5125" width="9.44140625" customWidth="1"/>
    <col min="5126" max="5126" width="5.88671875" customWidth="1"/>
    <col min="5127" max="5127" width="5.44140625" customWidth="1"/>
    <col min="5128" max="5128" width="5.6640625" customWidth="1"/>
    <col min="5129" max="5129" width="9.5546875" customWidth="1"/>
    <col min="5130" max="5130" width="10" customWidth="1"/>
    <col min="5131" max="5131" width="10.88671875" customWidth="1"/>
    <col min="5132" max="5132" width="6.109375" customWidth="1"/>
    <col min="5133" max="5133" width="10.109375" customWidth="1"/>
    <col min="5134" max="5134" width="6.6640625" customWidth="1"/>
    <col min="5135" max="5135" width="10.33203125" customWidth="1"/>
    <col min="5136" max="5136" width="8.109375" customWidth="1"/>
    <col min="5137" max="5137" width="9.44140625" customWidth="1"/>
    <col min="5138" max="5138" width="6" customWidth="1"/>
    <col min="5377" max="5377" width="50.88671875" customWidth="1"/>
    <col min="5378" max="5378" width="5.109375" customWidth="1"/>
    <col min="5379" max="5379" width="4.5546875" customWidth="1"/>
    <col min="5380" max="5380" width="10.6640625" customWidth="1"/>
    <col min="5381" max="5381" width="9.44140625" customWidth="1"/>
    <col min="5382" max="5382" width="5.88671875" customWidth="1"/>
    <col min="5383" max="5383" width="5.44140625" customWidth="1"/>
    <col min="5384" max="5384" width="5.6640625" customWidth="1"/>
    <col min="5385" max="5385" width="9.5546875" customWidth="1"/>
    <col min="5386" max="5386" width="10" customWidth="1"/>
    <col min="5387" max="5387" width="10.88671875" customWidth="1"/>
    <col min="5388" max="5388" width="6.109375" customWidth="1"/>
    <col min="5389" max="5389" width="10.109375" customWidth="1"/>
    <col min="5390" max="5390" width="6.6640625" customWidth="1"/>
    <col min="5391" max="5391" width="10.33203125" customWidth="1"/>
    <col min="5392" max="5392" width="8.109375" customWidth="1"/>
    <col min="5393" max="5393" width="9.44140625" customWidth="1"/>
    <col min="5394" max="5394" width="6" customWidth="1"/>
    <col min="5633" max="5633" width="50.88671875" customWidth="1"/>
    <col min="5634" max="5634" width="5.109375" customWidth="1"/>
    <col min="5635" max="5635" width="4.5546875" customWidth="1"/>
    <col min="5636" max="5636" width="10.6640625" customWidth="1"/>
    <col min="5637" max="5637" width="9.44140625" customWidth="1"/>
    <col min="5638" max="5638" width="5.88671875" customWidth="1"/>
    <col min="5639" max="5639" width="5.44140625" customWidth="1"/>
    <col min="5640" max="5640" width="5.6640625" customWidth="1"/>
    <col min="5641" max="5641" width="9.5546875" customWidth="1"/>
    <col min="5642" max="5642" width="10" customWidth="1"/>
    <col min="5643" max="5643" width="10.88671875" customWidth="1"/>
    <col min="5644" max="5644" width="6.109375" customWidth="1"/>
    <col min="5645" max="5645" width="10.109375" customWidth="1"/>
    <col min="5646" max="5646" width="6.6640625" customWidth="1"/>
    <col min="5647" max="5647" width="10.33203125" customWidth="1"/>
    <col min="5648" max="5648" width="8.109375" customWidth="1"/>
    <col min="5649" max="5649" width="9.44140625" customWidth="1"/>
    <col min="5650" max="5650" width="6" customWidth="1"/>
    <col min="5889" max="5889" width="50.88671875" customWidth="1"/>
    <col min="5890" max="5890" width="5.109375" customWidth="1"/>
    <col min="5891" max="5891" width="4.5546875" customWidth="1"/>
    <col min="5892" max="5892" width="10.6640625" customWidth="1"/>
    <col min="5893" max="5893" width="9.44140625" customWidth="1"/>
    <col min="5894" max="5894" width="5.88671875" customWidth="1"/>
    <col min="5895" max="5895" width="5.44140625" customWidth="1"/>
    <col min="5896" max="5896" width="5.6640625" customWidth="1"/>
    <col min="5897" max="5897" width="9.5546875" customWidth="1"/>
    <col min="5898" max="5898" width="10" customWidth="1"/>
    <col min="5899" max="5899" width="10.88671875" customWidth="1"/>
    <col min="5900" max="5900" width="6.109375" customWidth="1"/>
    <col min="5901" max="5901" width="10.109375" customWidth="1"/>
    <col min="5902" max="5902" width="6.6640625" customWidth="1"/>
    <col min="5903" max="5903" width="10.33203125" customWidth="1"/>
    <col min="5904" max="5904" width="8.109375" customWidth="1"/>
    <col min="5905" max="5905" width="9.44140625" customWidth="1"/>
    <col min="5906" max="5906" width="6" customWidth="1"/>
    <col min="6145" max="6145" width="50.88671875" customWidth="1"/>
    <col min="6146" max="6146" width="5.109375" customWidth="1"/>
    <col min="6147" max="6147" width="4.5546875" customWidth="1"/>
    <col min="6148" max="6148" width="10.6640625" customWidth="1"/>
    <col min="6149" max="6149" width="9.44140625" customWidth="1"/>
    <col min="6150" max="6150" width="5.88671875" customWidth="1"/>
    <col min="6151" max="6151" width="5.44140625" customWidth="1"/>
    <col min="6152" max="6152" width="5.6640625" customWidth="1"/>
    <col min="6153" max="6153" width="9.5546875" customWidth="1"/>
    <col min="6154" max="6154" width="10" customWidth="1"/>
    <col min="6155" max="6155" width="10.88671875" customWidth="1"/>
    <col min="6156" max="6156" width="6.109375" customWidth="1"/>
    <col min="6157" max="6157" width="10.109375" customWidth="1"/>
    <col min="6158" max="6158" width="6.6640625" customWidth="1"/>
    <col min="6159" max="6159" width="10.33203125" customWidth="1"/>
    <col min="6160" max="6160" width="8.109375" customWidth="1"/>
    <col min="6161" max="6161" width="9.44140625" customWidth="1"/>
    <col min="6162" max="6162" width="6" customWidth="1"/>
    <col min="6401" max="6401" width="50.88671875" customWidth="1"/>
    <col min="6402" max="6402" width="5.109375" customWidth="1"/>
    <col min="6403" max="6403" width="4.5546875" customWidth="1"/>
    <col min="6404" max="6404" width="10.6640625" customWidth="1"/>
    <col min="6405" max="6405" width="9.44140625" customWidth="1"/>
    <col min="6406" max="6406" width="5.88671875" customWidth="1"/>
    <col min="6407" max="6407" width="5.44140625" customWidth="1"/>
    <col min="6408" max="6408" width="5.6640625" customWidth="1"/>
    <col min="6409" max="6409" width="9.5546875" customWidth="1"/>
    <col min="6410" max="6410" width="10" customWidth="1"/>
    <col min="6411" max="6411" width="10.88671875" customWidth="1"/>
    <col min="6412" max="6412" width="6.109375" customWidth="1"/>
    <col min="6413" max="6413" width="10.109375" customWidth="1"/>
    <col min="6414" max="6414" width="6.6640625" customWidth="1"/>
    <col min="6415" max="6415" width="10.33203125" customWidth="1"/>
    <col min="6416" max="6416" width="8.109375" customWidth="1"/>
    <col min="6417" max="6417" width="9.44140625" customWidth="1"/>
    <col min="6418" max="6418" width="6" customWidth="1"/>
    <col min="6657" max="6657" width="50.88671875" customWidth="1"/>
    <col min="6658" max="6658" width="5.109375" customWidth="1"/>
    <col min="6659" max="6659" width="4.5546875" customWidth="1"/>
    <col min="6660" max="6660" width="10.6640625" customWidth="1"/>
    <col min="6661" max="6661" width="9.44140625" customWidth="1"/>
    <col min="6662" max="6662" width="5.88671875" customWidth="1"/>
    <col min="6663" max="6663" width="5.44140625" customWidth="1"/>
    <col min="6664" max="6664" width="5.6640625" customWidth="1"/>
    <col min="6665" max="6665" width="9.5546875" customWidth="1"/>
    <col min="6666" max="6666" width="10" customWidth="1"/>
    <col min="6667" max="6667" width="10.88671875" customWidth="1"/>
    <col min="6668" max="6668" width="6.109375" customWidth="1"/>
    <col min="6669" max="6669" width="10.109375" customWidth="1"/>
    <col min="6670" max="6670" width="6.6640625" customWidth="1"/>
    <col min="6671" max="6671" width="10.33203125" customWidth="1"/>
    <col min="6672" max="6672" width="8.109375" customWidth="1"/>
    <col min="6673" max="6673" width="9.44140625" customWidth="1"/>
    <col min="6674" max="6674" width="6" customWidth="1"/>
    <col min="6913" max="6913" width="50.88671875" customWidth="1"/>
    <col min="6914" max="6914" width="5.109375" customWidth="1"/>
    <col min="6915" max="6915" width="4.5546875" customWidth="1"/>
    <col min="6916" max="6916" width="10.6640625" customWidth="1"/>
    <col min="6917" max="6917" width="9.44140625" customWidth="1"/>
    <col min="6918" max="6918" width="5.88671875" customWidth="1"/>
    <col min="6919" max="6919" width="5.44140625" customWidth="1"/>
    <col min="6920" max="6920" width="5.6640625" customWidth="1"/>
    <col min="6921" max="6921" width="9.5546875" customWidth="1"/>
    <col min="6922" max="6922" width="10" customWidth="1"/>
    <col min="6923" max="6923" width="10.88671875" customWidth="1"/>
    <col min="6924" max="6924" width="6.109375" customWidth="1"/>
    <col min="6925" max="6925" width="10.109375" customWidth="1"/>
    <col min="6926" max="6926" width="6.6640625" customWidth="1"/>
    <col min="6927" max="6927" width="10.33203125" customWidth="1"/>
    <col min="6928" max="6928" width="8.109375" customWidth="1"/>
    <col min="6929" max="6929" width="9.44140625" customWidth="1"/>
    <col min="6930" max="6930" width="6" customWidth="1"/>
    <col min="7169" max="7169" width="50.88671875" customWidth="1"/>
    <col min="7170" max="7170" width="5.109375" customWidth="1"/>
    <col min="7171" max="7171" width="4.5546875" customWidth="1"/>
    <col min="7172" max="7172" width="10.6640625" customWidth="1"/>
    <col min="7173" max="7173" width="9.44140625" customWidth="1"/>
    <col min="7174" max="7174" width="5.88671875" customWidth="1"/>
    <col min="7175" max="7175" width="5.44140625" customWidth="1"/>
    <col min="7176" max="7176" width="5.6640625" customWidth="1"/>
    <col min="7177" max="7177" width="9.5546875" customWidth="1"/>
    <col min="7178" max="7178" width="10" customWidth="1"/>
    <col min="7179" max="7179" width="10.88671875" customWidth="1"/>
    <col min="7180" max="7180" width="6.109375" customWidth="1"/>
    <col min="7181" max="7181" width="10.109375" customWidth="1"/>
    <col min="7182" max="7182" width="6.6640625" customWidth="1"/>
    <col min="7183" max="7183" width="10.33203125" customWidth="1"/>
    <col min="7184" max="7184" width="8.109375" customWidth="1"/>
    <col min="7185" max="7185" width="9.44140625" customWidth="1"/>
    <col min="7186" max="7186" width="6" customWidth="1"/>
    <col min="7425" max="7425" width="50.88671875" customWidth="1"/>
    <col min="7426" max="7426" width="5.109375" customWidth="1"/>
    <col min="7427" max="7427" width="4.5546875" customWidth="1"/>
    <col min="7428" max="7428" width="10.6640625" customWidth="1"/>
    <col min="7429" max="7429" width="9.44140625" customWidth="1"/>
    <col min="7430" max="7430" width="5.88671875" customWidth="1"/>
    <col min="7431" max="7431" width="5.44140625" customWidth="1"/>
    <col min="7432" max="7432" width="5.6640625" customWidth="1"/>
    <col min="7433" max="7433" width="9.5546875" customWidth="1"/>
    <col min="7434" max="7434" width="10" customWidth="1"/>
    <col min="7435" max="7435" width="10.88671875" customWidth="1"/>
    <col min="7436" max="7436" width="6.109375" customWidth="1"/>
    <col min="7437" max="7437" width="10.109375" customWidth="1"/>
    <col min="7438" max="7438" width="6.6640625" customWidth="1"/>
    <col min="7439" max="7439" width="10.33203125" customWidth="1"/>
    <col min="7440" max="7440" width="8.109375" customWidth="1"/>
    <col min="7441" max="7441" width="9.44140625" customWidth="1"/>
    <col min="7442" max="7442" width="6" customWidth="1"/>
    <col min="7681" max="7681" width="50.88671875" customWidth="1"/>
    <col min="7682" max="7682" width="5.109375" customWidth="1"/>
    <col min="7683" max="7683" width="4.5546875" customWidth="1"/>
    <col min="7684" max="7684" width="10.6640625" customWidth="1"/>
    <col min="7685" max="7685" width="9.44140625" customWidth="1"/>
    <col min="7686" max="7686" width="5.88671875" customWidth="1"/>
    <col min="7687" max="7687" width="5.44140625" customWidth="1"/>
    <col min="7688" max="7688" width="5.6640625" customWidth="1"/>
    <col min="7689" max="7689" width="9.5546875" customWidth="1"/>
    <col min="7690" max="7690" width="10" customWidth="1"/>
    <col min="7691" max="7691" width="10.88671875" customWidth="1"/>
    <col min="7692" max="7692" width="6.109375" customWidth="1"/>
    <col min="7693" max="7693" width="10.109375" customWidth="1"/>
    <col min="7694" max="7694" width="6.6640625" customWidth="1"/>
    <col min="7695" max="7695" width="10.33203125" customWidth="1"/>
    <col min="7696" max="7696" width="8.109375" customWidth="1"/>
    <col min="7697" max="7697" width="9.44140625" customWidth="1"/>
    <col min="7698" max="7698" width="6" customWidth="1"/>
    <col min="7937" max="7937" width="50.88671875" customWidth="1"/>
    <col min="7938" max="7938" width="5.109375" customWidth="1"/>
    <col min="7939" max="7939" width="4.5546875" customWidth="1"/>
    <col min="7940" max="7940" width="10.6640625" customWidth="1"/>
    <col min="7941" max="7941" width="9.44140625" customWidth="1"/>
    <col min="7942" max="7942" width="5.88671875" customWidth="1"/>
    <col min="7943" max="7943" width="5.44140625" customWidth="1"/>
    <col min="7944" max="7944" width="5.6640625" customWidth="1"/>
    <col min="7945" max="7945" width="9.5546875" customWidth="1"/>
    <col min="7946" max="7946" width="10" customWidth="1"/>
    <col min="7947" max="7947" width="10.88671875" customWidth="1"/>
    <col min="7948" max="7948" width="6.109375" customWidth="1"/>
    <col min="7949" max="7949" width="10.109375" customWidth="1"/>
    <col min="7950" max="7950" width="6.6640625" customWidth="1"/>
    <col min="7951" max="7951" width="10.33203125" customWidth="1"/>
    <col min="7952" max="7952" width="8.109375" customWidth="1"/>
    <col min="7953" max="7953" width="9.44140625" customWidth="1"/>
    <col min="7954" max="7954" width="6" customWidth="1"/>
    <col min="8193" max="8193" width="50.88671875" customWidth="1"/>
    <col min="8194" max="8194" width="5.109375" customWidth="1"/>
    <col min="8195" max="8195" width="4.5546875" customWidth="1"/>
    <col min="8196" max="8196" width="10.6640625" customWidth="1"/>
    <col min="8197" max="8197" width="9.44140625" customWidth="1"/>
    <col min="8198" max="8198" width="5.88671875" customWidth="1"/>
    <col min="8199" max="8199" width="5.44140625" customWidth="1"/>
    <col min="8200" max="8200" width="5.6640625" customWidth="1"/>
    <col min="8201" max="8201" width="9.5546875" customWidth="1"/>
    <col min="8202" max="8202" width="10" customWidth="1"/>
    <col min="8203" max="8203" width="10.88671875" customWidth="1"/>
    <col min="8204" max="8204" width="6.109375" customWidth="1"/>
    <col min="8205" max="8205" width="10.109375" customWidth="1"/>
    <col min="8206" max="8206" width="6.6640625" customWidth="1"/>
    <col min="8207" max="8207" width="10.33203125" customWidth="1"/>
    <col min="8208" max="8208" width="8.109375" customWidth="1"/>
    <col min="8209" max="8209" width="9.44140625" customWidth="1"/>
    <col min="8210" max="8210" width="6" customWidth="1"/>
    <col min="8449" max="8449" width="50.88671875" customWidth="1"/>
    <col min="8450" max="8450" width="5.109375" customWidth="1"/>
    <col min="8451" max="8451" width="4.5546875" customWidth="1"/>
    <col min="8452" max="8452" width="10.6640625" customWidth="1"/>
    <col min="8453" max="8453" width="9.44140625" customWidth="1"/>
    <col min="8454" max="8454" width="5.88671875" customWidth="1"/>
    <col min="8455" max="8455" width="5.44140625" customWidth="1"/>
    <col min="8456" max="8456" width="5.6640625" customWidth="1"/>
    <col min="8457" max="8457" width="9.5546875" customWidth="1"/>
    <col min="8458" max="8458" width="10" customWidth="1"/>
    <col min="8459" max="8459" width="10.88671875" customWidth="1"/>
    <col min="8460" max="8460" width="6.109375" customWidth="1"/>
    <col min="8461" max="8461" width="10.109375" customWidth="1"/>
    <col min="8462" max="8462" width="6.6640625" customWidth="1"/>
    <col min="8463" max="8463" width="10.33203125" customWidth="1"/>
    <col min="8464" max="8464" width="8.109375" customWidth="1"/>
    <col min="8465" max="8465" width="9.44140625" customWidth="1"/>
    <col min="8466" max="8466" width="6" customWidth="1"/>
    <col min="8705" max="8705" width="50.88671875" customWidth="1"/>
    <col min="8706" max="8706" width="5.109375" customWidth="1"/>
    <col min="8707" max="8707" width="4.5546875" customWidth="1"/>
    <col min="8708" max="8708" width="10.6640625" customWidth="1"/>
    <col min="8709" max="8709" width="9.44140625" customWidth="1"/>
    <col min="8710" max="8710" width="5.88671875" customWidth="1"/>
    <col min="8711" max="8711" width="5.44140625" customWidth="1"/>
    <col min="8712" max="8712" width="5.6640625" customWidth="1"/>
    <col min="8713" max="8713" width="9.5546875" customWidth="1"/>
    <col min="8714" max="8714" width="10" customWidth="1"/>
    <col min="8715" max="8715" width="10.88671875" customWidth="1"/>
    <col min="8716" max="8716" width="6.109375" customWidth="1"/>
    <col min="8717" max="8717" width="10.109375" customWidth="1"/>
    <col min="8718" max="8718" width="6.6640625" customWidth="1"/>
    <col min="8719" max="8719" width="10.33203125" customWidth="1"/>
    <col min="8720" max="8720" width="8.109375" customWidth="1"/>
    <col min="8721" max="8721" width="9.44140625" customWidth="1"/>
    <col min="8722" max="8722" width="6" customWidth="1"/>
    <col min="8961" max="8961" width="50.88671875" customWidth="1"/>
    <col min="8962" max="8962" width="5.109375" customWidth="1"/>
    <col min="8963" max="8963" width="4.5546875" customWidth="1"/>
    <col min="8964" max="8964" width="10.6640625" customWidth="1"/>
    <col min="8965" max="8965" width="9.44140625" customWidth="1"/>
    <col min="8966" max="8966" width="5.88671875" customWidth="1"/>
    <col min="8967" max="8967" width="5.44140625" customWidth="1"/>
    <col min="8968" max="8968" width="5.6640625" customWidth="1"/>
    <col min="8969" max="8969" width="9.5546875" customWidth="1"/>
    <col min="8970" max="8970" width="10" customWidth="1"/>
    <col min="8971" max="8971" width="10.88671875" customWidth="1"/>
    <col min="8972" max="8972" width="6.109375" customWidth="1"/>
    <col min="8973" max="8973" width="10.109375" customWidth="1"/>
    <col min="8974" max="8974" width="6.6640625" customWidth="1"/>
    <col min="8975" max="8975" width="10.33203125" customWidth="1"/>
    <col min="8976" max="8976" width="8.109375" customWidth="1"/>
    <col min="8977" max="8977" width="9.44140625" customWidth="1"/>
    <col min="8978" max="8978" width="6" customWidth="1"/>
    <col min="9217" max="9217" width="50.88671875" customWidth="1"/>
    <col min="9218" max="9218" width="5.109375" customWidth="1"/>
    <col min="9219" max="9219" width="4.5546875" customWidth="1"/>
    <col min="9220" max="9220" width="10.6640625" customWidth="1"/>
    <col min="9221" max="9221" width="9.44140625" customWidth="1"/>
    <col min="9222" max="9222" width="5.88671875" customWidth="1"/>
    <col min="9223" max="9223" width="5.44140625" customWidth="1"/>
    <col min="9224" max="9224" width="5.6640625" customWidth="1"/>
    <col min="9225" max="9225" width="9.5546875" customWidth="1"/>
    <col min="9226" max="9226" width="10" customWidth="1"/>
    <col min="9227" max="9227" width="10.88671875" customWidth="1"/>
    <col min="9228" max="9228" width="6.109375" customWidth="1"/>
    <col min="9229" max="9229" width="10.109375" customWidth="1"/>
    <col min="9230" max="9230" width="6.6640625" customWidth="1"/>
    <col min="9231" max="9231" width="10.33203125" customWidth="1"/>
    <col min="9232" max="9232" width="8.109375" customWidth="1"/>
    <col min="9233" max="9233" width="9.44140625" customWidth="1"/>
    <col min="9234" max="9234" width="6" customWidth="1"/>
    <col min="9473" max="9473" width="50.88671875" customWidth="1"/>
    <col min="9474" max="9474" width="5.109375" customWidth="1"/>
    <col min="9475" max="9475" width="4.5546875" customWidth="1"/>
    <col min="9476" max="9476" width="10.6640625" customWidth="1"/>
    <col min="9477" max="9477" width="9.44140625" customWidth="1"/>
    <col min="9478" max="9478" width="5.88671875" customWidth="1"/>
    <col min="9479" max="9479" width="5.44140625" customWidth="1"/>
    <col min="9480" max="9480" width="5.6640625" customWidth="1"/>
    <col min="9481" max="9481" width="9.5546875" customWidth="1"/>
    <col min="9482" max="9482" width="10" customWidth="1"/>
    <col min="9483" max="9483" width="10.88671875" customWidth="1"/>
    <col min="9484" max="9484" width="6.109375" customWidth="1"/>
    <col min="9485" max="9485" width="10.109375" customWidth="1"/>
    <col min="9486" max="9486" width="6.6640625" customWidth="1"/>
    <col min="9487" max="9487" width="10.33203125" customWidth="1"/>
    <col min="9488" max="9488" width="8.109375" customWidth="1"/>
    <col min="9489" max="9489" width="9.44140625" customWidth="1"/>
    <col min="9490" max="9490" width="6" customWidth="1"/>
    <col min="9729" max="9729" width="50.88671875" customWidth="1"/>
    <col min="9730" max="9730" width="5.109375" customWidth="1"/>
    <col min="9731" max="9731" width="4.5546875" customWidth="1"/>
    <col min="9732" max="9732" width="10.6640625" customWidth="1"/>
    <col min="9733" max="9733" width="9.44140625" customWidth="1"/>
    <col min="9734" max="9734" width="5.88671875" customWidth="1"/>
    <col min="9735" max="9735" width="5.44140625" customWidth="1"/>
    <col min="9736" max="9736" width="5.6640625" customWidth="1"/>
    <col min="9737" max="9737" width="9.5546875" customWidth="1"/>
    <col min="9738" max="9738" width="10" customWidth="1"/>
    <col min="9739" max="9739" width="10.88671875" customWidth="1"/>
    <col min="9740" max="9740" width="6.109375" customWidth="1"/>
    <col min="9741" max="9741" width="10.109375" customWidth="1"/>
    <col min="9742" max="9742" width="6.6640625" customWidth="1"/>
    <col min="9743" max="9743" width="10.33203125" customWidth="1"/>
    <col min="9744" max="9744" width="8.109375" customWidth="1"/>
    <col min="9745" max="9745" width="9.44140625" customWidth="1"/>
    <col min="9746" max="9746" width="6" customWidth="1"/>
    <col min="9985" max="9985" width="50.88671875" customWidth="1"/>
    <col min="9986" max="9986" width="5.109375" customWidth="1"/>
    <col min="9987" max="9987" width="4.5546875" customWidth="1"/>
    <col min="9988" max="9988" width="10.6640625" customWidth="1"/>
    <col min="9989" max="9989" width="9.44140625" customWidth="1"/>
    <col min="9990" max="9990" width="5.88671875" customWidth="1"/>
    <col min="9991" max="9991" width="5.44140625" customWidth="1"/>
    <col min="9992" max="9992" width="5.6640625" customWidth="1"/>
    <col min="9993" max="9993" width="9.5546875" customWidth="1"/>
    <col min="9994" max="9994" width="10" customWidth="1"/>
    <col min="9995" max="9995" width="10.88671875" customWidth="1"/>
    <col min="9996" max="9996" width="6.109375" customWidth="1"/>
    <col min="9997" max="9997" width="10.109375" customWidth="1"/>
    <col min="9998" max="9998" width="6.6640625" customWidth="1"/>
    <col min="9999" max="9999" width="10.33203125" customWidth="1"/>
    <col min="10000" max="10000" width="8.109375" customWidth="1"/>
    <col min="10001" max="10001" width="9.44140625" customWidth="1"/>
    <col min="10002" max="10002" width="6" customWidth="1"/>
    <col min="10241" max="10241" width="50.88671875" customWidth="1"/>
    <col min="10242" max="10242" width="5.109375" customWidth="1"/>
    <col min="10243" max="10243" width="4.5546875" customWidth="1"/>
    <col min="10244" max="10244" width="10.6640625" customWidth="1"/>
    <col min="10245" max="10245" width="9.44140625" customWidth="1"/>
    <col min="10246" max="10246" width="5.88671875" customWidth="1"/>
    <col min="10247" max="10247" width="5.44140625" customWidth="1"/>
    <col min="10248" max="10248" width="5.6640625" customWidth="1"/>
    <col min="10249" max="10249" width="9.5546875" customWidth="1"/>
    <col min="10250" max="10250" width="10" customWidth="1"/>
    <col min="10251" max="10251" width="10.88671875" customWidth="1"/>
    <col min="10252" max="10252" width="6.109375" customWidth="1"/>
    <col min="10253" max="10253" width="10.109375" customWidth="1"/>
    <col min="10254" max="10254" width="6.6640625" customWidth="1"/>
    <col min="10255" max="10255" width="10.33203125" customWidth="1"/>
    <col min="10256" max="10256" width="8.109375" customWidth="1"/>
    <col min="10257" max="10257" width="9.44140625" customWidth="1"/>
    <col min="10258" max="10258" width="6" customWidth="1"/>
    <col min="10497" max="10497" width="50.88671875" customWidth="1"/>
    <col min="10498" max="10498" width="5.109375" customWidth="1"/>
    <col min="10499" max="10499" width="4.5546875" customWidth="1"/>
    <col min="10500" max="10500" width="10.6640625" customWidth="1"/>
    <col min="10501" max="10501" width="9.44140625" customWidth="1"/>
    <col min="10502" max="10502" width="5.88671875" customWidth="1"/>
    <col min="10503" max="10503" width="5.44140625" customWidth="1"/>
    <col min="10504" max="10504" width="5.6640625" customWidth="1"/>
    <col min="10505" max="10505" width="9.5546875" customWidth="1"/>
    <col min="10506" max="10506" width="10" customWidth="1"/>
    <col min="10507" max="10507" width="10.88671875" customWidth="1"/>
    <col min="10508" max="10508" width="6.109375" customWidth="1"/>
    <col min="10509" max="10509" width="10.109375" customWidth="1"/>
    <col min="10510" max="10510" width="6.6640625" customWidth="1"/>
    <col min="10511" max="10511" width="10.33203125" customWidth="1"/>
    <col min="10512" max="10512" width="8.109375" customWidth="1"/>
    <col min="10513" max="10513" width="9.44140625" customWidth="1"/>
    <col min="10514" max="10514" width="6" customWidth="1"/>
    <col min="10753" max="10753" width="50.88671875" customWidth="1"/>
    <col min="10754" max="10754" width="5.109375" customWidth="1"/>
    <col min="10755" max="10755" width="4.5546875" customWidth="1"/>
    <col min="10756" max="10756" width="10.6640625" customWidth="1"/>
    <col min="10757" max="10757" width="9.44140625" customWidth="1"/>
    <col min="10758" max="10758" width="5.88671875" customWidth="1"/>
    <col min="10759" max="10759" width="5.44140625" customWidth="1"/>
    <col min="10760" max="10760" width="5.6640625" customWidth="1"/>
    <col min="10761" max="10761" width="9.5546875" customWidth="1"/>
    <col min="10762" max="10762" width="10" customWidth="1"/>
    <col min="10763" max="10763" width="10.88671875" customWidth="1"/>
    <col min="10764" max="10764" width="6.109375" customWidth="1"/>
    <col min="10765" max="10765" width="10.109375" customWidth="1"/>
    <col min="10766" max="10766" width="6.6640625" customWidth="1"/>
    <col min="10767" max="10767" width="10.33203125" customWidth="1"/>
    <col min="10768" max="10768" width="8.109375" customWidth="1"/>
    <col min="10769" max="10769" width="9.44140625" customWidth="1"/>
    <col min="10770" max="10770" width="6" customWidth="1"/>
    <col min="11009" max="11009" width="50.88671875" customWidth="1"/>
    <col min="11010" max="11010" width="5.109375" customWidth="1"/>
    <col min="11011" max="11011" width="4.5546875" customWidth="1"/>
    <col min="11012" max="11012" width="10.6640625" customWidth="1"/>
    <col min="11013" max="11013" width="9.44140625" customWidth="1"/>
    <col min="11014" max="11014" width="5.88671875" customWidth="1"/>
    <col min="11015" max="11015" width="5.44140625" customWidth="1"/>
    <col min="11016" max="11016" width="5.6640625" customWidth="1"/>
    <col min="11017" max="11017" width="9.5546875" customWidth="1"/>
    <col min="11018" max="11018" width="10" customWidth="1"/>
    <col min="11019" max="11019" width="10.88671875" customWidth="1"/>
    <col min="11020" max="11020" width="6.109375" customWidth="1"/>
    <col min="11021" max="11021" width="10.109375" customWidth="1"/>
    <col min="11022" max="11022" width="6.6640625" customWidth="1"/>
    <col min="11023" max="11023" width="10.33203125" customWidth="1"/>
    <col min="11024" max="11024" width="8.109375" customWidth="1"/>
    <col min="11025" max="11025" width="9.44140625" customWidth="1"/>
    <col min="11026" max="11026" width="6" customWidth="1"/>
    <col min="11265" max="11265" width="50.88671875" customWidth="1"/>
    <col min="11266" max="11266" width="5.109375" customWidth="1"/>
    <col min="11267" max="11267" width="4.5546875" customWidth="1"/>
    <col min="11268" max="11268" width="10.6640625" customWidth="1"/>
    <col min="11269" max="11269" width="9.44140625" customWidth="1"/>
    <col min="11270" max="11270" width="5.88671875" customWidth="1"/>
    <col min="11271" max="11271" width="5.44140625" customWidth="1"/>
    <col min="11272" max="11272" width="5.6640625" customWidth="1"/>
    <col min="11273" max="11273" width="9.5546875" customWidth="1"/>
    <col min="11274" max="11274" width="10" customWidth="1"/>
    <col min="11275" max="11275" width="10.88671875" customWidth="1"/>
    <col min="11276" max="11276" width="6.109375" customWidth="1"/>
    <col min="11277" max="11277" width="10.109375" customWidth="1"/>
    <col min="11278" max="11278" width="6.6640625" customWidth="1"/>
    <col min="11279" max="11279" width="10.33203125" customWidth="1"/>
    <col min="11280" max="11280" width="8.109375" customWidth="1"/>
    <col min="11281" max="11281" width="9.44140625" customWidth="1"/>
    <col min="11282" max="11282" width="6" customWidth="1"/>
    <col min="11521" max="11521" width="50.88671875" customWidth="1"/>
    <col min="11522" max="11522" width="5.109375" customWidth="1"/>
    <col min="11523" max="11523" width="4.5546875" customWidth="1"/>
    <col min="11524" max="11524" width="10.6640625" customWidth="1"/>
    <col min="11525" max="11525" width="9.44140625" customWidth="1"/>
    <col min="11526" max="11526" width="5.88671875" customWidth="1"/>
    <col min="11527" max="11527" width="5.44140625" customWidth="1"/>
    <col min="11528" max="11528" width="5.6640625" customWidth="1"/>
    <col min="11529" max="11529" width="9.5546875" customWidth="1"/>
    <col min="11530" max="11530" width="10" customWidth="1"/>
    <col min="11531" max="11531" width="10.88671875" customWidth="1"/>
    <col min="11532" max="11532" width="6.109375" customWidth="1"/>
    <col min="11533" max="11533" width="10.109375" customWidth="1"/>
    <col min="11534" max="11534" width="6.6640625" customWidth="1"/>
    <col min="11535" max="11535" width="10.33203125" customWidth="1"/>
    <col min="11536" max="11536" width="8.109375" customWidth="1"/>
    <col min="11537" max="11537" width="9.44140625" customWidth="1"/>
    <col min="11538" max="11538" width="6" customWidth="1"/>
    <col min="11777" max="11777" width="50.88671875" customWidth="1"/>
    <col min="11778" max="11778" width="5.109375" customWidth="1"/>
    <col min="11779" max="11779" width="4.5546875" customWidth="1"/>
    <col min="11780" max="11780" width="10.6640625" customWidth="1"/>
    <col min="11781" max="11781" width="9.44140625" customWidth="1"/>
    <col min="11782" max="11782" width="5.88671875" customWidth="1"/>
    <col min="11783" max="11783" width="5.44140625" customWidth="1"/>
    <col min="11784" max="11784" width="5.6640625" customWidth="1"/>
    <col min="11785" max="11785" width="9.5546875" customWidth="1"/>
    <col min="11786" max="11786" width="10" customWidth="1"/>
    <col min="11787" max="11787" width="10.88671875" customWidth="1"/>
    <col min="11788" max="11788" width="6.109375" customWidth="1"/>
    <col min="11789" max="11789" width="10.109375" customWidth="1"/>
    <col min="11790" max="11790" width="6.6640625" customWidth="1"/>
    <col min="11791" max="11791" width="10.33203125" customWidth="1"/>
    <col min="11792" max="11792" width="8.109375" customWidth="1"/>
    <col min="11793" max="11793" width="9.44140625" customWidth="1"/>
    <col min="11794" max="11794" width="6" customWidth="1"/>
    <col min="12033" max="12033" width="50.88671875" customWidth="1"/>
    <col min="12034" max="12034" width="5.109375" customWidth="1"/>
    <col min="12035" max="12035" width="4.5546875" customWidth="1"/>
    <col min="12036" max="12036" width="10.6640625" customWidth="1"/>
    <col min="12037" max="12037" width="9.44140625" customWidth="1"/>
    <col min="12038" max="12038" width="5.88671875" customWidth="1"/>
    <col min="12039" max="12039" width="5.44140625" customWidth="1"/>
    <col min="12040" max="12040" width="5.6640625" customWidth="1"/>
    <col min="12041" max="12041" width="9.5546875" customWidth="1"/>
    <col min="12042" max="12042" width="10" customWidth="1"/>
    <col min="12043" max="12043" width="10.88671875" customWidth="1"/>
    <col min="12044" max="12044" width="6.109375" customWidth="1"/>
    <col min="12045" max="12045" width="10.109375" customWidth="1"/>
    <col min="12046" max="12046" width="6.6640625" customWidth="1"/>
    <col min="12047" max="12047" width="10.33203125" customWidth="1"/>
    <col min="12048" max="12048" width="8.109375" customWidth="1"/>
    <col min="12049" max="12049" width="9.44140625" customWidth="1"/>
    <col min="12050" max="12050" width="6" customWidth="1"/>
    <col min="12289" max="12289" width="50.88671875" customWidth="1"/>
    <col min="12290" max="12290" width="5.109375" customWidth="1"/>
    <col min="12291" max="12291" width="4.5546875" customWidth="1"/>
    <col min="12292" max="12292" width="10.6640625" customWidth="1"/>
    <col min="12293" max="12293" width="9.44140625" customWidth="1"/>
    <col min="12294" max="12294" width="5.88671875" customWidth="1"/>
    <col min="12295" max="12295" width="5.44140625" customWidth="1"/>
    <col min="12296" max="12296" width="5.6640625" customWidth="1"/>
    <col min="12297" max="12297" width="9.5546875" customWidth="1"/>
    <col min="12298" max="12298" width="10" customWidth="1"/>
    <col min="12299" max="12299" width="10.88671875" customWidth="1"/>
    <col min="12300" max="12300" width="6.109375" customWidth="1"/>
    <col min="12301" max="12301" width="10.109375" customWidth="1"/>
    <col min="12302" max="12302" width="6.6640625" customWidth="1"/>
    <col min="12303" max="12303" width="10.33203125" customWidth="1"/>
    <col min="12304" max="12304" width="8.109375" customWidth="1"/>
    <col min="12305" max="12305" width="9.44140625" customWidth="1"/>
    <col min="12306" max="12306" width="6" customWidth="1"/>
    <col min="12545" max="12545" width="50.88671875" customWidth="1"/>
    <col min="12546" max="12546" width="5.109375" customWidth="1"/>
    <col min="12547" max="12547" width="4.5546875" customWidth="1"/>
    <col min="12548" max="12548" width="10.6640625" customWidth="1"/>
    <col min="12549" max="12549" width="9.44140625" customWidth="1"/>
    <col min="12550" max="12550" width="5.88671875" customWidth="1"/>
    <col min="12551" max="12551" width="5.44140625" customWidth="1"/>
    <col min="12552" max="12552" width="5.6640625" customWidth="1"/>
    <col min="12553" max="12553" width="9.5546875" customWidth="1"/>
    <col min="12554" max="12554" width="10" customWidth="1"/>
    <col min="12555" max="12555" width="10.88671875" customWidth="1"/>
    <col min="12556" max="12556" width="6.109375" customWidth="1"/>
    <col min="12557" max="12557" width="10.109375" customWidth="1"/>
    <col min="12558" max="12558" width="6.6640625" customWidth="1"/>
    <col min="12559" max="12559" width="10.33203125" customWidth="1"/>
    <col min="12560" max="12560" width="8.109375" customWidth="1"/>
    <col min="12561" max="12561" width="9.44140625" customWidth="1"/>
    <col min="12562" max="12562" width="6" customWidth="1"/>
    <col min="12801" max="12801" width="50.88671875" customWidth="1"/>
    <col min="12802" max="12802" width="5.109375" customWidth="1"/>
    <col min="12803" max="12803" width="4.5546875" customWidth="1"/>
    <col min="12804" max="12804" width="10.6640625" customWidth="1"/>
    <col min="12805" max="12805" width="9.44140625" customWidth="1"/>
    <col min="12806" max="12806" width="5.88671875" customWidth="1"/>
    <col min="12807" max="12807" width="5.44140625" customWidth="1"/>
    <col min="12808" max="12808" width="5.6640625" customWidth="1"/>
    <col min="12809" max="12809" width="9.5546875" customWidth="1"/>
    <col min="12810" max="12810" width="10" customWidth="1"/>
    <col min="12811" max="12811" width="10.88671875" customWidth="1"/>
    <col min="12812" max="12812" width="6.109375" customWidth="1"/>
    <col min="12813" max="12813" width="10.109375" customWidth="1"/>
    <col min="12814" max="12814" width="6.6640625" customWidth="1"/>
    <col min="12815" max="12815" width="10.33203125" customWidth="1"/>
    <col min="12816" max="12816" width="8.109375" customWidth="1"/>
    <col min="12817" max="12817" width="9.44140625" customWidth="1"/>
    <col min="12818" max="12818" width="6" customWidth="1"/>
    <col min="13057" max="13057" width="50.88671875" customWidth="1"/>
    <col min="13058" max="13058" width="5.109375" customWidth="1"/>
    <col min="13059" max="13059" width="4.5546875" customWidth="1"/>
    <col min="13060" max="13060" width="10.6640625" customWidth="1"/>
    <col min="13061" max="13061" width="9.44140625" customWidth="1"/>
    <col min="13062" max="13062" width="5.88671875" customWidth="1"/>
    <col min="13063" max="13063" width="5.44140625" customWidth="1"/>
    <col min="13064" max="13064" width="5.6640625" customWidth="1"/>
    <col min="13065" max="13065" width="9.5546875" customWidth="1"/>
    <col min="13066" max="13066" width="10" customWidth="1"/>
    <col min="13067" max="13067" width="10.88671875" customWidth="1"/>
    <col min="13068" max="13068" width="6.109375" customWidth="1"/>
    <col min="13069" max="13069" width="10.109375" customWidth="1"/>
    <col min="13070" max="13070" width="6.6640625" customWidth="1"/>
    <col min="13071" max="13071" width="10.33203125" customWidth="1"/>
    <col min="13072" max="13072" width="8.109375" customWidth="1"/>
    <col min="13073" max="13073" width="9.44140625" customWidth="1"/>
    <col min="13074" max="13074" width="6" customWidth="1"/>
    <col min="13313" max="13313" width="50.88671875" customWidth="1"/>
    <col min="13314" max="13314" width="5.109375" customWidth="1"/>
    <col min="13315" max="13315" width="4.5546875" customWidth="1"/>
    <col min="13316" max="13316" width="10.6640625" customWidth="1"/>
    <col min="13317" max="13317" width="9.44140625" customWidth="1"/>
    <col min="13318" max="13318" width="5.88671875" customWidth="1"/>
    <col min="13319" max="13319" width="5.44140625" customWidth="1"/>
    <col min="13320" max="13320" width="5.6640625" customWidth="1"/>
    <col min="13321" max="13321" width="9.5546875" customWidth="1"/>
    <col min="13322" max="13322" width="10" customWidth="1"/>
    <col min="13323" max="13323" width="10.88671875" customWidth="1"/>
    <col min="13324" max="13324" width="6.109375" customWidth="1"/>
    <col min="13325" max="13325" width="10.109375" customWidth="1"/>
    <col min="13326" max="13326" width="6.6640625" customWidth="1"/>
    <col min="13327" max="13327" width="10.33203125" customWidth="1"/>
    <col min="13328" max="13328" width="8.109375" customWidth="1"/>
    <col min="13329" max="13329" width="9.44140625" customWidth="1"/>
    <col min="13330" max="13330" width="6" customWidth="1"/>
    <col min="13569" max="13569" width="50.88671875" customWidth="1"/>
    <col min="13570" max="13570" width="5.109375" customWidth="1"/>
    <col min="13571" max="13571" width="4.5546875" customWidth="1"/>
    <col min="13572" max="13572" width="10.6640625" customWidth="1"/>
    <col min="13573" max="13573" width="9.44140625" customWidth="1"/>
    <col min="13574" max="13574" width="5.88671875" customWidth="1"/>
    <col min="13575" max="13575" width="5.44140625" customWidth="1"/>
    <col min="13576" max="13576" width="5.6640625" customWidth="1"/>
    <col min="13577" max="13577" width="9.5546875" customWidth="1"/>
    <col min="13578" max="13578" width="10" customWidth="1"/>
    <col min="13579" max="13579" width="10.88671875" customWidth="1"/>
    <col min="13580" max="13580" width="6.109375" customWidth="1"/>
    <col min="13581" max="13581" width="10.109375" customWidth="1"/>
    <col min="13582" max="13582" width="6.6640625" customWidth="1"/>
    <col min="13583" max="13583" width="10.33203125" customWidth="1"/>
    <col min="13584" max="13584" width="8.109375" customWidth="1"/>
    <col min="13585" max="13585" width="9.44140625" customWidth="1"/>
    <col min="13586" max="13586" width="6" customWidth="1"/>
    <col min="13825" max="13825" width="50.88671875" customWidth="1"/>
    <col min="13826" max="13826" width="5.109375" customWidth="1"/>
    <col min="13827" max="13827" width="4.5546875" customWidth="1"/>
    <col min="13828" max="13828" width="10.6640625" customWidth="1"/>
    <col min="13829" max="13829" width="9.44140625" customWidth="1"/>
    <col min="13830" max="13830" width="5.88671875" customWidth="1"/>
    <col min="13831" max="13831" width="5.44140625" customWidth="1"/>
    <col min="13832" max="13832" width="5.6640625" customWidth="1"/>
    <col min="13833" max="13833" width="9.5546875" customWidth="1"/>
    <col min="13834" max="13834" width="10" customWidth="1"/>
    <col min="13835" max="13835" width="10.88671875" customWidth="1"/>
    <col min="13836" max="13836" width="6.109375" customWidth="1"/>
    <col min="13837" max="13837" width="10.109375" customWidth="1"/>
    <col min="13838" max="13838" width="6.6640625" customWidth="1"/>
    <col min="13839" max="13839" width="10.33203125" customWidth="1"/>
    <col min="13840" max="13840" width="8.109375" customWidth="1"/>
    <col min="13841" max="13841" width="9.44140625" customWidth="1"/>
    <col min="13842" max="13842" width="6" customWidth="1"/>
    <col min="14081" max="14081" width="50.88671875" customWidth="1"/>
    <col min="14082" max="14082" width="5.109375" customWidth="1"/>
    <col min="14083" max="14083" width="4.5546875" customWidth="1"/>
    <col min="14084" max="14084" width="10.6640625" customWidth="1"/>
    <col min="14085" max="14085" width="9.44140625" customWidth="1"/>
    <col min="14086" max="14086" width="5.88671875" customWidth="1"/>
    <col min="14087" max="14087" width="5.44140625" customWidth="1"/>
    <col min="14088" max="14088" width="5.6640625" customWidth="1"/>
    <col min="14089" max="14089" width="9.5546875" customWidth="1"/>
    <col min="14090" max="14090" width="10" customWidth="1"/>
    <col min="14091" max="14091" width="10.88671875" customWidth="1"/>
    <col min="14092" max="14092" width="6.109375" customWidth="1"/>
    <col min="14093" max="14093" width="10.109375" customWidth="1"/>
    <col min="14094" max="14094" width="6.6640625" customWidth="1"/>
    <col min="14095" max="14095" width="10.33203125" customWidth="1"/>
    <col min="14096" max="14096" width="8.109375" customWidth="1"/>
    <col min="14097" max="14097" width="9.44140625" customWidth="1"/>
    <col min="14098" max="14098" width="6" customWidth="1"/>
    <col min="14337" max="14337" width="50.88671875" customWidth="1"/>
    <col min="14338" max="14338" width="5.109375" customWidth="1"/>
    <col min="14339" max="14339" width="4.5546875" customWidth="1"/>
    <col min="14340" max="14340" width="10.6640625" customWidth="1"/>
    <col min="14341" max="14341" width="9.44140625" customWidth="1"/>
    <col min="14342" max="14342" width="5.88671875" customWidth="1"/>
    <col min="14343" max="14343" width="5.44140625" customWidth="1"/>
    <col min="14344" max="14344" width="5.6640625" customWidth="1"/>
    <col min="14345" max="14345" width="9.5546875" customWidth="1"/>
    <col min="14346" max="14346" width="10" customWidth="1"/>
    <col min="14347" max="14347" width="10.88671875" customWidth="1"/>
    <col min="14348" max="14348" width="6.109375" customWidth="1"/>
    <col min="14349" max="14349" width="10.109375" customWidth="1"/>
    <col min="14350" max="14350" width="6.6640625" customWidth="1"/>
    <col min="14351" max="14351" width="10.33203125" customWidth="1"/>
    <col min="14352" max="14352" width="8.109375" customWidth="1"/>
    <col min="14353" max="14353" width="9.44140625" customWidth="1"/>
    <col min="14354" max="14354" width="6" customWidth="1"/>
    <col min="14593" max="14593" width="50.88671875" customWidth="1"/>
    <col min="14594" max="14594" width="5.109375" customWidth="1"/>
    <col min="14595" max="14595" width="4.5546875" customWidth="1"/>
    <col min="14596" max="14596" width="10.6640625" customWidth="1"/>
    <col min="14597" max="14597" width="9.44140625" customWidth="1"/>
    <col min="14598" max="14598" width="5.88671875" customWidth="1"/>
    <col min="14599" max="14599" width="5.44140625" customWidth="1"/>
    <col min="14600" max="14600" width="5.6640625" customWidth="1"/>
    <col min="14601" max="14601" width="9.5546875" customWidth="1"/>
    <col min="14602" max="14602" width="10" customWidth="1"/>
    <col min="14603" max="14603" width="10.88671875" customWidth="1"/>
    <col min="14604" max="14604" width="6.109375" customWidth="1"/>
    <col min="14605" max="14605" width="10.109375" customWidth="1"/>
    <col min="14606" max="14606" width="6.6640625" customWidth="1"/>
    <col min="14607" max="14607" width="10.33203125" customWidth="1"/>
    <col min="14608" max="14608" width="8.109375" customWidth="1"/>
    <col min="14609" max="14609" width="9.44140625" customWidth="1"/>
    <col min="14610" max="14610" width="6" customWidth="1"/>
    <col min="14849" max="14849" width="50.88671875" customWidth="1"/>
    <col min="14850" max="14850" width="5.109375" customWidth="1"/>
    <col min="14851" max="14851" width="4.5546875" customWidth="1"/>
    <col min="14852" max="14852" width="10.6640625" customWidth="1"/>
    <col min="14853" max="14853" width="9.44140625" customWidth="1"/>
    <col min="14854" max="14854" width="5.88671875" customWidth="1"/>
    <col min="14855" max="14855" width="5.44140625" customWidth="1"/>
    <col min="14856" max="14856" width="5.6640625" customWidth="1"/>
    <col min="14857" max="14857" width="9.5546875" customWidth="1"/>
    <col min="14858" max="14858" width="10" customWidth="1"/>
    <col min="14859" max="14859" width="10.88671875" customWidth="1"/>
    <col min="14860" max="14860" width="6.109375" customWidth="1"/>
    <col min="14861" max="14861" width="10.109375" customWidth="1"/>
    <col min="14862" max="14862" width="6.6640625" customWidth="1"/>
    <col min="14863" max="14863" width="10.33203125" customWidth="1"/>
    <col min="14864" max="14864" width="8.109375" customWidth="1"/>
    <col min="14865" max="14865" width="9.44140625" customWidth="1"/>
    <col min="14866" max="14866" width="6" customWidth="1"/>
    <col min="15105" max="15105" width="50.88671875" customWidth="1"/>
    <col min="15106" max="15106" width="5.109375" customWidth="1"/>
    <col min="15107" max="15107" width="4.5546875" customWidth="1"/>
    <col min="15108" max="15108" width="10.6640625" customWidth="1"/>
    <col min="15109" max="15109" width="9.44140625" customWidth="1"/>
    <col min="15110" max="15110" width="5.88671875" customWidth="1"/>
    <col min="15111" max="15111" width="5.44140625" customWidth="1"/>
    <col min="15112" max="15112" width="5.6640625" customWidth="1"/>
    <col min="15113" max="15113" width="9.5546875" customWidth="1"/>
    <col min="15114" max="15114" width="10" customWidth="1"/>
    <col min="15115" max="15115" width="10.88671875" customWidth="1"/>
    <col min="15116" max="15116" width="6.109375" customWidth="1"/>
    <col min="15117" max="15117" width="10.109375" customWidth="1"/>
    <col min="15118" max="15118" width="6.6640625" customWidth="1"/>
    <col min="15119" max="15119" width="10.33203125" customWidth="1"/>
    <col min="15120" max="15120" width="8.109375" customWidth="1"/>
    <col min="15121" max="15121" width="9.44140625" customWidth="1"/>
    <col min="15122" max="15122" width="6" customWidth="1"/>
    <col min="15361" max="15361" width="50.88671875" customWidth="1"/>
    <col min="15362" max="15362" width="5.109375" customWidth="1"/>
    <col min="15363" max="15363" width="4.5546875" customWidth="1"/>
    <col min="15364" max="15364" width="10.6640625" customWidth="1"/>
    <col min="15365" max="15365" width="9.44140625" customWidth="1"/>
    <col min="15366" max="15366" width="5.88671875" customWidth="1"/>
    <col min="15367" max="15367" width="5.44140625" customWidth="1"/>
    <col min="15368" max="15368" width="5.6640625" customWidth="1"/>
    <col min="15369" max="15369" width="9.5546875" customWidth="1"/>
    <col min="15370" max="15370" width="10" customWidth="1"/>
    <col min="15371" max="15371" width="10.88671875" customWidth="1"/>
    <col min="15372" max="15372" width="6.109375" customWidth="1"/>
    <col min="15373" max="15373" width="10.109375" customWidth="1"/>
    <col min="15374" max="15374" width="6.6640625" customWidth="1"/>
    <col min="15375" max="15375" width="10.33203125" customWidth="1"/>
    <col min="15376" max="15376" width="8.109375" customWidth="1"/>
    <col min="15377" max="15377" width="9.44140625" customWidth="1"/>
    <col min="15378" max="15378" width="6" customWidth="1"/>
    <col min="15617" max="15617" width="50.88671875" customWidth="1"/>
    <col min="15618" max="15618" width="5.109375" customWidth="1"/>
    <col min="15619" max="15619" width="4.5546875" customWidth="1"/>
    <col min="15620" max="15620" width="10.6640625" customWidth="1"/>
    <col min="15621" max="15621" width="9.44140625" customWidth="1"/>
    <col min="15622" max="15622" width="5.88671875" customWidth="1"/>
    <col min="15623" max="15623" width="5.44140625" customWidth="1"/>
    <col min="15624" max="15624" width="5.6640625" customWidth="1"/>
    <col min="15625" max="15625" width="9.5546875" customWidth="1"/>
    <col min="15626" max="15626" width="10" customWidth="1"/>
    <col min="15627" max="15627" width="10.88671875" customWidth="1"/>
    <col min="15628" max="15628" width="6.109375" customWidth="1"/>
    <col min="15629" max="15629" width="10.109375" customWidth="1"/>
    <col min="15630" max="15630" width="6.6640625" customWidth="1"/>
    <col min="15631" max="15631" width="10.33203125" customWidth="1"/>
    <col min="15632" max="15632" width="8.109375" customWidth="1"/>
    <col min="15633" max="15633" width="9.44140625" customWidth="1"/>
    <col min="15634" max="15634" width="6" customWidth="1"/>
    <col min="15873" max="15873" width="50.88671875" customWidth="1"/>
    <col min="15874" max="15874" width="5.109375" customWidth="1"/>
    <col min="15875" max="15875" width="4.5546875" customWidth="1"/>
    <col min="15876" max="15876" width="10.6640625" customWidth="1"/>
    <col min="15877" max="15877" width="9.44140625" customWidth="1"/>
    <col min="15878" max="15878" width="5.88671875" customWidth="1"/>
    <col min="15879" max="15879" width="5.44140625" customWidth="1"/>
    <col min="15880" max="15880" width="5.6640625" customWidth="1"/>
    <col min="15881" max="15881" width="9.5546875" customWidth="1"/>
    <col min="15882" max="15882" width="10" customWidth="1"/>
    <col min="15883" max="15883" width="10.88671875" customWidth="1"/>
    <col min="15884" max="15884" width="6.109375" customWidth="1"/>
    <col min="15885" max="15885" width="10.109375" customWidth="1"/>
    <col min="15886" max="15886" width="6.6640625" customWidth="1"/>
    <col min="15887" max="15887" width="10.33203125" customWidth="1"/>
    <col min="15888" max="15888" width="8.109375" customWidth="1"/>
    <col min="15889" max="15889" width="9.44140625" customWidth="1"/>
    <col min="15890" max="15890" width="6" customWidth="1"/>
    <col min="16129" max="16129" width="50.88671875" customWidth="1"/>
    <col min="16130" max="16130" width="5.109375" customWidth="1"/>
    <col min="16131" max="16131" width="4.5546875" customWidth="1"/>
    <col min="16132" max="16132" width="10.6640625" customWidth="1"/>
    <col min="16133" max="16133" width="9.44140625" customWidth="1"/>
    <col min="16134" max="16134" width="5.88671875" customWidth="1"/>
    <col min="16135" max="16135" width="5.44140625" customWidth="1"/>
    <col min="16136" max="16136" width="5.6640625" customWidth="1"/>
    <col min="16137" max="16137" width="9.5546875" customWidth="1"/>
    <col min="16138" max="16138" width="10" customWidth="1"/>
    <col min="16139" max="16139" width="10.88671875" customWidth="1"/>
    <col min="16140" max="16140" width="6.109375" customWidth="1"/>
    <col min="16141" max="16141" width="10.109375" customWidth="1"/>
    <col min="16142" max="16142" width="6.6640625" customWidth="1"/>
    <col min="16143" max="16143" width="10.33203125" customWidth="1"/>
    <col min="16144" max="16144" width="8.109375" customWidth="1"/>
    <col min="16145" max="16145" width="9.44140625" customWidth="1"/>
    <col min="16146" max="16146" width="6" customWidth="1"/>
  </cols>
  <sheetData>
    <row r="1" spans="1:19" s="1" customFormat="1" ht="15" customHeight="1" x14ac:dyDescent="0.25">
      <c r="J1" s="95" t="s">
        <v>117</v>
      </c>
      <c r="K1" s="95"/>
      <c r="L1" s="95"/>
      <c r="M1" s="95"/>
      <c r="N1" s="95"/>
      <c r="O1" s="95"/>
      <c r="P1" s="95"/>
      <c r="Q1" s="95"/>
      <c r="R1" s="95"/>
    </row>
    <row r="2" spans="1:19" s="1" customFormat="1" ht="16.5" customHeight="1" x14ac:dyDescent="0.25">
      <c r="J2" s="95"/>
      <c r="K2" s="95"/>
      <c r="L2" s="95"/>
      <c r="M2" s="95"/>
      <c r="N2" s="95"/>
      <c r="O2" s="95"/>
      <c r="P2" s="95"/>
      <c r="Q2" s="95"/>
      <c r="R2" s="95"/>
    </row>
    <row r="3" spans="1:19" s="1" customFormat="1" ht="13.8" x14ac:dyDescent="0.25">
      <c r="A3" s="5" t="s">
        <v>118</v>
      </c>
      <c r="B3" s="5"/>
      <c r="C3" s="5"/>
      <c r="D3" s="5"/>
      <c r="E3" s="5"/>
      <c r="F3" s="5"/>
      <c r="G3" s="5"/>
      <c r="H3" s="5"/>
      <c r="I3" s="5"/>
      <c r="J3" s="5"/>
      <c r="K3" s="5"/>
      <c r="L3" s="5"/>
      <c r="M3" s="5"/>
      <c r="N3" s="5"/>
      <c r="O3" s="5"/>
      <c r="P3" s="5"/>
      <c r="Q3" s="5"/>
      <c r="R3" s="5"/>
    </row>
    <row r="4" spans="1:19" s="1" customFormat="1" ht="13.8" x14ac:dyDescent="0.25">
      <c r="A4" s="96" t="str">
        <f>IF([1]ЗАПОЛНИТЬ!$F$7=1,CONCATENATE([1]шапки!A3),CONCATENATE([1]шапки!A3,[1]шапки!C3))</f>
        <v>про надходження і використання коштів, отриманих як плата за послуги (форма</v>
      </c>
      <c r="B4" s="96"/>
      <c r="C4" s="96"/>
      <c r="D4" s="96"/>
      <c r="E4" s="96"/>
      <c r="F4" s="96"/>
      <c r="G4" s="96"/>
      <c r="H4" s="96"/>
      <c r="I4" s="96"/>
      <c r="J4" s="96"/>
      <c r="K4" s="97" t="str">
        <f>IF([1]ЗАПОЛНИТЬ!$F$7=1,[1]шапки!C3,[1]шапки!D3)</f>
        <v xml:space="preserve">№ 4-1д, </v>
      </c>
      <c r="L4" s="98"/>
      <c r="M4" s="98"/>
      <c r="N4" s="99" t="str">
        <f>IF([1]ЗАПОЛНИТЬ!$F$7=1,[1]шапки!D3,"")</f>
        <v>№ 4-1м),</v>
      </c>
      <c r="O4" s="99"/>
      <c r="P4" s="99"/>
      <c r="Q4" s="99"/>
      <c r="R4" s="99"/>
      <c r="S4" s="99"/>
    </row>
    <row r="5" spans="1:19" s="1" customFormat="1" ht="15" hidden="1" customHeight="1" x14ac:dyDescent="0.25">
      <c r="A5" s="100"/>
      <c r="B5" s="100"/>
      <c r="C5" s="100"/>
      <c r="D5" s="100"/>
      <c r="E5" s="100"/>
      <c r="F5" s="98"/>
      <c r="G5" s="101"/>
      <c r="H5" s="101"/>
      <c r="J5" s="98"/>
      <c r="K5" s="99"/>
      <c r="L5" s="99"/>
      <c r="M5" s="99"/>
      <c r="N5" s="99"/>
      <c r="O5" s="99"/>
      <c r="P5" s="99"/>
      <c r="Q5" s="99"/>
      <c r="R5" s="99"/>
    </row>
    <row r="6" spans="1:19" s="1" customFormat="1" ht="14.25" customHeight="1" x14ac:dyDescent="0.25">
      <c r="A6" s="5" t="str">
        <f>CONCATENATE("за ",[1]ЗАПОЛНИТЬ!$B$17," ",[1]ЗАПОЛНИТЬ!$C$17)</f>
        <v>за І квартал 2016 р.</v>
      </c>
      <c r="B6" s="5"/>
      <c r="C6" s="5"/>
      <c r="D6" s="5"/>
      <c r="E6" s="5"/>
      <c r="F6" s="5"/>
      <c r="G6" s="5"/>
      <c r="H6" s="5"/>
      <c r="I6" s="5"/>
      <c r="J6" s="5"/>
      <c r="K6" s="5"/>
      <c r="L6" s="5"/>
      <c r="M6" s="5"/>
      <c r="N6" s="5"/>
      <c r="O6" s="5"/>
      <c r="P6" s="5"/>
      <c r="Q6" s="5"/>
      <c r="R6" s="5"/>
    </row>
    <row r="7" spans="1:19" s="21" customFormat="1" ht="2.25" hidden="1" customHeight="1" x14ac:dyDescent="0.2"/>
    <row r="8" spans="1:19" s="21" customFormat="1" ht="9" customHeight="1" x14ac:dyDescent="0.2">
      <c r="Q8" s="102" t="s">
        <v>2</v>
      </c>
      <c r="R8" s="102"/>
    </row>
    <row r="9" spans="1:19" s="21" customFormat="1" ht="15" customHeight="1" x14ac:dyDescent="0.25">
      <c r="A9" s="103" t="s">
        <v>3</v>
      </c>
      <c r="B9" s="104" t="str">
        <f>[1]ЗАПОЛНИТЬ!B3</f>
        <v>Відділ освіти Амур - Нижньодніпровської районної у місті ради</v>
      </c>
      <c r="C9" s="104"/>
      <c r="D9" s="104"/>
      <c r="E9" s="104"/>
      <c r="F9" s="104"/>
      <c r="G9" s="104"/>
      <c r="H9" s="104"/>
      <c r="I9" s="104"/>
      <c r="J9" s="104"/>
      <c r="K9" s="104"/>
      <c r="L9" s="104"/>
      <c r="M9" s="104"/>
      <c r="N9" s="104"/>
      <c r="O9" s="104"/>
      <c r="P9" s="105" t="str">
        <f>[1]ЗАПОЛНИТЬ!A13</f>
        <v>за ЄДРПОУ</v>
      </c>
      <c r="Q9" s="106" t="str">
        <f>[1]ЗАПОЛНИТЬ!B13</f>
        <v>37969169</v>
      </c>
      <c r="R9" s="106"/>
    </row>
    <row r="10" spans="1:19" s="21" customFormat="1" ht="11.25" customHeight="1" x14ac:dyDescent="0.2">
      <c r="A10" s="107" t="s">
        <v>5</v>
      </c>
      <c r="B10" s="108" t="str">
        <f>[1]ЗАПОЛНИТЬ!B5</f>
        <v>49023,м. Дніпропетровськ, пр.Мануйлівський,31</v>
      </c>
      <c r="C10" s="108"/>
      <c r="D10" s="108"/>
      <c r="E10" s="108"/>
      <c r="F10" s="108"/>
      <c r="G10" s="108"/>
      <c r="H10" s="108"/>
      <c r="I10" s="108"/>
      <c r="J10" s="108"/>
      <c r="K10" s="108"/>
      <c r="L10" s="108"/>
      <c r="M10" s="108"/>
      <c r="N10" s="108"/>
      <c r="O10" s="108"/>
      <c r="P10" s="105" t="str">
        <f>[1]ЗАПОЛНИТЬ!A14</f>
        <v>за КОАТУУ</v>
      </c>
      <c r="Q10" s="109">
        <f>[1]ЗАПОЛНИТЬ!B14</f>
        <v>1210136300</v>
      </c>
      <c r="R10" s="109"/>
    </row>
    <row r="11" spans="1:19" s="21" customFormat="1" ht="11.25" customHeight="1" x14ac:dyDescent="0.2">
      <c r="A11" s="107" t="str">
        <f>[1]Ф.2.ЗВЕД!A11</f>
        <v>Організаційно-правова форма господарювання</v>
      </c>
      <c r="B11" s="108" t="str">
        <f>[1]ЗАПОЛНИТЬ!D15</f>
        <v>Орган місцевого самоврядування</v>
      </c>
      <c r="C11" s="108"/>
      <c r="D11" s="108"/>
      <c r="E11" s="108"/>
      <c r="F11" s="108"/>
      <c r="G11" s="108"/>
      <c r="H11" s="108"/>
      <c r="I11" s="108"/>
      <c r="J11" s="108"/>
      <c r="K11" s="108"/>
      <c r="L11" s="108"/>
      <c r="M11" s="108"/>
      <c r="N11" s="108"/>
      <c r="O11" s="108"/>
      <c r="P11" s="105" t="str">
        <f>[1]ЗАПОЛНИТЬ!A15</f>
        <v>за КОПФГ</v>
      </c>
      <c r="Q11" s="109">
        <f>[1]ЗАПОЛНИТЬ!B15</f>
        <v>420</v>
      </c>
      <c r="R11" s="109"/>
    </row>
    <row r="12" spans="1:19" s="21" customFormat="1" ht="11.25" customHeight="1" x14ac:dyDescent="0.2">
      <c r="A12" s="110" t="s">
        <v>119</v>
      </c>
      <c r="B12" s="110"/>
      <c r="C12" s="110"/>
      <c r="D12" s="110"/>
      <c r="E12" s="103"/>
      <c r="F12" s="111" t="str">
        <f>[1]ЗАПОЛНИТЬ!H9</f>
        <v>-</v>
      </c>
      <c r="G12" s="112" t="str">
        <f>IF(F12&gt;0,VLOOKUP(F12,'[1]ДовидникКВК(ГОС)'!A$1:B$65536,2,FALSE),"")</f>
        <v>-</v>
      </c>
      <c r="H12" s="112"/>
      <c r="I12" s="112"/>
      <c r="J12" s="112"/>
      <c r="K12" s="112"/>
      <c r="L12" s="112"/>
      <c r="M12" s="112"/>
      <c r="N12" s="112"/>
      <c r="O12" s="112"/>
      <c r="P12" s="113"/>
      <c r="Q12" s="113"/>
      <c r="R12" s="114"/>
    </row>
    <row r="13" spans="1:19" s="21" customFormat="1" ht="10.199999999999999" x14ac:dyDescent="0.2">
      <c r="A13" s="110" t="s">
        <v>120</v>
      </c>
      <c r="B13" s="110"/>
      <c r="C13" s="110"/>
      <c r="D13" s="110"/>
      <c r="E13" s="103"/>
      <c r="F13" s="171"/>
      <c r="G13" s="118" t="str">
        <f>IF(F13&gt;0,VLOOKUP(F13,[1]ДовидникКПК!B$1:C$65536,2,FALSE),"")</f>
        <v/>
      </c>
      <c r="H13" s="118"/>
      <c r="I13" s="118"/>
      <c r="J13" s="118"/>
      <c r="K13" s="118"/>
      <c r="L13" s="118"/>
      <c r="M13" s="118"/>
      <c r="N13" s="118"/>
      <c r="O13" s="118"/>
      <c r="P13" s="118"/>
      <c r="Q13" s="118"/>
      <c r="R13" s="118"/>
    </row>
    <row r="14" spans="1:19" s="21" customFormat="1" ht="10.199999999999999" x14ac:dyDescent="0.2">
      <c r="A14" s="110" t="s">
        <v>8</v>
      </c>
      <c r="B14" s="110"/>
      <c r="C14" s="110"/>
      <c r="D14" s="110"/>
      <c r="E14" s="103"/>
      <c r="F14" s="117" t="str">
        <f>[1]ЗАПОЛНИТЬ!H10</f>
        <v>10</v>
      </c>
      <c r="G14" s="118" t="str">
        <f>[1]ЗАПОЛНИТЬ!I10</f>
        <v>Орган з питань освіти і науки</v>
      </c>
      <c r="H14" s="118"/>
      <c r="I14" s="118"/>
      <c r="J14" s="118"/>
      <c r="K14" s="118"/>
      <c r="L14" s="118"/>
      <c r="M14" s="118"/>
      <c r="N14" s="118"/>
      <c r="O14" s="118"/>
      <c r="P14" s="118"/>
      <c r="Q14" s="118"/>
      <c r="R14" s="118"/>
    </row>
    <row r="15" spans="1:19" s="21" customFormat="1" ht="44.25" customHeight="1" x14ac:dyDescent="0.2">
      <c r="A15" s="110" t="s">
        <v>121</v>
      </c>
      <c r="B15" s="110"/>
      <c r="C15" s="110"/>
      <c r="D15" s="110"/>
      <c r="E15" s="103"/>
      <c r="F15" s="172" t="s">
        <v>230</v>
      </c>
      <c r="G15" s="112" t="str">
        <f>IF(F15&gt;0,VLOOKUP(F15,[1]ДовидникКФК!A$1:B$65536,2,FALSE),"")</f>
        <v>Дошкільні заклади освіти</v>
      </c>
      <c r="H15" s="112"/>
      <c r="I15" s="112"/>
      <c r="J15" s="112"/>
      <c r="K15" s="112"/>
      <c r="L15" s="112"/>
      <c r="M15" s="112"/>
      <c r="N15" s="112"/>
      <c r="O15" s="112"/>
      <c r="P15" s="112"/>
      <c r="Q15" s="112"/>
      <c r="R15" s="112"/>
    </row>
    <row r="16" spans="1:19" s="21" customFormat="1" ht="10.199999999999999" x14ac:dyDescent="0.2">
      <c r="A16" s="121" t="s">
        <v>123</v>
      </c>
    </row>
    <row r="17" spans="1:18" s="21" customFormat="1" ht="10.5" customHeight="1" thickBot="1" x14ac:dyDescent="0.25">
      <c r="A17" s="122" t="s">
        <v>10</v>
      </c>
    </row>
    <row r="18" spans="1:18" ht="24" customHeight="1" thickTop="1" thickBot="1" x14ac:dyDescent="0.35">
      <c r="A18" s="29" t="s">
        <v>124</v>
      </c>
      <c r="B18" s="29" t="s">
        <v>125</v>
      </c>
      <c r="C18" s="29" t="s">
        <v>13</v>
      </c>
      <c r="D18" s="29" t="s">
        <v>126</v>
      </c>
      <c r="E18" s="29" t="s">
        <v>127</v>
      </c>
      <c r="F18" s="29"/>
      <c r="G18" s="29" t="s">
        <v>128</v>
      </c>
      <c r="H18" s="29" t="s">
        <v>129</v>
      </c>
      <c r="I18" s="29" t="s">
        <v>130</v>
      </c>
      <c r="J18" s="29" t="s">
        <v>131</v>
      </c>
      <c r="K18" s="29" t="s">
        <v>132</v>
      </c>
      <c r="L18" s="29"/>
      <c r="M18" s="29"/>
      <c r="N18" s="29"/>
      <c r="O18" s="29" t="s">
        <v>133</v>
      </c>
      <c r="P18" s="29"/>
      <c r="Q18" s="29" t="s">
        <v>134</v>
      </c>
      <c r="R18" s="29"/>
    </row>
    <row r="19" spans="1:18" ht="17.25" customHeight="1" thickTop="1" thickBot="1" x14ac:dyDescent="0.35">
      <c r="A19" s="29"/>
      <c r="B19" s="29"/>
      <c r="C19" s="29"/>
      <c r="D19" s="29"/>
      <c r="E19" s="29" t="s">
        <v>135</v>
      </c>
      <c r="F19" s="123" t="s">
        <v>136</v>
      </c>
      <c r="G19" s="29"/>
      <c r="H19" s="29"/>
      <c r="I19" s="29"/>
      <c r="J19" s="29"/>
      <c r="K19" s="29" t="s">
        <v>135</v>
      </c>
      <c r="L19" s="29" t="s">
        <v>137</v>
      </c>
      <c r="M19" s="29"/>
      <c r="N19" s="29"/>
      <c r="O19" s="29" t="s">
        <v>135</v>
      </c>
      <c r="P19" s="124" t="s">
        <v>138</v>
      </c>
      <c r="Q19" s="29"/>
      <c r="R19" s="29"/>
    </row>
    <row r="20" spans="1:18" ht="36.75" customHeight="1" thickTop="1" thickBot="1" x14ac:dyDescent="0.35">
      <c r="A20" s="29"/>
      <c r="B20" s="29"/>
      <c r="C20" s="29"/>
      <c r="D20" s="29"/>
      <c r="E20" s="29"/>
      <c r="F20" s="123"/>
      <c r="G20" s="29"/>
      <c r="H20" s="29"/>
      <c r="I20" s="29"/>
      <c r="J20" s="29"/>
      <c r="K20" s="29"/>
      <c r="L20" s="123" t="s">
        <v>139</v>
      </c>
      <c r="M20" s="123" t="s">
        <v>140</v>
      </c>
      <c r="N20" s="123"/>
      <c r="O20" s="29"/>
      <c r="P20" s="124"/>
      <c r="Q20" s="124" t="s">
        <v>135</v>
      </c>
      <c r="R20" s="123" t="s">
        <v>141</v>
      </c>
    </row>
    <row r="21" spans="1:18" ht="62.25" customHeight="1" thickTop="1" thickBot="1" x14ac:dyDescent="0.35">
      <c r="A21" s="29"/>
      <c r="B21" s="29"/>
      <c r="C21" s="29"/>
      <c r="D21" s="29"/>
      <c r="E21" s="29"/>
      <c r="F21" s="123"/>
      <c r="G21" s="29"/>
      <c r="H21" s="29"/>
      <c r="I21" s="29"/>
      <c r="J21" s="29"/>
      <c r="K21" s="29"/>
      <c r="L21" s="123"/>
      <c r="M21" s="125" t="s">
        <v>135</v>
      </c>
      <c r="N21" s="126" t="s">
        <v>142</v>
      </c>
      <c r="O21" s="29"/>
      <c r="P21" s="124"/>
      <c r="Q21" s="124"/>
      <c r="R21" s="123"/>
    </row>
    <row r="22" spans="1:18" s="127" customFormat="1" ht="11.4" thickTop="1" thickBot="1" x14ac:dyDescent="0.25">
      <c r="A22" s="78">
        <v>1</v>
      </c>
      <c r="B22" s="78">
        <v>2</v>
      </c>
      <c r="C22" s="78">
        <v>3</v>
      </c>
      <c r="D22" s="78">
        <v>4</v>
      </c>
      <c r="E22" s="78">
        <v>5</v>
      </c>
      <c r="F22" s="78">
        <v>6</v>
      </c>
      <c r="G22" s="78">
        <v>7</v>
      </c>
      <c r="H22" s="78">
        <v>8</v>
      </c>
      <c r="I22" s="78">
        <v>9</v>
      </c>
      <c r="J22" s="78">
        <v>10</v>
      </c>
      <c r="K22" s="78">
        <v>11</v>
      </c>
      <c r="L22" s="78">
        <v>12</v>
      </c>
      <c r="M22" s="78">
        <v>13</v>
      </c>
      <c r="N22" s="78">
        <v>14</v>
      </c>
      <c r="O22" s="78">
        <v>15</v>
      </c>
      <c r="P22" s="78">
        <v>16</v>
      </c>
      <c r="Q22" s="78">
        <v>17</v>
      </c>
      <c r="R22" s="78">
        <v>18</v>
      </c>
    </row>
    <row r="23" spans="1:18" s="127" customFormat="1" ht="11.4" thickTop="1" thickBot="1" x14ac:dyDescent="0.25">
      <c r="A23" s="78" t="s">
        <v>143</v>
      </c>
      <c r="B23" s="64" t="s">
        <v>144</v>
      </c>
      <c r="C23" s="128" t="s">
        <v>145</v>
      </c>
      <c r="D23" s="129">
        <f>SUM(D24:D28)</f>
        <v>10453815.470000001</v>
      </c>
      <c r="E23" s="173">
        <v>980437.47</v>
      </c>
      <c r="F23" s="173">
        <v>0</v>
      </c>
      <c r="G23" s="173">
        <v>0</v>
      </c>
      <c r="H23" s="173">
        <v>0</v>
      </c>
      <c r="I23" s="129">
        <f>SUM(I24:I27)</f>
        <v>1908044.02</v>
      </c>
      <c r="J23" s="129">
        <f>SUM(J24:J27)</f>
        <v>1936484.11</v>
      </c>
      <c r="K23" s="130" t="s">
        <v>144</v>
      </c>
      <c r="L23" s="130" t="s">
        <v>144</v>
      </c>
      <c r="M23" s="130" t="s">
        <v>144</v>
      </c>
      <c r="N23" s="130" t="s">
        <v>144</v>
      </c>
      <c r="O23" s="130" t="s">
        <v>144</v>
      </c>
      <c r="P23" s="130" t="s">
        <v>144</v>
      </c>
      <c r="Q23" s="130">
        <f>E23-G23+H23+J23-K29</f>
        <v>1069973.06</v>
      </c>
      <c r="R23" s="173">
        <v>0</v>
      </c>
    </row>
    <row r="24" spans="1:18" s="127" customFormat="1" ht="13.5" customHeight="1" thickTop="1" thickBot="1" x14ac:dyDescent="0.25">
      <c r="A24" s="131" t="s">
        <v>146</v>
      </c>
      <c r="B24" s="64" t="s">
        <v>144</v>
      </c>
      <c r="C24" s="128" t="s">
        <v>147</v>
      </c>
      <c r="D24" s="173">
        <v>9473228</v>
      </c>
      <c r="E24" s="130" t="s">
        <v>144</v>
      </c>
      <c r="F24" s="130" t="s">
        <v>144</v>
      </c>
      <c r="G24" s="130" t="s">
        <v>144</v>
      </c>
      <c r="H24" s="130" t="s">
        <v>144</v>
      </c>
      <c r="I24" s="173">
        <v>1907894.02</v>
      </c>
      <c r="J24" s="173">
        <v>1936334.11</v>
      </c>
      <c r="K24" s="130" t="s">
        <v>144</v>
      </c>
      <c r="L24" s="130" t="s">
        <v>144</v>
      </c>
      <c r="M24" s="130" t="s">
        <v>144</v>
      </c>
      <c r="N24" s="130" t="s">
        <v>144</v>
      </c>
      <c r="O24" s="130" t="s">
        <v>144</v>
      </c>
      <c r="P24" s="130" t="s">
        <v>144</v>
      </c>
      <c r="Q24" s="130" t="s">
        <v>144</v>
      </c>
      <c r="R24" s="130" t="s">
        <v>144</v>
      </c>
    </row>
    <row r="25" spans="1:18" s="127" customFormat="1" ht="11.4" thickTop="1" thickBot="1" x14ac:dyDescent="0.25">
      <c r="A25" s="83" t="s">
        <v>148</v>
      </c>
      <c r="B25" s="64" t="s">
        <v>144</v>
      </c>
      <c r="C25" s="128" t="s">
        <v>149</v>
      </c>
      <c r="D25" s="173">
        <v>0</v>
      </c>
      <c r="E25" s="130" t="s">
        <v>144</v>
      </c>
      <c r="F25" s="130" t="s">
        <v>144</v>
      </c>
      <c r="G25" s="130" t="s">
        <v>144</v>
      </c>
      <c r="H25" s="130" t="s">
        <v>144</v>
      </c>
      <c r="I25" s="173">
        <v>0</v>
      </c>
      <c r="J25" s="173">
        <v>0</v>
      </c>
      <c r="K25" s="130" t="s">
        <v>144</v>
      </c>
      <c r="L25" s="130" t="s">
        <v>144</v>
      </c>
      <c r="M25" s="130" t="s">
        <v>144</v>
      </c>
      <c r="N25" s="130" t="s">
        <v>144</v>
      </c>
      <c r="O25" s="130" t="s">
        <v>144</v>
      </c>
      <c r="P25" s="130" t="s">
        <v>144</v>
      </c>
      <c r="Q25" s="130" t="s">
        <v>144</v>
      </c>
      <c r="R25" s="130" t="s">
        <v>144</v>
      </c>
    </row>
    <row r="26" spans="1:18" s="127" customFormat="1" ht="11.4" thickTop="1" thickBot="1" x14ac:dyDescent="0.25">
      <c r="A26" s="131" t="s">
        <v>150</v>
      </c>
      <c r="B26" s="64" t="s">
        <v>144</v>
      </c>
      <c r="C26" s="128" t="s">
        <v>151</v>
      </c>
      <c r="D26" s="173"/>
      <c r="E26" s="130" t="s">
        <v>144</v>
      </c>
      <c r="F26" s="130" t="s">
        <v>144</v>
      </c>
      <c r="G26" s="130" t="s">
        <v>144</v>
      </c>
      <c r="H26" s="130" t="s">
        <v>144</v>
      </c>
      <c r="I26" s="173"/>
      <c r="J26" s="173"/>
      <c r="K26" s="130" t="s">
        <v>144</v>
      </c>
      <c r="L26" s="130" t="s">
        <v>144</v>
      </c>
      <c r="M26" s="130" t="s">
        <v>144</v>
      </c>
      <c r="N26" s="130" t="s">
        <v>144</v>
      </c>
      <c r="O26" s="130" t="s">
        <v>144</v>
      </c>
      <c r="P26" s="130" t="s">
        <v>144</v>
      </c>
      <c r="Q26" s="130" t="s">
        <v>144</v>
      </c>
      <c r="R26" s="130" t="s">
        <v>144</v>
      </c>
    </row>
    <row r="27" spans="1:18" s="127" customFormat="1" ht="12" customHeight="1" thickTop="1" thickBot="1" x14ac:dyDescent="0.25">
      <c r="A27" s="132" t="s">
        <v>152</v>
      </c>
      <c r="B27" s="64" t="s">
        <v>144</v>
      </c>
      <c r="C27" s="128" t="s">
        <v>153</v>
      </c>
      <c r="D27" s="173">
        <v>150</v>
      </c>
      <c r="E27" s="130" t="s">
        <v>144</v>
      </c>
      <c r="F27" s="130" t="s">
        <v>144</v>
      </c>
      <c r="G27" s="130" t="s">
        <v>144</v>
      </c>
      <c r="H27" s="130" t="s">
        <v>144</v>
      </c>
      <c r="I27" s="173">
        <v>150</v>
      </c>
      <c r="J27" s="173">
        <v>150</v>
      </c>
      <c r="K27" s="130" t="s">
        <v>144</v>
      </c>
      <c r="L27" s="130" t="s">
        <v>144</v>
      </c>
      <c r="M27" s="130" t="s">
        <v>144</v>
      </c>
      <c r="N27" s="130" t="s">
        <v>144</v>
      </c>
      <c r="O27" s="130" t="s">
        <v>144</v>
      </c>
      <c r="P27" s="130" t="s">
        <v>144</v>
      </c>
      <c r="Q27" s="130" t="s">
        <v>144</v>
      </c>
      <c r="R27" s="130" t="s">
        <v>144</v>
      </c>
    </row>
    <row r="28" spans="1:18" s="127" customFormat="1" ht="11.4" thickTop="1" thickBot="1" x14ac:dyDescent="0.25">
      <c r="A28" s="131" t="s">
        <v>154</v>
      </c>
      <c r="B28" s="64" t="s">
        <v>144</v>
      </c>
      <c r="C28" s="128" t="s">
        <v>155</v>
      </c>
      <c r="D28" s="173">
        <v>980437.47</v>
      </c>
      <c r="E28" s="130" t="s">
        <v>144</v>
      </c>
      <c r="F28" s="130" t="s">
        <v>144</v>
      </c>
      <c r="G28" s="130" t="s">
        <v>144</v>
      </c>
      <c r="H28" s="130" t="s">
        <v>144</v>
      </c>
      <c r="I28" s="130" t="s">
        <v>144</v>
      </c>
      <c r="J28" s="130" t="s">
        <v>144</v>
      </c>
      <c r="K28" s="130" t="s">
        <v>144</v>
      </c>
      <c r="L28" s="130" t="s">
        <v>144</v>
      </c>
      <c r="M28" s="130" t="s">
        <v>144</v>
      </c>
      <c r="N28" s="130" t="s">
        <v>144</v>
      </c>
      <c r="O28" s="130" t="s">
        <v>144</v>
      </c>
      <c r="P28" s="130" t="s">
        <v>144</v>
      </c>
      <c r="Q28" s="130" t="s">
        <v>144</v>
      </c>
      <c r="R28" s="130" t="s">
        <v>144</v>
      </c>
    </row>
    <row r="29" spans="1:18" s="127" customFormat="1" ht="11.4" thickTop="1" thickBot="1" x14ac:dyDescent="0.25">
      <c r="A29" s="78" t="s">
        <v>156</v>
      </c>
      <c r="B29" s="78" t="s">
        <v>144</v>
      </c>
      <c r="C29" s="128" t="s">
        <v>157</v>
      </c>
      <c r="D29" s="129">
        <f>D31+D66</f>
        <v>10453815.470000001</v>
      </c>
      <c r="E29" s="130" t="s">
        <v>144</v>
      </c>
      <c r="F29" s="130" t="s">
        <v>144</v>
      </c>
      <c r="G29" s="130" t="s">
        <v>144</v>
      </c>
      <c r="H29" s="130" t="s">
        <v>144</v>
      </c>
      <c r="I29" s="130" t="s">
        <v>144</v>
      </c>
      <c r="J29" s="130" t="s">
        <v>144</v>
      </c>
      <c r="K29" s="129">
        <f t="shared" ref="K29:P29" si="0">K31+K66</f>
        <v>1846948.52</v>
      </c>
      <c r="L29" s="129">
        <f t="shared" si="0"/>
        <v>0</v>
      </c>
      <c r="M29" s="129">
        <f t="shared" si="0"/>
        <v>0</v>
      </c>
      <c r="N29" s="129">
        <f t="shared" si="0"/>
        <v>0</v>
      </c>
      <c r="O29" s="129">
        <f t="shared" si="0"/>
        <v>2061212.21</v>
      </c>
      <c r="P29" s="129">
        <f t="shared" si="0"/>
        <v>0</v>
      </c>
      <c r="Q29" s="130" t="s">
        <v>144</v>
      </c>
      <c r="R29" s="130" t="s">
        <v>144</v>
      </c>
    </row>
    <row r="30" spans="1:18" s="127" customFormat="1" ht="11.4" thickTop="1" thickBot="1" x14ac:dyDescent="0.25">
      <c r="A30" s="77" t="s">
        <v>158</v>
      </c>
      <c r="B30" s="64"/>
      <c r="C30" s="128"/>
      <c r="D30" s="129"/>
      <c r="E30" s="129"/>
      <c r="F30" s="130"/>
      <c r="G30" s="130"/>
      <c r="H30" s="130"/>
      <c r="I30" s="130"/>
      <c r="J30" s="130"/>
      <c r="K30" s="129"/>
      <c r="L30" s="129"/>
      <c r="M30" s="129"/>
      <c r="N30" s="129"/>
      <c r="O30" s="129"/>
      <c r="P30" s="129"/>
      <c r="Q30" s="130"/>
      <c r="R30" s="130"/>
    </row>
    <row r="31" spans="1:18" s="127" customFormat="1" ht="11.4" thickTop="1" thickBot="1" x14ac:dyDescent="0.25">
      <c r="A31" s="64" t="s">
        <v>159</v>
      </c>
      <c r="B31" s="64">
        <v>2000</v>
      </c>
      <c r="C31" s="128" t="s">
        <v>160</v>
      </c>
      <c r="D31" s="129">
        <f>D32+D37+D54+D57+D61+D65</f>
        <v>10453815.470000001</v>
      </c>
      <c r="E31" s="130" t="s">
        <v>144</v>
      </c>
      <c r="F31" s="130" t="s">
        <v>144</v>
      </c>
      <c r="G31" s="130" t="s">
        <v>144</v>
      </c>
      <c r="H31" s="130" t="s">
        <v>144</v>
      </c>
      <c r="I31" s="130" t="s">
        <v>144</v>
      </c>
      <c r="J31" s="130" t="s">
        <v>144</v>
      </c>
      <c r="K31" s="129">
        <f t="shared" ref="K31:P31" si="1">K32+K37+K54+K57+K61+K65</f>
        <v>1846948.52</v>
      </c>
      <c r="L31" s="129">
        <f t="shared" si="1"/>
        <v>0</v>
      </c>
      <c r="M31" s="129">
        <f t="shared" si="1"/>
        <v>0</v>
      </c>
      <c r="N31" s="129">
        <f t="shared" si="1"/>
        <v>0</v>
      </c>
      <c r="O31" s="129">
        <f t="shared" si="1"/>
        <v>2061212.21</v>
      </c>
      <c r="P31" s="129">
        <f t="shared" si="1"/>
        <v>0</v>
      </c>
      <c r="Q31" s="130" t="s">
        <v>144</v>
      </c>
      <c r="R31" s="130" t="s">
        <v>144</v>
      </c>
    </row>
    <row r="32" spans="1:18" s="127" customFormat="1" ht="11.4" thickTop="1" thickBot="1" x14ac:dyDescent="0.25">
      <c r="A32" s="133" t="s">
        <v>161</v>
      </c>
      <c r="B32" s="64">
        <v>2100</v>
      </c>
      <c r="C32" s="128" t="s">
        <v>162</v>
      </c>
      <c r="D32" s="129">
        <f>D33+D36</f>
        <v>0</v>
      </c>
      <c r="E32" s="130" t="s">
        <v>144</v>
      </c>
      <c r="F32" s="130" t="s">
        <v>144</v>
      </c>
      <c r="G32" s="130" t="s">
        <v>144</v>
      </c>
      <c r="H32" s="130" t="s">
        <v>144</v>
      </c>
      <c r="I32" s="130" t="s">
        <v>144</v>
      </c>
      <c r="J32" s="130" t="s">
        <v>144</v>
      </c>
      <c r="K32" s="129">
        <f t="shared" ref="K32:P32" si="2">K33+K36</f>
        <v>0</v>
      </c>
      <c r="L32" s="129">
        <f t="shared" si="2"/>
        <v>0</v>
      </c>
      <c r="M32" s="129">
        <f t="shared" si="2"/>
        <v>0</v>
      </c>
      <c r="N32" s="129">
        <f t="shared" si="2"/>
        <v>0</v>
      </c>
      <c r="O32" s="129">
        <f t="shared" si="2"/>
        <v>0</v>
      </c>
      <c r="P32" s="129">
        <f t="shared" si="2"/>
        <v>0</v>
      </c>
      <c r="Q32" s="130" t="s">
        <v>144</v>
      </c>
      <c r="R32" s="130" t="s">
        <v>144</v>
      </c>
    </row>
    <row r="33" spans="1:18" s="127" customFormat="1" ht="11.4" thickTop="1" thickBot="1" x14ac:dyDescent="0.25">
      <c r="A33" s="134" t="s">
        <v>163</v>
      </c>
      <c r="B33" s="135">
        <v>2110</v>
      </c>
      <c r="C33" s="135">
        <v>100</v>
      </c>
      <c r="D33" s="174">
        <f>SUM(D34:D35)</f>
        <v>0</v>
      </c>
      <c r="E33" s="130" t="s">
        <v>144</v>
      </c>
      <c r="F33" s="130" t="s">
        <v>144</v>
      </c>
      <c r="G33" s="130" t="s">
        <v>144</v>
      </c>
      <c r="H33" s="130" t="s">
        <v>144</v>
      </c>
      <c r="I33" s="130" t="s">
        <v>144</v>
      </c>
      <c r="J33" s="130" t="s">
        <v>144</v>
      </c>
      <c r="K33" s="174">
        <f t="shared" ref="K33:P33" si="3">SUM(K34:K35)</f>
        <v>0</v>
      </c>
      <c r="L33" s="174">
        <f t="shared" si="3"/>
        <v>0</v>
      </c>
      <c r="M33" s="174">
        <f t="shared" si="3"/>
        <v>0</v>
      </c>
      <c r="N33" s="174">
        <f t="shared" si="3"/>
        <v>0</v>
      </c>
      <c r="O33" s="174">
        <f t="shared" si="3"/>
        <v>0</v>
      </c>
      <c r="P33" s="174">
        <f t="shared" si="3"/>
        <v>0</v>
      </c>
      <c r="Q33" s="130" t="s">
        <v>144</v>
      </c>
      <c r="R33" s="130" t="s">
        <v>144</v>
      </c>
    </row>
    <row r="34" spans="1:18" s="127" customFormat="1" ht="11.4" thickTop="1" thickBot="1" x14ac:dyDescent="0.25">
      <c r="A34" s="136" t="s">
        <v>164</v>
      </c>
      <c r="B34" s="125">
        <v>2111</v>
      </c>
      <c r="C34" s="125">
        <v>110</v>
      </c>
      <c r="D34" s="175">
        <v>0</v>
      </c>
      <c r="E34" s="130" t="s">
        <v>144</v>
      </c>
      <c r="F34" s="130" t="s">
        <v>144</v>
      </c>
      <c r="G34" s="130" t="s">
        <v>144</v>
      </c>
      <c r="H34" s="130" t="s">
        <v>144</v>
      </c>
      <c r="I34" s="130" t="s">
        <v>144</v>
      </c>
      <c r="J34" s="130" t="s">
        <v>144</v>
      </c>
      <c r="K34" s="175">
        <v>0</v>
      </c>
      <c r="L34" s="175">
        <v>0</v>
      </c>
      <c r="M34" s="175">
        <v>0</v>
      </c>
      <c r="N34" s="175">
        <v>0</v>
      </c>
      <c r="O34" s="175">
        <v>0</v>
      </c>
      <c r="P34" s="175">
        <v>0</v>
      </c>
      <c r="Q34" s="130" t="s">
        <v>144</v>
      </c>
      <c r="R34" s="130" t="s">
        <v>144</v>
      </c>
    </row>
    <row r="35" spans="1:18" s="127" customFormat="1" ht="11.4" thickTop="1" thickBot="1" x14ac:dyDescent="0.25">
      <c r="A35" s="136" t="s">
        <v>165</v>
      </c>
      <c r="B35" s="125">
        <v>2112</v>
      </c>
      <c r="C35" s="125">
        <v>120</v>
      </c>
      <c r="D35" s="175">
        <v>0</v>
      </c>
      <c r="E35" s="130" t="s">
        <v>144</v>
      </c>
      <c r="F35" s="130" t="s">
        <v>144</v>
      </c>
      <c r="G35" s="130" t="s">
        <v>144</v>
      </c>
      <c r="H35" s="130" t="s">
        <v>144</v>
      </c>
      <c r="I35" s="130" t="s">
        <v>144</v>
      </c>
      <c r="J35" s="130" t="s">
        <v>144</v>
      </c>
      <c r="K35" s="176">
        <v>0</v>
      </c>
      <c r="L35" s="176">
        <v>0</v>
      </c>
      <c r="M35" s="176">
        <v>0</v>
      </c>
      <c r="N35" s="176">
        <v>0</v>
      </c>
      <c r="O35" s="176">
        <v>0</v>
      </c>
      <c r="P35" s="176">
        <v>0</v>
      </c>
      <c r="Q35" s="130" t="s">
        <v>144</v>
      </c>
      <c r="R35" s="130" t="s">
        <v>144</v>
      </c>
    </row>
    <row r="36" spans="1:18" s="127" customFormat="1" ht="11.4" thickTop="1" thickBot="1" x14ac:dyDescent="0.25">
      <c r="A36" s="137" t="s">
        <v>166</v>
      </c>
      <c r="B36" s="135">
        <v>2120</v>
      </c>
      <c r="C36" s="135">
        <v>130</v>
      </c>
      <c r="D36" s="177">
        <v>0</v>
      </c>
      <c r="E36" s="130" t="s">
        <v>144</v>
      </c>
      <c r="F36" s="130" t="s">
        <v>144</v>
      </c>
      <c r="G36" s="130" t="s">
        <v>144</v>
      </c>
      <c r="H36" s="130" t="s">
        <v>144</v>
      </c>
      <c r="I36" s="130" t="s">
        <v>144</v>
      </c>
      <c r="J36" s="130" t="s">
        <v>144</v>
      </c>
      <c r="K36" s="177">
        <v>0</v>
      </c>
      <c r="L36" s="177">
        <v>0</v>
      </c>
      <c r="M36" s="177">
        <v>0</v>
      </c>
      <c r="N36" s="177">
        <v>0</v>
      </c>
      <c r="O36" s="177">
        <v>0</v>
      </c>
      <c r="P36" s="177">
        <v>0</v>
      </c>
      <c r="Q36" s="130" t="s">
        <v>144</v>
      </c>
      <c r="R36" s="130" t="s">
        <v>144</v>
      </c>
    </row>
    <row r="37" spans="1:18" s="127" customFormat="1" ht="11.4" thickTop="1" thickBot="1" x14ac:dyDescent="0.25">
      <c r="A37" s="138" t="s">
        <v>167</v>
      </c>
      <c r="B37" s="64">
        <v>2200</v>
      </c>
      <c r="C37" s="64">
        <v>140</v>
      </c>
      <c r="D37" s="129">
        <f>SUM(D38:D44)+D51</f>
        <v>10453815.470000001</v>
      </c>
      <c r="E37" s="130" t="s">
        <v>144</v>
      </c>
      <c r="F37" s="130" t="s">
        <v>144</v>
      </c>
      <c r="G37" s="130" t="s">
        <v>144</v>
      </c>
      <c r="H37" s="130" t="s">
        <v>144</v>
      </c>
      <c r="I37" s="130" t="s">
        <v>144</v>
      </c>
      <c r="J37" s="130" t="s">
        <v>144</v>
      </c>
      <c r="K37" s="129">
        <f t="shared" ref="K37:P37" si="4">SUM(K38:K44)+K51</f>
        <v>1846948.52</v>
      </c>
      <c r="L37" s="129">
        <f t="shared" si="4"/>
        <v>0</v>
      </c>
      <c r="M37" s="129">
        <f t="shared" si="4"/>
        <v>0</v>
      </c>
      <c r="N37" s="129">
        <f t="shared" si="4"/>
        <v>0</v>
      </c>
      <c r="O37" s="129">
        <f t="shared" si="4"/>
        <v>2061212.21</v>
      </c>
      <c r="P37" s="129">
        <f t="shared" si="4"/>
        <v>0</v>
      </c>
      <c r="Q37" s="130" t="s">
        <v>144</v>
      </c>
      <c r="R37" s="130" t="s">
        <v>144</v>
      </c>
    </row>
    <row r="38" spans="1:18" s="127" customFormat="1" ht="11.4" thickTop="1" thickBot="1" x14ac:dyDescent="0.25">
      <c r="A38" s="134" t="s">
        <v>168</v>
      </c>
      <c r="B38" s="135">
        <v>2210</v>
      </c>
      <c r="C38" s="135">
        <v>150</v>
      </c>
      <c r="D38" s="177">
        <v>13928.63</v>
      </c>
      <c r="E38" s="130" t="s">
        <v>144</v>
      </c>
      <c r="F38" s="130" t="s">
        <v>144</v>
      </c>
      <c r="G38" s="130" t="s">
        <v>144</v>
      </c>
      <c r="H38" s="130" t="s">
        <v>144</v>
      </c>
      <c r="I38" s="130" t="s">
        <v>144</v>
      </c>
      <c r="J38" s="130" t="s">
        <v>144</v>
      </c>
      <c r="K38" s="177">
        <v>0</v>
      </c>
      <c r="L38" s="177">
        <v>0</v>
      </c>
      <c r="M38" s="177">
        <v>0</v>
      </c>
      <c r="N38" s="177">
        <v>0</v>
      </c>
      <c r="O38" s="177">
        <v>337.07</v>
      </c>
      <c r="P38" s="177">
        <v>0</v>
      </c>
      <c r="Q38" s="130" t="s">
        <v>144</v>
      </c>
      <c r="R38" s="130" t="s">
        <v>144</v>
      </c>
    </row>
    <row r="39" spans="1:18" s="127" customFormat="1" ht="11.4" thickTop="1" thickBot="1" x14ac:dyDescent="0.25">
      <c r="A39" s="134" t="s">
        <v>169</v>
      </c>
      <c r="B39" s="135">
        <v>2220</v>
      </c>
      <c r="C39" s="135">
        <v>160</v>
      </c>
      <c r="D39" s="177">
        <v>0</v>
      </c>
      <c r="E39" s="130" t="s">
        <v>144</v>
      </c>
      <c r="F39" s="130" t="s">
        <v>144</v>
      </c>
      <c r="G39" s="130" t="s">
        <v>144</v>
      </c>
      <c r="H39" s="130" t="s">
        <v>144</v>
      </c>
      <c r="I39" s="130" t="s">
        <v>144</v>
      </c>
      <c r="J39" s="130" t="s">
        <v>144</v>
      </c>
      <c r="K39" s="177">
        <v>0</v>
      </c>
      <c r="L39" s="177">
        <v>0</v>
      </c>
      <c r="M39" s="177">
        <v>0</v>
      </c>
      <c r="N39" s="177">
        <v>0</v>
      </c>
      <c r="O39" s="177">
        <v>0</v>
      </c>
      <c r="P39" s="177">
        <v>0</v>
      </c>
      <c r="Q39" s="130" t="s">
        <v>144</v>
      </c>
      <c r="R39" s="130" t="s">
        <v>144</v>
      </c>
    </row>
    <row r="40" spans="1:18" s="127" customFormat="1" ht="11.4" thickTop="1" thickBot="1" x14ac:dyDescent="0.25">
      <c r="A40" s="134" t="s">
        <v>170</v>
      </c>
      <c r="B40" s="135">
        <v>2230</v>
      </c>
      <c r="C40" s="135">
        <v>170</v>
      </c>
      <c r="D40" s="177">
        <v>10439886.84</v>
      </c>
      <c r="E40" s="130" t="s">
        <v>144</v>
      </c>
      <c r="F40" s="130" t="s">
        <v>144</v>
      </c>
      <c r="G40" s="130" t="s">
        <v>144</v>
      </c>
      <c r="H40" s="130" t="s">
        <v>144</v>
      </c>
      <c r="I40" s="130" t="s">
        <v>144</v>
      </c>
      <c r="J40" s="130" t="s">
        <v>144</v>
      </c>
      <c r="K40" s="177">
        <v>1846948.52</v>
      </c>
      <c r="L40" s="177">
        <v>0</v>
      </c>
      <c r="M40" s="177">
        <v>0</v>
      </c>
      <c r="N40" s="177">
        <v>0</v>
      </c>
      <c r="O40" s="177">
        <v>2060875.14</v>
      </c>
      <c r="P40" s="177">
        <v>0</v>
      </c>
      <c r="Q40" s="130" t="s">
        <v>144</v>
      </c>
      <c r="R40" s="130" t="s">
        <v>144</v>
      </c>
    </row>
    <row r="41" spans="1:18" s="127" customFormat="1" ht="11.4" thickTop="1" thickBot="1" x14ac:dyDescent="0.25">
      <c r="A41" s="134" t="s">
        <v>171</v>
      </c>
      <c r="B41" s="135">
        <v>2240</v>
      </c>
      <c r="C41" s="135">
        <v>180</v>
      </c>
      <c r="D41" s="177">
        <v>0</v>
      </c>
      <c r="E41" s="130" t="s">
        <v>144</v>
      </c>
      <c r="F41" s="130" t="s">
        <v>144</v>
      </c>
      <c r="G41" s="130" t="s">
        <v>144</v>
      </c>
      <c r="H41" s="130" t="s">
        <v>144</v>
      </c>
      <c r="I41" s="130" t="s">
        <v>144</v>
      </c>
      <c r="J41" s="130" t="s">
        <v>144</v>
      </c>
      <c r="K41" s="177">
        <v>0</v>
      </c>
      <c r="L41" s="177">
        <v>0</v>
      </c>
      <c r="M41" s="177">
        <v>0</v>
      </c>
      <c r="N41" s="177">
        <v>0</v>
      </c>
      <c r="O41" s="177">
        <v>0</v>
      </c>
      <c r="P41" s="177">
        <v>0</v>
      </c>
      <c r="Q41" s="130" t="s">
        <v>144</v>
      </c>
      <c r="R41" s="130" t="s">
        <v>144</v>
      </c>
    </row>
    <row r="42" spans="1:18" s="127" customFormat="1" ht="11.25" customHeight="1" thickTop="1" thickBot="1" x14ac:dyDescent="0.25">
      <c r="A42" s="134" t="s">
        <v>172</v>
      </c>
      <c r="B42" s="135">
        <v>2250</v>
      </c>
      <c r="C42" s="135">
        <v>190</v>
      </c>
      <c r="D42" s="177">
        <v>0</v>
      </c>
      <c r="E42" s="130" t="s">
        <v>144</v>
      </c>
      <c r="F42" s="130" t="s">
        <v>144</v>
      </c>
      <c r="G42" s="130" t="s">
        <v>144</v>
      </c>
      <c r="H42" s="130" t="s">
        <v>144</v>
      </c>
      <c r="I42" s="130" t="s">
        <v>144</v>
      </c>
      <c r="J42" s="130" t="s">
        <v>144</v>
      </c>
      <c r="K42" s="177">
        <v>0</v>
      </c>
      <c r="L42" s="177">
        <v>0</v>
      </c>
      <c r="M42" s="177">
        <v>0</v>
      </c>
      <c r="N42" s="177">
        <v>0</v>
      </c>
      <c r="O42" s="177">
        <v>0</v>
      </c>
      <c r="P42" s="177">
        <v>0</v>
      </c>
      <c r="Q42" s="130" t="s">
        <v>144</v>
      </c>
      <c r="R42" s="130" t="s">
        <v>144</v>
      </c>
    </row>
    <row r="43" spans="1:18" s="127" customFormat="1" ht="11.25" customHeight="1" thickTop="1" thickBot="1" x14ac:dyDescent="0.25">
      <c r="A43" s="137" t="s">
        <v>173</v>
      </c>
      <c r="B43" s="135">
        <v>2260</v>
      </c>
      <c r="C43" s="135">
        <v>200</v>
      </c>
      <c r="D43" s="177">
        <v>0</v>
      </c>
      <c r="E43" s="130" t="s">
        <v>144</v>
      </c>
      <c r="F43" s="130" t="s">
        <v>144</v>
      </c>
      <c r="G43" s="130" t="s">
        <v>144</v>
      </c>
      <c r="H43" s="130" t="s">
        <v>144</v>
      </c>
      <c r="I43" s="130" t="s">
        <v>144</v>
      </c>
      <c r="J43" s="130" t="s">
        <v>144</v>
      </c>
      <c r="K43" s="177">
        <v>0</v>
      </c>
      <c r="L43" s="177">
        <v>0</v>
      </c>
      <c r="M43" s="177">
        <v>0</v>
      </c>
      <c r="N43" s="177">
        <v>0</v>
      </c>
      <c r="O43" s="177">
        <v>0</v>
      </c>
      <c r="P43" s="177">
        <v>0</v>
      </c>
      <c r="Q43" s="130" t="s">
        <v>144</v>
      </c>
      <c r="R43" s="130" t="s">
        <v>144</v>
      </c>
    </row>
    <row r="44" spans="1:18" s="127" customFormat="1" ht="11.25" customHeight="1" thickTop="1" thickBot="1" x14ac:dyDescent="0.25">
      <c r="A44" s="137" t="s">
        <v>174</v>
      </c>
      <c r="B44" s="135">
        <v>2270</v>
      </c>
      <c r="C44" s="135">
        <v>210</v>
      </c>
      <c r="D44" s="174">
        <f>SUM(D45:D50)</f>
        <v>0</v>
      </c>
      <c r="E44" s="130" t="s">
        <v>144</v>
      </c>
      <c r="F44" s="130" t="s">
        <v>144</v>
      </c>
      <c r="G44" s="130" t="s">
        <v>144</v>
      </c>
      <c r="H44" s="130" t="s">
        <v>144</v>
      </c>
      <c r="I44" s="130" t="s">
        <v>144</v>
      </c>
      <c r="J44" s="130" t="s">
        <v>144</v>
      </c>
      <c r="K44" s="174">
        <f t="shared" ref="K44:P44" si="5">SUM(K45:K50)</f>
        <v>0</v>
      </c>
      <c r="L44" s="174">
        <f t="shared" si="5"/>
        <v>0</v>
      </c>
      <c r="M44" s="174">
        <f t="shared" si="5"/>
        <v>0</v>
      </c>
      <c r="N44" s="174">
        <f t="shared" si="5"/>
        <v>0</v>
      </c>
      <c r="O44" s="174">
        <f t="shared" si="5"/>
        <v>0</v>
      </c>
      <c r="P44" s="174">
        <f t="shared" si="5"/>
        <v>0</v>
      </c>
      <c r="Q44" s="130" t="s">
        <v>144</v>
      </c>
      <c r="R44" s="130" t="s">
        <v>144</v>
      </c>
    </row>
    <row r="45" spans="1:18" s="127" customFormat="1" ht="11.25" customHeight="1" thickTop="1" thickBot="1" x14ac:dyDescent="0.25">
      <c r="A45" s="136" t="s">
        <v>175</v>
      </c>
      <c r="B45" s="125">
        <v>2271</v>
      </c>
      <c r="C45" s="125">
        <v>220</v>
      </c>
      <c r="D45" s="175">
        <v>0</v>
      </c>
      <c r="E45" s="130" t="s">
        <v>144</v>
      </c>
      <c r="F45" s="130" t="s">
        <v>144</v>
      </c>
      <c r="G45" s="130" t="s">
        <v>144</v>
      </c>
      <c r="H45" s="130" t="s">
        <v>144</v>
      </c>
      <c r="I45" s="130" t="s">
        <v>144</v>
      </c>
      <c r="J45" s="130" t="s">
        <v>144</v>
      </c>
      <c r="K45" s="175">
        <v>0</v>
      </c>
      <c r="L45" s="175">
        <v>0</v>
      </c>
      <c r="M45" s="175">
        <v>0</v>
      </c>
      <c r="N45" s="175">
        <v>0</v>
      </c>
      <c r="O45" s="175">
        <v>0</v>
      </c>
      <c r="P45" s="175">
        <v>0</v>
      </c>
      <c r="Q45" s="130" t="s">
        <v>144</v>
      </c>
      <c r="R45" s="130" t="s">
        <v>144</v>
      </c>
    </row>
    <row r="46" spans="1:18" s="127" customFormat="1" ht="11.4" thickTop="1" thickBot="1" x14ac:dyDescent="0.25">
      <c r="A46" s="136" t="s">
        <v>176</v>
      </c>
      <c r="B46" s="125">
        <v>2272</v>
      </c>
      <c r="C46" s="135">
        <v>230</v>
      </c>
      <c r="D46" s="177">
        <v>0</v>
      </c>
      <c r="E46" s="130" t="s">
        <v>144</v>
      </c>
      <c r="F46" s="130" t="s">
        <v>144</v>
      </c>
      <c r="G46" s="130" t="s">
        <v>144</v>
      </c>
      <c r="H46" s="130" t="s">
        <v>144</v>
      </c>
      <c r="I46" s="130" t="s">
        <v>144</v>
      </c>
      <c r="J46" s="130" t="s">
        <v>144</v>
      </c>
      <c r="K46" s="177">
        <v>0</v>
      </c>
      <c r="L46" s="177">
        <v>0</v>
      </c>
      <c r="M46" s="177">
        <v>0</v>
      </c>
      <c r="N46" s="177">
        <v>0</v>
      </c>
      <c r="O46" s="177">
        <v>0</v>
      </c>
      <c r="P46" s="177">
        <v>0</v>
      </c>
      <c r="Q46" s="130" t="s">
        <v>144</v>
      </c>
      <c r="R46" s="130" t="s">
        <v>144</v>
      </c>
    </row>
    <row r="47" spans="1:18" s="127" customFormat="1" ht="11.4" thickTop="1" thickBot="1" x14ac:dyDescent="0.25">
      <c r="A47" s="136" t="s">
        <v>177</v>
      </c>
      <c r="B47" s="125">
        <v>2273</v>
      </c>
      <c r="C47" s="125">
        <v>240</v>
      </c>
      <c r="D47" s="177">
        <v>0</v>
      </c>
      <c r="E47" s="130" t="s">
        <v>144</v>
      </c>
      <c r="F47" s="130" t="s">
        <v>144</v>
      </c>
      <c r="G47" s="130" t="s">
        <v>144</v>
      </c>
      <c r="H47" s="130" t="s">
        <v>144</v>
      </c>
      <c r="I47" s="130" t="s">
        <v>144</v>
      </c>
      <c r="J47" s="130" t="s">
        <v>144</v>
      </c>
      <c r="K47" s="177">
        <v>0</v>
      </c>
      <c r="L47" s="177">
        <v>0</v>
      </c>
      <c r="M47" s="177">
        <v>0</v>
      </c>
      <c r="N47" s="177">
        <v>0</v>
      </c>
      <c r="O47" s="177">
        <v>0</v>
      </c>
      <c r="P47" s="177">
        <v>0</v>
      </c>
      <c r="Q47" s="130" t="s">
        <v>144</v>
      </c>
      <c r="R47" s="130" t="s">
        <v>144</v>
      </c>
    </row>
    <row r="48" spans="1:18" s="127" customFormat="1" ht="11.4" thickTop="1" thickBot="1" x14ac:dyDescent="0.25">
      <c r="A48" s="136" t="s">
        <v>178</v>
      </c>
      <c r="B48" s="125">
        <v>2274</v>
      </c>
      <c r="C48" s="135">
        <v>250</v>
      </c>
      <c r="D48" s="177">
        <v>0</v>
      </c>
      <c r="E48" s="130" t="s">
        <v>144</v>
      </c>
      <c r="F48" s="130" t="s">
        <v>144</v>
      </c>
      <c r="G48" s="130" t="s">
        <v>144</v>
      </c>
      <c r="H48" s="130" t="s">
        <v>144</v>
      </c>
      <c r="I48" s="130" t="s">
        <v>144</v>
      </c>
      <c r="J48" s="130" t="s">
        <v>144</v>
      </c>
      <c r="K48" s="177">
        <v>0</v>
      </c>
      <c r="L48" s="177">
        <v>0</v>
      </c>
      <c r="M48" s="177">
        <v>0</v>
      </c>
      <c r="N48" s="177">
        <v>0</v>
      </c>
      <c r="O48" s="177">
        <v>0</v>
      </c>
      <c r="P48" s="177">
        <v>0</v>
      </c>
      <c r="Q48" s="130" t="s">
        <v>144</v>
      </c>
      <c r="R48" s="130" t="s">
        <v>144</v>
      </c>
    </row>
    <row r="49" spans="1:18" s="127" customFormat="1" ht="11.4" thickTop="1" thickBot="1" x14ac:dyDescent="0.25">
      <c r="A49" s="136" t="s">
        <v>179</v>
      </c>
      <c r="B49" s="125">
        <v>2275</v>
      </c>
      <c r="C49" s="125">
        <v>260</v>
      </c>
      <c r="D49" s="175">
        <v>0</v>
      </c>
      <c r="E49" s="130" t="s">
        <v>144</v>
      </c>
      <c r="F49" s="130" t="s">
        <v>144</v>
      </c>
      <c r="G49" s="130" t="s">
        <v>144</v>
      </c>
      <c r="H49" s="130" t="s">
        <v>144</v>
      </c>
      <c r="I49" s="130" t="s">
        <v>144</v>
      </c>
      <c r="J49" s="130" t="s">
        <v>144</v>
      </c>
      <c r="K49" s="175">
        <v>0</v>
      </c>
      <c r="L49" s="175">
        <v>0</v>
      </c>
      <c r="M49" s="175">
        <v>0</v>
      </c>
      <c r="N49" s="175">
        <v>0</v>
      </c>
      <c r="O49" s="175">
        <v>0</v>
      </c>
      <c r="P49" s="175">
        <v>0</v>
      </c>
      <c r="Q49" s="130" t="s">
        <v>144</v>
      </c>
      <c r="R49" s="130" t="s">
        <v>144</v>
      </c>
    </row>
    <row r="50" spans="1:18" s="127" customFormat="1" ht="11.4" thickTop="1" thickBot="1" x14ac:dyDescent="0.25">
      <c r="A50" s="136" t="s">
        <v>180</v>
      </c>
      <c r="B50" s="125">
        <v>2276</v>
      </c>
      <c r="C50" s="125">
        <v>270</v>
      </c>
      <c r="D50" s="175">
        <v>0</v>
      </c>
      <c r="E50" s="130" t="s">
        <v>144</v>
      </c>
      <c r="F50" s="130" t="s">
        <v>144</v>
      </c>
      <c r="G50" s="130" t="s">
        <v>144</v>
      </c>
      <c r="H50" s="130" t="s">
        <v>144</v>
      </c>
      <c r="I50" s="130" t="s">
        <v>144</v>
      </c>
      <c r="J50" s="130" t="s">
        <v>144</v>
      </c>
      <c r="K50" s="175">
        <v>0</v>
      </c>
      <c r="L50" s="175">
        <v>0</v>
      </c>
      <c r="M50" s="175">
        <v>0</v>
      </c>
      <c r="N50" s="175">
        <v>0</v>
      </c>
      <c r="O50" s="175">
        <v>0</v>
      </c>
      <c r="P50" s="175">
        <v>0</v>
      </c>
      <c r="Q50" s="130" t="s">
        <v>144</v>
      </c>
      <c r="R50" s="130" t="s">
        <v>144</v>
      </c>
    </row>
    <row r="51" spans="1:18" s="127" customFormat="1" ht="21.6" thickTop="1" thickBot="1" x14ac:dyDescent="0.25">
      <c r="A51" s="137" t="s">
        <v>181</v>
      </c>
      <c r="B51" s="135">
        <v>2280</v>
      </c>
      <c r="C51" s="135">
        <v>280</v>
      </c>
      <c r="D51" s="174">
        <f>SUM(D52:D53)</f>
        <v>0</v>
      </c>
      <c r="E51" s="130" t="s">
        <v>144</v>
      </c>
      <c r="F51" s="130" t="s">
        <v>144</v>
      </c>
      <c r="G51" s="130" t="s">
        <v>144</v>
      </c>
      <c r="H51" s="130" t="s">
        <v>144</v>
      </c>
      <c r="I51" s="130" t="s">
        <v>144</v>
      </c>
      <c r="J51" s="130" t="s">
        <v>144</v>
      </c>
      <c r="K51" s="174">
        <f t="shared" ref="K51:P51" si="6">SUM(K52:K53)</f>
        <v>0</v>
      </c>
      <c r="L51" s="174">
        <f t="shared" si="6"/>
        <v>0</v>
      </c>
      <c r="M51" s="174">
        <f t="shared" si="6"/>
        <v>0</v>
      </c>
      <c r="N51" s="174">
        <f t="shared" si="6"/>
        <v>0</v>
      </c>
      <c r="O51" s="174">
        <f t="shared" si="6"/>
        <v>0</v>
      </c>
      <c r="P51" s="174">
        <f t="shared" si="6"/>
        <v>0</v>
      </c>
      <c r="Q51" s="130" t="s">
        <v>144</v>
      </c>
      <c r="R51" s="130" t="s">
        <v>144</v>
      </c>
    </row>
    <row r="52" spans="1:18" s="127" customFormat="1" ht="21.6" thickTop="1" thickBot="1" x14ac:dyDescent="0.25">
      <c r="A52" s="139" t="s">
        <v>182</v>
      </c>
      <c r="B52" s="125">
        <v>2281</v>
      </c>
      <c r="C52" s="125">
        <v>290</v>
      </c>
      <c r="D52" s="175">
        <v>0</v>
      </c>
      <c r="E52" s="130" t="s">
        <v>144</v>
      </c>
      <c r="F52" s="130" t="s">
        <v>144</v>
      </c>
      <c r="G52" s="130" t="s">
        <v>144</v>
      </c>
      <c r="H52" s="130" t="s">
        <v>144</v>
      </c>
      <c r="I52" s="130" t="s">
        <v>144</v>
      </c>
      <c r="J52" s="130" t="s">
        <v>144</v>
      </c>
      <c r="K52" s="175">
        <v>0</v>
      </c>
      <c r="L52" s="175">
        <v>0</v>
      </c>
      <c r="M52" s="175">
        <v>0</v>
      </c>
      <c r="N52" s="175">
        <v>0</v>
      </c>
      <c r="O52" s="175">
        <v>0</v>
      </c>
      <c r="P52" s="175">
        <v>0</v>
      </c>
      <c r="Q52" s="130" t="s">
        <v>144</v>
      </c>
      <c r="R52" s="130" t="s">
        <v>144</v>
      </c>
    </row>
    <row r="53" spans="1:18" s="127" customFormat="1" ht="21.6" thickTop="1" thickBot="1" x14ac:dyDescent="0.25">
      <c r="A53" s="136" t="s">
        <v>183</v>
      </c>
      <c r="B53" s="125">
        <v>2282</v>
      </c>
      <c r="C53" s="135">
        <v>300</v>
      </c>
      <c r="D53" s="175">
        <v>0</v>
      </c>
      <c r="E53" s="130" t="s">
        <v>144</v>
      </c>
      <c r="F53" s="130" t="s">
        <v>144</v>
      </c>
      <c r="G53" s="130" t="s">
        <v>144</v>
      </c>
      <c r="H53" s="130" t="s">
        <v>144</v>
      </c>
      <c r="I53" s="130" t="s">
        <v>144</v>
      </c>
      <c r="J53" s="130" t="s">
        <v>144</v>
      </c>
      <c r="K53" s="175">
        <v>0</v>
      </c>
      <c r="L53" s="175">
        <v>0</v>
      </c>
      <c r="M53" s="175">
        <v>0</v>
      </c>
      <c r="N53" s="175">
        <v>0</v>
      </c>
      <c r="O53" s="175">
        <v>0</v>
      </c>
      <c r="P53" s="175">
        <v>0</v>
      </c>
      <c r="Q53" s="130" t="s">
        <v>144</v>
      </c>
      <c r="R53" s="130" t="s">
        <v>144</v>
      </c>
    </row>
    <row r="54" spans="1:18" s="127" customFormat="1" ht="11.4" thickTop="1" thickBot="1" x14ac:dyDescent="0.25">
      <c r="A54" s="133" t="s">
        <v>184</v>
      </c>
      <c r="B54" s="64">
        <v>2400</v>
      </c>
      <c r="C54" s="64">
        <v>310</v>
      </c>
      <c r="D54" s="129">
        <f>SUM(D55:D56)</f>
        <v>0</v>
      </c>
      <c r="E54" s="130" t="s">
        <v>144</v>
      </c>
      <c r="F54" s="130" t="s">
        <v>144</v>
      </c>
      <c r="G54" s="130" t="s">
        <v>144</v>
      </c>
      <c r="H54" s="130" t="s">
        <v>144</v>
      </c>
      <c r="I54" s="130" t="s">
        <v>144</v>
      </c>
      <c r="J54" s="130" t="s">
        <v>144</v>
      </c>
      <c r="K54" s="129">
        <f t="shared" ref="K54:P54" si="7">SUM(K55:K56)</f>
        <v>0</v>
      </c>
      <c r="L54" s="129">
        <f t="shared" si="7"/>
        <v>0</v>
      </c>
      <c r="M54" s="129">
        <f t="shared" si="7"/>
        <v>0</v>
      </c>
      <c r="N54" s="129">
        <f t="shared" si="7"/>
        <v>0</v>
      </c>
      <c r="O54" s="129">
        <f t="shared" si="7"/>
        <v>0</v>
      </c>
      <c r="P54" s="129">
        <f t="shared" si="7"/>
        <v>0</v>
      </c>
      <c r="Q54" s="130" t="s">
        <v>144</v>
      </c>
      <c r="R54" s="130" t="s">
        <v>144</v>
      </c>
    </row>
    <row r="55" spans="1:18" s="127" customFormat="1" ht="11.4" thickTop="1" thickBot="1" x14ac:dyDescent="0.25">
      <c r="A55" s="140" t="s">
        <v>185</v>
      </c>
      <c r="B55" s="135">
        <v>2410</v>
      </c>
      <c r="C55" s="135">
        <v>320</v>
      </c>
      <c r="D55" s="177">
        <v>0</v>
      </c>
      <c r="E55" s="130" t="s">
        <v>144</v>
      </c>
      <c r="F55" s="130" t="s">
        <v>144</v>
      </c>
      <c r="G55" s="130" t="s">
        <v>144</v>
      </c>
      <c r="H55" s="130" t="s">
        <v>144</v>
      </c>
      <c r="I55" s="130" t="s">
        <v>144</v>
      </c>
      <c r="J55" s="130" t="s">
        <v>144</v>
      </c>
      <c r="K55" s="177">
        <v>0</v>
      </c>
      <c r="L55" s="177">
        <v>0</v>
      </c>
      <c r="M55" s="177">
        <v>0</v>
      </c>
      <c r="N55" s="177">
        <v>0</v>
      </c>
      <c r="O55" s="177">
        <v>0</v>
      </c>
      <c r="P55" s="177">
        <v>0</v>
      </c>
      <c r="Q55" s="130" t="s">
        <v>144</v>
      </c>
      <c r="R55" s="130" t="s">
        <v>144</v>
      </c>
    </row>
    <row r="56" spans="1:18" s="127" customFormat="1" ht="11.4" thickTop="1" thickBot="1" x14ac:dyDescent="0.25">
      <c r="A56" s="140" t="s">
        <v>186</v>
      </c>
      <c r="B56" s="135">
        <v>2420</v>
      </c>
      <c r="C56" s="135">
        <v>330</v>
      </c>
      <c r="D56" s="177">
        <v>0</v>
      </c>
      <c r="E56" s="130" t="s">
        <v>144</v>
      </c>
      <c r="F56" s="130" t="s">
        <v>144</v>
      </c>
      <c r="G56" s="130" t="s">
        <v>144</v>
      </c>
      <c r="H56" s="130" t="s">
        <v>144</v>
      </c>
      <c r="I56" s="130" t="s">
        <v>144</v>
      </c>
      <c r="J56" s="130" t="s">
        <v>144</v>
      </c>
      <c r="K56" s="177">
        <v>0</v>
      </c>
      <c r="L56" s="177">
        <v>0</v>
      </c>
      <c r="M56" s="177">
        <v>0</v>
      </c>
      <c r="N56" s="177">
        <v>0</v>
      </c>
      <c r="O56" s="177">
        <v>0</v>
      </c>
      <c r="P56" s="177">
        <v>0</v>
      </c>
      <c r="Q56" s="130" t="s">
        <v>144</v>
      </c>
      <c r="R56" s="130" t="s">
        <v>144</v>
      </c>
    </row>
    <row r="57" spans="1:18" s="127" customFormat="1" ht="12" thickTop="1" thickBot="1" x14ac:dyDescent="0.25">
      <c r="A57" s="141" t="s">
        <v>187</v>
      </c>
      <c r="B57" s="64">
        <v>2600</v>
      </c>
      <c r="C57" s="142">
        <v>340</v>
      </c>
      <c r="D57" s="129">
        <f>SUM(D58:D60)</f>
        <v>0</v>
      </c>
      <c r="E57" s="130" t="s">
        <v>144</v>
      </c>
      <c r="F57" s="130" t="s">
        <v>144</v>
      </c>
      <c r="G57" s="130" t="s">
        <v>144</v>
      </c>
      <c r="H57" s="130" t="s">
        <v>144</v>
      </c>
      <c r="I57" s="130" t="s">
        <v>144</v>
      </c>
      <c r="J57" s="130" t="s">
        <v>144</v>
      </c>
      <c r="K57" s="129">
        <f t="shared" ref="K57:P57" si="8">SUM(K58:K60)</f>
        <v>0</v>
      </c>
      <c r="L57" s="129">
        <f t="shared" si="8"/>
        <v>0</v>
      </c>
      <c r="M57" s="129">
        <f t="shared" si="8"/>
        <v>0</v>
      </c>
      <c r="N57" s="129">
        <f t="shared" si="8"/>
        <v>0</v>
      </c>
      <c r="O57" s="129">
        <f t="shared" si="8"/>
        <v>0</v>
      </c>
      <c r="P57" s="129">
        <f t="shared" si="8"/>
        <v>0</v>
      </c>
      <c r="Q57" s="130" t="s">
        <v>144</v>
      </c>
      <c r="R57" s="130" t="s">
        <v>144</v>
      </c>
    </row>
    <row r="58" spans="1:18" s="127" customFormat="1" ht="12.75" customHeight="1" thickTop="1" thickBot="1" x14ac:dyDescent="0.25">
      <c r="A58" s="137" t="s">
        <v>188</v>
      </c>
      <c r="B58" s="135">
        <v>2610</v>
      </c>
      <c r="C58" s="135">
        <v>350</v>
      </c>
      <c r="D58" s="177">
        <v>0</v>
      </c>
      <c r="E58" s="130" t="s">
        <v>144</v>
      </c>
      <c r="F58" s="130" t="s">
        <v>144</v>
      </c>
      <c r="G58" s="130" t="s">
        <v>144</v>
      </c>
      <c r="H58" s="130" t="s">
        <v>144</v>
      </c>
      <c r="I58" s="130" t="s">
        <v>144</v>
      </c>
      <c r="J58" s="130" t="s">
        <v>144</v>
      </c>
      <c r="K58" s="177">
        <v>0</v>
      </c>
      <c r="L58" s="177">
        <v>0</v>
      </c>
      <c r="M58" s="177">
        <v>0</v>
      </c>
      <c r="N58" s="177">
        <v>0</v>
      </c>
      <c r="O58" s="177">
        <v>0</v>
      </c>
      <c r="P58" s="177">
        <v>0</v>
      </c>
      <c r="Q58" s="130" t="s">
        <v>144</v>
      </c>
      <c r="R58" s="130" t="s">
        <v>144</v>
      </c>
    </row>
    <row r="59" spans="1:18" s="127" customFormat="1" ht="12" thickTop="1" thickBot="1" x14ac:dyDescent="0.3">
      <c r="A59" s="137" t="s">
        <v>189</v>
      </c>
      <c r="B59" s="135">
        <v>2620</v>
      </c>
      <c r="C59" s="135">
        <v>360</v>
      </c>
      <c r="D59" s="178">
        <v>0</v>
      </c>
      <c r="E59" s="130" t="s">
        <v>144</v>
      </c>
      <c r="F59" s="130" t="s">
        <v>144</v>
      </c>
      <c r="G59" s="130" t="s">
        <v>144</v>
      </c>
      <c r="H59" s="130" t="s">
        <v>144</v>
      </c>
      <c r="I59" s="130" t="s">
        <v>144</v>
      </c>
      <c r="J59" s="130" t="s">
        <v>144</v>
      </c>
      <c r="K59" s="179">
        <v>0</v>
      </c>
      <c r="L59" s="179">
        <v>0</v>
      </c>
      <c r="M59" s="179">
        <v>0</v>
      </c>
      <c r="N59" s="179">
        <v>0</v>
      </c>
      <c r="O59" s="179">
        <v>0</v>
      </c>
      <c r="P59" s="179">
        <v>0</v>
      </c>
      <c r="Q59" s="130" t="s">
        <v>144</v>
      </c>
      <c r="R59" s="130" t="s">
        <v>144</v>
      </c>
    </row>
    <row r="60" spans="1:18" s="127" customFormat="1" ht="11.25" customHeight="1" thickTop="1" thickBot="1" x14ac:dyDescent="0.25">
      <c r="A60" s="140" t="s">
        <v>190</v>
      </c>
      <c r="B60" s="135">
        <v>2630</v>
      </c>
      <c r="C60" s="135">
        <v>370</v>
      </c>
      <c r="D60" s="180">
        <v>0</v>
      </c>
      <c r="E60" s="130" t="s">
        <v>144</v>
      </c>
      <c r="F60" s="130" t="s">
        <v>144</v>
      </c>
      <c r="G60" s="130" t="s">
        <v>144</v>
      </c>
      <c r="H60" s="130" t="s">
        <v>144</v>
      </c>
      <c r="I60" s="130" t="s">
        <v>144</v>
      </c>
      <c r="J60" s="130" t="s">
        <v>144</v>
      </c>
      <c r="K60" s="180">
        <v>0</v>
      </c>
      <c r="L60" s="180">
        <v>0</v>
      </c>
      <c r="M60" s="180">
        <v>0</v>
      </c>
      <c r="N60" s="180">
        <v>0</v>
      </c>
      <c r="O60" s="180">
        <v>0</v>
      </c>
      <c r="P60" s="180">
        <v>0</v>
      </c>
      <c r="Q60" s="130" t="s">
        <v>144</v>
      </c>
      <c r="R60" s="130" t="s">
        <v>144</v>
      </c>
    </row>
    <row r="61" spans="1:18" s="127" customFormat="1" ht="10.5" customHeight="1" thickTop="1" thickBot="1" x14ac:dyDescent="0.25">
      <c r="A61" s="138" t="s">
        <v>191</v>
      </c>
      <c r="B61" s="64">
        <v>2700</v>
      </c>
      <c r="C61" s="64">
        <v>380</v>
      </c>
      <c r="D61" s="129">
        <f>SUM(D62:D64)</f>
        <v>0</v>
      </c>
      <c r="E61" s="130" t="s">
        <v>144</v>
      </c>
      <c r="F61" s="130" t="s">
        <v>144</v>
      </c>
      <c r="G61" s="130" t="s">
        <v>144</v>
      </c>
      <c r="H61" s="130" t="s">
        <v>144</v>
      </c>
      <c r="I61" s="130" t="s">
        <v>144</v>
      </c>
      <c r="J61" s="130" t="s">
        <v>144</v>
      </c>
      <c r="K61" s="129">
        <f t="shared" ref="K61:P61" si="9">SUM(K62:K64)</f>
        <v>0</v>
      </c>
      <c r="L61" s="129">
        <f t="shared" si="9"/>
        <v>0</v>
      </c>
      <c r="M61" s="129">
        <f t="shared" si="9"/>
        <v>0</v>
      </c>
      <c r="N61" s="129">
        <f t="shared" si="9"/>
        <v>0</v>
      </c>
      <c r="O61" s="129">
        <f t="shared" si="9"/>
        <v>0</v>
      </c>
      <c r="P61" s="129">
        <f t="shared" si="9"/>
        <v>0</v>
      </c>
      <c r="Q61" s="130" t="s">
        <v>144</v>
      </c>
      <c r="R61" s="130" t="s">
        <v>144</v>
      </c>
    </row>
    <row r="62" spans="1:18" s="127" customFormat="1" ht="11.4" thickTop="1" thickBot="1" x14ac:dyDescent="0.25">
      <c r="A62" s="137" t="s">
        <v>192</v>
      </c>
      <c r="B62" s="135">
        <v>2710</v>
      </c>
      <c r="C62" s="135">
        <v>390</v>
      </c>
      <c r="D62" s="177">
        <v>0</v>
      </c>
      <c r="E62" s="130" t="s">
        <v>144</v>
      </c>
      <c r="F62" s="130" t="s">
        <v>144</v>
      </c>
      <c r="G62" s="130" t="s">
        <v>144</v>
      </c>
      <c r="H62" s="130" t="s">
        <v>144</v>
      </c>
      <c r="I62" s="130" t="s">
        <v>144</v>
      </c>
      <c r="J62" s="130" t="s">
        <v>144</v>
      </c>
      <c r="K62" s="177">
        <v>0</v>
      </c>
      <c r="L62" s="177">
        <v>0</v>
      </c>
      <c r="M62" s="177">
        <v>0</v>
      </c>
      <c r="N62" s="177">
        <v>0</v>
      </c>
      <c r="O62" s="177">
        <v>0</v>
      </c>
      <c r="P62" s="177">
        <v>0</v>
      </c>
      <c r="Q62" s="130" t="s">
        <v>144</v>
      </c>
      <c r="R62" s="130" t="s">
        <v>144</v>
      </c>
    </row>
    <row r="63" spans="1:18" s="127" customFormat="1" ht="11.4" thickTop="1" thickBot="1" x14ac:dyDescent="0.25">
      <c r="A63" s="137" t="s">
        <v>193</v>
      </c>
      <c r="B63" s="135">
        <v>2720</v>
      </c>
      <c r="C63" s="135">
        <v>400</v>
      </c>
      <c r="D63" s="177">
        <v>0</v>
      </c>
      <c r="E63" s="130" t="s">
        <v>144</v>
      </c>
      <c r="F63" s="130" t="s">
        <v>144</v>
      </c>
      <c r="G63" s="130" t="s">
        <v>144</v>
      </c>
      <c r="H63" s="130" t="s">
        <v>144</v>
      </c>
      <c r="I63" s="130" t="s">
        <v>144</v>
      </c>
      <c r="J63" s="130" t="s">
        <v>144</v>
      </c>
      <c r="K63" s="177">
        <v>0</v>
      </c>
      <c r="L63" s="177">
        <v>0</v>
      </c>
      <c r="M63" s="177">
        <v>0</v>
      </c>
      <c r="N63" s="177">
        <v>0</v>
      </c>
      <c r="O63" s="177">
        <v>0</v>
      </c>
      <c r="P63" s="177">
        <v>0</v>
      </c>
      <c r="Q63" s="130" t="s">
        <v>144</v>
      </c>
      <c r="R63" s="130" t="s">
        <v>144</v>
      </c>
    </row>
    <row r="64" spans="1:18" s="127" customFormat="1" ht="11.4" thickTop="1" thickBot="1" x14ac:dyDescent="0.25">
      <c r="A64" s="137" t="s">
        <v>194</v>
      </c>
      <c r="B64" s="135">
        <v>2730</v>
      </c>
      <c r="C64" s="135">
        <v>410</v>
      </c>
      <c r="D64" s="177">
        <v>0</v>
      </c>
      <c r="E64" s="130" t="s">
        <v>144</v>
      </c>
      <c r="F64" s="130" t="s">
        <v>144</v>
      </c>
      <c r="G64" s="130" t="s">
        <v>144</v>
      </c>
      <c r="H64" s="130" t="s">
        <v>144</v>
      </c>
      <c r="I64" s="130" t="s">
        <v>144</v>
      </c>
      <c r="J64" s="130" t="s">
        <v>144</v>
      </c>
      <c r="K64" s="177">
        <v>0</v>
      </c>
      <c r="L64" s="177">
        <v>0</v>
      </c>
      <c r="M64" s="177">
        <v>0</v>
      </c>
      <c r="N64" s="177">
        <v>0</v>
      </c>
      <c r="O64" s="177">
        <v>0</v>
      </c>
      <c r="P64" s="177">
        <v>0</v>
      </c>
      <c r="Q64" s="130" t="s">
        <v>144</v>
      </c>
      <c r="R64" s="130" t="s">
        <v>144</v>
      </c>
    </row>
    <row r="65" spans="1:18" s="127" customFormat="1" ht="11.4" thickTop="1" thickBot="1" x14ac:dyDescent="0.25">
      <c r="A65" s="138" t="s">
        <v>195</v>
      </c>
      <c r="B65" s="64">
        <v>2800</v>
      </c>
      <c r="C65" s="64">
        <v>420</v>
      </c>
      <c r="D65" s="173">
        <v>0</v>
      </c>
      <c r="E65" s="130" t="s">
        <v>144</v>
      </c>
      <c r="F65" s="130" t="s">
        <v>144</v>
      </c>
      <c r="G65" s="130" t="s">
        <v>144</v>
      </c>
      <c r="H65" s="130" t="s">
        <v>144</v>
      </c>
      <c r="I65" s="130" t="s">
        <v>144</v>
      </c>
      <c r="J65" s="130" t="s">
        <v>144</v>
      </c>
      <c r="K65" s="173">
        <v>0</v>
      </c>
      <c r="L65" s="173">
        <v>0</v>
      </c>
      <c r="M65" s="173">
        <v>0</v>
      </c>
      <c r="N65" s="173">
        <v>0</v>
      </c>
      <c r="O65" s="173">
        <v>0</v>
      </c>
      <c r="P65" s="173">
        <v>0</v>
      </c>
      <c r="Q65" s="130" t="s">
        <v>144</v>
      </c>
      <c r="R65" s="130" t="s">
        <v>144</v>
      </c>
    </row>
    <row r="66" spans="1:18" s="127" customFormat="1" ht="11.4" thickTop="1" thickBot="1" x14ac:dyDescent="0.25">
      <c r="A66" s="64" t="s">
        <v>196</v>
      </c>
      <c r="B66" s="64">
        <v>3000</v>
      </c>
      <c r="C66" s="64">
        <v>430</v>
      </c>
      <c r="D66" s="129">
        <f>D67+D81</f>
        <v>0</v>
      </c>
      <c r="E66" s="130" t="s">
        <v>144</v>
      </c>
      <c r="F66" s="130" t="s">
        <v>144</v>
      </c>
      <c r="G66" s="130" t="s">
        <v>144</v>
      </c>
      <c r="H66" s="130" t="s">
        <v>144</v>
      </c>
      <c r="I66" s="130" t="s">
        <v>144</v>
      </c>
      <c r="J66" s="130" t="s">
        <v>144</v>
      </c>
      <c r="K66" s="129">
        <f t="shared" ref="K66:P66" si="10">K67+K81</f>
        <v>0</v>
      </c>
      <c r="L66" s="129">
        <f t="shared" si="10"/>
        <v>0</v>
      </c>
      <c r="M66" s="129">
        <f t="shared" si="10"/>
        <v>0</v>
      </c>
      <c r="N66" s="129">
        <f t="shared" si="10"/>
        <v>0</v>
      </c>
      <c r="O66" s="129">
        <f t="shared" si="10"/>
        <v>0</v>
      </c>
      <c r="P66" s="129">
        <f t="shared" si="10"/>
        <v>0</v>
      </c>
      <c r="Q66" s="130" t="s">
        <v>144</v>
      </c>
      <c r="R66" s="130" t="s">
        <v>144</v>
      </c>
    </row>
    <row r="67" spans="1:18" s="127" customFormat="1" ht="11.4" thickTop="1" thickBot="1" x14ac:dyDescent="0.25">
      <c r="A67" s="133" t="s">
        <v>197</v>
      </c>
      <c r="B67" s="64">
        <v>3100</v>
      </c>
      <c r="C67" s="64">
        <v>440</v>
      </c>
      <c r="D67" s="129">
        <f>D68+D69+D72+D75+D79+D80</f>
        <v>0</v>
      </c>
      <c r="E67" s="130" t="s">
        <v>144</v>
      </c>
      <c r="F67" s="130" t="s">
        <v>144</v>
      </c>
      <c r="G67" s="130" t="s">
        <v>144</v>
      </c>
      <c r="H67" s="130" t="s">
        <v>144</v>
      </c>
      <c r="I67" s="130" t="s">
        <v>144</v>
      </c>
      <c r="J67" s="130" t="s">
        <v>144</v>
      </c>
      <c r="K67" s="129">
        <f t="shared" ref="K67:P67" si="11">K68+K69+K72+K75+K79+K80</f>
        <v>0</v>
      </c>
      <c r="L67" s="129">
        <f t="shared" si="11"/>
        <v>0</v>
      </c>
      <c r="M67" s="129">
        <f t="shared" si="11"/>
        <v>0</v>
      </c>
      <c r="N67" s="129">
        <f t="shared" si="11"/>
        <v>0</v>
      </c>
      <c r="O67" s="129">
        <f t="shared" si="11"/>
        <v>0</v>
      </c>
      <c r="P67" s="129">
        <f t="shared" si="11"/>
        <v>0</v>
      </c>
      <c r="Q67" s="130" t="s">
        <v>144</v>
      </c>
      <c r="R67" s="130" t="s">
        <v>144</v>
      </c>
    </row>
    <row r="68" spans="1:18" s="127" customFormat="1" ht="11.4" thickTop="1" thickBot="1" x14ac:dyDescent="0.25">
      <c r="A68" s="137" t="s">
        <v>198</v>
      </c>
      <c r="B68" s="135">
        <v>3110</v>
      </c>
      <c r="C68" s="135">
        <v>450</v>
      </c>
      <c r="D68" s="177">
        <v>0</v>
      </c>
      <c r="E68" s="130" t="s">
        <v>144</v>
      </c>
      <c r="F68" s="130" t="s">
        <v>144</v>
      </c>
      <c r="G68" s="130" t="s">
        <v>144</v>
      </c>
      <c r="H68" s="130" t="s">
        <v>144</v>
      </c>
      <c r="I68" s="130" t="s">
        <v>144</v>
      </c>
      <c r="J68" s="130" t="s">
        <v>144</v>
      </c>
      <c r="K68" s="177">
        <v>0</v>
      </c>
      <c r="L68" s="177">
        <v>0</v>
      </c>
      <c r="M68" s="177">
        <v>0</v>
      </c>
      <c r="N68" s="177">
        <v>0</v>
      </c>
      <c r="O68" s="177">
        <v>0</v>
      </c>
      <c r="P68" s="177">
        <v>0</v>
      </c>
      <c r="Q68" s="130" t="s">
        <v>144</v>
      </c>
      <c r="R68" s="130" t="s">
        <v>144</v>
      </c>
    </row>
    <row r="69" spans="1:18" s="127" customFormat="1" ht="11.4" thickTop="1" thickBot="1" x14ac:dyDescent="0.25">
      <c r="A69" s="140" t="s">
        <v>199</v>
      </c>
      <c r="B69" s="135">
        <v>3120</v>
      </c>
      <c r="C69" s="135">
        <v>460</v>
      </c>
      <c r="D69" s="174">
        <f>SUM(D70:D71)</f>
        <v>0</v>
      </c>
      <c r="E69" s="130" t="s">
        <v>144</v>
      </c>
      <c r="F69" s="130" t="s">
        <v>144</v>
      </c>
      <c r="G69" s="130" t="s">
        <v>144</v>
      </c>
      <c r="H69" s="130" t="s">
        <v>144</v>
      </c>
      <c r="I69" s="130" t="s">
        <v>144</v>
      </c>
      <c r="J69" s="130" t="s">
        <v>144</v>
      </c>
      <c r="K69" s="174">
        <f t="shared" ref="K69:P69" si="12">SUM(K70:K71)</f>
        <v>0</v>
      </c>
      <c r="L69" s="174">
        <f t="shared" si="12"/>
        <v>0</v>
      </c>
      <c r="M69" s="174">
        <f t="shared" si="12"/>
        <v>0</v>
      </c>
      <c r="N69" s="174">
        <f t="shared" si="12"/>
        <v>0</v>
      </c>
      <c r="O69" s="174">
        <f t="shared" si="12"/>
        <v>0</v>
      </c>
      <c r="P69" s="174">
        <f t="shared" si="12"/>
        <v>0</v>
      </c>
      <c r="Q69" s="130" t="s">
        <v>144</v>
      </c>
      <c r="R69" s="130" t="s">
        <v>144</v>
      </c>
    </row>
    <row r="70" spans="1:18" s="127" customFormat="1" ht="13.5" customHeight="1" thickTop="1" thickBot="1" x14ac:dyDescent="0.25">
      <c r="A70" s="136" t="s">
        <v>200</v>
      </c>
      <c r="B70" s="125">
        <v>3121</v>
      </c>
      <c r="C70" s="125">
        <v>470</v>
      </c>
      <c r="D70" s="175">
        <v>0</v>
      </c>
      <c r="E70" s="130" t="s">
        <v>144</v>
      </c>
      <c r="F70" s="130" t="s">
        <v>144</v>
      </c>
      <c r="G70" s="130" t="s">
        <v>144</v>
      </c>
      <c r="H70" s="130" t="s">
        <v>144</v>
      </c>
      <c r="I70" s="130" t="s">
        <v>144</v>
      </c>
      <c r="J70" s="130" t="s">
        <v>144</v>
      </c>
      <c r="K70" s="175">
        <v>0</v>
      </c>
      <c r="L70" s="175">
        <v>0</v>
      </c>
      <c r="M70" s="175">
        <v>0</v>
      </c>
      <c r="N70" s="175">
        <v>0</v>
      </c>
      <c r="O70" s="175">
        <v>0</v>
      </c>
      <c r="P70" s="175">
        <v>0</v>
      </c>
      <c r="Q70" s="130" t="s">
        <v>144</v>
      </c>
      <c r="R70" s="130" t="s">
        <v>144</v>
      </c>
    </row>
    <row r="71" spans="1:18" s="127" customFormat="1" ht="11.4" thickTop="1" thickBot="1" x14ac:dyDescent="0.25">
      <c r="A71" s="136" t="s">
        <v>201</v>
      </c>
      <c r="B71" s="125">
        <v>3122</v>
      </c>
      <c r="C71" s="125">
        <v>480</v>
      </c>
      <c r="D71" s="175">
        <v>0</v>
      </c>
      <c r="E71" s="130" t="s">
        <v>144</v>
      </c>
      <c r="F71" s="130" t="s">
        <v>144</v>
      </c>
      <c r="G71" s="130" t="s">
        <v>144</v>
      </c>
      <c r="H71" s="130" t="s">
        <v>144</v>
      </c>
      <c r="I71" s="130" t="s">
        <v>144</v>
      </c>
      <c r="J71" s="130" t="s">
        <v>144</v>
      </c>
      <c r="K71" s="175">
        <v>0</v>
      </c>
      <c r="L71" s="175">
        <v>0</v>
      </c>
      <c r="M71" s="175">
        <v>0</v>
      </c>
      <c r="N71" s="175">
        <v>0</v>
      </c>
      <c r="O71" s="175">
        <v>0</v>
      </c>
      <c r="P71" s="175">
        <v>0</v>
      </c>
      <c r="Q71" s="130" t="s">
        <v>144</v>
      </c>
      <c r="R71" s="130" t="s">
        <v>144</v>
      </c>
    </row>
    <row r="72" spans="1:18" s="127" customFormat="1" ht="11.4" thickTop="1" thickBot="1" x14ac:dyDescent="0.25">
      <c r="A72" s="134" t="s">
        <v>202</v>
      </c>
      <c r="B72" s="135">
        <v>3130</v>
      </c>
      <c r="C72" s="135">
        <v>490</v>
      </c>
      <c r="D72" s="174">
        <f>SUM(D73:D74)</f>
        <v>0</v>
      </c>
      <c r="E72" s="130" t="s">
        <v>144</v>
      </c>
      <c r="F72" s="130" t="s">
        <v>144</v>
      </c>
      <c r="G72" s="130" t="s">
        <v>144</v>
      </c>
      <c r="H72" s="130" t="s">
        <v>144</v>
      </c>
      <c r="I72" s="130" t="s">
        <v>144</v>
      </c>
      <c r="J72" s="130" t="s">
        <v>144</v>
      </c>
      <c r="K72" s="174">
        <f t="shared" ref="K72:P72" si="13">SUM(K73:K74)</f>
        <v>0</v>
      </c>
      <c r="L72" s="174">
        <f t="shared" si="13"/>
        <v>0</v>
      </c>
      <c r="M72" s="174">
        <f t="shared" si="13"/>
        <v>0</v>
      </c>
      <c r="N72" s="174">
        <f t="shared" si="13"/>
        <v>0</v>
      </c>
      <c r="O72" s="174">
        <f t="shared" si="13"/>
        <v>0</v>
      </c>
      <c r="P72" s="174">
        <f t="shared" si="13"/>
        <v>0</v>
      </c>
      <c r="Q72" s="130" t="s">
        <v>144</v>
      </c>
      <c r="R72" s="130" t="s">
        <v>144</v>
      </c>
    </row>
    <row r="73" spans="1:18" s="127" customFormat="1" ht="11.4" thickTop="1" thickBot="1" x14ac:dyDescent="0.25">
      <c r="A73" s="136" t="s">
        <v>203</v>
      </c>
      <c r="B73" s="125">
        <v>3131</v>
      </c>
      <c r="C73" s="125">
        <v>500</v>
      </c>
      <c r="D73" s="175">
        <v>0</v>
      </c>
      <c r="E73" s="130" t="s">
        <v>144</v>
      </c>
      <c r="F73" s="130" t="s">
        <v>144</v>
      </c>
      <c r="G73" s="130" t="s">
        <v>144</v>
      </c>
      <c r="H73" s="130" t="s">
        <v>144</v>
      </c>
      <c r="I73" s="130" t="s">
        <v>144</v>
      </c>
      <c r="J73" s="130" t="s">
        <v>144</v>
      </c>
      <c r="K73" s="175">
        <v>0</v>
      </c>
      <c r="L73" s="175">
        <v>0</v>
      </c>
      <c r="M73" s="175">
        <v>0</v>
      </c>
      <c r="N73" s="175">
        <v>0</v>
      </c>
      <c r="O73" s="175">
        <v>0</v>
      </c>
      <c r="P73" s="175">
        <v>0</v>
      </c>
      <c r="Q73" s="130" t="s">
        <v>144</v>
      </c>
      <c r="R73" s="130" t="s">
        <v>144</v>
      </c>
    </row>
    <row r="74" spans="1:18" s="127" customFormat="1" ht="11.4" thickTop="1" thickBot="1" x14ac:dyDescent="0.25">
      <c r="A74" s="136" t="s">
        <v>204</v>
      </c>
      <c r="B74" s="125">
        <v>3132</v>
      </c>
      <c r="C74" s="125">
        <v>510</v>
      </c>
      <c r="D74" s="175">
        <v>0</v>
      </c>
      <c r="E74" s="130" t="s">
        <v>144</v>
      </c>
      <c r="F74" s="130" t="s">
        <v>144</v>
      </c>
      <c r="G74" s="130" t="s">
        <v>144</v>
      </c>
      <c r="H74" s="130" t="s">
        <v>144</v>
      </c>
      <c r="I74" s="130" t="s">
        <v>144</v>
      </c>
      <c r="J74" s="130" t="s">
        <v>144</v>
      </c>
      <c r="K74" s="175">
        <v>0</v>
      </c>
      <c r="L74" s="175">
        <v>0</v>
      </c>
      <c r="M74" s="175">
        <v>0</v>
      </c>
      <c r="N74" s="175">
        <v>0</v>
      </c>
      <c r="O74" s="175">
        <v>0</v>
      </c>
      <c r="P74" s="175">
        <v>0</v>
      </c>
      <c r="Q74" s="130" t="s">
        <v>144</v>
      </c>
      <c r="R74" s="130" t="s">
        <v>144</v>
      </c>
    </row>
    <row r="75" spans="1:18" s="127" customFormat="1" ht="11.4" thickTop="1" thickBot="1" x14ac:dyDescent="0.25">
      <c r="A75" s="134" t="s">
        <v>205</v>
      </c>
      <c r="B75" s="135">
        <v>3140</v>
      </c>
      <c r="C75" s="135">
        <v>520</v>
      </c>
      <c r="D75" s="174">
        <f>SUM(D76:D78)</f>
        <v>0</v>
      </c>
      <c r="E75" s="130" t="s">
        <v>144</v>
      </c>
      <c r="F75" s="130" t="s">
        <v>144</v>
      </c>
      <c r="G75" s="130" t="s">
        <v>144</v>
      </c>
      <c r="H75" s="130" t="s">
        <v>144</v>
      </c>
      <c r="I75" s="130" t="s">
        <v>144</v>
      </c>
      <c r="J75" s="130" t="s">
        <v>144</v>
      </c>
      <c r="K75" s="174">
        <f t="shared" ref="K75:P75" si="14">SUM(K76:K78)</f>
        <v>0</v>
      </c>
      <c r="L75" s="174">
        <f t="shared" si="14"/>
        <v>0</v>
      </c>
      <c r="M75" s="174">
        <f t="shared" si="14"/>
        <v>0</v>
      </c>
      <c r="N75" s="174">
        <f t="shared" si="14"/>
        <v>0</v>
      </c>
      <c r="O75" s="174">
        <f t="shared" si="14"/>
        <v>0</v>
      </c>
      <c r="P75" s="174">
        <f t="shared" si="14"/>
        <v>0</v>
      </c>
      <c r="Q75" s="130" t="s">
        <v>144</v>
      </c>
      <c r="R75" s="130" t="s">
        <v>144</v>
      </c>
    </row>
    <row r="76" spans="1:18" s="127" customFormat="1" ht="13.2" thickTop="1" thickBot="1" x14ac:dyDescent="0.25">
      <c r="A76" s="57" t="s">
        <v>206</v>
      </c>
      <c r="B76" s="125">
        <v>3141</v>
      </c>
      <c r="C76" s="125">
        <v>530</v>
      </c>
      <c r="D76" s="175">
        <v>0</v>
      </c>
      <c r="E76" s="130" t="s">
        <v>144</v>
      </c>
      <c r="F76" s="130" t="s">
        <v>144</v>
      </c>
      <c r="G76" s="130" t="s">
        <v>144</v>
      </c>
      <c r="H76" s="130" t="s">
        <v>144</v>
      </c>
      <c r="I76" s="130" t="s">
        <v>144</v>
      </c>
      <c r="J76" s="130" t="s">
        <v>144</v>
      </c>
      <c r="K76" s="175">
        <v>0</v>
      </c>
      <c r="L76" s="175">
        <v>0</v>
      </c>
      <c r="M76" s="175">
        <v>0</v>
      </c>
      <c r="N76" s="175">
        <v>0</v>
      </c>
      <c r="O76" s="175">
        <v>0</v>
      </c>
      <c r="P76" s="175">
        <v>0</v>
      </c>
      <c r="Q76" s="130" t="s">
        <v>144</v>
      </c>
      <c r="R76" s="130" t="s">
        <v>144</v>
      </c>
    </row>
    <row r="77" spans="1:18" s="127" customFormat="1" ht="13.2" thickTop="1" thickBot="1" x14ac:dyDescent="0.25">
      <c r="A77" s="57" t="s">
        <v>207</v>
      </c>
      <c r="B77" s="125">
        <v>3142</v>
      </c>
      <c r="C77" s="125">
        <v>540</v>
      </c>
      <c r="D77" s="175">
        <v>0</v>
      </c>
      <c r="E77" s="130" t="s">
        <v>144</v>
      </c>
      <c r="F77" s="130" t="s">
        <v>144</v>
      </c>
      <c r="G77" s="130" t="s">
        <v>144</v>
      </c>
      <c r="H77" s="130" t="s">
        <v>144</v>
      </c>
      <c r="I77" s="130" t="s">
        <v>144</v>
      </c>
      <c r="J77" s="130" t="s">
        <v>144</v>
      </c>
      <c r="K77" s="175">
        <v>0</v>
      </c>
      <c r="L77" s="175">
        <v>0</v>
      </c>
      <c r="M77" s="175">
        <v>0</v>
      </c>
      <c r="N77" s="175">
        <v>0</v>
      </c>
      <c r="O77" s="175">
        <v>0</v>
      </c>
      <c r="P77" s="175">
        <v>0</v>
      </c>
      <c r="Q77" s="130" t="s">
        <v>144</v>
      </c>
      <c r="R77" s="130" t="s">
        <v>144</v>
      </c>
    </row>
    <row r="78" spans="1:18" s="127" customFormat="1" ht="13.2" thickTop="1" thickBot="1" x14ac:dyDescent="0.25">
      <c r="A78" s="57" t="s">
        <v>208</v>
      </c>
      <c r="B78" s="125">
        <v>3143</v>
      </c>
      <c r="C78" s="125">
        <v>550</v>
      </c>
      <c r="D78" s="175">
        <v>0</v>
      </c>
      <c r="E78" s="130" t="s">
        <v>144</v>
      </c>
      <c r="F78" s="130" t="s">
        <v>144</v>
      </c>
      <c r="G78" s="130" t="s">
        <v>144</v>
      </c>
      <c r="H78" s="130" t="s">
        <v>144</v>
      </c>
      <c r="I78" s="130" t="s">
        <v>144</v>
      </c>
      <c r="J78" s="130" t="s">
        <v>144</v>
      </c>
      <c r="K78" s="175">
        <v>0</v>
      </c>
      <c r="L78" s="175">
        <v>0</v>
      </c>
      <c r="M78" s="175">
        <v>0</v>
      </c>
      <c r="N78" s="175">
        <v>0</v>
      </c>
      <c r="O78" s="175">
        <v>0</v>
      </c>
      <c r="P78" s="175">
        <v>0</v>
      </c>
      <c r="Q78" s="130" t="s">
        <v>144</v>
      </c>
      <c r="R78" s="130" t="s">
        <v>144</v>
      </c>
    </row>
    <row r="79" spans="1:18" s="127" customFormat="1" ht="11.4" thickTop="1" thickBot="1" x14ac:dyDescent="0.25">
      <c r="A79" s="134" t="s">
        <v>209</v>
      </c>
      <c r="B79" s="135">
        <v>3150</v>
      </c>
      <c r="C79" s="135">
        <v>560</v>
      </c>
      <c r="D79" s="177">
        <v>0</v>
      </c>
      <c r="E79" s="130" t="s">
        <v>144</v>
      </c>
      <c r="F79" s="130" t="s">
        <v>144</v>
      </c>
      <c r="G79" s="130" t="s">
        <v>144</v>
      </c>
      <c r="H79" s="130" t="s">
        <v>144</v>
      </c>
      <c r="I79" s="130" t="s">
        <v>144</v>
      </c>
      <c r="J79" s="130" t="s">
        <v>144</v>
      </c>
      <c r="K79" s="177">
        <v>0</v>
      </c>
      <c r="L79" s="177">
        <v>0</v>
      </c>
      <c r="M79" s="177">
        <v>0</v>
      </c>
      <c r="N79" s="177">
        <v>0</v>
      </c>
      <c r="O79" s="177">
        <v>0</v>
      </c>
      <c r="P79" s="177">
        <v>0</v>
      </c>
      <c r="Q79" s="130" t="s">
        <v>144</v>
      </c>
      <c r="R79" s="130" t="s">
        <v>144</v>
      </c>
    </row>
    <row r="80" spans="1:18" s="127" customFormat="1" ht="11.4" thickTop="1" thickBot="1" x14ac:dyDescent="0.25">
      <c r="A80" s="134" t="s">
        <v>210</v>
      </c>
      <c r="B80" s="135">
        <v>3160</v>
      </c>
      <c r="C80" s="135">
        <v>570</v>
      </c>
      <c r="D80" s="177">
        <v>0</v>
      </c>
      <c r="E80" s="130" t="s">
        <v>144</v>
      </c>
      <c r="F80" s="130" t="s">
        <v>144</v>
      </c>
      <c r="G80" s="130" t="s">
        <v>144</v>
      </c>
      <c r="H80" s="130" t="s">
        <v>144</v>
      </c>
      <c r="I80" s="130" t="s">
        <v>144</v>
      </c>
      <c r="J80" s="130" t="s">
        <v>144</v>
      </c>
      <c r="K80" s="177">
        <v>0</v>
      </c>
      <c r="L80" s="177">
        <v>0</v>
      </c>
      <c r="M80" s="177">
        <v>0</v>
      </c>
      <c r="N80" s="177">
        <v>0</v>
      </c>
      <c r="O80" s="177">
        <v>0</v>
      </c>
      <c r="P80" s="177">
        <v>0</v>
      </c>
      <c r="Q80" s="130" t="s">
        <v>144</v>
      </c>
      <c r="R80" s="130" t="s">
        <v>144</v>
      </c>
    </row>
    <row r="81" spans="1:18" s="127" customFormat="1" ht="11.4" thickTop="1" thickBot="1" x14ac:dyDescent="0.25">
      <c r="A81" s="133" t="s">
        <v>211</v>
      </c>
      <c r="B81" s="64">
        <v>3200</v>
      </c>
      <c r="C81" s="64">
        <v>580</v>
      </c>
      <c r="D81" s="129">
        <f>SUM(D82:D84)</f>
        <v>0</v>
      </c>
      <c r="E81" s="130" t="s">
        <v>144</v>
      </c>
      <c r="F81" s="130" t="s">
        <v>144</v>
      </c>
      <c r="G81" s="130" t="s">
        <v>144</v>
      </c>
      <c r="H81" s="130" t="s">
        <v>144</v>
      </c>
      <c r="I81" s="130" t="s">
        <v>144</v>
      </c>
      <c r="J81" s="130" t="s">
        <v>144</v>
      </c>
      <c r="K81" s="129">
        <f t="shared" ref="K81:P81" si="15">SUM(K82:K84)</f>
        <v>0</v>
      </c>
      <c r="L81" s="129">
        <f t="shared" si="15"/>
        <v>0</v>
      </c>
      <c r="M81" s="129">
        <f t="shared" si="15"/>
        <v>0</v>
      </c>
      <c r="N81" s="129">
        <f t="shared" si="15"/>
        <v>0</v>
      </c>
      <c r="O81" s="129">
        <f t="shared" si="15"/>
        <v>0</v>
      </c>
      <c r="P81" s="129">
        <f t="shared" si="15"/>
        <v>0</v>
      </c>
      <c r="Q81" s="130" t="s">
        <v>144</v>
      </c>
      <c r="R81" s="130" t="s">
        <v>144</v>
      </c>
    </row>
    <row r="82" spans="1:18" s="127" customFormat="1" ht="11.4" thickTop="1" thickBot="1" x14ac:dyDescent="0.25">
      <c r="A82" s="137" t="s">
        <v>212</v>
      </c>
      <c r="B82" s="135">
        <v>3210</v>
      </c>
      <c r="C82" s="135">
        <v>590</v>
      </c>
      <c r="D82" s="177">
        <v>0</v>
      </c>
      <c r="E82" s="130" t="s">
        <v>144</v>
      </c>
      <c r="F82" s="130" t="s">
        <v>144</v>
      </c>
      <c r="G82" s="130" t="s">
        <v>144</v>
      </c>
      <c r="H82" s="130" t="s">
        <v>144</v>
      </c>
      <c r="I82" s="130" t="s">
        <v>144</v>
      </c>
      <c r="J82" s="130" t="s">
        <v>144</v>
      </c>
      <c r="K82" s="177">
        <v>0</v>
      </c>
      <c r="L82" s="177">
        <v>0</v>
      </c>
      <c r="M82" s="177">
        <v>0</v>
      </c>
      <c r="N82" s="177">
        <v>0</v>
      </c>
      <c r="O82" s="177">
        <v>0</v>
      </c>
      <c r="P82" s="177">
        <v>0</v>
      </c>
      <c r="Q82" s="130" t="s">
        <v>144</v>
      </c>
      <c r="R82" s="130" t="s">
        <v>144</v>
      </c>
    </row>
    <row r="83" spans="1:18" s="127" customFormat="1" ht="11.4" thickTop="1" thickBot="1" x14ac:dyDescent="0.25">
      <c r="A83" s="137" t="s">
        <v>213</v>
      </c>
      <c r="B83" s="135">
        <v>3220</v>
      </c>
      <c r="C83" s="135">
        <v>600</v>
      </c>
      <c r="D83" s="177">
        <v>0</v>
      </c>
      <c r="E83" s="130" t="s">
        <v>144</v>
      </c>
      <c r="F83" s="130" t="s">
        <v>144</v>
      </c>
      <c r="G83" s="130" t="s">
        <v>144</v>
      </c>
      <c r="H83" s="130" t="s">
        <v>144</v>
      </c>
      <c r="I83" s="130" t="s">
        <v>144</v>
      </c>
      <c r="J83" s="130" t="s">
        <v>144</v>
      </c>
      <c r="K83" s="177">
        <v>0</v>
      </c>
      <c r="L83" s="177">
        <v>0</v>
      </c>
      <c r="M83" s="177">
        <v>0</v>
      </c>
      <c r="N83" s="177">
        <v>0</v>
      </c>
      <c r="O83" s="177">
        <v>0</v>
      </c>
      <c r="P83" s="177">
        <v>0</v>
      </c>
      <c r="Q83" s="130" t="s">
        <v>144</v>
      </c>
      <c r="R83" s="130" t="s">
        <v>144</v>
      </c>
    </row>
    <row r="84" spans="1:18" s="127" customFormat="1" ht="12.75" customHeight="1" thickTop="1" thickBot="1" x14ac:dyDescent="0.25">
      <c r="A84" s="134" t="s">
        <v>214</v>
      </c>
      <c r="B84" s="135">
        <v>3230</v>
      </c>
      <c r="C84" s="135">
        <v>610</v>
      </c>
      <c r="D84" s="177">
        <v>0</v>
      </c>
      <c r="E84" s="130" t="s">
        <v>144</v>
      </c>
      <c r="F84" s="130" t="s">
        <v>144</v>
      </c>
      <c r="G84" s="130" t="s">
        <v>144</v>
      </c>
      <c r="H84" s="130" t="s">
        <v>144</v>
      </c>
      <c r="I84" s="130" t="s">
        <v>144</v>
      </c>
      <c r="J84" s="130" t="s">
        <v>144</v>
      </c>
      <c r="K84" s="177">
        <v>0</v>
      </c>
      <c r="L84" s="177">
        <v>0</v>
      </c>
      <c r="M84" s="177">
        <v>0</v>
      </c>
      <c r="N84" s="177">
        <v>0</v>
      </c>
      <c r="O84" s="177">
        <v>0</v>
      </c>
      <c r="P84" s="177">
        <v>0</v>
      </c>
      <c r="Q84" s="130" t="s">
        <v>144</v>
      </c>
      <c r="R84" s="130" t="s">
        <v>144</v>
      </c>
    </row>
    <row r="85" spans="1:18" s="127" customFormat="1" ht="13.5" customHeight="1" thickTop="1" thickBot="1" x14ac:dyDescent="0.25">
      <c r="A85" s="137" t="s">
        <v>215</v>
      </c>
      <c r="B85" s="135">
        <v>3240</v>
      </c>
      <c r="C85" s="135">
        <v>620</v>
      </c>
      <c r="D85" s="177">
        <v>0</v>
      </c>
      <c r="E85" s="130" t="s">
        <v>144</v>
      </c>
      <c r="F85" s="130" t="s">
        <v>144</v>
      </c>
      <c r="G85" s="130" t="s">
        <v>144</v>
      </c>
      <c r="H85" s="130" t="s">
        <v>144</v>
      </c>
      <c r="I85" s="130" t="s">
        <v>144</v>
      </c>
      <c r="J85" s="130" t="s">
        <v>144</v>
      </c>
      <c r="K85" s="177">
        <v>0</v>
      </c>
      <c r="L85" s="177">
        <v>0</v>
      </c>
      <c r="M85" s="177">
        <v>0</v>
      </c>
      <c r="N85" s="177">
        <v>0</v>
      </c>
      <c r="O85" s="177">
        <v>0</v>
      </c>
      <c r="P85" s="177">
        <v>0</v>
      </c>
      <c r="Q85" s="130" t="s">
        <v>144</v>
      </c>
      <c r="R85" s="130" t="s">
        <v>144</v>
      </c>
    </row>
    <row r="86" spans="1:18" s="127" customFormat="1" ht="12" hidden="1" customHeight="1" x14ac:dyDescent="0.2">
      <c r="A86" s="143"/>
      <c r="B86" s="144"/>
      <c r="C86" s="144"/>
      <c r="D86" s="181"/>
      <c r="E86" s="181"/>
      <c r="F86" s="182"/>
      <c r="G86" s="182"/>
      <c r="H86" s="182"/>
      <c r="I86" s="182"/>
      <c r="J86" s="182"/>
      <c r="K86" s="181"/>
      <c r="L86" s="181"/>
      <c r="M86" s="181"/>
      <c r="N86" s="181"/>
      <c r="O86" s="181"/>
      <c r="P86" s="181"/>
      <c r="Q86" s="181"/>
      <c r="R86" s="182"/>
    </row>
    <row r="87" spans="1:18" s="127" customFormat="1" ht="12" hidden="1" customHeight="1" x14ac:dyDescent="0.2">
      <c r="A87" s="147"/>
      <c r="B87" s="148"/>
      <c r="C87" s="148"/>
      <c r="D87" s="183"/>
      <c r="E87" s="183"/>
      <c r="F87" s="184"/>
      <c r="G87" s="184"/>
      <c r="H87" s="184"/>
      <c r="I87" s="184"/>
      <c r="J87" s="184"/>
      <c r="K87" s="183"/>
      <c r="L87" s="183"/>
      <c r="M87" s="183"/>
      <c r="N87" s="183"/>
      <c r="O87" s="183"/>
      <c r="P87" s="183"/>
      <c r="Q87" s="183"/>
      <c r="R87" s="184"/>
    </row>
    <row r="88" spans="1:18" s="127" customFormat="1" ht="12" hidden="1" customHeight="1" x14ac:dyDescent="0.2">
      <c r="A88" s="147" t="s">
        <v>216</v>
      </c>
      <c r="B88" s="148">
        <v>2450</v>
      </c>
      <c r="C88" s="148">
        <v>610</v>
      </c>
      <c r="D88" s="183" t="s">
        <v>47</v>
      </c>
      <c r="E88" s="183"/>
      <c r="F88" s="184" t="s">
        <v>144</v>
      </c>
      <c r="G88" s="184" t="s">
        <v>144</v>
      </c>
      <c r="H88" s="184" t="s">
        <v>144</v>
      </c>
      <c r="I88" s="184" t="s">
        <v>144</v>
      </c>
      <c r="J88" s="184" t="s">
        <v>144</v>
      </c>
      <c r="K88" s="183" t="s">
        <v>47</v>
      </c>
      <c r="L88" s="183"/>
      <c r="M88" s="183"/>
      <c r="N88" s="183" t="s">
        <v>47</v>
      </c>
      <c r="O88" s="183" t="s">
        <v>47</v>
      </c>
      <c r="P88" s="183" t="s">
        <v>47</v>
      </c>
      <c r="Q88" s="183"/>
      <c r="R88" s="184" t="s">
        <v>144</v>
      </c>
    </row>
    <row r="89" spans="1:18" s="127" customFormat="1" ht="12" hidden="1" customHeight="1" x14ac:dyDescent="0.2">
      <c r="A89" s="153" t="s">
        <v>217</v>
      </c>
      <c r="B89" s="154">
        <v>4100</v>
      </c>
      <c r="C89" s="154">
        <v>620</v>
      </c>
      <c r="D89" s="184" t="s">
        <v>144</v>
      </c>
      <c r="E89" s="184"/>
      <c r="F89" s="184" t="s">
        <v>144</v>
      </c>
      <c r="G89" s="184" t="s">
        <v>144</v>
      </c>
      <c r="H89" s="184" t="s">
        <v>144</v>
      </c>
      <c r="I89" s="184" t="s">
        <v>144</v>
      </c>
      <c r="J89" s="184" t="s">
        <v>144</v>
      </c>
      <c r="K89" s="184" t="s">
        <v>144</v>
      </c>
      <c r="L89" s="184"/>
      <c r="M89" s="184"/>
      <c r="N89" s="184" t="s">
        <v>144</v>
      </c>
      <c r="O89" s="184" t="s">
        <v>144</v>
      </c>
      <c r="P89" s="184" t="s">
        <v>144</v>
      </c>
      <c r="Q89" s="184"/>
      <c r="R89" s="184" t="s">
        <v>144</v>
      </c>
    </row>
    <row r="90" spans="1:18" s="127" customFormat="1" ht="12" hidden="1" customHeight="1" x14ac:dyDescent="0.2">
      <c r="A90" s="147" t="s">
        <v>218</v>
      </c>
      <c r="B90" s="148">
        <v>4110</v>
      </c>
      <c r="C90" s="154">
        <v>630</v>
      </c>
      <c r="D90" s="184" t="s">
        <v>144</v>
      </c>
      <c r="E90" s="184"/>
      <c r="F90" s="184" t="s">
        <v>144</v>
      </c>
      <c r="G90" s="184" t="s">
        <v>144</v>
      </c>
      <c r="H90" s="184" t="s">
        <v>144</v>
      </c>
      <c r="I90" s="184" t="s">
        <v>144</v>
      </c>
      <c r="J90" s="184" t="s">
        <v>144</v>
      </c>
      <c r="K90" s="184" t="s">
        <v>144</v>
      </c>
      <c r="L90" s="184"/>
      <c r="M90" s="184"/>
      <c r="N90" s="184" t="s">
        <v>144</v>
      </c>
      <c r="O90" s="184" t="s">
        <v>144</v>
      </c>
      <c r="P90" s="184" t="s">
        <v>144</v>
      </c>
      <c r="Q90" s="184"/>
      <c r="R90" s="184" t="s">
        <v>144</v>
      </c>
    </row>
    <row r="91" spans="1:18" s="127" customFormat="1" ht="12" hidden="1" customHeight="1" x14ac:dyDescent="0.2">
      <c r="A91" s="155" t="s">
        <v>219</v>
      </c>
      <c r="B91" s="156">
        <v>4111</v>
      </c>
      <c r="C91" s="154">
        <v>640</v>
      </c>
      <c r="D91" s="184" t="s">
        <v>144</v>
      </c>
      <c r="E91" s="184"/>
      <c r="F91" s="184" t="s">
        <v>144</v>
      </c>
      <c r="G91" s="184" t="s">
        <v>144</v>
      </c>
      <c r="H91" s="184" t="s">
        <v>144</v>
      </c>
      <c r="I91" s="184" t="s">
        <v>144</v>
      </c>
      <c r="J91" s="184" t="s">
        <v>144</v>
      </c>
      <c r="K91" s="184" t="s">
        <v>144</v>
      </c>
      <c r="L91" s="184"/>
      <c r="M91" s="184"/>
      <c r="N91" s="184" t="s">
        <v>144</v>
      </c>
      <c r="O91" s="184" t="s">
        <v>144</v>
      </c>
      <c r="P91" s="184" t="s">
        <v>144</v>
      </c>
      <c r="Q91" s="184"/>
      <c r="R91" s="184" t="s">
        <v>144</v>
      </c>
    </row>
    <row r="92" spans="1:18" s="127" customFormat="1" ht="12" hidden="1" customHeight="1" x14ac:dyDescent="0.2">
      <c r="A92" s="155" t="s">
        <v>220</v>
      </c>
      <c r="B92" s="156">
        <v>4112</v>
      </c>
      <c r="C92" s="154">
        <v>650</v>
      </c>
      <c r="D92" s="184" t="s">
        <v>144</v>
      </c>
      <c r="E92" s="184"/>
      <c r="F92" s="184" t="s">
        <v>144</v>
      </c>
      <c r="G92" s="184" t="s">
        <v>144</v>
      </c>
      <c r="H92" s="184" t="s">
        <v>144</v>
      </c>
      <c r="I92" s="184" t="s">
        <v>144</v>
      </c>
      <c r="J92" s="184" t="s">
        <v>144</v>
      </c>
      <c r="K92" s="184" t="s">
        <v>144</v>
      </c>
      <c r="L92" s="184"/>
      <c r="M92" s="184"/>
      <c r="N92" s="184" t="s">
        <v>144</v>
      </c>
      <c r="O92" s="184" t="s">
        <v>144</v>
      </c>
      <c r="P92" s="184" t="s">
        <v>144</v>
      </c>
      <c r="Q92" s="184"/>
      <c r="R92" s="184" t="s">
        <v>144</v>
      </c>
    </row>
    <row r="93" spans="1:18" s="127" customFormat="1" ht="12" hidden="1" customHeight="1" x14ac:dyDescent="0.2">
      <c r="A93" s="157" t="s">
        <v>221</v>
      </c>
      <c r="B93" s="156">
        <v>4113</v>
      </c>
      <c r="C93" s="154">
        <v>660</v>
      </c>
      <c r="D93" s="184" t="s">
        <v>144</v>
      </c>
      <c r="E93" s="184"/>
      <c r="F93" s="184" t="s">
        <v>144</v>
      </c>
      <c r="G93" s="184" t="s">
        <v>144</v>
      </c>
      <c r="H93" s="184" t="s">
        <v>144</v>
      </c>
      <c r="I93" s="184" t="s">
        <v>144</v>
      </c>
      <c r="J93" s="184" t="s">
        <v>144</v>
      </c>
      <c r="K93" s="184" t="s">
        <v>144</v>
      </c>
      <c r="L93" s="184"/>
      <c r="M93" s="184"/>
      <c r="N93" s="184" t="s">
        <v>144</v>
      </c>
      <c r="O93" s="184" t="s">
        <v>144</v>
      </c>
      <c r="P93" s="184" t="s">
        <v>144</v>
      </c>
      <c r="Q93" s="184"/>
      <c r="R93" s="184" t="s">
        <v>144</v>
      </c>
    </row>
    <row r="94" spans="1:18" s="127" customFormat="1" ht="12" hidden="1" customHeight="1" x14ac:dyDescent="0.2">
      <c r="A94" s="147" t="s">
        <v>222</v>
      </c>
      <c r="B94" s="148">
        <v>4120</v>
      </c>
      <c r="C94" s="154">
        <v>670</v>
      </c>
      <c r="D94" s="184" t="s">
        <v>144</v>
      </c>
      <c r="E94" s="184"/>
      <c r="F94" s="184" t="s">
        <v>144</v>
      </c>
      <c r="G94" s="184" t="s">
        <v>144</v>
      </c>
      <c r="H94" s="184" t="s">
        <v>144</v>
      </c>
      <c r="I94" s="184" t="s">
        <v>144</v>
      </c>
      <c r="J94" s="184" t="s">
        <v>144</v>
      </c>
      <c r="K94" s="184" t="s">
        <v>144</v>
      </c>
      <c r="L94" s="184"/>
      <c r="M94" s="184"/>
      <c r="N94" s="184" t="s">
        <v>144</v>
      </c>
      <c r="O94" s="184" t="s">
        <v>144</v>
      </c>
      <c r="P94" s="184" t="s">
        <v>144</v>
      </c>
      <c r="Q94" s="184"/>
      <c r="R94" s="184" t="s">
        <v>144</v>
      </c>
    </row>
    <row r="95" spans="1:18" s="127" customFormat="1" ht="12" hidden="1" customHeight="1" x14ac:dyDescent="0.2">
      <c r="A95" s="158" t="s">
        <v>223</v>
      </c>
      <c r="B95" s="156">
        <v>4121</v>
      </c>
      <c r="C95" s="154">
        <v>680</v>
      </c>
      <c r="D95" s="184" t="s">
        <v>144</v>
      </c>
      <c r="E95" s="184"/>
      <c r="F95" s="184" t="s">
        <v>144</v>
      </c>
      <c r="G95" s="184" t="s">
        <v>144</v>
      </c>
      <c r="H95" s="184" t="s">
        <v>144</v>
      </c>
      <c r="I95" s="184" t="s">
        <v>144</v>
      </c>
      <c r="J95" s="184" t="s">
        <v>144</v>
      </c>
      <c r="K95" s="184" t="s">
        <v>144</v>
      </c>
      <c r="L95" s="184"/>
      <c r="M95" s="184"/>
      <c r="N95" s="184" t="s">
        <v>144</v>
      </c>
      <c r="O95" s="184" t="s">
        <v>144</v>
      </c>
      <c r="P95" s="184" t="s">
        <v>144</v>
      </c>
      <c r="Q95" s="184"/>
      <c r="R95" s="184" t="s">
        <v>144</v>
      </c>
    </row>
    <row r="96" spans="1:18" s="127" customFormat="1" ht="12" hidden="1" customHeight="1" x14ac:dyDescent="0.2">
      <c r="A96" s="158" t="s">
        <v>224</v>
      </c>
      <c r="B96" s="156">
        <v>4122</v>
      </c>
      <c r="C96" s="154">
        <v>690</v>
      </c>
      <c r="D96" s="184" t="s">
        <v>144</v>
      </c>
      <c r="E96" s="184"/>
      <c r="F96" s="184" t="s">
        <v>144</v>
      </c>
      <c r="G96" s="184" t="s">
        <v>144</v>
      </c>
      <c r="H96" s="184" t="s">
        <v>144</v>
      </c>
      <c r="I96" s="184" t="s">
        <v>144</v>
      </c>
      <c r="J96" s="184" t="s">
        <v>144</v>
      </c>
      <c r="K96" s="184" t="s">
        <v>144</v>
      </c>
      <c r="L96" s="184"/>
      <c r="M96" s="184"/>
      <c r="N96" s="184" t="s">
        <v>144</v>
      </c>
      <c r="O96" s="184" t="s">
        <v>144</v>
      </c>
      <c r="P96" s="184" t="s">
        <v>144</v>
      </c>
      <c r="Q96" s="184"/>
      <c r="R96" s="184" t="s">
        <v>144</v>
      </c>
    </row>
    <row r="97" spans="1:18" s="127" customFormat="1" ht="12" hidden="1" customHeight="1" x14ac:dyDescent="0.2">
      <c r="A97" s="155" t="s">
        <v>225</v>
      </c>
      <c r="B97" s="156">
        <v>4123</v>
      </c>
      <c r="C97" s="154">
        <v>700</v>
      </c>
      <c r="D97" s="184" t="s">
        <v>144</v>
      </c>
      <c r="E97" s="184"/>
      <c r="F97" s="184" t="s">
        <v>144</v>
      </c>
      <c r="G97" s="184" t="s">
        <v>144</v>
      </c>
      <c r="H97" s="184" t="s">
        <v>144</v>
      </c>
      <c r="I97" s="184" t="s">
        <v>144</v>
      </c>
      <c r="J97" s="184" t="s">
        <v>144</v>
      </c>
      <c r="K97" s="184" t="s">
        <v>144</v>
      </c>
      <c r="L97" s="184"/>
      <c r="M97" s="184"/>
      <c r="N97" s="184" t="s">
        <v>144</v>
      </c>
      <c r="O97" s="184" t="s">
        <v>144</v>
      </c>
      <c r="P97" s="184" t="s">
        <v>144</v>
      </c>
      <c r="Q97" s="184"/>
      <c r="R97" s="184" t="s">
        <v>144</v>
      </c>
    </row>
    <row r="98" spans="1:18" s="127" customFormat="1" ht="12" hidden="1" customHeight="1" x14ac:dyDescent="0.2">
      <c r="A98" s="153" t="s">
        <v>226</v>
      </c>
      <c r="B98" s="154">
        <v>4200</v>
      </c>
      <c r="C98" s="154">
        <v>710</v>
      </c>
      <c r="D98" s="184" t="s">
        <v>144</v>
      </c>
      <c r="E98" s="184"/>
      <c r="F98" s="184" t="s">
        <v>144</v>
      </c>
      <c r="G98" s="184" t="s">
        <v>144</v>
      </c>
      <c r="H98" s="184" t="s">
        <v>144</v>
      </c>
      <c r="I98" s="184" t="s">
        <v>144</v>
      </c>
      <c r="J98" s="184" t="s">
        <v>144</v>
      </c>
      <c r="K98" s="184" t="s">
        <v>144</v>
      </c>
      <c r="L98" s="184"/>
      <c r="M98" s="184"/>
      <c r="N98" s="184" t="s">
        <v>144</v>
      </c>
      <c r="O98" s="184" t="s">
        <v>144</v>
      </c>
      <c r="P98" s="184" t="s">
        <v>144</v>
      </c>
      <c r="Q98" s="184"/>
      <c r="R98" s="184" t="s">
        <v>144</v>
      </c>
    </row>
    <row r="99" spans="1:18" ht="12" hidden="1" customHeight="1" x14ac:dyDescent="0.3">
      <c r="A99" s="147" t="s">
        <v>227</v>
      </c>
      <c r="B99" s="148">
        <v>4210</v>
      </c>
      <c r="C99" s="154">
        <v>720</v>
      </c>
      <c r="D99" s="185" t="s">
        <v>144</v>
      </c>
      <c r="E99" s="185"/>
      <c r="F99" s="185" t="s">
        <v>144</v>
      </c>
      <c r="G99" s="184" t="s">
        <v>144</v>
      </c>
      <c r="H99" s="184" t="s">
        <v>144</v>
      </c>
      <c r="I99" s="184" t="s">
        <v>144</v>
      </c>
      <c r="J99" s="184" t="s">
        <v>144</v>
      </c>
      <c r="K99" s="184" t="s">
        <v>144</v>
      </c>
      <c r="L99" s="184"/>
      <c r="M99" s="184"/>
      <c r="N99" s="184" t="s">
        <v>144</v>
      </c>
      <c r="O99" s="184" t="s">
        <v>144</v>
      </c>
      <c r="P99" s="184" t="s">
        <v>144</v>
      </c>
      <c r="Q99" s="184"/>
      <c r="R99" s="184" t="s">
        <v>144</v>
      </c>
    </row>
    <row r="100" spans="1:18" ht="12" hidden="1" customHeight="1" x14ac:dyDescent="0.3">
      <c r="A100" s="147" t="s">
        <v>228</v>
      </c>
      <c r="B100" s="148">
        <v>4220</v>
      </c>
      <c r="C100" s="154">
        <v>730</v>
      </c>
      <c r="D100" s="184" t="s">
        <v>144</v>
      </c>
      <c r="E100" s="184"/>
      <c r="F100" s="184" t="s">
        <v>144</v>
      </c>
      <c r="G100" s="186" t="s">
        <v>144</v>
      </c>
      <c r="H100" s="184" t="s">
        <v>144</v>
      </c>
      <c r="I100" s="184" t="s">
        <v>144</v>
      </c>
      <c r="J100" s="184" t="s">
        <v>144</v>
      </c>
      <c r="K100" s="184" t="s">
        <v>144</v>
      </c>
      <c r="L100" s="184"/>
      <c r="M100" s="184"/>
      <c r="N100" s="184" t="s">
        <v>144</v>
      </c>
      <c r="O100" s="184" t="s">
        <v>144</v>
      </c>
      <c r="P100" s="184" t="s">
        <v>144</v>
      </c>
      <c r="Q100" s="184"/>
      <c r="R100" s="184" t="s">
        <v>144</v>
      </c>
    </row>
    <row r="101" spans="1:18" ht="3" customHeight="1" thickTop="1" x14ac:dyDescent="0.3">
      <c r="A101" s="161"/>
      <c r="B101" s="162"/>
      <c r="C101" s="163"/>
      <c r="D101" s="164"/>
      <c r="E101" s="164"/>
      <c r="F101" s="164"/>
      <c r="K101" s="187"/>
      <c r="L101" s="187"/>
      <c r="M101" s="187"/>
      <c r="N101" s="187"/>
      <c r="O101" s="187"/>
      <c r="P101" s="187"/>
      <c r="Q101" s="187"/>
      <c r="R101" s="187"/>
    </row>
    <row r="102" spans="1:18" x14ac:dyDescent="0.3">
      <c r="A102" s="6" t="str">
        <f>[1]ЗАПОЛНИТЬ!F30</f>
        <v xml:space="preserve">Керівник </v>
      </c>
      <c r="C102" s="9"/>
      <c r="D102" s="187"/>
      <c r="E102" s="187"/>
      <c r="F102" s="187"/>
      <c r="G102" s="187"/>
      <c r="H102" s="188" t="str">
        <f>[1]ЗАПОЛНИТЬ!F26</f>
        <v>Л.О.Темченко</v>
      </c>
      <c r="I102" s="188"/>
      <c r="J102" s="188"/>
    </row>
    <row r="103" spans="1:18" ht="12" customHeight="1" x14ac:dyDescent="0.3">
      <c r="A103" s="6"/>
      <c r="C103" s="9"/>
      <c r="D103" s="89" t="s">
        <v>115</v>
      </c>
      <c r="E103" s="89"/>
      <c r="F103" s="89"/>
      <c r="H103" s="189" t="s">
        <v>116</v>
      </c>
      <c r="I103" s="189"/>
      <c r="J103" s="189"/>
    </row>
    <row r="104" spans="1:18" x14ac:dyDescent="0.3">
      <c r="A104" s="6" t="str">
        <f>[1]ЗАПОЛНИТЬ!F31</f>
        <v>Головний бухгалтер</v>
      </c>
      <c r="C104" s="1"/>
      <c r="D104" s="190"/>
      <c r="E104" s="190"/>
      <c r="F104" s="190"/>
      <c r="H104" s="87" t="str">
        <f>[1]ЗАПОЛНИТЬ!F28</f>
        <v>А.М.Трусевич</v>
      </c>
      <c r="I104" s="87"/>
      <c r="J104" s="87"/>
    </row>
    <row r="105" spans="1:18" x14ac:dyDescent="0.3">
      <c r="A105" s="94" t="str">
        <f>[1]ЗАПОЛНИТЬ!C19</f>
        <v>"11" квітня 2016 року</v>
      </c>
      <c r="C105" s="1"/>
      <c r="D105" s="89" t="s">
        <v>115</v>
      </c>
      <c r="E105" s="89"/>
      <c r="F105" s="89"/>
      <c r="H105" s="189" t="s">
        <v>116</v>
      </c>
      <c r="I105" s="189"/>
      <c r="J105" s="189"/>
    </row>
    <row r="106" spans="1:18" x14ac:dyDescent="0.3">
      <c r="A106" s="21" t="s">
        <v>229</v>
      </c>
    </row>
  </sheetData>
  <mergeCells count="45">
    <mergeCell ref="H104:J104"/>
    <mergeCell ref="H105:J105"/>
    <mergeCell ref="L20:L21"/>
    <mergeCell ref="M20:N20"/>
    <mergeCell ref="Q20:Q21"/>
    <mergeCell ref="R20:R21"/>
    <mergeCell ref="H102:J102"/>
    <mergeCell ref="H103:J103"/>
    <mergeCell ref="H18:H21"/>
    <mergeCell ref="I18:I21"/>
    <mergeCell ref="J18:J21"/>
    <mergeCell ref="K18:N18"/>
    <mergeCell ref="O18:P18"/>
    <mergeCell ref="Q18:R19"/>
    <mergeCell ref="K19:K21"/>
    <mergeCell ref="L19:N19"/>
    <mergeCell ref="O19:O21"/>
    <mergeCell ref="P19:P21"/>
    <mergeCell ref="A18:A21"/>
    <mergeCell ref="B18:B21"/>
    <mergeCell ref="C18:C21"/>
    <mergeCell ref="D18:D21"/>
    <mergeCell ref="E18:F18"/>
    <mergeCell ref="G18:G21"/>
    <mergeCell ref="E19:E21"/>
    <mergeCell ref="F19:F21"/>
    <mergeCell ref="A13:D13"/>
    <mergeCell ref="G13:R13"/>
    <mergeCell ref="A14:D14"/>
    <mergeCell ref="G14:R14"/>
    <mergeCell ref="A15:D15"/>
    <mergeCell ref="G15:R15"/>
    <mergeCell ref="B10:O10"/>
    <mergeCell ref="Q10:R10"/>
    <mergeCell ref="B11:O11"/>
    <mergeCell ref="Q11:R11"/>
    <mergeCell ref="A12:D12"/>
    <mergeCell ref="G12:O12"/>
    <mergeCell ref="J1:R2"/>
    <mergeCell ref="A3:R3"/>
    <mergeCell ref="A4:J4"/>
    <mergeCell ref="A6:R6"/>
    <mergeCell ref="Q8:R8"/>
    <mergeCell ref="B9:O9"/>
    <mergeCell ref="Q9:R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6"/>
  <sheetViews>
    <sheetView workbookViewId="0">
      <selection sqref="A1:XFD1048576"/>
    </sheetView>
  </sheetViews>
  <sheetFormatPr defaultRowHeight="14.4" x14ac:dyDescent="0.3"/>
  <cols>
    <col min="1" max="1" width="50.88671875" customWidth="1"/>
    <col min="2" max="2" width="5.109375" customWidth="1"/>
    <col min="3" max="3" width="4.5546875" customWidth="1"/>
    <col min="4" max="5" width="9.44140625" customWidth="1"/>
    <col min="6" max="6" width="5.88671875" customWidth="1"/>
    <col min="7" max="7" width="5.44140625" customWidth="1"/>
    <col min="8" max="8" width="5.6640625" customWidth="1"/>
    <col min="9" max="9" width="9.5546875" customWidth="1"/>
    <col min="10" max="10" width="10" customWidth="1"/>
    <col min="11" max="11" width="10.88671875" customWidth="1"/>
    <col min="12" max="12" width="6.109375" customWidth="1"/>
    <col min="13" max="13" width="10.109375" customWidth="1"/>
    <col min="14" max="14" width="6.6640625" customWidth="1"/>
    <col min="15" max="15" width="10.33203125" customWidth="1"/>
    <col min="16" max="16" width="8.109375" customWidth="1"/>
    <col min="17" max="17" width="9.44140625" customWidth="1"/>
    <col min="18" max="18" width="6" customWidth="1"/>
    <col min="257" max="257" width="50.88671875" customWidth="1"/>
    <col min="258" max="258" width="5.109375" customWidth="1"/>
    <col min="259" max="259" width="4.5546875" customWidth="1"/>
    <col min="260" max="261" width="9.44140625" customWidth="1"/>
    <col min="262" max="262" width="5.88671875" customWidth="1"/>
    <col min="263" max="263" width="5.44140625" customWidth="1"/>
    <col min="264" max="264" width="5.6640625" customWidth="1"/>
    <col min="265" max="265" width="9.5546875" customWidth="1"/>
    <col min="266" max="266" width="10" customWidth="1"/>
    <col min="267" max="267" width="10.88671875" customWidth="1"/>
    <col min="268" max="268" width="6.109375" customWidth="1"/>
    <col min="269" max="269" width="10.109375" customWidth="1"/>
    <col min="270" max="270" width="6.6640625" customWidth="1"/>
    <col min="271" max="271" width="10.33203125" customWidth="1"/>
    <col min="272" max="272" width="8.109375" customWidth="1"/>
    <col min="273" max="273" width="9.44140625" customWidth="1"/>
    <col min="274" max="274" width="6" customWidth="1"/>
    <col min="513" max="513" width="50.88671875" customWidth="1"/>
    <col min="514" max="514" width="5.109375" customWidth="1"/>
    <col min="515" max="515" width="4.5546875" customWidth="1"/>
    <col min="516" max="517" width="9.44140625" customWidth="1"/>
    <col min="518" max="518" width="5.88671875" customWidth="1"/>
    <col min="519" max="519" width="5.44140625" customWidth="1"/>
    <col min="520" max="520" width="5.6640625" customWidth="1"/>
    <col min="521" max="521" width="9.5546875" customWidth="1"/>
    <col min="522" max="522" width="10" customWidth="1"/>
    <col min="523" max="523" width="10.88671875" customWidth="1"/>
    <col min="524" max="524" width="6.109375" customWidth="1"/>
    <col min="525" max="525" width="10.109375" customWidth="1"/>
    <col min="526" max="526" width="6.6640625" customWidth="1"/>
    <col min="527" max="527" width="10.33203125" customWidth="1"/>
    <col min="528" max="528" width="8.109375" customWidth="1"/>
    <col min="529" max="529" width="9.44140625" customWidth="1"/>
    <col min="530" max="530" width="6" customWidth="1"/>
    <col min="769" max="769" width="50.88671875" customWidth="1"/>
    <col min="770" max="770" width="5.109375" customWidth="1"/>
    <col min="771" max="771" width="4.5546875" customWidth="1"/>
    <col min="772" max="773" width="9.44140625" customWidth="1"/>
    <col min="774" max="774" width="5.88671875" customWidth="1"/>
    <col min="775" max="775" width="5.44140625" customWidth="1"/>
    <col min="776" max="776" width="5.6640625" customWidth="1"/>
    <col min="777" max="777" width="9.5546875" customWidth="1"/>
    <col min="778" max="778" width="10" customWidth="1"/>
    <col min="779" max="779" width="10.88671875" customWidth="1"/>
    <col min="780" max="780" width="6.109375" customWidth="1"/>
    <col min="781" max="781" width="10.109375" customWidth="1"/>
    <col min="782" max="782" width="6.6640625" customWidth="1"/>
    <col min="783" max="783" width="10.33203125" customWidth="1"/>
    <col min="784" max="784" width="8.109375" customWidth="1"/>
    <col min="785" max="785" width="9.44140625" customWidth="1"/>
    <col min="786" max="786" width="6" customWidth="1"/>
    <col min="1025" max="1025" width="50.88671875" customWidth="1"/>
    <col min="1026" max="1026" width="5.109375" customWidth="1"/>
    <col min="1027" max="1027" width="4.5546875" customWidth="1"/>
    <col min="1028" max="1029" width="9.44140625" customWidth="1"/>
    <col min="1030" max="1030" width="5.88671875" customWidth="1"/>
    <col min="1031" max="1031" width="5.44140625" customWidth="1"/>
    <col min="1032" max="1032" width="5.6640625" customWidth="1"/>
    <col min="1033" max="1033" width="9.5546875" customWidth="1"/>
    <col min="1034" max="1034" width="10" customWidth="1"/>
    <col min="1035" max="1035" width="10.88671875" customWidth="1"/>
    <col min="1036" max="1036" width="6.109375" customWidth="1"/>
    <col min="1037" max="1037" width="10.109375" customWidth="1"/>
    <col min="1038" max="1038" width="6.6640625" customWidth="1"/>
    <col min="1039" max="1039" width="10.33203125" customWidth="1"/>
    <col min="1040" max="1040" width="8.109375" customWidth="1"/>
    <col min="1041" max="1041" width="9.44140625" customWidth="1"/>
    <col min="1042" max="1042" width="6" customWidth="1"/>
    <col min="1281" max="1281" width="50.88671875" customWidth="1"/>
    <col min="1282" max="1282" width="5.109375" customWidth="1"/>
    <col min="1283" max="1283" width="4.5546875" customWidth="1"/>
    <col min="1284" max="1285" width="9.44140625" customWidth="1"/>
    <col min="1286" max="1286" width="5.88671875" customWidth="1"/>
    <col min="1287" max="1287" width="5.44140625" customWidth="1"/>
    <col min="1288" max="1288" width="5.6640625" customWidth="1"/>
    <col min="1289" max="1289" width="9.5546875" customWidth="1"/>
    <col min="1290" max="1290" width="10" customWidth="1"/>
    <col min="1291" max="1291" width="10.88671875" customWidth="1"/>
    <col min="1292" max="1292" width="6.109375" customWidth="1"/>
    <col min="1293" max="1293" width="10.109375" customWidth="1"/>
    <col min="1294" max="1294" width="6.6640625" customWidth="1"/>
    <col min="1295" max="1295" width="10.33203125" customWidth="1"/>
    <col min="1296" max="1296" width="8.109375" customWidth="1"/>
    <col min="1297" max="1297" width="9.44140625" customWidth="1"/>
    <col min="1298" max="1298" width="6" customWidth="1"/>
    <col min="1537" max="1537" width="50.88671875" customWidth="1"/>
    <col min="1538" max="1538" width="5.109375" customWidth="1"/>
    <col min="1539" max="1539" width="4.5546875" customWidth="1"/>
    <col min="1540" max="1541" width="9.44140625" customWidth="1"/>
    <col min="1542" max="1542" width="5.88671875" customWidth="1"/>
    <col min="1543" max="1543" width="5.44140625" customWidth="1"/>
    <col min="1544" max="1544" width="5.6640625" customWidth="1"/>
    <col min="1545" max="1545" width="9.5546875" customWidth="1"/>
    <col min="1546" max="1546" width="10" customWidth="1"/>
    <col min="1547" max="1547" width="10.88671875" customWidth="1"/>
    <col min="1548" max="1548" width="6.109375" customWidth="1"/>
    <col min="1549" max="1549" width="10.109375" customWidth="1"/>
    <col min="1550" max="1550" width="6.6640625" customWidth="1"/>
    <col min="1551" max="1551" width="10.33203125" customWidth="1"/>
    <col min="1552" max="1552" width="8.109375" customWidth="1"/>
    <col min="1553" max="1553" width="9.44140625" customWidth="1"/>
    <col min="1554" max="1554" width="6" customWidth="1"/>
    <col min="1793" max="1793" width="50.88671875" customWidth="1"/>
    <col min="1794" max="1794" width="5.109375" customWidth="1"/>
    <col min="1795" max="1795" width="4.5546875" customWidth="1"/>
    <col min="1796" max="1797" width="9.44140625" customWidth="1"/>
    <col min="1798" max="1798" width="5.88671875" customWidth="1"/>
    <col min="1799" max="1799" width="5.44140625" customWidth="1"/>
    <col min="1800" max="1800" width="5.6640625" customWidth="1"/>
    <col min="1801" max="1801" width="9.5546875" customWidth="1"/>
    <col min="1802" max="1802" width="10" customWidth="1"/>
    <col min="1803" max="1803" width="10.88671875" customWidth="1"/>
    <col min="1804" max="1804" width="6.109375" customWidth="1"/>
    <col min="1805" max="1805" width="10.109375" customWidth="1"/>
    <col min="1806" max="1806" width="6.6640625" customWidth="1"/>
    <col min="1807" max="1807" width="10.33203125" customWidth="1"/>
    <col min="1808" max="1808" width="8.109375" customWidth="1"/>
    <col min="1809" max="1809" width="9.44140625" customWidth="1"/>
    <col min="1810" max="1810" width="6" customWidth="1"/>
    <col min="2049" max="2049" width="50.88671875" customWidth="1"/>
    <col min="2050" max="2050" width="5.109375" customWidth="1"/>
    <col min="2051" max="2051" width="4.5546875" customWidth="1"/>
    <col min="2052" max="2053" width="9.44140625" customWidth="1"/>
    <col min="2054" max="2054" width="5.88671875" customWidth="1"/>
    <col min="2055" max="2055" width="5.44140625" customWidth="1"/>
    <col min="2056" max="2056" width="5.6640625" customWidth="1"/>
    <col min="2057" max="2057" width="9.5546875" customWidth="1"/>
    <col min="2058" max="2058" width="10" customWidth="1"/>
    <col min="2059" max="2059" width="10.88671875" customWidth="1"/>
    <col min="2060" max="2060" width="6.109375" customWidth="1"/>
    <col min="2061" max="2061" width="10.109375" customWidth="1"/>
    <col min="2062" max="2062" width="6.6640625" customWidth="1"/>
    <col min="2063" max="2063" width="10.33203125" customWidth="1"/>
    <col min="2064" max="2064" width="8.109375" customWidth="1"/>
    <col min="2065" max="2065" width="9.44140625" customWidth="1"/>
    <col min="2066" max="2066" width="6" customWidth="1"/>
    <col min="2305" max="2305" width="50.88671875" customWidth="1"/>
    <col min="2306" max="2306" width="5.109375" customWidth="1"/>
    <col min="2307" max="2307" width="4.5546875" customWidth="1"/>
    <col min="2308" max="2309" width="9.44140625" customWidth="1"/>
    <col min="2310" max="2310" width="5.88671875" customWidth="1"/>
    <col min="2311" max="2311" width="5.44140625" customWidth="1"/>
    <col min="2312" max="2312" width="5.6640625" customWidth="1"/>
    <col min="2313" max="2313" width="9.5546875" customWidth="1"/>
    <col min="2314" max="2314" width="10" customWidth="1"/>
    <col min="2315" max="2315" width="10.88671875" customWidth="1"/>
    <col min="2316" max="2316" width="6.109375" customWidth="1"/>
    <col min="2317" max="2317" width="10.109375" customWidth="1"/>
    <col min="2318" max="2318" width="6.6640625" customWidth="1"/>
    <col min="2319" max="2319" width="10.33203125" customWidth="1"/>
    <col min="2320" max="2320" width="8.109375" customWidth="1"/>
    <col min="2321" max="2321" width="9.44140625" customWidth="1"/>
    <col min="2322" max="2322" width="6" customWidth="1"/>
    <col min="2561" max="2561" width="50.88671875" customWidth="1"/>
    <col min="2562" max="2562" width="5.109375" customWidth="1"/>
    <col min="2563" max="2563" width="4.5546875" customWidth="1"/>
    <col min="2564" max="2565" width="9.44140625" customWidth="1"/>
    <col min="2566" max="2566" width="5.88671875" customWidth="1"/>
    <col min="2567" max="2567" width="5.44140625" customWidth="1"/>
    <col min="2568" max="2568" width="5.6640625" customWidth="1"/>
    <col min="2569" max="2569" width="9.5546875" customWidth="1"/>
    <col min="2570" max="2570" width="10" customWidth="1"/>
    <col min="2571" max="2571" width="10.88671875" customWidth="1"/>
    <col min="2572" max="2572" width="6.109375" customWidth="1"/>
    <col min="2573" max="2573" width="10.109375" customWidth="1"/>
    <col min="2574" max="2574" width="6.6640625" customWidth="1"/>
    <col min="2575" max="2575" width="10.33203125" customWidth="1"/>
    <col min="2576" max="2576" width="8.109375" customWidth="1"/>
    <col min="2577" max="2577" width="9.44140625" customWidth="1"/>
    <col min="2578" max="2578" width="6" customWidth="1"/>
    <col min="2817" max="2817" width="50.88671875" customWidth="1"/>
    <col min="2818" max="2818" width="5.109375" customWidth="1"/>
    <col min="2819" max="2819" width="4.5546875" customWidth="1"/>
    <col min="2820" max="2821" width="9.44140625" customWidth="1"/>
    <col min="2822" max="2822" width="5.88671875" customWidth="1"/>
    <col min="2823" max="2823" width="5.44140625" customWidth="1"/>
    <col min="2824" max="2824" width="5.6640625" customWidth="1"/>
    <col min="2825" max="2825" width="9.5546875" customWidth="1"/>
    <col min="2826" max="2826" width="10" customWidth="1"/>
    <col min="2827" max="2827" width="10.88671875" customWidth="1"/>
    <col min="2828" max="2828" width="6.109375" customWidth="1"/>
    <col min="2829" max="2829" width="10.109375" customWidth="1"/>
    <col min="2830" max="2830" width="6.6640625" customWidth="1"/>
    <col min="2831" max="2831" width="10.33203125" customWidth="1"/>
    <col min="2832" max="2832" width="8.109375" customWidth="1"/>
    <col min="2833" max="2833" width="9.44140625" customWidth="1"/>
    <col min="2834" max="2834" width="6" customWidth="1"/>
    <col min="3073" max="3073" width="50.88671875" customWidth="1"/>
    <col min="3074" max="3074" width="5.109375" customWidth="1"/>
    <col min="3075" max="3075" width="4.5546875" customWidth="1"/>
    <col min="3076" max="3077" width="9.44140625" customWidth="1"/>
    <col min="3078" max="3078" width="5.88671875" customWidth="1"/>
    <col min="3079" max="3079" width="5.44140625" customWidth="1"/>
    <col min="3080" max="3080" width="5.6640625" customWidth="1"/>
    <col min="3081" max="3081" width="9.5546875" customWidth="1"/>
    <col min="3082" max="3082" width="10" customWidth="1"/>
    <col min="3083" max="3083" width="10.88671875" customWidth="1"/>
    <col min="3084" max="3084" width="6.109375" customWidth="1"/>
    <col min="3085" max="3085" width="10.109375" customWidth="1"/>
    <col min="3086" max="3086" width="6.6640625" customWidth="1"/>
    <col min="3087" max="3087" width="10.33203125" customWidth="1"/>
    <col min="3088" max="3088" width="8.109375" customWidth="1"/>
    <col min="3089" max="3089" width="9.44140625" customWidth="1"/>
    <col min="3090" max="3090" width="6" customWidth="1"/>
    <col min="3329" max="3329" width="50.88671875" customWidth="1"/>
    <col min="3330" max="3330" width="5.109375" customWidth="1"/>
    <col min="3331" max="3331" width="4.5546875" customWidth="1"/>
    <col min="3332" max="3333" width="9.44140625" customWidth="1"/>
    <col min="3334" max="3334" width="5.88671875" customWidth="1"/>
    <col min="3335" max="3335" width="5.44140625" customWidth="1"/>
    <col min="3336" max="3336" width="5.6640625" customWidth="1"/>
    <col min="3337" max="3337" width="9.5546875" customWidth="1"/>
    <col min="3338" max="3338" width="10" customWidth="1"/>
    <col min="3339" max="3339" width="10.88671875" customWidth="1"/>
    <col min="3340" max="3340" width="6.109375" customWidth="1"/>
    <col min="3341" max="3341" width="10.109375" customWidth="1"/>
    <col min="3342" max="3342" width="6.6640625" customWidth="1"/>
    <col min="3343" max="3343" width="10.33203125" customWidth="1"/>
    <col min="3344" max="3344" width="8.109375" customWidth="1"/>
    <col min="3345" max="3345" width="9.44140625" customWidth="1"/>
    <col min="3346" max="3346" width="6" customWidth="1"/>
    <col min="3585" max="3585" width="50.88671875" customWidth="1"/>
    <col min="3586" max="3586" width="5.109375" customWidth="1"/>
    <col min="3587" max="3587" width="4.5546875" customWidth="1"/>
    <col min="3588" max="3589" width="9.44140625" customWidth="1"/>
    <col min="3590" max="3590" width="5.88671875" customWidth="1"/>
    <col min="3591" max="3591" width="5.44140625" customWidth="1"/>
    <col min="3592" max="3592" width="5.6640625" customWidth="1"/>
    <col min="3593" max="3593" width="9.5546875" customWidth="1"/>
    <col min="3594" max="3594" width="10" customWidth="1"/>
    <col min="3595" max="3595" width="10.88671875" customWidth="1"/>
    <col min="3596" max="3596" width="6.109375" customWidth="1"/>
    <col min="3597" max="3597" width="10.109375" customWidth="1"/>
    <col min="3598" max="3598" width="6.6640625" customWidth="1"/>
    <col min="3599" max="3599" width="10.33203125" customWidth="1"/>
    <col min="3600" max="3600" width="8.109375" customWidth="1"/>
    <col min="3601" max="3601" width="9.44140625" customWidth="1"/>
    <col min="3602" max="3602" width="6" customWidth="1"/>
    <col min="3841" max="3841" width="50.88671875" customWidth="1"/>
    <col min="3842" max="3842" width="5.109375" customWidth="1"/>
    <col min="3843" max="3843" width="4.5546875" customWidth="1"/>
    <col min="3844" max="3845" width="9.44140625" customWidth="1"/>
    <col min="3846" max="3846" width="5.88671875" customWidth="1"/>
    <col min="3847" max="3847" width="5.44140625" customWidth="1"/>
    <col min="3848" max="3848" width="5.6640625" customWidth="1"/>
    <col min="3849" max="3849" width="9.5546875" customWidth="1"/>
    <col min="3850" max="3850" width="10" customWidth="1"/>
    <col min="3851" max="3851" width="10.88671875" customWidth="1"/>
    <col min="3852" max="3852" width="6.109375" customWidth="1"/>
    <col min="3853" max="3853" width="10.109375" customWidth="1"/>
    <col min="3854" max="3854" width="6.6640625" customWidth="1"/>
    <col min="3855" max="3855" width="10.33203125" customWidth="1"/>
    <col min="3856" max="3856" width="8.109375" customWidth="1"/>
    <col min="3857" max="3857" width="9.44140625" customWidth="1"/>
    <col min="3858" max="3858" width="6" customWidth="1"/>
    <col min="4097" max="4097" width="50.88671875" customWidth="1"/>
    <col min="4098" max="4098" width="5.109375" customWidth="1"/>
    <col min="4099" max="4099" width="4.5546875" customWidth="1"/>
    <col min="4100" max="4101" width="9.44140625" customWidth="1"/>
    <col min="4102" max="4102" width="5.88671875" customWidth="1"/>
    <col min="4103" max="4103" width="5.44140625" customWidth="1"/>
    <col min="4104" max="4104" width="5.6640625" customWidth="1"/>
    <col min="4105" max="4105" width="9.5546875" customWidth="1"/>
    <col min="4106" max="4106" width="10" customWidth="1"/>
    <col min="4107" max="4107" width="10.88671875" customWidth="1"/>
    <col min="4108" max="4108" width="6.109375" customWidth="1"/>
    <col min="4109" max="4109" width="10.109375" customWidth="1"/>
    <col min="4110" max="4110" width="6.6640625" customWidth="1"/>
    <col min="4111" max="4111" width="10.33203125" customWidth="1"/>
    <col min="4112" max="4112" width="8.109375" customWidth="1"/>
    <col min="4113" max="4113" width="9.44140625" customWidth="1"/>
    <col min="4114" max="4114" width="6" customWidth="1"/>
    <col min="4353" max="4353" width="50.88671875" customWidth="1"/>
    <col min="4354" max="4354" width="5.109375" customWidth="1"/>
    <col min="4355" max="4355" width="4.5546875" customWidth="1"/>
    <col min="4356" max="4357" width="9.44140625" customWidth="1"/>
    <col min="4358" max="4358" width="5.88671875" customWidth="1"/>
    <col min="4359" max="4359" width="5.44140625" customWidth="1"/>
    <col min="4360" max="4360" width="5.6640625" customWidth="1"/>
    <col min="4361" max="4361" width="9.5546875" customWidth="1"/>
    <col min="4362" max="4362" width="10" customWidth="1"/>
    <col min="4363" max="4363" width="10.88671875" customWidth="1"/>
    <col min="4364" max="4364" width="6.109375" customWidth="1"/>
    <col min="4365" max="4365" width="10.109375" customWidth="1"/>
    <col min="4366" max="4366" width="6.6640625" customWidth="1"/>
    <col min="4367" max="4367" width="10.33203125" customWidth="1"/>
    <col min="4368" max="4368" width="8.109375" customWidth="1"/>
    <col min="4369" max="4369" width="9.44140625" customWidth="1"/>
    <col min="4370" max="4370" width="6" customWidth="1"/>
    <col min="4609" max="4609" width="50.88671875" customWidth="1"/>
    <col min="4610" max="4610" width="5.109375" customWidth="1"/>
    <col min="4611" max="4611" width="4.5546875" customWidth="1"/>
    <col min="4612" max="4613" width="9.44140625" customWidth="1"/>
    <col min="4614" max="4614" width="5.88671875" customWidth="1"/>
    <col min="4615" max="4615" width="5.44140625" customWidth="1"/>
    <col min="4616" max="4616" width="5.6640625" customWidth="1"/>
    <col min="4617" max="4617" width="9.5546875" customWidth="1"/>
    <col min="4618" max="4618" width="10" customWidth="1"/>
    <col min="4619" max="4619" width="10.88671875" customWidth="1"/>
    <col min="4620" max="4620" width="6.109375" customWidth="1"/>
    <col min="4621" max="4621" width="10.109375" customWidth="1"/>
    <col min="4622" max="4622" width="6.6640625" customWidth="1"/>
    <col min="4623" max="4623" width="10.33203125" customWidth="1"/>
    <col min="4624" max="4624" width="8.109375" customWidth="1"/>
    <col min="4625" max="4625" width="9.44140625" customWidth="1"/>
    <col min="4626" max="4626" width="6" customWidth="1"/>
    <col min="4865" max="4865" width="50.88671875" customWidth="1"/>
    <col min="4866" max="4866" width="5.109375" customWidth="1"/>
    <col min="4867" max="4867" width="4.5546875" customWidth="1"/>
    <col min="4868" max="4869" width="9.44140625" customWidth="1"/>
    <col min="4870" max="4870" width="5.88671875" customWidth="1"/>
    <col min="4871" max="4871" width="5.44140625" customWidth="1"/>
    <col min="4872" max="4872" width="5.6640625" customWidth="1"/>
    <col min="4873" max="4873" width="9.5546875" customWidth="1"/>
    <col min="4874" max="4874" width="10" customWidth="1"/>
    <col min="4875" max="4875" width="10.88671875" customWidth="1"/>
    <col min="4876" max="4876" width="6.109375" customWidth="1"/>
    <col min="4877" max="4877" width="10.109375" customWidth="1"/>
    <col min="4878" max="4878" width="6.6640625" customWidth="1"/>
    <col min="4879" max="4879" width="10.33203125" customWidth="1"/>
    <col min="4880" max="4880" width="8.109375" customWidth="1"/>
    <col min="4881" max="4881" width="9.44140625" customWidth="1"/>
    <col min="4882" max="4882" width="6" customWidth="1"/>
    <col min="5121" max="5121" width="50.88671875" customWidth="1"/>
    <col min="5122" max="5122" width="5.109375" customWidth="1"/>
    <col min="5123" max="5123" width="4.5546875" customWidth="1"/>
    <col min="5124" max="5125" width="9.44140625" customWidth="1"/>
    <col min="5126" max="5126" width="5.88671875" customWidth="1"/>
    <col min="5127" max="5127" width="5.44140625" customWidth="1"/>
    <col min="5128" max="5128" width="5.6640625" customWidth="1"/>
    <col min="5129" max="5129" width="9.5546875" customWidth="1"/>
    <col min="5130" max="5130" width="10" customWidth="1"/>
    <col min="5131" max="5131" width="10.88671875" customWidth="1"/>
    <col min="5132" max="5132" width="6.109375" customWidth="1"/>
    <col min="5133" max="5133" width="10.109375" customWidth="1"/>
    <col min="5134" max="5134" width="6.6640625" customWidth="1"/>
    <col min="5135" max="5135" width="10.33203125" customWidth="1"/>
    <col min="5136" max="5136" width="8.109375" customWidth="1"/>
    <col min="5137" max="5137" width="9.44140625" customWidth="1"/>
    <col min="5138" max="5138" width="6" customWidth="1"/>
    <col min="5377" max="5377" width="50.88671875" customWidth="1"/>
    <col min="5378" max="5378" width="5.109375" customWidth="1"/>
    <col min="5379" max="5379" width="4.5546875" customWidth="1"/>
    <col min="5380" max="5381" width="9.44140625" customWidth="1"/>
    <col min="5382" max="5382" width="5.88671875" customWidth="1"/>
    <col min="5383" max="5383" width="5.44140625" customWidth="1"/>
    <col min="5384" max="5384" width="5.6640625" customWidth="1"/>
    <col min="5385" max="5385" width="9.5546875" customWidth="1"/>
    <col min="5386" max="5386" width="10" customWidth="1"/>
    <col min="5387" max="5387" width="10.88671875" customWidth="1"/>
    <col min="5388" max="5388" width="6.109375" customWidth="1"/>
    <col min="5389" max="5389" width="10.109375" customWidth="1"/>
    <col min="5390" max="5390" width="6.6640625" customWidth="1"/>
    <col min="5391" max="5391" width="10.33203125" customWidth="1"/>
    <col min="5392" max="5392" width="8.109375" customWidth="1"/>
    <col min="5393" max="5393" width="9.44140625" customWidth="1"/>
    <col min="5394" max="5394" width="6" customWidth="1"/>
    <col min="5633" max="5633" width="50.88671875" customWidth="1"/>
    <col min="5634" max="5634" width="5.109375" customWidth="1"/>
    <col min="5635" max="5635" width="4.5546875" customWidth="1"/>
    <col min="5636" max="5637" width="9.44140625" customWidth="1"/>
    <col min="5638" max="5638" width="5.88671875" customWidth="1"/>
    <col min="5639" max="5639" width="5.44140625" customWidth="1"/>
    <col min="5640" max="5640" width="5.6640625" customWidth="1"/>
    <col min="5641" max="5641" width="9.5546875" customWidth="1"/>
    <col min="5642" max="5642" width="10" customWidth="1"/>
    <col min="5643" max="5643" width="10.88671875" customWidth="1"/>
    <col min="5644" max="5644" width="6.109375" customWidth="1"/>
    <col min="5645" max="5645" width="10.109375" customWidth="1"/>
    <col min="5646" max="5646" width="6.6640625" customWidth="1"/>
    <col min="5647" max="5647" width="10.33203125" customWidth="1"/>
    <col min="5648" max="5648" width="8.109375" customWidth="1"/>
    <col min="5649" max="5649" width="9.44140625" customWidth="1"/>
    <col min="5650" max="5650" width="6" customWidth="1"/>
    <col min="5889" max="5889" width="50.88671875" customWidth="1"/>
    <col min="5890" max="5890" width="5.109375" customWidth="1"/>
    <col min="5891" max="5891" width="4.5546875" customWidth="1"/>
    <col min="5892" max="5893" width="9.44140625" customWidth="1"/>
    <col min="5894" max="5894" width="5.88671875" customWidth="1"/>
    <col min="5895" max="5895" width="5.44140625" customWidth="1"/>
    <col min="5896" max="5896" width="5.6640625" customWidth="1"/>
    <col min="5897" max="5897" width="9.5546875" customWidth="1"/>
    <col min="5898" max="5898" width="10" customWidth="1"/>
    <col min="5899" max="5899" width="10.88671875" customWidth="1"/>
    <col min="5900" max="5900" width="6.109375" customWidth="1"/>
    <col min="5901" max="5901" width="10.109375" customWidth="1"/>
    <col min="5902" max="5902" width="6.6640625" customWidth="1"/>
    <col min="5903" max="5903" width="10.33203125" customWidth="1"/>
    <col min="5904" max="5904" width="8.109375" customWidth="1"/>
    <col min="5905" max="5905" width="9.44140625" customWidth="1"/>
    <col min="5906" max="5906" width="6" customWidth="1"/>
    <col min="6145" max="6145" width="50.88671875" customWidth="1"/>
    <col min="6146" max="6146" width="5.109375" customWidth="1"/>
    <col min="6147" max="6147" width="4.5546875" customWidth="1"/>
    <col min="6148" max="6149" width="9.44140625" customWidth="1"/>
    <col min="6150" max="6150" width="5.88671875" customWidth="1"/>
    <col min="6151" max="6151" width="5.44140625" customWidth="1"/>
    <col min="6152" max="6152" width="5.6640625" customWidth="1"/>
    <col min="6153" max="6153" width="9.5546875" customWidth="1"/>
    <col min="6154" max="6154" width="10" customWidth="1"/>
    <col min="6155" max="6155" width="10.88671875" customWidth="1"/>
    <col min="6156" max="6156" width="6.109375" customWidth="1"/>
    <col min="6157" max="6157" width="10.109375" customWidth="1"/>
    <col min="6158" max="6158" width="6.6640625" customWidth="1"/>
    <col min="6159" max="6159" width="10.33203125" customWidth="1"/>
    <col min="6160" max="6160" width="8.109375" customWidth="1"/>
    <col min="6161" max="6161" width="9.44140625" customWidth="1"/>
    <col min="6162" max="6162" width="6" customWidth="1"/>
    <col min="6401" max="6401" width="50.88671875" customWidth="1"/>
    <col min="6402" max="6402" width="5.109375" customWidth="1"/>
    <col min="6403" max="6403" width="4.5546875" customWidth="1"/>
    <col min="6404" max="6405" width="9.44140625" customWidth="1"/>
    <col min="6406" max="6406" width="5.88671875" customWidth="1"/>
    <col min="6407" max="6407" width="5.44140625" customWidth="1"/>
    <col min="6408" max="6408" width="5.6640625" customWidth="1"/>
    <col min="6409" max="6409" width="9.5546875" customWidth="1"/>
    <col min="6410" max="6410" width="10" customWidth="1"/>
    <col min="6411" max="6411" width="10.88671875" customWidth="1"/>
    <col min="6412" max="6412" width="6.109375" customWidth="1"/>
    <col min="6413" max="6413" width="10.109375" customWidth="1"/>
    <col min="6414" max="6414" width="6.6640625" customWidth="1"/>
    <col min="6415" max="6415" width="10.33203125" customWidth="1"/>
    <col min="6416" max="6416" width="8.109375" customWidth="1"/>
    <col min="6417" max="6417" width="9.44140625" customWidth="1"/>
    <col min="6418" max="6418" width="6" customWidth="1"/>
    <col min="6657" max="6657" width="50.88671875" customWidth="1"/>
    <col min="6658" max="6658" width="5.109375" customWidth="1"/>
    <col min="6659" max="6659" width="4.5546875" customWidth="1"/>
    <col min="6660" max="6661" width="9.44140625" customWidth="1"/>
    <col min="6662" max="6662" width="5.88671875" customWidth="1"/>
    <col min="6663" max="6663" width="5.44140625" customWidth="1"/>
    <col min="6664" max="6664" width="5.6640625" customWidth="1"/>
    <col min="6665" max="6665" width="9.5546875" customWidth="1"/>
    <col min="6666" max="6666" width="10" customWidth="1"/>
    <col min="6667" max="6667" width="10.88671875" customWidth="1"/>
    <col min="6668" max="6668" width="6.109375" customWidth="1"/>
    <col min="6669" max="6669" width="10.109375" customWidth="1"/>
    <col min="6670" max="6670" width="6.6640625" customWidth="1"/>
    <col min="6671" max="6671" width="10.33203125" customWidth="1"/>
    <col min="6672" max="6672" width="8.109375" customWidth="1"/>
    <col min="6673" max="6673" width="9.44140625" customWidth="1"/>
    <col min="6674" max="6674" width="6" customWidth="1"/>
    <col min="6913" max="6913" width="50.88671875" customWidth="1"/>
    <col min="6914" max="6914" width="5.109375" customWidth="1"/>
    <col min="6915" max="6915" width="4.5546875" customWidth="1"/>
    <col min="6916" max="6917" width="9.44140625" customWidth="1"/>
    <col min="6918" max="6918" width="5.88671875" customWidth="1"/>
    <col min="6919" max="6919" width="5.44140625" customWidth="1"/>
    <col min="6920" max="6920" width="5.6640625" customWidth="1"/>
    <col min="6921" max="6921" width="9.5546875" customWidth="1"/>
    <col min="6922" max="6922" width="10" customWidth="1"/>
    <col min="6923" max="6923" width="10.88671875" customWidth="1"/>
    <col min="6924" max="6924" width="6.109375" customWidth="1"/>
    <col min="6925" max="6925" width="10.109375" customWidth="1"/>
    <col min="6926" max="6926" width="6.6640625" customWidth="1"/>
    <col min="6927" max="6927" width="10.33203125" customWidth="1"/>
    <col min="6928" max="6928" width="8.109375" customWidth="1"/>
    <col min="6929" max="6929" width="9.44140625" customWidth="1"/>
    <col min="6930" max="6930" width="6" customWidth="1"/>
    <col min="7169" max="7169" width="50.88671875" customWidth="1"/>
    <col min="7170" max="7170" width="5.109375" customWidth="1"/>
    <col min="7171" max="7171" width="4.5546875" customWidth="1"/>
    <col min="7172" max="7173" width="9.44140625" customWidth="1"/>
    <col min="7174" max="7174" width="5.88671875" customWidth="1"/>
    <col min="7175" max="7175" width="5.44140625" customWidth="1"/>
    <col min="7176" max="7176" width="5.6640625" customWidth="1"/>
    <col min="7177" max="7177" width="9.5546875" customWidth="1"/>
    <col min="7178" max="7178" width="10" customWidth="1"/>
    <col min="7179" max="7179" width="10.88671875" customWidth="1"/>
    <col min="7180" max="7180" width="6.109375" customWidth="1"/>
    <col min="7181" max="7181" width="10.109375" customWidth="1"/>
    <col min="7182" max="7182" width="6.6640625" customWidth="1"/>
    <col min="7183" max="7183" width="10.33203125" customWidth="1"/>
    <col min="7184" max="7184" width="8.109375" customWidth="1"/>
    <col min="7185" max="7185" width="9.44140625" customWidth="1"/>
    <col min="7186" max="7186" width="6" customWidth="1"/>
    <col min="7425" max="7425" width="50.88671875" customWidth="1"/>
    <col min="7426" max="7426" width="5.109375" customWidth="1"/>
    <col min="7427" max="7427" width="4.5546875" customWidth="1"/>
    <col min="7428" max="7429" width="9.44140625" customWidth="1"/>
    <col min="7430" max="7430" width="5.88671875" customWidth="1"/>
    <col min="7431" max="7431" width="5.44140625" customWidth="1"/>
    <col min="7432" max="7432" width="5.6640625" customWidth="1"/>
    <col min="7433" max="7433" width="9.5546875" customWidth="1"/>
    <col min="7434" max="7434" width="10" customWidth="1"/>
    <col min="7435" max="7435" width="10.88671875" customWidth="1"/>
    <col min="7436" max="7436" width="6.109375" customWidth="1"/>
    <col min="7437" max="7437" width="10.109375" customWidth="1"/>
    <col min="7438" max="7438" width="6.6640625" customWidth="1"/>
    <col min="7439" max="7439" width="10.33203125" customWidth="1"/>
    <col min="7440" max="7440" width="8.109375" customWidth="1"/>
    <col min="7441" max="7441" width="9.44140625" customWidth="1"/>
    <col min="7442" max="7442" width="6" customWidth="1"/>
    <col min="7681" max="7681" width="50.88671875" customWidth="1"/>
    <col min="7682" max="7682" width="5.109375" customWidth="1"/>
    <col min="7683" max="7683" width="4.5546875" customWidth="1"/>
    <col min="7684" max="7685" width="9.44140625" customWidth="1"/>
    <col min="7686" max="7686" width="5.88671875" customWidth="1"/>
    <col min="7687" max="7687" width="5.44140625" customWidth="1"/>
    <col min="7688" max="7688" width="5.6640625" customWidth="1"/>
    <col min="7689" max="7689" width="9.5546875" customWidth="1"/>
    <col min="7690" max="7690" width="10" customWidth="1"/>
    <col min="7691" max="7691" width="10.88671875" customWidth="1"/>
    <col min="7692" max="7692" width="6.109375" customWidth="1"/>
    <col min="7693" max="7693" width="10.109375" customWidth="1"/>
    <col min="7694" max="7694" width="6.6640625" customWidth="1"/>
    <col min="7695" max="7695" width="10.33203125" customWidth="1"/>
    <col min="7696" max="7696" width="8.109375" customWidth="1"/>
    <col min="7697" max="7697" width="9.44140625" customWidth="1"/>
    <col min="7698" max="7698" width="6" customWidth="1"/>
    <col min="7937" max="7937" width="50.88671875" customWidth="1"/>
    <col min="7938" max="7938" width="5.109375" customWidth="1"/>
    <col min="7939" max="7939" width="4.5546875" customWidth="1"/>
    <col min="7940" max="7941" width="9.44140625" customWidth="1"/>
    <col min="7942" max="7942" width="5.88671875" customWidth="1"/>
    <col min="7943" max="7943" width="5.44140625" customWidth="1"/>
    <col min="7944" max="7944" width="5.6640625" customWidth="1"/>
    <col min="7945" max="7945" width="9.5546875" customWidth="1"/>
    <col min="7946" max="7946" width="10" customWidth="1"/>
    <col min="7947" max="7947" width="10.88671875" customWidth="1"/>
    <col min="7948" max="7948" width="6.109375" customWidth="1"/>
    <col min="7949" max="7949" width="10.109375" customWidth="1"/>
    <col min="7950" max="7950" width="6.6640625" customWidth="1"/>
    <col min="7951" max="7951" width="10.33203125" customWidth="1"/>
    <col min="7952" max="7952" width="8.109375" customWidth="1"/>
    <col min="7953" max="7953" width="9.44140625" customWidth="1"/>
    <col min="7954" max="7954" width="6" customWidth="1"/>
    <col min="8193" max="8193" width="50.88671875" customWidth="1"/>
    <col min="8194" max="8194" width="5.109375" customWidth="1"/>
    <col min="8195" max="8195" width="4.5546875" customWidth="1"/>
    <col min="8196" max="8197" width="9.44140625" customWidth="1"/>
    <col min="8198" max="8198" width="5.88671875" customWidth="1"/>
    <col min="8199" max="8199" width="5.44140625" customWidth="1"/>
    <col min="8200" max="8200" width="5.6640625" customWidth="1"/>
    <col min="8201" max="8201" width="9.5546875" customWidth="1"/>
    <col min="8202" max="8202" width="10" customWidth="1"/>
    <col min="8203" max="8203" width="10.88671875" customWidth="1"/>
    <col min="8204" max="8204" width="6.109375" customWidth="1"/>
    <col min="8205" max="8205" width="10.109375" customWidth="1"/>
    <col min="8206" max="8206" width="6.6640625" customWidth="1"/>
    <col min="8207" max="8207" width="10.33203125" customWidth="1"/>
    <col min="8208" max="8208" width="8.109375" customWidth="1"/>
    <col min="8209" max="8209" width="9.44140625" customWidth="1"/>
    <col min="8210" max="8210" width="6" customWidth="1"/>
    <col min="8449" max="8449" width="50.88671875" customWidth="1"/>
    <col min="8450" max="8450" width="5.109375" customWidth="1"/>
    <col min="8451" max="8451" width="4.5546875" customWidth="1"/>
    <col min="8452" max="8453" width="9.44140625" customWidth="1"/>
    <col min="8454" max="8454" width="5.88671875" customWidth="1"/>
    <col min="8455" max="8455" width="5.44140625" customWidth="1"/>
    <col min="8456" max="8456" width="5.6640625" customWidth="1"/>
    <col min="8457" max="8457" width="9.5546875" customWidth="1"/>
    <col min="8458" max="8458" width="10" customWidth="1"/>
    <col min="8459" max="8459" width="10.88671875" customWidth="1"/>
    <col min="8460" max="8460" width="6.109375" customWidth="1"/>
    <col min="8461" max="8461" width="10.109375" customWidth="1"/>
    <col min="8462" max="8462" width="6.6640625" customWidth="1"/>
    <col min="8463" max="8463" width="10.33203125" customWidth="1"/>
    <col min="8464" max="8464" width="8.109375" customWidth="1"/>
    <col min="8465" max="8465" width="9.44140625" customWidth="1"/>
    <col min="8466" max="8466" width="6" customWidth="1"/>
    <col min="8705" max="8705" width="50.88671875" customWidth="1"/>
    <col min="8706" max="8706" width="5.109375" customWidth="1"/>
    <col min="8707" max="8707" width="4.5546875" customWidth="1"/>
    <col min="8708" max="8709" width="9.44140625" customWidth="1"/>
    <col min="8710" max="8710" width="5.88671875" customWidth="1"/>
    <col min="8711" max="8711" width="5.44140625" customWidth="1"/>
    <col min="8712" max="8712" width="5.6640625" customWidth="1"/>
    <col min="8713" max="8713" width="9.5546875" customWidth="1"/>
    <col min="8714" max="8714" width="10" customWidth="1"/>
    <col min="8715" max="8715" width="10.88671875" customWidth="1"/>
    <col min="8716" max="8716" width="6.109375" customWidth="1"/>
    <col min="8717" max="8717" width="10.109375" customWidth="1"/>
    <col min="8718" max="8718" width="6.6640625" customWidth="1"/>
    <col min="8719" max="8719" width="10.33203125" customWidth="1"/>
    <col min="8720" max="8720" width="8.109375" customWidth="1"/>
    <col min="8721" max="8721" width="9.44140625" customWidth="1"/>
    <col min="8722" max="8722" width="6" customWidth="1"/>
    <col min="8961" max="8961" width="50.88671875" customWidth="1"/>
    <col min="8962" max="8962" width="5.109375" customWidth="1"/>
    <col min="8963" max="8963" width="4.5546875" customWidth="1"/>
    <col min="8964" max="8965" width="9.44140625" customWidth="1"/>
    <col min="8966" max="8966" width="5.88671875" customWidth="1"/>
    <col min="8967" max="8967" width="5.44140625" customWidth="1"/>
    <col min="8968" max="8968" width="5.6640625" customWidth="1"/>
    <col min="8969" max="8969" width="9.5546875" customWidth="1"/>
    <col min="8970" max="8970" width="10" customWidth="1"/>
    <col min="8971" max="8971" width="10.88671875" customWidth="1"/>
    <col min="8972" max="8972" width="6.109375" customWidth="1"/>
    <col min="8973" max="8973" width="10.109375" customWidth="1"/>
    <col min="8974" max="8974" width="6.6640625" customWidth="1"/>
    <col min="8975" max="8975" width="10.33203125" customWidth="1"/>
    <col min="8976" max="8976" width="8.109375" customWidth="1"/>
    <col min="8977" max="8977" width="9.44140625" customWidth="1"/>
    <col min="8978" max="8978" width="6" customWidth="1"/>
    <col min="9217" max="9217" width="50.88671875" customWidth="1"/>
    <col min="9218" max="9218" width="5.109375" customWidth="1"/>
    <col min="9219" max="9219" width="4.5546875" customWidth="1"/>
    <col min="9220" max="9221" width="9.44140625" customWidth="1"/>
    <col min="9222" max="9222" width="5.88671875" customWidth="1"/>
    <col min="9223" max="9223" width="5.44140625" customWidth="1"/>
    <col min="9224" max="9224" width="5.6640625" customWidth="1"/>
    <col min="9225" max="9225" width="9.5546875" customWidth="1"/>
    <col min="9226" max="9226" width="10" customWidth="1"/>
    <col min="9227" max="9227" width="10.88671875" customWidth="1"/>
    <col min="9228" max="9228" width="6.109375" customWidth="1"/>
    <col min="9229" max="9229" width="10.109375" customWidth="1"/>
    <col min="9230" max="9230" width="6.6640625" customWidth="1"/>
    <col min="9231" max="9231" width="10.33203125" customWidth="1"/>
    <col min="9232" max="9232" width="8.109375" customWidth="1"/>
    <col min="9233" max="9233" width="9.44140625" customWidth="1"/>
    <col min="9234" max="9234" width="6" customWidth="1"/>
    <col min="9473" max="9473" width="50.88671875" customWidth="1"/>
    <col min="9474" max="9474" width="5.109375" customWidth="1"/>
    <col min="9475" max="9475" width="4.5546875" customWidth="1"/>
    <col min="9476" max="9477" width="9.44140625" customWidth="1"/>
    <col min="9478" max="9478" width="5.88671875" customWidth="1"/>
    <col min="9479" max="9479" width="5.44140625" customWidth="1"/>
    <col min="9480" max="9480" width="5.6640625" customWidth="1"/>
    <col min="9481" max="9481" width="9.5546875" customWidth="1"/>
    <col min="9482" max="9482" width="10" customWidth="1"/>
    <col min="9483" max="9483" width="10.88671875" customWidth="1"/>
    <col min="9484" max="9484" width="6.109375" customWidth="1"/>
    <col min="9485" max="9485" width="10.109375" customWidth="1"/>
    <col min="9486" max="9486" width="6.6640625" customWidth="1"/>
    <col min="9487" max="9487" width="10.33203125" customWidth="1"/>
    <col min="9488" max="9488" width="8.109375" customWidth="1"/>
    <col min="9489" max="9489" width="9.44140625" customWidth="1"/>
    <col min="9490" max="9490" width="6" customWidth="1"/>
    <col min="9729" max="9729" width="50.88671875" customWidth="1"/>
    <col min="9730" max="9730" width="5.109375" customWidth="1"/>
    <col min="9731" max="9731" width="4.5546875" customWidth="1"/>
    <col min="9732" max="9733" width="9.44140625" customWidth="1"/>
    <col min="9734" max="9734" width="5.88671875" customWidth="1"/>
    <col min="9735" max="9735" width="5.44140625" customWidth="1"/>
    <col min="9736" max="9736" width="5.6640625" customWidth="1"/>
    <col min="9737" max="9737" width="9.5546875" customWidth="1"/>
    <col min="9738" max="9738" width="10" customWidth="1"/>
    <col min="9739" max="9739" width="10.88671875" customWidth="1"/>
    <col min="9740" max="9740" width="6.109375" customWidth="1"/>
    <col min="9741" max="9741" width="10.109375" customWidth="1"/>
    <col min="9742" max="9742" width="6.6640625" customWidth="1"/>
    <col min="9743" max="9743" width="10.33203125" customWidth="1"/>
    <col min="9744" max="9744" width="8.109375" customWidth="1"/>
    <col min="9745" max="9745" width="9.44140625" customWidth="1"/>
    <col min="9746" max="9746" width="6" customWidth="1"/>
    <col min="9985" max="9985" width="50.88671875" customWidth="1"/>
    <col min="9986" max="9986" width="5.109375" customWidth="1"/>
    <col min="9987" max="9987" width="4.5546875" customWidth="1"/>
    <col min="9988" max="9989" width="9.44140625" customWidth="1"/>
    <col min="9990" max="9990" width="5.88671875" customWidth="1"/>
    <col min="9991" max="9991" width="5.44140625" customWidth="1"/>
    <col min="9992" max="9992" width="5.6640625" customWidth="1"/>
    <col min="9993" max="9993" width="9.5546875" customWidth="1"/>
    <col min="9994" max="9994" width="10" customWidth="1"/>
    <col min="9995" max="9995" width="10.88671875" customWidth="1"/>
    <col min="9996" max="9996" width="6.109375" customWidth="1"/>
    <col min="9997" max="9997" width="10.109375" customWidth="1"/>
    <col min="9998" max="9998" width="6.6640625" customWidth="1"/>
    <col min="9999" max="9999" width="10.33203125" customWidth="1"/>
    <col min="10000" max="10000" width="8.109375" customWidth="1"/>
    <col min="10001" max="10001" width="9.44140625" customWidth="1"/>
    <col min="10002" max="10002" width="6" customWidth="1"/>
    <col min="10241" max="10241" width="50.88671875" customWidth="1"/>
    <col min="10242" max="10242" width="5.109375" customWidth="1"/>
    <col min="10243" max="10243" width="4.5546875" customWidth="1"/>
    <col min="10244" max="10245" width="9.44140625" customWidth="1"/>
    <col min="10246" max="10246" width="5.88671875" customWidth="1"/>
    <col min="10247" max="10247" width="5.44140625" customWidth="1"/>
    <col min="10248" max="10248" width="5.6640625" customWidth="1"/>
    <col min="10249" max="10249" width="9.5546875" customWidth="1"/>
    <col min="10250" max="10250" width="10" customWidth="1"/>
    <col min="10251" max="10251" width="10.88671875" customWidth="1"/>
    <col min="10252" max="10252" width="6.109375" customWidth="1"/>
    <col min="10253" max="10253" width="10.109375" customWidth="1"/>
    <col min="10254" max="10254" width="6.6640625" customWidth="1"/>
    <col min="10255" max="10255" width="10.33203125" customWidth="1"/>
    <col min="10256" max="10256" width="8.109375" customWidth="1"/>
    <col min="10257" max="10257" width="9.44140625" customWidth="1"/>
    <col min="10258" max="10258" width="6" customWidth="1"/>
    <col min="10497" max="10497" width="50.88671875" customWidth="1"/>
    <col min="10498" max="10498" width="5.109375" customWidth="1"/>
    <col min="10499" max="10499" width="4.5546875" customWidth="1"/>
    <col min="10500" max="10501" width="9.44140625" customWidth="1"/>
    <col min="10502" max="10502" width="5.88671875" customWidth="1"/>
    <col min="10503" max="10503" width="5.44140625" customWidth="1"/>
    <col min="10504" max="10504" width="5.6640625" customWidth="1"/>
    <col min="10505" max="10505" width="9.5546875" customWidth="1"/>
    <col min="10506" max="10506" width="10" customWidth="1"/>
    <col min="10507" max="10507" width="10.88671875" customWidth="1"/>
    <col min="10508" max="10508" width="6.109375" customWidth="1"/>
    <col min="10509" max="10509" width="10.109375" customWidth="1"/>
    <col min="10510" max="10510" width="6.6640625" customWidth="1"/>
    <col min="10511" max="10511" width="10.33203125" customWidth="1"/>
    <col min="10512" max="10512" width="8.109375" customWidth="1"/>
    <col min="10513" max="10513" width="9.44140625" customWidth="1"/>
    <col min="10514" max="10514" width="6" customWidth="1"/>
    <col min="10753" max="10753" width="50.88671875" customWidth="1"/>
    <col min="10754" max="10754" width="5.109375" customWidth="1"/>
    <col min="10755" max="10755" width="4.5546875" customWidth="1"/>
    <col min="10756" max="10757" width="9.44140625" customWidth="1"/>
    <col min="10758" max="10758" width="5.88671875" customWidth="1"/>
    <col min="10759" max="10759" width="5.44140625" customWidth="1"/>
    <col min="10760" max="10760" width="5.6640625" customWidth="1"/>
    <col min="10761" max="10761" width="9.5546875" customWidth="1"/>
    <col min="10762" max="10762" width="10" customWidth="1"/>
    <col min="10763" max="10763" width="10.88671875" customWidth="1"/>
    <col min="10764" max="10764" width="6.109375" customWidth="1"/>
    <col min="10765" max="10765" width="10.109375" customWidth="1"/>
    <col min="10766" max="10766" width="6.6640625" customWidth="1"/>
    <col min="10767" max="10767" width="10.33203125" customWidth="1"/>
    <col min="10768" max="10768" width="8.109375" customWidth="1"/>
    <col min="10769" max="10769" width="9.44140625" customWidth="1"/>
    <col min="10770" max="10770" width="6" customWidth="1"/>
    <col min="11009" max="11009" width="50.88671875" customWidth="1"/>
    <col min="11010" max="11010" width="5.109375" customWidth="1"/>
    <col min="11011" max="11011" width="4.5546875" customWidth="1"/>
    <col min="11012" max="11013" width="9.44140625" customWidth="1"/>
    <col min="11014" max="11014" width="5.88671875" customWidth="1"/>
    <col min="11015" max="11015" width="5.44140625" customWidth="1"/>
    <col min="11016" max="11016" width="5.6640625" customWidth="1"/>
    <col min="11017" max="11017" width="9.5546875" customWidth="1"/>
    <col min="11018" max="11018" width="10" customWidth="1"/>
    <col min="11019" max="11019" width="10.88671875" customWidth="1"/>
    <col min="11020" max="11020" width="6.109375" customWidth="1"/>
    <col min="11021" max="11021" width="10.109375" customWidth="1"/>
    <col min="11022" max="11022" width="6.6640625" customWidth="1"/>
    <col min="11023" max="11023" width="10.33203125" customWidth="1"/>
    <col min="11024" max="11024" width="8.109375" customWidth="1"/>
    <col min="11025" max="11025" width="9.44140625" customWidth="1"/>
    <col min="11026" max="11026" width="6" customWidth="1"/>
    <col min="11265" max="11265" width="50.88671875" customWidth="1"/>
    <col min="11266" max="11266" width="5.109375" customWidth="1"/>
    <col min="11267" max="11267" width="4.5546875" customWidth="1"/>
    <col min="11268" max="11269" width="9.44140625" customWidth="1"/>
    <col min="11270" max="11270" width="5.88671875" customWidth="1"/>
    <col min="11271" max="11271" width="5.44140625" customWidth="1"/>
    <col min="11272" max="11272" width="5.6640625" customWidth="1"/>
    <col min="11273" max="11273" width="9.5546875" customWidth="1"/>
    <col min="11274" max="11274" width="10" customWidth="1"/>
    <col min="11275" max="11275" width="10.88671875" customWidth="1"/>
    <col min="11276" max="11276" width="6.109375" customWidth="1"/>
    <col min="11277" max="11277" width="10.109375" customWidth="1"/>
    <col min="11278" max="11278" width="6.6640625" customWidth="1"/>
    <col min="11279" max="11279" width="10.33203125" customWidth="1"/>
    <col min="11280" max="11280" width="8.109375" customWidth="1"/>
    <col min="11281" max="11281" width="9.44140625" customWidth="1"/>
    <col min="11282" max="11282" width="6" customWidth="1"/>
    <col min="11521" max="11521" width="50.88671875" customWidth="1"/>
    <col min="11522" max="11522" width="5.109375" customWidth="1"/>
    <col min="11523" max="11523" width="4.5546875" customWidth="1"/>
    <col min="11524" max="11525" width="9.44140625" customWidth="1"/>
    <col min="11526" max="11526" width="5.88671875" customWidth="1"/>
    <col min="11527" max="11527" width="5.44140625" customWidth="1"/>
    <col min="11528" max="11528" width="5.6640625" customWidth="1"/>
    <col min="11529" max="11529" width="9.5546875" customWidth="1"/>
    <col min="11530" max="11530" width="10" customWidth="1"/>
    <col min="11531" max="11531" width="10.88671875" customWidth="1"/>
    <col min="11532" max="11532" width="6.109375" customWidth="1"/>
    <col min="11533" max="11533" width="10.109375" customWidth="1"/>
    <col min="11534" max="11534" width="6.6640625" customWidth="1"/>
    <col min="11535" max="11535" width="10.33203125" customWidth="1"/>
    <col min="11536" max="11536" width="8.109375" customWidth="1"/>
    <col min="11537" max="11537" width="9.44140625" customWidth="1"/>
    <col min="11538" max="11538" width="6" customWidth="1"/>
    <col min="11777" max="11777" width="50.88671875" customWidth="1"/>
    <col min="11778" max="11778" width="5.109375" customWidth="1"/>
    <col min="11779" max="11779" width="4.5546875" customWidth="1"/>
    <col min="11780" max="11781" width="9.44140625" customWidth="1"/>
    <col min="11782" max="11782" width="5.88671875" customWidth="1"/>
    <col min="11783" max="11783" width="5.44140625" customWidth="1"/>
    <col min="11784" max="11784" width="5.6640625" customWidth="1"/>
    <col min="11785" max="11785" width="9.5546875" customWidth="1"/>
    <col min="11786" max="11786" width="10" customWidth="1"/>
    <col min="11787" max="11787" width="10.88671875" customWidth="1"/>
    <col min="11788" max="11788" width="6.109375" customWidth="1"/>
    <col min="11789" max="11789" width="10.109375" customWidth="1"/>
    <col min="11790" max="11790" width="6.6640625" customWidth="1"/>
    <col min="11791" max="11791" width="10.33203125" customWidth="1"/>
    <col min="11792" max="11792" width="8.109375" customWidth="1"/>
    <col min="11793" max="11793" width="9.44140625" customWidth="1"/>
    <col min="11794" max="11794" width="6" customWidth="1"/>
    <col min="12033" max="12033" width="50.88671875" customWidth="1"/>
    <col min="12034" max="12034" width="5.109375" customWidth="1"/>
    <col min="12035" max="12035" width="4.5546875" customWidth="1"/>
    <col min="12036" max="12037" width="9.44140625" customWidth="1"/>
    <col min="12038" max="12038" width="5.88671875" customWidth="1"/>
    <col min="12039" max="12039" width="5.44140625" customWidth="1"/>
    <col min="12040" max="12040" width="5.6640625" customWidth="1"/>
    <col min="12041" max="12041" width="9.5546875" customWidth="1"/>
    <col min="12042" max="12042" width="10" customWidth="1"/>
    <col min="12043" max="12043" width="10.88671875" customWidth="1"/>
    <col min="12044" max="12044" width="6.109375" customWidth="1"/>
    <col min="12045" max="12045" width="10.109375" customWidth="1"/>
    <col min="12046" max="12046" width="6.6640625" customWidth="1"/>
    <col min="12047" max="12047" width="10.33203125" customWidth="1"/>
    <col min="12048" max="12048" width="8.109375" customWidth="1"/>
    <col min="12049" max="12049" width="9.44140625" customWidth="1"/>
    <col min="12050" max="12050" width="6" customWidth="1"/>
    <col min="12289" max="12289" width="50.88671875" customWidth="1"/>
    <col min="12290" max="12290" width="5.109375" customWidth="1"/>
    <col min="12291" max="12291" width="4.5546875" customWidth="1"/>
    <col min="12292" max="12293" width="9.44140625" customWidth="1"/>
    <col min="12294" max="12294" width="5.88671875" customWidth="1"/>
    <col min="12295" max="12295" width="5.44140625" customWidth="1"/>
    <col min="12296" max="12296" width="5.6640625" customWidth="1"/>
    <col min="12297" max="12297" width="9.5546875" customWidth="1"/>
    <col min="12298" max="12298" width="10" customWidth="1"/>
    <col min="12299" max="12299" width="10.88671875" customWidth="1"/>
    <col min="12300" max="12300" width="6.109375" customWidth="1"/>
    <col min="12301" max="12301" width="10.109375" customWidth="1"/>
    <col min="12302" max="12302" width="6.6640625" customWidth="1"/>
    <col min="12303" max="12303" width="10.33203125" customWidth="1"/>
    <col min="12304" max="12304" width="8.109375" customWidth="1"/>
    <col min="12305" max="12305" width="9.44140625" customWidth="1"/>
    <col min="12306" max="12306" width="6" customWidth="1"/>
    <col min="12545" max="12545" width="50.88671875" customWidth="1"/>
    <col min="12546" max="12546" width="5.109375" customWidth="1"/>
    <col min="12547" max="12547" width="4.5546875" customWidth="1"/>
    <col min="12548" max="12549" width="9.44140625" customWidth="1"/>
    <col min="12550" max="12550" width="5.88671875" customWidth="1"/>
    <col min="12551" max="12551" width="5.44140625" customWidth="1"/>
    <col min="12552" max="12552" width="5.6640625" customWidth="1"/>
    <col min="12553" max="12553" width="9.5546875" customWidth="1"/>
    <col min="12554" max="12554" width="10" customWidth="1"/>
    <col min="12555" max="12555" width="10.88671875" customWidth="1"/>
    <col min="12556" max="12556" width="6.109375" customWidth="1"/>
    <col min="12557" max="12557" width="10.109375" customWidth="1"/>
    <col min="12558" max="12558" width="6.6640625" customWidth="1"/>
    <col min="12559" max="12559" width="10.33203125" customWidth="1"/>
    <col min="12560" max="12560" width="8.109375" customWidth="1"/>
    <col min="12561" max="12561" width="9.44140625" customWidth="1"/>
    <col min="12562" max="12562" width="6" customWidth="1"/>
    <col min="12801" max="12801" width="50.88671875" customWidth="1"/>
    <col min="12802" max="12802" width="5.109375" customWidth="1"/>
    <col min="12803" max="12803" width="4.5546875" customWidth="1"/>
    <col min="12804" max="12805" width="9.44140625" customWidth="1"/>
    <col min="12806" max="12806" width="5.88671875" customWidth="1"/>
    <col min="12807" max="12807" width="5.44140625" customWidth="1"/>
    <col min="12808" max="12808" width="5.6640625" customWidth="1"/>
    <col min="12809" max="12809" width="9.5546875" customWidth="1"/>
    <col min="12810" max="12810" width="10" customWidth="1"/>
    <col min="12811" max="12811" width="10.88671875" customWidth="1"/>
    <col min="12812" max="12812" width="6.109375" customWidth="1"/>
    <col min="12813" max="12813" width="10.109375" customWidth="1"/>
    <col min="12814" max="12814" width="6.6640625" customWidth="1"/>
    <col min="12815" max="12815" width="10.33203125" customWidth="1"/>
    <col min="12816" max="12816" width="8.109375" customWidth="1"/>
    <col min="12817" max="12817" width="9.44140625" customWidth="1"/>
    <col min="12818" max="12818" width="6" customWidth="1"/>
    <col min="13057" max="13057" width="50.88671875" customWidth="1"/>
    <col min="13058" max="13058" width="5.109375" customWidth="1"/>
    <col min="13059" max="13059" width="4.5546875" customWidth="1"/>
    <col min="13060" max="13061" width="9.44140625" customWidth="1"/>
    <col min="13062" max="13062" width="5.88671875" customWidth="1"/>
    <col min="13063" max="13063" width="5.44140625" customWidth="1"/>
    <col min="13064" max="13064" width="5.6640625" customWidth="1"/>
    <col min="13065" max="13065" width="9.5546875" customWidth="1"/>
    <col min="13066" max="13066" width="10" customWidth="1"/>
    <col min="13067" max="13067" width="10.88671875" customWidth="1"/>
    <col min="13068" max="13068" width="6.109375" customWidth="1"/>
    <col min="13069" max="13069" width="10.109375" customWidth="1"/>
    <col min="13070" max="13070" width="6.6640625" customWidth="1"/>
    <col min="13071" max="13071" width="10.33203125" customWidth="1"/>
    <col min="13072" max="13072" width="8.109375" customWidth="1"/>
    <col min="13073" max="13073" width="9.44140625" customWidth="1"/>
    <col min="13074" max="13074" width="6" customWidth="1"/>
    <col min="13313" max="13313" width="50.88671875" customWidth="1"/>
    <col min="13314" max="13314" width="5.109375" customWidth="1"/>
    <col min="13315" max="13315" width="4.5546875" customWidth="1"/>
    <col min="13316" max="13317" width="9.44140625" customWidth="1"/>
    <col min="13318" max="13318" width="5.88671875" customWidth="1"/>
    <col min="13319" max="13319" width="5.44140625" customWidth="1"/>
    <col min="13320" max="13320" width="5.6640625" customWidth="1"/>
    <col min="13321" max="13321" width="9.5546875" customWidth="1"/>
    <col min="13322" max="13322" width="10" customWidth="1"/>
    <col min="13323" max="13323" width="10.88671875" customWidth="1"/>
    <col min="13324" max="13324" width="6.109375" customWidth="1"/>
    <col min="13325" max="13325" width="10.109375" customWidth="1"/>
    <col min="13326" max="13326" width="6.6640625" customWidth="1"/>
    <col min="13327" max="13327" width="10.33203125" customWidth="1"/>
    <col min="13328" max="13328" width="8.109375" customWidth="1"/>
    <col min="13329" max="13329" width="9.44140625" customWidth="1"/>
    <col min="13330" max="13330" width="6" customWidth="1"/>
    <col min="13569" max="13569" width="50.88671875" customWidth="1"/>
    <col min="13570" max="13570" width="5.109375" customWidth="1"/>
    <col min="13571" max="13571" width="4.5546875" customWidth="1"/>
    <col min="13572" max="13573" width="9.44140625" customWidth="1"/>
    <col min="13574" max="13574" width="5.88671875" customWidth="1"/>
    <col min="13575" max="13575" width="5.44140625" customWidth="1"/>
    <col min="13576" max="13576" width="5.6640625" customWidth="1"/>
    <col min="13577" max="13577" width="9.5546875" customWidth="1"/>
    <col min="13578" max="13578" width="10" customWidth="1"/>
    <col min="13579" max="13579" width="10.88671875" customWidth="1"/>
    <col min="13580" max="13580" width="6.109375" customWidth="1"/>
    <col min="13581" max="13581" width="10.109375" customWidth="1"/>
    <col min="13582" max="13582" width="6.6640625" customWidth="1"/>
    <col min="13583" max="13583" width="10.33203125" customWidth="1"/>
    <col min="13584" max="13584" width="8.109375" customWidth="1"/>
    <col min="13585" max="13585" width="9.44140625" customWidth="1"/>
    <col min="13586" max="13586" width="6" customWidth="1"/>
    <col min="13825" max="13825" width="50.88671875" customWidth="1"/>
    <col min="13826" max="13826" width="5.109375" customWidth="1"/>
    <col min="13827" max="13827" width="4.5546875" customWidth="1"/>
    <col min="13828" max="13829" width="9.44140625" customWidth="1"/>
    <col min="13830" max="13830" width="5.88671875" customWidth="1"/>
    <col min="13831" max="13831" width="5.44140625" customWidth="1"/>
    <col min="13832" max="13832" width="5.6640625" customWidth="1"/>
    <col min="13833" max="13833" width="9.5546875" customWidth="1"/>
    <col min="13834" max="13834" width="10" customWidth="1"/>
    <col min="13835" max="13835" width="10.88671875" customWidth="1"/>
    <col min="13836" max="13836" width="6.109375" customWidth="1"/>
    <col min="13837" max="13837" width="10.109375" customWidth="1"/>
    <col min="13838" max="13838" width="6.6640625" customWidth="1"/>
    <col min="13839" max="13839" width="10.33203125" customWidth="1"/>
    <col min="13840" max="13840" width="8.109375" customWidth="1"/>
    <col min="13841" max="13841" width="9.44140625" customWidth="1"/>
    <col min="13842" max="13842" width="6" customWidth="1"/>
    <col min="14081" max="14081" width="50.88671875" customWidth="1"/>
    <col min="14082" max="14082" width="5.109375" customWidth="1"/>
    <col min="14083" max="14083" width="4.5546875" customWidth="1"/>
    <col min="14084" max="14085" width="9.44140625" customWidth="1"/>
    <col min="14086" max="14086" width="5.88671875" customWidth="1"/>
    <col min="14087" max="14087" width="5.44140625" customWidth="1"/>
    <col min="14088" max="14088" width="5.6640625" customWidth="1"/>
    <col min="14089" max="14089" width="9.5546875" customWidth="1"/>
    <col min="14090" max="14090" width="10" customWidth="1"/>
    <col min="14091" max="14091" width="10.88671875" customWidth="1"/>
    <col min="14092" max="14092" width="6.109375" customWidth="1"/>
    <col min="14093" max="14093" width="10.109375" customWidth="1"/>
    <col min="14094" max="14094" width="6.6640625" customWidth="1"/>
    <col min="14095" max="14095" width="10.33203125" customWidth="1"/>
    <col min="14096" max="14096" width="8.109375" customWidth="1"/>
    <col min="14097" max="14097" width="9.44140625" customWidth="1"/>
    <col min="14098" max="14098" width="6" customWidth="1"/>
    <col min="14337" max="14337" width="50.88671875" customWidth="1"/>
    <col min="14338" max="14338" width="5.109375" customWidth="1"/>
    <col min="14339" max="14339" width="4.5546875" customWidth="1"/>
    <col min="14340" max="14341" width="9.44140625" customWidth="1"/>
    <col min="14342" max="14342" width="5.88671875" customWidth="1"/>
    <col min="14343" max="14343" width="5.44140625" customWidth="1"/>
    <col min="14344" max="14344" width="5.6640625" customWidth="1"/>
    <col min="14345" max="14345" width="9.5546875" customWidth="1"/>
    <col min="14346" max="14346" width="10" customWidth="1"/>
    <col min="14347" max="14347" width="10.88671875" customWidth="1"/>
    <col min="14348" max="14348" width="6.109375" customWidth="1"/>
    <col min="14349" max="14349" width="10.109375" customWidth="1"/>
    <col min="14350" max="14350" width="6.6640625" customWidth="1"/>
    <col min="14351" max="14351" width="10.33203125" customWidth="1"/>
    <col min="14352" max="14352" width="8.109375" customWidth="1"/>
    <col min="14353" max="14353" width="9.44140625" customWidth="1"/>
    <col min="14354" max="14354" width="6" customWidth="1"/>
    <col min="14593" max="14593" width="50.88671875" customWidth="1"/>
    <col min="14594" max="14594" width="5.109375" customWidth="1"/>
    <col min="14595" max="14595" width="4.5546875" customWidth="1"/>
    <col min="14596" max="14597" width="9.44140625" customWidth="1"/>
    <col min="14598" max="14598" width="5.88671875" customWidth="1"/>
    <col min="14599" max="14599" width="5.44140625" customWidth="1"/>
    <col min="14600" max="14600" width="5.6640625" customWidth="1"/>
    <col min="14601" max="14601" width="9.5546875" customWidth="1"/>
    <col min="14602" max="14602" width="10" customWidth="1"/>
    <col min="14603" max="14603" width="10.88671875" customWidth="1"/>
    <col min="14604" max="14604" width="6.109375" customWidth="1"/>
    <col min="14605" max="14605" width="10.109375" customWidth="1"/>
    <col min="14606" max="14606" width="6.6640625" customWidth="1"/>
    <col min="14607" max="14607" width="10.33203125" customWidth="1"/>
    <col min="14608" max="14608" width="8.109375" customWidth="1"/>
    <col min="14609" max="14609" width="9.44140625" customWidth="1"/>
    <col min="14610" max="14610" width="6" customWidth="1"/>
    <col min="14849" max="14849" width="50.88671875" customWidth="1"/>
    <col min="14850" max="14850" width="5.109375" customWidth="1"/>
    <col min="14851" max="14851" width="4.5546875" customWidth="1"/>
    <col min="14852" max="14853" width="9.44140625" customWidth="1"/>
    <col min="14854" max="14854" width="5.88671875" customWidth="1"/>
    <col min="14855" max="14855" width="5.44140625" customWidth="1"/>
    <col min="14856" max="14856" width="5.6640625" customWidth="1"/>
    <col min="14857" max="14857" width="9.5546875" customWidth="1"/>
    <col min="14858" max="14858" width="10" customWidth="1"/>
    <col min="14859" max="14859" width="10.88671875" customWidth="1"/>
    <col min="14860" max="14860" width="6.109375" customWidth="1"/>
    <col min="14861" max="14861" width="10.109375" customWidth="1"/>
    <col min="14862" max="14862" width="6.6640625" customWidth="1"/>
    <col min="14863" max="14863" width="10.33203125" customWidth="1"/>
    <col min="14864" max="14864" width="8.109375" customWidth="1"/>
    <col min="14865" max="14865" width="9.44140625" customWidth="1"/>
    <col min="14866" max="14866" width="6" customWidth="1"/>
    <col min="15105" max="15105" width="50.88671875" customWidth="1"/>
    <col min="15106" max="15106" width="5.109375" customWidth="1"/>
    <col min="15107" max="15107" width="4.5546875" customWidth="1"/>
    <col min="15108" max="15109" width="9.44140625" customWidth="1"/>
    <col min="15110" max="15110" width="5.88671875" customWidth="1"/>
    <col min="15111" max="15111" width="5.44140625" customWidth="1"/>
    <col min="15112" max="15112" width="5.6640625" customWidth="1"/>
    <col min="15113" max="15113" width="9.5546875" customWidth="1"/>
    <col min="15114" max="15114" width="10" customWidth="1"/>
    <col min="15115" max="15115" width="10.88671875" customWidth="1"/>
    <col min="15116" max="15116" width="6.109375" customWidth="1"/>
    <col min="15117" max="15117" width="10.109375" customWidth="1"/>
    <col min="15118" max="15118" width="6.6640625" customWidth="1"/>
    <col min="15119" max="15119" width="10.33203125" customWidth="1"/>
    <col min="15120" max="15120" width="8.109375" customWidth="1"/>
    <col min="15121" max="15121" width="9.44140625" customWidth="1"/>
    <col min="15122" max="15122" width="6" customWidth="1"/>
    <col min="15361" max="15361" width="50.88671875" customWidth="1"/>
    <col min="15362" max="15362" width="5.109375" customWidth="1"/>
    <col min="15363" max="15363" width="4.5546875" customWidth="1"/>
    <col min="15364" max="15365" width="9.44140625" customWidth="1"/>
    <col min="15366" max="15366" width="5.88671875" customWidth="1"/>
    <col min="15367" max="15367" width="5.44140625" customWidth="1"/>
    <col min="15368" max="15368" width="5.6640625" customWidth="1"/>
    <col min="15369" max="15369" width="9.5546875" customWidth="1"/>
    <col min="15370" max="15370" width="10" customWidth="1"/>
    <col min="15371" max="15371" width="10.88671875" customWidth="1"/>
    <col min="15372" max="15372" width="6.109375" customWidth="1"/>
    <col min="15373" max="15373" width="10.109375" customWidth="1"/>
    <col min="15374" max="15374" width="6.6640625" customWidth="1"/>
    <col min="15375" max="15375" width="10.33203125" customWidth="1"/>
    <col min="15376" max="15376" width="8.109375" customWidth="1"/>
    <col min="15377" max="15377" width="9.44140625" customWidth="1"/>
    <col min="15378" max="15378" width="6" customWidth="1"/>
    <col min="15617" max="15617" width="50.88671875" customWidth="1"/>
    <col min="15618" max="15618" width="5.109375" customWidth="1"/>
    <col min="15619" max="15619" width="4.5546875" customWidth="1"/>
    <col min="15620" max="15621" width="9.44140625" customWidth="1"/>
    <col min="15622" max="15622" width="5.88671875" customWidth="1"/>
    <col min="15623" max="15623" width="5.44140625" customWidth="1"/>
    <col min="15624" max="15624" width="5.6640625" customWidth="1"/>
    <col min="15625" max="15625" width="9.5546875" customWidth="1"/>
    <col min="15626" max="15626" width="10" customWidth="1"/>
    <col min="15627" max="15627" width="10.88671875" customWidth="1"/>
    <col min="15628" max="15628" width="6.109375" customWidth="1"/>
    <col min="15629" max="15629" width="10.109375" customWidth="1"/>
    <col min="15630" max="15630" width="6.6640625" customWidth="1"/>
    <col min="15631" max="15631" width="10.33203125" customWidth="1"/>
    <col min="15632" max="15632" width="8.109375" customWidth="1"/>
    <col min="15633" max="15633" width="9.44140625" customWidth="1"/>
    <col min="15634" max="15634" width="6" customWidth="1"/>
    <col min="15873" max="15873" width="50.88671875" customWidth="1"/>
    <col min="15874" max="15874" width="5.109375" customWidth="1"/>
    <col min="15875" max="15875" width="4.5546875" customWidth="1"/>
    <col min="15876" max="15877" width="9.44140625" customWidth="1"/>
    <col min="15878" max="15878" width="5.88671875" customWidth="1"/>
    <col min="15879" max="15879" width="5.44140625" customWidth="1"/>
    <col min="15880" max="15880" width="5.6640625" customWidth="1"/>
    <col min="15881" max="15881" width="9.5546875" customWidth="1"/>
    <col min="15882" max="15882" width="10" customWidth="1"/>
    <col min="15883" max="15883" width="10.88671875" customWidth="1"/>
    <col min="15884" max="15884" width="6.109375" customWidth="1"/>
    <col min="15885" max="15885" width="10.109375" customWidth="1"/>
    <col min="15886" max="15886" width="6.6640625" customWidth="1"/>
    <col min="15887" max="15887" width="10.33203125" customWidth="1"/>
    <col min="15888" max="15888" width="8.109375" customWidth="1"/>
    <col min="15889" max="15889" width="9.44140625" customWidth="1"/>
    <col min="15890" max="15890" width="6" customWidth="1"/>
    <col min="16129" max="16129" width="50.88671875" customWidth="1"/>
    <col min="16130" max="16130" width="5.109375" customWidth="1"/>
    <col min="16131" max="16131" width="4.5546875" customWidth="1"/>
    <col min="16132" max="16133" width="9.44140625" customWidth="1"/>
    <col min="16134" max="16134" width="5.88671875" customWidth="1"/>
    <col min="16135" max="16135" width="5.44140625" customWidth="1"/>
    <col min="16136" max="16136" width="5.6640625" customWidth="1"/>
    <col min="16137" max="16137" width="9.5546875" customWidth="1"/>
    <col min="16138" max="16138" width="10" customWidth="1"/>
    <col min="16139" max="16139" width="10.88671875" customWidth="1"/>
    <col min="16140" max="16140" width="6.109375" customWidth="1"/>
    <col min="16141" max="16141" width="10.109375" customWidth="1"/>
    <col min="16142" max="16142" width="6.6640625" customWidth="1"/>
    <col min="16143" max="16143" width="10.33203125" customWidth="1"/>
    <col min="16144" max="16144" width="8.109375" customWidth="1"/>
    <col min="16145" max="16145" width="9.44140625" customWidth="1"/>
    <col min="16146" max="16146" width="6" customWidth="1"/>
  </cols>
  <sheetData>
    <row r="1" spans="1:19" s="1" customFormat="1" ht="15" customHeight="1" x14ac:dyDescent="0.25">
      <c r="J1" s="95" t="s">
        <v>117</v>
      </c>
      <c r="K1" s="95"/>
      <c r="L1" s="95"/>
      <c r="M1" s="95"/>
      <c r="N1" s="95"/>
      <c r="O1" s="95"/>
      <c r="P1" s="95"/>
      <c r="Q1" s="95"/>
      <c r="R1" s="95"/>
    </row>
    <row r="2" spans="1:19" s="1" customFormat="1" ht="16.5" customHeight="1" x14ac:dyDescent="0.25">
      <c r="J2" s="95"/>
      <c r="K2" s="95"/>
      <c r="L2" s="95"/>
      <c r="M2" s="95"/>
      <c r="N2" s="95"/>
      <c r="O2" s="95"/>
      <c r="P2" s="95"/>
      <c r="Q2" s="95"/>
      <c r="R2" s="95"/>
    </row>
    <row r="3" spans="1:19" s="1" customFormat="1" ht="13.8" x14ac:dyDescent="0.25">
      <c r="A3" s="5" t="s">
        <v>118</v>
      </c>
      <c r="B3" s="5"/>
      <c r="C3" s="5"/>
      <c r="D3" s="5"/>
      <c r="E3" s="5"/>
      <c r="F3" s="5"/>
      <c r="G3" s="5"/>
      <c r="H3" s="5"/>
      <c r="I3" s="5"/>
      <c r="J3" s="5"/>
      <c r="K3" s="5"/>
      <c r="L3" s="5"/>
      <c r="M3" s="5"/>
      <c r="N3" s="5"/>
      <c r="O3" s="5"/>
      <c r="P3" s="5"/>
      <c r="Q3" s="5"/>
      <c r="R3" s="5"/>
    </row>
    <row r="4" spans="1:19" s="1" customFormat="1" ht="13.8" x14ac:dyDescent="0.25">
      <c r="A4" s="96" t="str">
        <f>IF([1]ЗАПОЛНИТЬ!$F$7=1,CONCATENATE([1]шапки!A3),CONCATENATE([1]шапки!A3,[1]шапки!C3))</f>
        <v>про надходження і використання коштів, отриманих як плата за послуги (форма</v>
      </c>
      <c r="B4" s="96"/>
      <c r="C4" s="96"/>
      <c r="D4" s="96"/>
      <c r="E4" s="96"/>
      <c r="F4" s="96"/>
      <c r="G4" s="96"/>
      <c r="H4" s="96"/>
      <c r="I4" s="96"/>
      <c r="J4" s="96"/>
      <c r="K4" s="97" t="str">
        <f>IF([1]ЗАПОЛНИТЬ!$F$7=1,[1]шапки!C3,[1]шапки!D3)</f>
        <v xml:space="preserve">№ 4-1д, </v>
      </c>
      <c r="L4" s="98"/>
      <c r="M4" s="98"/>
      <c r="N4" s="99" t="str">
        <f>IF([1]ЗАПОЛНИТЬ!$F$7=1,[1]шапки!D3,"")</f>
        <v>№ 4-1м),</v>
      </c>
      <c r="O4" s="99"/>
      <c r="P4" s="99"/>
      <c r="Q4" s="99"/>
      <c r="R4" s="99"/>
      <c r="S4" s="99"/>
    </row>
    <row r="5" spans="1:19" s="1" customFormat="1" ht="15" hidden="1" customHeight="1" x14ac:dyDescent="0.25">
      <c r="A5" s="100"/>
      <c r="B5" s="100"/>
      <c r="C5" s="100"/>
      <c r="D5" s="100"/>
      <c r="E5" s="100"/>
      <c r="F5" s="98"/>
      <c r="G5" s="101"/>
      <c r="H5" s="101"/>
      <c r="J5" s="98"/>
      <c r="K5" s="99"/>
      <c r="L5" s="99"/>
      <c r="M5" s="99"/>
      <c r="N5" s="99"/>
      <c r="O5" s="99"/>
      <c r="P5" s="99"/>
      <c r="Q5" s="99"/>
      <c r="R5" s="99"/>
    </row>
    <row r="6" spans="1:19" s="1" customFormat="1" ht="14.25" customHeight="1" x14ac:dyDescent="0.25">
      <c r="A6" s="5" t="str">
        <f>CONCATENATE("за ",[1]ЗАПОЛНИТЬ!$B$17," ",[1]ЗАПОЛНИТЬ!$C$17)</f>
        <v>за І квартал 2016 р.</v>
      </c>
      <c r="B6" s="5"/>
      <c r="C6" s="5"/>
      <c r="D6" s="5"/>
      <c r="E6" s="5"/>
      <c r="F6" s="5"/>
      <c r="G6" s="5"/>
      <c r="H6" s="5"/>
      <c r="I6" s="5"/>
      <c r="J6" s="5"/>
      <c r="K6" s="5"/>
      <c r="L6" s="5"/>
      <c r="M6" s="5"/>
      <c r="N6" s="5"/>
      <c r="O6" s="5"/>
      <c r="P6" s="5"/>
      <c r="Q6" s="5"/>
      <c r="R6" s="5"/>
    </row>
    <row r="7" spans="1:19" s="21" customFormat="1" ht="2.25" hidden="1" customHeight="1" x14ac:dyDescent="0.2"/>
    <row r="8" spans="1:19" s="21" customFormat="1" ht="9" customHeight="1" x14ac:dyDescent="0.2">
      <c r="Q8" s="102" t="s">
        <v>2</v>
      </c>
      <c r="R8" s="102"/>
    </row>
    <row r="9" spans="1:19" s="21" customFormat="1" ht="15" customHeight="1" x14ac:dyDescent="0.25">
      <c r="A9" s="103" t="s">
        <v>3</v>
      </c>
      <c r="B9" s="104" t="str">
        <f>[1]ЗАПОЛНИТЬ!B3</f>
        <v>Відділ освіти Амур - Нижньодніпровської районної у місті ради</v>
      </c>
      <c r="C9" s="104"/>
      <c r="D9" s="104"/>
      <c r="E9" s="104"/>
      <c r="F9" s="104"/>
      <c r="G9" s="104"/>
      <c r="H9" s="104"/>
      <c r="I9" s="104"/>
      <c r="J9" s="104"/>
      <c r="K9" s="104"/>
      <c r="L9" s="104"/>
      <c r="M9" s="104"/>
      <c r="N9" s="104"/>
      <c r="O9" s="104"/>
      <c r="P9" s="105" t="str">
        <f>[1]ЗАПОЛНИТЬ!A13</f>
        <v>за ЄДРПОУ</v>
      </c>
      <c r="Q9" s="106" t="str">
        <f>[1]ЗАПОЛНИТЬ!B13</f>
        <v>37969169</v>
      </c>
      <c r="R9" s="106"/>
    </row>
    <row r="10" spans="1:19" s="21" customFormat="1" ht="11.25" customHeight="1" x14ac:dyDescent="0.2">
      <c r="A10" s="107" t="s">
        <v>5</v>
      </c>
      <c r="B10" s="108" t="str">
        <f>[1]ЗАПОЛНИТЬ!B5</f>
        <v>49023,м. Дніпропетровськ, пр.Мануйлівський,31</v>
      </c>
      <c r="C10" s="108"/>
      <c r="D10" s="108"/>
      <c r="E10" s="108"/>
      <c r="F10" s="108"/>
      <c r="G10" s="108"/>
      <c r="H10" s="108"/>
      <c r="I10" s="108"/>
      <c r="J10" s="108"/>
      <c r="K10" s="108"/>
      <c r="L10" s="108"/>
      <c r="M10" s="108"/>
      <c r="N10" s="108"/>
      <c r="O10" s="108"/>
      <c r="P10" s="105" t="str">
        <f>[1]ЗАПОЛНИТЬ!A14</f>
        <v>за КОАТУУ</v>
      </c>
      <c r="Q10" s="109">
        <f>[1]ЗАПОЛНИТЬ!B14</f>
        <v>1210136300</v>
      </c>
      <c r="R10" s="109"/>
    </row>
    <row r="11" spans="1:19" s="21" customFormat="1" ht="11.25" customHeight="1" x14ac:dyDescent="0.2">
      <c r="A11" s="107" t="str">
        <f>[1]Ф.2.ЗВЕД!A11</f>
        <v>Організаційно-правова форма господарювання</v>
      </c>
      <c r="B11" s="108" t="str">
        <f>[1]ЗАПОЛНИТЬ!D15</f>
        <v>Орган місцевого самоврядування</v>
      </c>
      <c r="C11" s="108"/>
      <c r="D11" s="108"/>
      <c r="E11" s="108"/>
      <c r="F11" s="108"/>
      <c r="G11" s="108"/>
      <c r="H11" s="108"/>
      <c r="I11" s="108"/>
      <c r="J11" s="108"/>
      <c r="K11" s="108"/>
      <c r="L11" s="108"/>
      <c r="M11" s="108"/>
      <c r="N11" s="108"/>
      <c r="O11" s="108"/>
      <c r="P11" s="105" t="str">
        <f>[1]ЗАПОЛНИТЬ!A15</f>
        <v>за КОПФГ</v>
      </c>
      <c r="Q11" s="109">
        <f>[1]ЗАПОЛНИТЬ!B15</f>
        <v>420</v>
      </c>
      <c r="R11" s="109"/>
    </row>
    <row r="12" spans="1:19" s="21" customFormat="1" ht="11.25" customHeight="1" x14ac:dyDescent="0.2">
      <c r="A12" s="110" t="s">
        <v>119</v>
      </c>
      <c r="B12" s="110"/>
      <c r="C12" s="110"/>
      <c r="D12" s="110"/>
      <c r="E12" s="103"/>
      <c r="F12" s="111" t="str">
        <f>[1]ЗАПОЛНИТЬ!H9</f>
        <v>-</v>
      </c>
      <c r="G12" s="112" t="str">
        <f>IF(F12&gt;0,VLOOKUP(F12,'[1]ДовидникКВК(ГОС)'!A$1:B$65536,2,FALSE),"")</f>
        <v>-</v>
      </c>
      <c r="H12" s="112"/>
      <c r="I12" s="112"/>
      <c r="J12" s="112"/>
      <c r="K12" s="112"/>
      <c r="L12" s="112"/>
      <c r="M12" s="112"/>
      <c r="N12" s="112"/>
      <c r="O12" s="112"/>
      <c r="P12" s="113"/>
      <c r="Q12" s="113"/>
      <c r="R12" s="114"/>
    </row>
    <row r="13" spans="1:19" s="21" customFormat="1" ht="10.199999999999999" x14ac:dyDescent="0.2">
      <c r="A13" s="110" t="s">
        <v>120</v>
      </c>
      <c r="B13" s="110"/>
      <c r="C13" s="110"/>
      <c r="D13" s="110"/>
      <c r="E13" s="103"/>
      <c r="F13" s="191"/>
      <c r="G13" s="118" t="str">
        <f>IF(F13&gt;0,VLOOKUP(F13,[1]ДовидникКПК!B$1:C$65536,2,FALSE),"")</f>
        <v/>
      </c>
      <c r="H13" s="118"/>
      <c r="I13" s="118"/>
      <c r="J13" s="118"/>
      <c r="K13" s="118"/>
      <c r="L13" s="118"/>
      <c r="M13" s="118"/>
      <c r="N13" s="118"/>
      <c r="O13" s="118"/>
      <c r="P13" s="118"/>
      <c r="Q13" s="118"/>
      <c r="R13" s="118"/>
    </row>
    <row r="14" spans="1:19" s="21" customFormat="1" ht="10.199999999999999" x14ac:dyDescent="0.2">
      <c r="A14" s="110" t="s">
        <v>8</v>
      </c>
      <c r="B14" s="110"/>
      <c r="C14" s="110"/>
      <c r="D14" s="110"/>
      <c r="E14" s="103"/>
      <c r="F14" s="117" t="str">
        <f>[1]ЗАПОЛНИТЬ!H10</f>
        <v>10</v>
      </c>
      <c r="G14" s="118" t="str">
        <f>[1]ЗАПОЛНИТЬ!I10</f>
        <v>Орган з питань освіти і науки</v>
      </c>
      <c r="H14" s="118"/>
      <c r="I14" s="118"/>
      <c r="J14" s="118"/>
      <c r="K14" s="118"/>
      <c r="L14" s="118"/>
      <c r="M14" s="118"/>
      <c r="N14" s="118"/>
      <c r="O14" s="118"/>
      <c r="P14" s="118"/>
      <c r="Q14" s="118"/>
      <c r="R14" s="118"/>
    </row>
    <row r="15" spans="1:19" s="21" customFormat="1" ht="44.25" customHeight="1" x14ac:dyDescent="0.2">
      <c r="A15" s="110" t="s">
        <v>121</v>
      </c>
      <c r="B15" s="110"/>
      <c r="C15" s="110"/>
      <c r="D15" s="110"/>
      <c r="E15" s="103"/>
      <c r="F15" s="172" t="s">
        <v>231</v>
      </c>
      <c r="G15" s="112" t="str">
        <f>IF(F15&gt;0,VLOOKUP(F15,[1]ДовидникКФК!A$1:B$65536,2,FALSE),"")</f>
        <v>Загальноосвітні школи (в т.ч. школа-дитячий садок, інтернат при школі), спеціалізовані школи, ліцеї, гімназії, колегіуми</v>
      </c>
      <c r="H15" s="112"/>
      <c r="I15" s="112"/>
      <c r="J15" s="112"/>
      <c r="K15" s="112"/>
      <c r="L15" s="112"/>
      <c r="M15" s="112"/>
      <c r="N15" s="112"/>
      <c r="O15" s="112"/>
      <c r="P15" s="112"/>
      <c r="Q15" s="112"/>
      <c r="R15" s="112"/>
    </row>
    <row r="16" spans="1:19" s="21" customFormat="1" ht="10.199999999999999" x14ac:dyDescent="0.2">
      <c r="A16" s="121" t="s">
        <v>123</v>
      </c>
    </row>
    <row r="17" spans="1:18" s="21" customFormat="1" ht="10.5" customHeight="1" thickBot="1" x14ac:dyDescent="0.25">
      <c r="A17" s="122" t="s">
        <v>10</v>
      </c>
    </row>
    <row r="18" spans="1:18" ht="24" customHeight="1" thickTop="1" thickBot="1" x14ac:dyDescent="0.35">
      <c r="A18" s="29" t="s">
        <v>124</v>
      </c>
      <c r="B18" s="29" t="s">
        <v>125</v>
      </c>
      <c r="C18" s="29" t="s">
        <v>13</v>
      </c>
      <c r="D18" s="29" t="s">
        <v>126</v>
      </c>
      <c r="E18" s="29" t="s">
        <v>127</v>
      </c>
      <c r="F18" s="29"/>
      <c r="G18" s="29" t="s">
        <v>128</v>
      </c>
      <c r="H18" s="29" t="s">
        <v>129</v>
      </c>
      <c r="I18" s="29" t="s">
        <v>130</v>
      </c>
      <c r="J18" s="29" t="s">
        <v>131</v>
      </c>
      <c r="K18" s="29" t="s">
        <v>132</v>
      </c>
      <c r="L18" s="29"/>
      <c r="M18" s="29"/>
      <c r="N18" s="29"/>
      <c r="O18" s="29" t="s">
        <v>133</v>
      </c>
      <c r="P18" s="29"/>
      <c r="Q18" s="29" t="s">
        <v>134</v>
      </c>
      <c r="R18" s="29"/>
    </row>
    <row r="19" spans="1:18" ht="17.25" customHeight="1" thickTop="1" thickBot="1" x14ac:dyDescent="0.35">
      <c r="A19" s="29"/>
      <c r="B19" s="29"/>
      <c r="C19" s="29"/>
      <c r="D19" s="29"/>
      <c r="E19" s="29" t="s">
        <v>135</v>
      </c>
      <c r="F19" s="123" t="s">
        <v>136</v>
      </c>
      <c r="G19" s="29"/>
      <c r="H19" s="29"/>
      <c r="I19" s="29"/>
      <c r="J19" s="29"/>
      <c r="K19" s="29" t="s">
        <v>135</v>
      </c>
      <c r="L19" s="29" t="s">
        <v>137</v>
      </c>
      <c r="M19" s="29"/>
      <c r="N19" s="29"/>
      <c r="O19" s="29" t="s">
        <v>135</v>
      </c>
      <c r="P19" s="124" t="s">
        <v>138</v>
      </c>
      <c r="Q19" s="29"/>
      <c r="R19" s="29"/>
    </row>
    <row r="20" spans="1:18" ht="36.75" customHeight="1" thickTop="1" thickBot="1" x14ac:dyDescent="0.35">
      <c r="A20" s="29"/>
      <c r="B20" s="29"/>
      <c r="C20" s="29"/>
      <c r="D20" s="29"/>
      <c r="E20" s="29"/>
      <c r="F20" s="123"/>
      <c r="G20" s="29"/>
      <c r="H20" s="29"/>
      <c r="I20" s="29"/>
      <c r="J20" s="29"/>
      <c r="K20" s="29"/>
      <c r="L20" s="123" t="s">
        <v>139</v>
      </c>
      <c r="M20" s="123" t="s">
        <v>140</v>
      </c>
      <c r="N20" s="123"/>
      <c r="O20" s="29"/>
      <c r="P20" s="124"/>
      <c r="Q20" s="124" t="s">
        <v>135</v>
      </c>
      <c r="R20" s="123" t="s">
        <v>141</v>
      </c>
    </row>
    <row r="21" spans="1:18" ht="62.25" customHeight="1" thickTop="1" thickBot="1" x14ac:dyDescent="0.35">
      <c r="A21" s="29"/>
      <c r="B21" s="29"/>
      <c r="C21" s="29"/>
      <c r="D21" s="29"/>
      <c r="E21" s="29"/>
      <c r="F21" s="123"/>
      <c r="G21" s="29"/>
      <c r="H21" s="29"/>
      <c r="I21" s="29"/>
      <c r="J21" s="29"/>
      <c r="K21" s="29"/>
      <c r="L21" s="123"/>
      <c r="M21" s="125" t="s">
        <v>135</v>
      </c>
      <c r="N21" s="126" t="s">
        <v>142</v>
      </c>
      <c r="O21" s="29"/>
      <c r="P21" s="124"/>
      <c r="Q21" s="124"/>
      <c r="R21" s="123"/>
    </row>
    <row r="22" spans="1:18" s="127" customFormat="1" ht="11.4" thickTop="1" thickBot="1" x14ac:dyDescent="0.25">
      <c r="A22" s="78">
        <v>1</v>
      </c>
      <c r="B22" s="78">
        <v>2</v>
      </c>
      <c r="C22" s="78">
        <v>3</v>
      </c>
      <c r="D22" s="78">
        <v>4</v>
      </c>
      <c r="E22" s="78">
        <v>5</v>
      </c>
      <c r="F22" s="78">
        <v>6</v>
      </c>
      <c r="G22" s="78">
        <v>7</v>
      </c>
      <c r="H22" s="78">
        <v>8</v>
      </c>
      <c r="I22" s="78">
        <v>9</v>
      </c>
      <c r="J22" s="78">
        <v>10</v>
      </c>
      <c r="K22" s="78">
        <v>11</v>
      </c>
      <c r="L22" s="78">
        <v>12</v>
      </c>
      <c r="M22" s="78">
        <v>13</v>
      </c>
      <c r="N22" s="78">
        <v>14</v>
      </c>
      <c r="O22" s="78">
        <v>15</v>
      </c>
      <c r="P22" s="78">
        <v>16</v>
      </c>
      <c r="Q22" s="78">
        <v>17</v>
      </c>
      <c r="R22" s="78">
        <v>18</v>
      </c>
    </row>
    <row r="23" spans="1:18" s="127" customFormat="1" ht="11.4" thickTop="1" thickBot="1" x14ac:dyDescent="0.25">
      <c r="A23" s="78" t="s">
        <v>143</v>
      </c>
      <c r="B23" s="64" t="s">
        <v>144</v>
      </c>
      <c r="C23" s="128" t="s">
        <v>145</v>
      </c>
      <c r="D23" s="129">
        <f>SUM(D24:D28)</f>
        <v>95830.74</v>
      </c>
      <c r="E23" s="173">
        <v>41100.94</v>
      </c>
      <c r="F23" s="173">
        <v>0</v>
      </c>
      <c r="G23" s="173">
        <v>0</v>
      </c>
      <c r="H23" s="173">
        <v>0</v>
      </c>
      <c r="I23" s="129">
        <f>SUM(I24:I27)</f>
        <v>16830.420000000002</v>
      </c>
      <c r="J23" s="129">
        <f>SUM(J24:J27)</f>
        <v>16830.420000000002</v>
      </c>
      <c r="K23" s="130" t="s">
        <v>144</v>
      </c>
      <c r="L23" s="130" t="s">
        <v>144</v>
      </c>
      <c r="M23" s="130" t="s">
        <v>144</v>
      </c>
      <c r="N23" s="130" t="s">
        <v>144</v>
      </c>
      <c r="O23" s="130" t="s">
        <v>144</v>
      </c>
      <c r="P23" s="130" t="s">
        <v>144</v>
      </c>
      <c r="Q23" s="130">
        <f>E23-G23+H23+J23-K29</f>
        <v>51024.29</v>
      </c>
      <c r="R23" s="173">
        <v>0</v>
      </c>
    </row>
    <row r="24" spans="1:18" s="127" customFormat="1" ht="13.5" customHeight="1" thickTop="1" thickBot="1" x14ac:dyDescent="0.25">
      <c r="A24" s="131" t="s">
        <v>146</v>
      </c>
      <c r="B24" s="64" t="s">
        <v>144</v>
      </c>
      <c r="C24" s="128" t="s">
        <v>147</v>
      </c>
      <c r="D24" s="173">
        <v>0</v>
      </c>
      <c r="E24" s="130" t="s">
        <v>144</v>
      </c>
      <c r="F24" s="130" t="s">
        <v>144</v>
      </c>
      <c r="G24" s="130" t="s">
        <v>144</v>
      </c>
      <c r="H24" s="130" t="s">
        <v>144</v>
      </c>
      <c r="I24" s="173">
        <v>0</v>
      </c>
      <c r="J24" s="173"/>
      <c r="K24" s="130" t="s">
        <v>144</v>
      </c>
      <c r="L24" s="130" t="s">
        <v>144</v>
      </c>
      <c r="M24" s="130" t="s">
        <v>144</v>
      </c>
      <c r="N24" s="130" t="s">
        <v>144</v>
      </c>
      <c r="O24" s="130" t="s">
        <v>144</v>
      </c>
      <c r="P24" s="130" t="s">
        <v>144</v>
      </c>
      <c r="Q24" s="130" t="s">
        <v>144</v>
      </c>
      <c r="R24" s="130" t="s">
        <v>144</v>
      </c>
    </row>
    <row r="25" spans="1:18" s="127" customFormat="1" ht="11.4" thickTop="1" thickBot="1" x14ac:dyDescent="0.25">
      <c r="A25" s="83" t="s">
        <v>148</v>
      </c>
      <c r="B25" s="64" t="s">
        <v>144</v>
      </c>
      <c r="C25" s="128" t="s">
        <v>149</v>
      </c>
      <c r="D25" s="173">
        <v>0</v>
      </c>
      <c r="E25" s="130" t="s">
        <v>144</v>
      </c>
      <c r="F25" s="130" t="s">
        <v>144</v>
      </c>
      <c r="G25" s="130" t="s">
        <v>144</v>
      </c>
      <c r="H25" s="130" t="s">
        <v>144</v>
      </c>
      <c r="I25" s="173">
        <v>0</v>
      </c>
      <c r="J25" s="173">
        <v>0</v>
      </c>
      <c r="K25" s="130" t="s">
        <v>144</v>
      </c>
      <c r="L25" s="130" t="s">
        <v>144</v>
      </c>
      <c r="M25" s="130" t="s">
        <v>144</v>
      </c>
      <c r="N25" s="130" t="s">
        <v>144</v>
      </c>
      <c r="O25" s="130" t="s">
        <v>144</v>
      </c>
      <c r="P25" s="130" t="s">
        <v>144</v>
      </c>
      <c r="Q25" s="130" t="s">
        <v>144</v>
      </c>
      <c r="R25" s="130" t="s">
        <v>144</v>
      </c>
    </row>
    <row r="26" spans="1:18" s="127" customFormat="1" ht="11.4" thickTop="1" thickBot="1" x14ac:dyDescent="0.25">
      <c r="A26" s="131" t="s">
        <v>150</v>
      </c>
      <c r="B26" s="64" t="s">
        <v>144</v>
      </c>
      <c r="C26" s="128" t="s">
        <v>151</v>
      </c>
      <c r="D26" s="173">
        <v>53760</v>
      </c>
      <c r="E26" s="130" t="s">
        <v>144</v>
      </c>
      <c r="F26" s="130" t="s">
        <v>144</v>
      </c>
      <c r="G26" s="130" t="s">
        <v>144</v>
      </c>
      <c r="H26" s="130" t="s">
        <v>144</v>
      </c>
      <c r="I26" s="173">
        <v>15860.62</v>
      </c>
      <c r="J26" s="173">
        <v>15860.62</v>
      </c>
      <c r="K26" s="130" t="s">
        <v>144</v>
      </c>
      <c r="L26" s="130" t="s">
        <v>144</v>
      </c>
      <c r="M26" s="130" t="s">
        <v>144</v>
      </c>
      <c r="N26" s="130" t="s">
        <v>144</v>
      </c>
      <c r="O26" s="130" t="s">
        <v>144</v>
      </c>
      <c r="P26" s="130" t="s">
        <v>144</v>
      </c>
      <c r="Q26" s="130" t="s">
        <v>144</v>
      </c>
      <c r="R26" s="130" t="s">
        <v>144</v>
      </c>
    </row>
    <row r="27" spans="1:18" s="127" customFormat="1" ht="12" customHeight="1" thickTop="1" thickBot="1" x14ac:dyDescent="0.25">
      <c r="A27" s="132" t="s">
        <v>152</v>
      </c>
      <c r="B27" s="64" t="s">
        <v>144</v>
      </c>
      <c r="C27" s="128" t="s">
        <v>153</v>
      </c>
      <c r="D27" s="173">
        <v>969.8</v>
      </c>
      <c r="E27" s="130" t="s">
        <v>144</v>
      </c>
      <c r="F27" s="130" t="s">
        <v>144</v>
      </c>
      <c r="G27" s="130" t="s">
        <v>144</v>
      </c>
      <c r="H27" s="130" t="s">
        <v>144</v>
      </c>
      <c r="I27" s="173">
        <v>969.8</v>
      </c>
      <c r="J27" s="173">
        <v>969.8</v>
      </c>
      <c r="K27" s="130" t="s">
        <v>144</v>
      </c>
      <c r="L27" s="130" t="s">
        <v>144</v>
      </c>
      <c r="M27" s="130" t="s">
        <v>144</v>
      </c>
      <c r="N27" s="130" t="s">
        <v>144</v>
      </c>
      <c r="O27" s="130" t="s">
        <v>144</v>
      </c>
      <c r="P27" s="130" t="s">
        <v>144</v>
      </c>
      <c r="Q27" s="130" t="s">
        <v>144</v>
      </c>
      <c r="R27" s="130" t="s">
        <v>144</v>
      </c>
    </row>
    <row r="28" spans="1:18" s="127" customFormat="1" ht="11.4" thickTop="1" thickBot="1" x14ac:dyDescent="0.25">
      <c r="A28" s="131" t="s">
        <v>154</v>
      </c>
      <c r="B28" s="64" t="s">
        <v>144</v>
      </c>
      <c r="C28" s="128" t="s">
        <v>155</v>
      </c>
      <c r="D28" s="173">
        <v>41100.94</v>
      </c>
      <c r="E28" s="130" t="s">
        <v>144</v>
      </c>
      <c r="F28" s="130" t="s">
        <v>144</v>
      </c>
      <c r="G28" s="130" t="s">
        <v>144</v>
      </c>
      <c r="H28" s="130" t="s">
        <v>144</v>
      </c>
      <c r="I28" s="130" t="s">
        <v>144</v>
      </c>
      <c r="J28" s="130" t="s">
        <v>144</v>
      </c>
      <c r="K28" s="130" t="s">
        <v>144</v>
      </c>
      <c r="L28" s="130" t="s">
        <v>144</v>
      </c>
      <c r="M28" s="130" t="s">
        <v>144</v>
      </c>
      <c r="N28" s="130" t="s">
        <v>144</v>
      </c>
      <c r="O28" s="130" t="s">
        <v>144</v>
      </c>
      <c r="P28" s="130" t="s">
        <v>144</v>
      </c>
      <c r="Q28" s="130" t="s">
        <v>144</v>
      </c>
      <c r="R28" s="130" t="s">
        <v>144</v>
      </c>
    </row>
    <row r="29" spans="1:18" s="127" customFormat="1" ht="11.4" thickTop="1" thickBot="1" x14ac:dyDescent="0.25">
      <c r="A29" s="78" t="s">
        <v>156</v>
      </c>
      <c r="B29" s="78" t="s">
        <v>144</v>
      </c>
      <c r="C29" s="128" t="s">
        <v>157</v>
      </c>
      <c r="D29" s="129">
        <f>D31+D66</f>
        <v>95830.74</v>
      </c>
      <c r="E29" s="130" t="s">
        <v>144</v>
      </c>
      <c r="F29" s="130" t="s">
        <v>144</v>
      </c>
      <c r="G29" s="130" t="s">
        <v>144</v>
      </c>
      <c r="H29" s="130" t="s">
        <v>144</v>
      </c>
      <c r="I29" s="130" t="s">
        <v>144</v>
      </c>
      <c r="J29" s="130" t="s">
        <v>144</v>
      </c>
      <c r="K29" s="129">
        <f t="shared" ref="K29:P29" si="0">K31+K66</f>
        <v>6907.07</v>
      </c>
      <c r="L29" s="129">
        <f t="shared" si="0"/>
        <v>0</v>
      </c>
      <c r="M29" s="129">
        <f t="shared" si="0"/>
        <v>0</v>
      </c>
      <c r="N29" s="129">
        <f t="shared" si="0"/>
        <v>0</v>
      </c>
      <c r="O29" s="129">
        <f t="shared" si="0"/>
        <v>21520.25</v>
      </c>
      <c r="P29" s="129">
        <f t="shared" si="0"/>
        <v>0</v>
      </c>
      <c r="Q29" s="130" t="s">
        <v>144</v>
      </c>
      <c r="R29" s="130" t="s">
        <v>144</v>
      </c>
    </row>
    <row r="30" spans="1:18" s="127" customFormat="1" ht="11.4" thickTop="1" thickBot="1" x14ac:dyDescent="0.25">
      <c r="A30" s="77" t="s">
        <v>158</v>
      </c>
      <c r="B30" s="64"/>
      <c r="C30" s="128"/>
      <c r="D30" s="129"/>
      <c r="E30" s="129"/>
      <c r="F30" s="130"/>
      <c r="G30" s="130"/>
      <c r="H30" s="130"/>
      <c r="I30" s="130"/>
      <c r="J30" s="130"/>
      <c r="K30" s="129"/>
      <c r="L30" s="129"/>
      <c r="M30" s="129"/>
      <c r="N30" s="129"/>
      <c r="O30" s="129"/>
      <c r="P30" s="129"/>
      <c r="Q30" s="130"/>
      <c r="R30" s="130"/>
    </row>
    <row r="31" spans="1:18" s="127" customFormat="1" ht="11.4" thickTop="1" thickBot="1" x14ac:dyDescent="0.25">
      <c r="A31" s="64" t="s">
        <v>159</v>
      </c>
      <c r="B31" s="64">
        <v>2000</v>
      </c>
      <c r="C31" s="128" t="s">
        <v>160</v>
      </c>
      <c r="D31" s="129">
        <f>D32+D37+D54+D57+D61+D65</f>
        <v>95830.74</v>
      </c>
      <c r="E31" s="130" t="s">
        <v>144</v>
      </c>
      <c r="F31" s="130" t="s">
        <v>144</v>
      </c>
      <c r="G31" s="130" t="s">
        <v>144</v>
      </c>
      <c r="H31" s="130" t="s">
        <v>144</v>
      </c>
      <c r="I31" s="130" t="s">
        <v>144</v>
      </c>
      <c r="J31" s="130" t="s">
        <v>144</v>
      </c>
      <c r="K31" s="129">
        <f t="shared" ref="K31:P31" si="1">K32+K37+K54+K57+K61+K65</f>
        <v>6907.07</v>
      </c>
      <c r="L31" s="129">
        <f t="shared" si="1"/>
        <v>0</v>
      </c>
      <c r="M31" s="129">
        <f t="shared" si="1"/>
        <v>0</v>
      </c>
      <c r="N31" s="129">
        <f t="shared" si="1"/>
        <v>0</v>
      </c>
      <c r="O31" s="129">
        <f t="shared" si="1"/>
        <v>21520.25</v>
      </c>
      <c r="P31" s="129">
        <f t="shared" si="1"/>
        <v>0</v>
      </c>
      <c r="Q31" s="130" t="s">
        <v>144</v>
      </c>
      <c r="R31" s="130" t="s">
        <v>144</v>
      </c>
    </row>
    <row r="32" spans="1:18" s="127" customFormat="1" ht="11.4" thickTop="1" thickBot="1" x14ac:dyDescent="0.25">
      <c r="A32" s="133" t="s">
        <v>161</v>
      </c>
      <c r="B32" s="64">
        <v>2100</v>
      </c>
      <c r="C32" s="128" t="s">
        <v>162</v>
      </c>
      <c r="D32" s="129">
        <f>D33+D36</f>
        <v>0</v>
      </c>
      <c r="E32" s="130" t="s">
        <v>144</v>
      </c>
      <c r="F32" s="130" t="s">
        <v>144</v>
      </c>
      <c r="G32" s="130" t="s">
        <v>144</v>
      </c>
      <c r="H32" s="130" t="s">
        <v>144</v>
      </c>
      <c r="I32" s="130" t="s">
        <v>144</v>
      </c>
      <c r="J32" s="130" t="s">
        <v>144</v>
      </c>
      <c r="K32" s="129">
        <f t="shared" ref="K32:P32" si="2">K33+K36</f>
        <v>0</v>
      </c>
      <c r="L32" s="129">
        <f t="shared" si="2"/>
        <v>0</v>
      </c>
      <c r="M32" s="129">
        <f t="shared" si="2"/>
        <v>0</v>
      </c>
      <c r="N32" s="129">
        <f t="shared" si="2"/>
        <v>0</v>
      </c>
      <c r="O32" s="129">
        <f t="shared" si="2"/>
        <v>0</v>
      </c>
      <c r="P32" s="129">
        <f t="shared" si="2"/>
        <v>0</v>
      </c>
      <c r="Q32" s="130" t="s">
        <v>144</v>
      </c>
      <c r="R32" s="130" t="s">
        <v>144</v>
      </c>
    </row>
    <row r="33" spans="1:18" s="127" customFormat="1" ht="11.4" thickTop="1" thickBot="1" x14ac:dyDescent="0.25">
      <c r="A33" s="134" t="s">
        <v>163</v>
      </c>
      <c r="B33" s="135">
        <v>2110</v>
      </c>
      <c r="C33" s="135">
        <v>100</v>
      </c>
      <c r="D33" s="174">
        <f>SUM(D34:D35)</f>
        <v>0</v>
      </c>
      <c r="E33" s="130" t="s">
        <v>144</v>
      </c>
      <c r="F33" s="130" t="s">
        <v>144</v>
      </c>
      <c r="G33" s="130" t="s">
        <v>144</v>
      </c>
      <c r="H33" s="130" t="s">
        <v>144</v>
      </c>
      <c r="I33" s="130" t="s">
        <v>144</v>
      </c>
      <c r="J33" s="130" t="s">
        <v>144</v>
      </c>
      <c r="K33" s="174">
        <f t="shared" ref="K33:P33" si="3">SUM(K34:K35)</f>
        <v>0</v>
      </c>
      <c r="L33" s="174">
        <f t="shared" si="3"/>
        <v>0</v>
      </c>
      <c r="M33" s="174">
        <f t="shared" si="3"/>
        <v>0</v>
      </c>
      <c r="N33" s="174">
        <f t="shared" si="3"/>
        <v>0</v>
      </c>
      <c r="O33" s="174">
        <f t="shared" si="3"/>
        <v>0</v>
      </c>
      <c r="P33" s="174">
        <f t="shared" si="3"/>
        <v>0</v>
      </c>
      <c r="Q33" s="130" t="s">
        <v>144</v>
      </c>
      <c r="R33" s="130" t="s">
        <v>144</v>
      </c>
    </row>
    <row r="34" spans="1:18" s="127" customFormat="1" ht="11.4" thickTop="1" thickBot="1" x14ac:dyDescent="0.25">
      <c r="A34" s="136" t="s">
        <v>164</v>
      </c>
      <c r="B34" s="125">
        <v>2111</v>
      </c>
      <c r="C34" s="125">
        <v>110</v>
      </c>
      <c r="D34" s="175">
        <v>0</v>
      </c>
      <c r="E34" s="130" t="s">
        <v>144</v>
      </c>
      <c r="F34" s="130" t="s">
        <v>144</v>
      </c>
      <c r="G34" s="130" t="s">
        <v>144</v>
      </c>
      <c r="H34" s="130" t="s">
        <v>144</v>
      </c>
      <c r="I34" s="130" t="s">
        <v>144</v>
      </c>
      <c r="J34" s="130" t="s">
        <v>144</v>
      </c>
      <c r="K34" s="175">
        <v>0</v>
      </c>
      <c r="L34" s="175">
        <v>0</v>
      </c>
      <c r="M34" s="175">
        <v>0</v>
      </c>
      <c r="N34" s="175">
        <v>0</v>
      </c>
      <c r="O34" s="175">
        <v>0</v>
      </c>
      <c r="P34" s="175">
        <v>0</v>
      </c>
      <c r="Q34" s="130" t="s">
        <v>144</v>
      </c>
      <c r="R34" s="130" t="s">
        <v>144</v>
      </c>
    </row>
    <row r="35" spans="1:18" s="127" customFormat="1" ht="11.4" thickTop="1" thickBot="1" x14ac:dyDescent="0.25">
      <c r="A35" s="136" t="s">
        <v>165</v>
      </c>
      <c r="B35" s="125">
        <v>2112</v>
      </c>
      <c r="C35" s="125">
        <v>120</v>
      </c>
      <c r="D35" s="175">
        <v>0</v>
      </c>
      <c r="E35" s="130" t="s">
        <v>144</v>
      </c>
      <c r="F35" s="130" t="s">
        <v>144</v>
      </c>
      <c r="G35" s="130" t="s">
        <v>144</v>
      </c>
      <c r="H35" s="130" t="s">
        <v>144</v>
      </c>
      <c r="I35" s="130" t="s">
        <v>144</v>
      </c>
      <c r="J35" s="130" t="s">
        <v>144</v>
      </c>
      <c r="K35" s="176">
        <v>0</v>
      </c>
      <c r="L35" s="176">
        <v>0</v>
      </c>
      <c r="M35" s="176">
        <v>0</v>
      </c>
      <c r="N35" s="176">
        <v>0</v>
      </c>
      <c r="O35" s="176">
        <v>0</v>
      </c>
      <c r="P35" s="176">
        <v>0</v>
      </c>
      <c r="Q35" s="130" t="s">
        <v>144</v>
      </c>
      <c r="R35" s="130" t="s">
        <v>144</v>
      </c>
    </row>
    <row r="36" spans="1:18" s="127" customFormat="1" ht="11.4" thickTop="1" thickBot="1" x14ac:dyDescent="0.25">
      <c r="A36" s="137" t="s">
        <v>166</v>
      </c>
      <c r="B36" s="135">
        <v>2120</v>
      </c>
      <c r="C36" s="135">
        <v>130</v>
      </c>
      <c r="D36" s="177">
        <v>0</v>
      </c>
      <c r="E36" s="130" t="s">
        <v>144</v>
      </c>
      <c r="F36" s="130" t="s">
        <v>144</v>
      </c>
      <c r="G36" s="130" t="s">
        <v>144</v>
      </c>
      <c r="H36" s="130" t="s">
        <v>144</v>
      </c>
      <c r="I36" s="130" t="s">
        <v>144</v>
      </c>
      <c r="J36" s="130" t="s">
        <v>144</v>
      </c>
      <c r="K36" s="177">
        <v>0</v>
      </c>
      <c r="L36" s="177">
        <v>0</v>
      </c>
      <c r="M36" s="177">
        <v>0</v>
      </c>
      <c r="N36" s="177">
        <v>0</v>
      </c>
      <c r="O36" s="177">
        <v>0</v>
      </c>
      <c r="P36" s="177">
        <v>0</v>
      </c>
      <c r="Q36" s="130" t="s">
        <v>144</v>
      </c>
      <c r="R36" s="130" t="s">
        <v>144</v>
      </c>
    </row>
    <row r="37" spans="1:18" s="127" customFormat="1" ht="11.4" thickTop="1" thickBot="1" x14ac:dyDescent="0.25">
      <c r="A37" s="138" t="s">
        <v>167</v>
      </c>
      <c r="B37" s="64">
        <v>2200</v>
      </c>
      <c r="C37" s="64">
        <v>140</v>
      </c>
      <c r="D37" s="129">
        <f>SUM(D38:D44)+D51</f>
        <v>87670.74</v>
      </c>
      <c r="E37" s="130" t="s">
        <v>144</v>
      </c>
      <c r="F37" s="130" t="s">
        <v>144</v>
      </c>
      <c r="G37" s="130" t="s">
        <v>144</v>
      </c>
      <c r="H37" s="130" t="s">
        <v>144</v>
      </c>
      <c r="I37" s="130" t="s">
        <v>144</v>
      </c>
      <c r="J37" s="130" t="s">
        <v>144</v>
      </c>
      <c r="K37" s="129">
        <f t="shared" ref="K37:P37" si="4">SUM(K38:K44)+K51</f>
        <v>0</v>
      </c>
      <c r="L37" s="129">
        <f t="shared" si="4"/>
        <v>0</v>
      </c>
      <c r="M37" s="129">
        <f t="shared" si="4"/>
        <v>0</v>
      </c>
      <c r="N37" s="129">
        <f t="shared" si="4"/>
        <v>0</v>
      </c>
      <c r="O37" s="129">
        <f t="shared" si="4"/>
        <v>14613.18</v>
      </c>
      <c r="P37" s="129">
        <f t="shared" si="4"/>
        <v>0</v>
      </c>
      <c r="Q37" s="130" t="s">
        <v>144</v>
      </c>
      <c r="R37" s="130" t="s">
        <v>144</v>
      </c>
    </row>
    <row r="38" spans="1:18" s="127" customFormat="1" ht="11.4" thickTop="1" thickBot="1" x14ac:dyDescent="0.25">
      <c r="A38" s="134" t="s">
        <v>168</v>
      </c>
      <c r="B38" s="135">
        <v>2210</v>
      </c>
      <c r="C38" s="135">
        <v>150</v>
      </c>
      <c r="D38" s="177">
        <v>83670.740000000005</v>
      </c>
      <c r="E38" s="130" t="s">
        <v>144</v>
      </c>
      <c r="F38" s="130" t="s">
        <v>144</v>
      </c>
      <c r="G38" s="130" t="s">
        <v>144</v>
      </c>
      <c r="H38" s="130" t="s">
        <v>144</v>
      </c>
      <c r="I38" s="130" t="s">
        <v>144</v>
      </c>
      <c r="J38" s="130" t="s">
        <v>144</v>
      </c>
      <c r="K38" s="177">
        <v>0</v>
      </c>
      <c r="L38" s="177">
        <v>0</v>
      </c>
      <c r="M38" s="177">
        <v>0</v>
      </c>
      <c r="N38" s="177">
        <v>0</v>
      </c>
      <c r="O38" s="177">
        <v>14613.18</v>
      </c>
      <c r="P38" s="177">
        <v>0</v>
      </c>
      <c r="Q38" s="130" t="s">
        <v>144</v>
      </c>
      <c r="R38" s="130" t="s">
        <v>144</v>
      </c>
    </row>
    <row r="39" spans="1:18" s="127" customFormat="1" ht="11.4" thickTop="1" thickBot="1" x14ac:dyDescent="0.25">
      <c r="A39" s="134" t="s">
        <v>169</v>
      </c>
      <c r="B39" s="135">
        <v>2220</v>
      </c>
      <c r="C39" s="135">
        <v>160</v>
      </c>
      <c r="D39" s="177">
        <v>0</v>
      </c>
      <c r="E39" s="130" t="s">
        <v>144</v>
      </c>
      <c r="F39" s="130" t="s">
        <v>144</v>
      </c>
      <c r="G39" s="130" t="s">
        <v>144</v>
      </c>
      <c r="H39" s="130" t="s">
        <v>144</v>
      </c>
      <c r="I39" s="130" t="s">
        <v>144</v>
      </c>
      <c r="J39" s="130" t="s">
        <v>144</v>
      </c>
      <c r="K39" s="177">
        <v>0</v>
      </c>
      <c r="L39" s="177">
        <v>0</v>
      </c>
      <c r="M39" s="177">
        <v>0</v>
      </c>
      <c r="N39" s="177">
        <v>0</v>
      </c>
      <c r="O39" s="177">
        <v>0</v>
      </c>
      <c r="P39" s="177">
        <v>0</v>
      </c>
      <c r="Q39" s="130" t="s">
        <v>144</v>
      </c>
      <c r="R39" s="130" t="s">
        <v>144</v>
      </c>
    </row>
    <row r="40" spans="1:18" s="127" customFormat="1" ht="11.4" thickTop="1" thickBot="1" x14ac:dyDescent="0.25">
      <c r="A40" s="134" t="s">
        <v>170</v>
      </c>
      <c r="B40" s="135">
        <v>2230</v>
      </c>
      <c r="C40" s="135">
        <v>170</v>
      </c>
      <c r="D40" s="177">
        <v>0</v>
      </c>
      <c r="E40" s="130" t="s">
        <v>144</v>
      </c>
      <c r="F40" s="130" t="s">
        <v>144</v>
      </c>
      <c r="G40" s="130" t="s">
        <v>144</v>
      </c>
      <c r="H40" s="130" t="s">
        <v>144</v>
      </c>
      <c r="I40" s="130" t="s">
        <v>144</v>
      </c>
      <c r="J40" s="130" t="s">
        <v>144</v>
      </c>
      <c r="K40" s="177">
        <v>0</v>
      </c>
      <c r="L40" s="177">
        <v>0</v>
      </c>
      <c r="M40" s="177">
        <v>0</v>
      </c>
      <c r="N40" s="177">
        <v>0</v>
      </c>
      <c r="O40" s="177">
        <v>0</v>
      </c>
      <c r="P40" s="177">
        <v>0</v>
      </c>
      <c r="Q40" s="130" t="s">
        <v>144</v>
      </c>
      <c r="R40" s="130" t="s">
        <v>144</v>
      </c>
    </row>
    <row r="41" spans="1:18" s="127" customFormat="1" ht="11.4" thickTop="1" thickBot="1" x14ac:dyDescent="0.25">
      <c r="A41" s="134" t="s">
        <v>171</v>
      </c>
      <c r="B41" s="135">
        <v>2240</v>
      </c>
      <c r="C41" s="135">
        <v>180</v>
      </c>
      <c r="D41" s="177">
        <v>4000</v>
      </c>
      <c r="E41" s="130" t="s">
        <v>144</v>
      </c>
      <c r="F41" s="130" t="s">
        <v>144</v>
      </c>
      <c r="G41" s="130" t="s">
        <v>144</v>
      </c>
      <c r="H41" s="130" t="s">
        <v>144</v>
      </c>
      <c r="I41" s="130" t="s">
        <v>144</v>
      </c>
      <c r="J41" s="130" t="s">
        <v>144</v>
      </c>
      <c r="K41" s="177">
        <v>0</v>
      </c>
      <c r="L41" s="177">
        <v>0</v>
      </c>
      <c r="M41" s="177">
        <v>0</v>
      </c>
      <c r="N41" s="177">
        <v>0</v>
      </c>
      <c r="O41" s="177">
        <v>0</v>
      </c>
      <c r="P41" s="177">
        <v>0</v>
      </c>
      <c r="Q41" s="130" t="s">
        <v>144</v>
      </c>
      <c r="R41" s="130" t="s">
        <v>144</v>
      </c>
    </row>
    <row r="42" spans="1:18" s="127" customFormat="1" ht="11.25" customHeight="1" thickTop="1" thickBot="1" x14ac:dyDescent="0.25">
      <c r="A42" s="134" t="s">
        <v>172</v>
      </c>
      <c r="B42" s="135">
        <v>2250</v>
      </c>
      <c r="C42" s="135">
        <v>190</v>
      </c>
      <c r="D42" s="177">
        <v>0</v>
      </c>
      <c r="E42" s="130" t="s">
        <v>144</v>
      </c>
      <c r="F42" s="130" t="s">
        <v>144</v>
      </c>
      <c r="G42" s="130" t="s">
        <v>144</v>
      </c>
      <c r="H42" s="130" t="s">
        <v>144</v>
      </c>
      <c r="I42" s="130" t="s">
        <v>144</v>
      </c>
      <c r="J42" s="130" t="s">
        <v>144</v>
      </c>
      <c r="K42" s="177">
        <v>0</v>
      </c>
      <c r="L42" s="177">
        <v>0</v>
      </c>
      <c r="M42" s="177">
        <v>0</v>
      </c>
      <c r="N42" s="177">
        <v>0</v>
      </c>
      <c r="O42" s="177">
        <v>0</v>
      </c>
      <c r="P42" s="177">
        <v>0</v>
      </c>
      <c r="Q42" s="130" t="s">
        <v>144</v>
      </c>
      <c r="R42" s="130" t="s">
        <v>144</v>
      </c>
    </row>
    <row r="43" spans="1:18" s="127" customFormat="1" ht="11.25" customHeight="1" thickTop="1" thickBot="1" x14ac:dyDescent="0.25">
      <c r="A43" s="137" t="s">
        <v>173</v>
      </c>
      <c r="B43" s="135">
        <v>2260</v>
      </c>
      <c r="C43" s="135">
        <v>200</v>
      </c>
      <c r="D43" s="177">
        <v>0</v>
      </c>
      <c r="E43" s="130" t="s">
        <v>144</v>
      </c>
      <c r="F43" s="130" t="s">
        <v>144</v>
      </c>
      <c r="G43" s="130" t="s">
        <v>144</v>
      </c>
      <c r="H43" s="130" t="s">
        <v>144</v>
      </c>
      <c r="I43" s="130" t="s">
        <v>144</v>
      </c>
      <c r="J43" s="130" t="s">
        <v>144</v>
      </c>
      <c r="K43" s="177">
        <v>0</v>
      </c>
      <c r="L43" s="177">
        <v>0</v>
      </c>
      <c r="M43" s="177">
        <v>0</v>
      </c>
      <c r="N43" s="177">
        <v>0</v>
      </c>
      <c r="O43" s="177">
        <v>0</v>
      </c>
      <c r="P43" s="177">
        <v>0</v>
      </c>
      <c r="Q43" s="130" t="s">
        <v>144</v>
      </c>
      <c r="R43" s="130" t="s">
        <v>144</v>
      </c>
    </row>
    <row r="44" spans="1:18" s="127" customFormat="1" ht="11.25" customHeight="1" thickTop="1" thickBot="1" x14ac:dyDescent="0.25">
      <c r="A44" s="137" t="s">
        <v>174</v>
      </c>
      <c r="B44" s="135">
        <v>2270</v>
      </c>
      <c r="C44" s="135">
        <v>210</v>
      </c>
      <c r="D44" s="174">
        <f>SUM(D45:D50)</f>
        <v>0</v>
      </c>
      <c r="E44" s="130" t="s">
        <v>144</v>
      </c>
      <c r="F44" s="130" t="s">
        <v>144</v>
      </c>
      <c r="G44" s="130" t="s">
        <v>144</v>
      </c>
      <c r="H44" s="130" t="s">
        <v>144</v>
      </c>
      <c r="I44" s="130" t="s">
        <v>144</v>
      </c>
      <c r="J44" s="130" t="s">
        <v>144</v>
      </c>
      <c r="K44" s="174">
        <f t="shared" ref="K44:P44" si="5">SUM(K45:K50)</f>
        <v>0</v>
      </c>
      <c r="L44" s="174">
        <f t="shared" si="5"/>
        <v>0</v>
      </c>
      <c r="M44" s="174">
        <f t="shared" si="5"/>
        <v>0</v>
      </c>
      <c r="N44" s="174">
        <f t="shared" si="5"/>
        <v>0</v>
      </c>
      <c r="O44" s="174">
        <f t="shared" si="5"/>
        <v>0</v>
      </c>
      <c r="P44" s="174">
        <f t="shared" si="5"/>
        <v>0</v>
      </c>
      <c r="Q44" s="130" t="s">
        <v>144</v>
      </c>
      <c r="R44" s="130" t="s">
        <v>144</v>
      </c>
    </row>
    <row r="45" spans="1:18" s="127" customFormat="1" ht="11.25" customHeight="1" thickTop="1" thickBot="1" x14ac:dyDescent="0.25">
      <c r="A45" s="136" t="s">
        <v>175</v>
      </c>
      <c r="B45" s="125">
        <v>2271</v>
      </c>
      <c r="C45" s="125">
        <v>220</v>
      </c>
      <c r="D45" s="175">
        <v>0</v>
      </c>
      <c r="E45" s="130" t="s">
        <v>144</v>
      </c>
      <c r="F45" s="130" t="s">
        <v>144</v>
      </c>
      <c r="G45" s="130" t="s">
        <v>144</v>
      </c>
      <c r="H45" s="130" t="s">
        <v>144</v>
      </c>
      <c r="I45" s="130" t="s">
        <v>144</v>
      </c>
      <c r="J45" s="130" t="s">
        <v>144</v>
      </c>
      <c r="K45" s="175">
        <v>0</v>
      </c>
      <c r="L45" s="175">
        <v>0</v>
      </c>
      <c r="M45" s="175">
        <v>0</v>
      </c>
      <c r="N45" s="175">
        <v>0</v>
      </c>
      <c r="O45" s="175">
        <v>0</v>
      </c>
      <c r="P45" s="175">
        <v>0</v>
      </c>
      <c r="Q45" s="130" t="s">
        <v>144</v>
      </c>
      <c r="R45" s="130" t="s">
        <v>144</v>
      </c>
    </row>
    <row r="46" spans="1:18" s="127" customFormat="1" ht="11.4" thickTop="1" thickBot="1" x14ac:dyDescent="0.25">
      <c r="A46" s="136" t="s">
        <v>176</v>
      </c>
      <c r="B46" s="125">
        <v>2272</v>
      </c>
      <c r="C46" s="135">
        <v>230</v>
      </c>
      <c r="D46" s="177">
        <v>0</v>
      </c>
      <c r="E46" s="130" t="s">
        <v>144</v>
      </c>
      <c r="F46" s="130" t="s">
        <v>144</v>
      </c>
      <c r="G46" s="130" t="s">
        <v>144</v>
      </c>
      <c r="H46" s="130" t="s">
        <v>144</v>
      </c>
      <c r="I46" s="130" t="s">
        <v>144</v>
      </c>
      <c r="J46" s="130" t="s">
        <v>144</v>
      </c>
      <c r="K46" s="177">
        <v>0</v>
      </c>
      <c r="L46" s="177">
        <v>0</v>
      </c>
      <c r="M46" s="177">
        <v>0</v>
      </c>
      <c r="N46" s="177">
        <v>0</v>
      </c>
      <c r="O46" s="177">
        <v>0</v>
      </c>
      <c r="P46" s="177">
        <v>0</v>
      </c>
      <c r="Q46" s="130" t="s">
        <v>144</v>
      </c>
      <c r="R46" s="130" t="s">
        <v>144</v>
      </c>
    </row>
    <row r="47" spans="1:18" s="127" customFormat="1" ht="11.4" thickTop="1" thickBot="1" x14ac:dyDescent="0.25">
      <c r="A47" s="136" t="s">
        <v>177</v>
      </c>
      <c r="B47" s="125">
        <v>2273</v>
      </c>
      <c r="C47" s="125">
        <v>240</v>
      </c>
      <c r="D47" s="177">
        <v>0</v>
      </c>
      <c r="E47" s="130" t="s">
        <v>144</v>
      </c>
      <c r="F47" s="130" t="s">
        <v>144</v>
      </c>
      <c r="G47" s="130" t="s">
        <v>144</v>
      </c>
      <c r="H47" s="130" t="s">
        <v>144</v>
      </c>
      <c r="I47" s="130" t="s">
        <v>144</v>
      </c>
      <c r="J47" s="130" t="s">
        <v>144</v>
      </c>
      <c r="K47" s="177">
        <v>0</v>
      </c>
      <c r="L47" s="177">
        <v>0</v>
      </c>
      <c r="M47" s="177">
        <v>0</v>
      </c>
      <c r="N47" s="177">
        <v>0</v>
      </c>
      <c r="O47" s="177">
        <v>0</v>
      </c>
      <c r="P47" s="177">
        <v>0</v>
      </c>
      <c r="Q47" s="130" t="s">
        <v>144</v>
      </c>
      <c r="R47" s="130" t="s">
        <v>144</v>
      </c>
    </row>
    <row r="48" spans="1:18" s="127" customFormat="1" ht="11.4" thickTop="1" thickBot="1" x14ac:dyDescent="0.25">
      <c r="A48" s="136" t="s">
        <v>178</v>
      </c>
      <c r="B48" s="125">
        <v>2274</v>
      </c>
      <c r="C48" s="135">
        <v>250</v>
      </c>
      <c r="D48" s="177">
        <v>0</v>
      </c>
      <c r="E48" s="130" t="s">
        <v>144</v>
      </c>
      <c r="F48" s="130" t="s">
        <v>144</v>
      </c>
      <c r="G48" s="130" t="s">
        <v>144</v>
      </c>
      <c r="H48" s="130" t="s">
        <v>144</v>
      </c>
      <c r="I48" s="130" t="s">
        <v>144</v>
      </c>
      <c r="J48" s="130" t="s">
        <v>144</v>
      </c>
      <c r="K48" s="177">
        <v>0</v>
      </c>
      <c r="L48" s="177">
        <v>0</v>
      </c>
      <c r="M48" s="177">
        <v>0</v>
      </c>
      <c r="N48" s="177">
        <v>0</v>
      </c>
      <c r="O48" s="177">
        <v>0</v>
      </c>
      <c r="P48" s="177">
        <v>0</v>
      </c>
      <c r="Q48" s="130" t="s">
        <v>144</v>
      </c>
      <c r="R48" s="130" t="s">
        <v>144</v>
      </c>
    </row>
    <row r="49" spans="1:18" s="127" customFormat="1" ht="11.4" thickTop="1" thickBot="1" x14ac:dyDescent="0.25">
      <c r="A49" s="136" t="s">
        <v>179</v>
      </c>
      <c r="B49" s="125">
        <v>2275</v>
      </c>
      <c r="C49" s="125">
        <v>260</v>
      </c>
      <c r="D49" s="175">
        <v>0</v>
      </c>
      <c r="E49" s="130" t="s">
        <v>144</v>
      </c>
      <c r="F49" s="130" t="s">
        <v>144</v>
      </c>
      <c r="G49" s="130" t="s">
        <v>144</v>
      </c>
      <c r="H49" s="130" t="s">
        <v>144</v>
      </c>
      <c r="I49" s="130" t="s">
        <v>144</v>
      </c>
      <c r="J49" s="130" t="s">
        <v>144</v>
      </c>
      <c r="K49" s="175">
        <v>0</v>
      </c>
      <c r="L49" s="175">
        <v>0</v>
      </c>
      <c r="M49" s="175">
        <v>0</v>
      </c>
      <c r="N49" s="175">
        <v>0</v>
      </c>
      <c r="O49" s="175">
        <v>0</v>
      </c>
      <c r="P49" s="175">
        <v>0</v>
      </c>
      <c r="Q49" s="130" t="s">
        <v>144</v>
      </c>
      <c r="R49" s="130" t="s">
        <v>144</v>
      </c>
    </row>
    <row r="50" spans="1:18" s="127" customFormat="1" ht="11.4" thickTop="1" thickBot="1" x14ac:dyDescent="0.25">
      <c r="A50" s="136" t="s">
        <v>180</v>
      </c>
      <c r="B50" s="125">
        <v>2276</v>
      </c>
      <c r="C50" s="125">
        <v>270</v>
      </c>
      <c r="D50" s="175">
        <v>0</v>
      </c>
      <c r="E50" s="130" t="s">
        <v>144</v>
      </c>
      <c r="F50" s="130" t="s">
        <v>144</v>
      </c>
      <c r="G50" s="130" t="s">
        <v>144</v>
      </c>
      <c r="H50" s="130" t="s">
        <v>144</v>
      </c>
      <c r="I50" s="130" t="s">
        <v>144</v>
      </c>
      <c r="J50" s="130" t="s">
        <v>144</v>
      </c>
      <c r="K50" s="175">
        <v>0</v>
      </c>
      <c r="L50" s="175">
        <v>0</v>
      </c>
      <c r="M50" s="175">
        <v>0</v>
      </c>
      <c r="N50" s="175">
        <v>0</v>
      </c>
      <c r="O50" s="175">
        <v>0</v>
      </c>
      <c r="P50" s="175">
        <v>0</v>
      </c>
      <c r="Q50" s="130" t="s">
        <v>144</v>
      </c>
      <c r="R50" s="130" t="s">
        <v>144</v>
      </c>
    </row>
    <row r="51" spans="1:18" s="127" customFormat="1" ht="21.6" thickTop="1" thickBot="1" x14ac:dyDescent="0.25">
      <c r="A51" s="137" t="s">
        <v>181</v>
      </c>
      <c r="B51" s="135">
        <v>2280</v>
      </c>
      <c r="C51" s="135">
        <v>280</v>
      </c>
      <c r="D51" s="174">
        <f>SUM(D52:D53)</f>
        <v>0</v>
      </c>
      <c r="E51" s="130" t="s">
        <v>144</v>
      </c>
      <c r="F51" s="130" t="s">
        <v>144</v>
      </c>
      <c r="G51" s="130" t="s">
        <v>144</v>
      </c>
      <c r="H51" s="130" t="s">
        <v>144</v>
      </c>
      <c r="I51" s="130" t="s">
        <v>144</v>
      </c>
      <c r="J51" s="130" t="s">
        <v>144</v>
      </c>
      <c r="K51" s="174">
        <f t="shared" ref="K51:P51" si="6">SUM(K52:K53)</f>
        <v>0</v>
      </c>
      <c r="L51" s="174">
        <f t="shared" si="6"/>
        <v>0</v>
      </c>
      <c r="M51" s="174">
        <f t="shared" si="6"/>
        <v>0</v>
      </c>
      <c r="N51" s="174">
        <f t="shared" si="6"/>
        <v>0</v>
      </c>
      <c r="O51" s="174">
        <f t="shared" si="6"/>
        <v>0</v>
      </c>
      <c r="P51" s="174">
        <f t="shared" si="6"/>
        <v>0</v>
      </c>
      <c r="Q51" s="130" t="s">
        <v>144</v>
      </c>
      <c r="R51" s="130" t="s">
        <v>144</v>
      </c>
    </row>
    <row r="52" spans="1:18" s="127" customFormat="1" ht="21.6" thickTop="1" thickBot="1" x14ac:dyDescent="0.25">
      <c r="A52" s="139" t="s">
        <v>182</v>
      </c>
      <c r="B52" s="125">
        <v>2281</v>
      </c>
      <c r="C52" s="125">
        <v>290</v>
      </c>
      <c r="D52" s="175">
        <v>0</v>
      </c>
      <c r="E52" s="130" t="s">
        <v>144</v>
      </c>
      <c r="F52" s="130" t="s">
        <v>144</v>
      </c>
      <c r="G52" s="130" t="s">
        <v>144</v>
      </c>
      <c r="H52" s="130" t="s">
        <v>144</v>
      </c>
      <c r="I52" s="130" t="s">
        <v>144</v>
      </c>
      <c r="J52" s="130" t="s">
        <v>144</v>
      </c>
      <c r="K52" s="175">
        <v>0</v>
      </c>
      <c r="L52" s="175">
        <v>0</v>
      </c>
      <c r="M52" s="175">
        <v>0</v>
      </c>
      <c r="N52" s="175">
        <v>0</v>
      </c>
      <c r="O52" s="175">
        <v>0</v>
      </c>
      <c r="P52" s="175">
        <v>0</v>
      </c>
      <c r="Q52" s="130" t="s">
        <v>144</v>
      </c>
      <c r="R52" s="130" t="s">
        <v>144</v>
      </c>
    </row>
    <row r="53" spans="1:18" s="127" customFormat="1" ht="21.6" thickTop="1" thickBot="1" x14ac:dyDescent="0.25">
      <c r="A53" s="136" t="s">
        <v>183</v>
      </c>
      <c r="B53" s="125">
        <v>2282</v>
      </c>
      <c r="C53" s="135">
        <v>300</v>
      </c>
      <c r="D53" s="175">
        <v>0</v>
      </c>
      <c r="E53" s="130" t="s">
        <v>144</v>
      </c>
      <c r="F53" s="130" t="s">
        <v>144</v>
      </c>
      <c r="G53" s="130" t="s">
        <v>144</v>
      </c>
      <c r="H53" s="130" t="s">
        <v>144</v>
      </c>
      <c r="I53" s="130" t="s">
        <v>144</v>
      </c>
      <c r="J53" s="130" t="s">
        <v>144</v>
      </c>
      <c r="K53" s="175">
        <v>0</v>
      </c>
      <c r="L53" s="175">
        <v>0</v>
      </c>
      <c r="M53" s="175">
        <v>0</v>
      </c>
      <c r="N53" s="175">
        <v>0</v>
      </c>
      <c r="O53" s="175">
        <v>0</v>
      </c>
      <c r="P53" s="175">
        <v>0</v>
      </c>
      <c r="Q53" s="130" t="s">
        <v>144</v>
      </c>
      <c r="R53" s="130" t="s">
        <v>144</v>
      </c>
    </row>
    <row r="54" spans="1:18" s="127" customFormat="1" ht="11.4" thickTop="1" thickBot="1" x14ac:dyDescent="0.25">
      <c r="A54" s="133" t="s">
        <v>184</v>
      </c>
      <c r="B54" s="64">
        <v>2400</v>
      </c>
      <c r="C54" s="64">
        <v>310</v>
      </c>
      <c r="D54" s="129">
        <f>SUM(D55:D56)</f>
        <v>0</v>
      </c>
      <c r="E54" s="130" t="s">
        <v>144</v>
      </c>
      <c r="F54" s="130" t="s">
        <v>144</v>
      </c>
      <c r="G54" s="130" t="s">
        <v>144</v>
      </c>
      <c r="H54" s="130" t="s">
        <v>144</v>
      </c>
      <c r="I54" s="130" t="s">
        <v>144</v>
      </c>
      <c r="J54" s="130" t="s">
        <v>144</v>
      </c>
      <c r="K54" s="129">
        <f t="shared" ref="K54:P54" si="7">SUM(K55:K56)</f>
        <v>0</v>
      </c>
      <c r="L54" s="129">
        <f t="shared" si="7"/>
        <v>0</v>
      </c>
      <c r="M54" s="129">
        <f t="shared" si="7"/>
        <v>0</v>
      </c>
      <c r="N54" s="129">
        <f t="shared" si="7"/>
        <v>0</v>
      </c>
      <c r="O54" s="129">
        <f t="shared" si="7"/>
        <v>0</v>
      </c>
      <c r="P54" s="129">
        <f t="shared" si="7"/>
        <v>0</v>
      </c>
      <c r="Q54" s="130" t="s">
        <v>144</v>
      </c>
      <c r="R54" s="130" t="s">
        <v>144</v>
      </c>
    </row>
    <row r="55" spans="1:18" s="127" customFormat="1" ht="11.4" thickTop="1" thickBot="1" x14ac:dyDescent="0.25">
      <c r="A55" s="140" t="s">
        <v>185</v>
      </c>
      <c r="B55" s="135">
        <v>2410</v>
      </c>
      <c r="C55" s="135">
        <v>320</v>
      </c>
      <c r="D55" s="177">
        <v>0</v>
      </c>
      <c r="E55" s="130" t="s">
        <v>144</v>
      </c>
      <c r="F55" s="130" t="s">
        <v>144</v>
      </c>
      <c r="G55" s="130" t="s">
        <v>144</v>
      </c>
      <c r="H55" s="130" t="s">
        <v>144</v>
      </c>
      <c r="I55" s="130" t="s">
        <v>144</v>
      </c>
      <c r="J55" s="130" t="s">
        <v>144</v>
      </c>
      <c r="K55" s="177">
        <v>0</v>
      </c>
      <c r="L55" s="177">
        <v>0</v>
      </c>
      <c r="M55" s="177">
        <v>0</v>
      </c>
      <c r="N55" s="177">
        <v>0</v>
      </c>
      <c r="O55" s="177">
        <v>0</v>
      </c>
      <c r="P55" s="177">
        <v>0</v>
      </c>
      <c r="Q55" s="130" t="s">
        <v>144</v>
      </c>
      <c r="R55" s="130" t="s">
        <v>144</v>
      </c>
    </row>
    <row r="56" spans="1:18" s="127" customFormat="1" ht="11.4" thickTop="1" thickBot="1" x14ac:dyDescent="0.25">
      <c r="A56" s="140" t="s">
        <v>186</v>
      </c>
      <c r="B56" s="135">
        <v>2420</v>
      </c>
      <c r="C56" s="135">
        <v>330</v>
      </c>
      <c r="D56" s="177">
        <v>0</v>
      </c>
      <c r="E56" s="130" t="s">
        <v>144</v>
      </c>
      <c r="F56" s="130" t="s">
        <v>144</v>
      </c>
      <c r="G56" s="130" t="s">
        <v>144</v>
      </c>
      <c r="H56" s="130" t="s">
        <v>144</v>
      </c>
      <c r="I56" s="130" t="s">
        <v>144</v>
      </c>
      <c r="J56" s="130" t="s">
        <v>144</v>
      </c>
      <c r="K56" s="177">
        <v>0</v>
      </c>
      <c r="L56" s="177">
        <v>0</v>
      </c>
      <c r="M56" s="177">
        <v>0</v>
      </c>
      <c r="N56" s="177">
        <v>0</v>
      </c>
      <c r="O56" s="177">
        <v>0</v>
      </c>
      <c r="P56" s="177">
        <v>0</v>
      </c>
      <c r="Q56" s="130" t="s">
        <v>144</v>
      </c>
      <c r="R56" s="130" t="s">
        <v>144</v>
      </c>
    </row>
    <row r="57" spans="1:18" s="127" customFormat="1" ht="12" thickTop="1" thickBot="1" x14ac:dyDescent="0.25">
      <c r="A57" s="141" t="s">
        <v>187</v>
      </c>
      <c r="B57" s="64">
        <v>2600</v>
      </c>
      <c r="C57" s="142">
        <v>340</v>
      </c>
      <c r="D57" s="129">
        <f>SUM(D58:D60)</f>
        <v>0</v>
      </c>
      <c r="E57" s="130" t="s">
        <v>144</v>
      </c>
      <c r="F57" s="130" t="s">
        <v>144</v>
      </c>
      <c r="G57" s="130" t="s">
        <v>144</v>
      </c>
      <c r="H57" s="130" t="s">
        <v>144</v>
      </c>
      <c r="I57" s="130" t="s">
        <v>144</v>
      </c>
      <c r="J57" s="130" t="s">
        <v>144</v>
      </c>
      <c r="K57" s="129">
        <f t="shared" ref="K57:P57" si="8">SUM(K58:K60)</f>
        <v>0</v>
      </c>
      <c r="L57" s="129">
        <f t="shared" si="8"/>
        <v>0</v>
      </c>
      <c r="M57" s="129">
        <f t="shared" si="8"/>
        <v>0</v>
      </c>
      <c r="N57" s="129">
        <f t="shared" si="8"/>
        <v>0</v>
      </c>
      <c r="O57" s="129">
        <f t="shared" si="8"/>
        <v>0</v>
      </c>
      <c r="P57" s="129">
        <f t="shared" si="8"/>
        <v>0</v>
      </c>
      <c r="Q57" s="130" t="s">
        <v>144</v>
      </c>
      <c r="R57" s="130" t="s">
        <v>144</v>
      </c>
    </row>
    <row r="58" spans="1:18" s="127" customFormat="1" ht="12.75" customHeight="1" thickTop="1" thickBot="1" x14ac:dyDescent="0.25">
      <c r="A58" s="137" t="s">
        <v>188</v>
      </c>
      <c r="B58" s="135">
        <v>2610</v>
      </c>
      <c r="C58" s="135">
        <v>350</v>
      </c>
      <c r="D58" s="177">
        <v>0</v>
      </c>
      <c r="E58" s="130" t="s">
        <v>144</v>
      </c>
      <c r="F58" s="130" t="s">
        <v>144</v>
      </c>
      <c r="G58" s="130" t="s">
        <v>144</v>
      </c>
      <c r="H58" s="130" t="s">
        <v>144</v>
      </c>
      <c r="I58" s="130" t="s">
        <v>144</v>
      </c>
      <c r="J58" s="130" t="s">
        <v>144</v>
      </c>
      <c r="K58" s="177">
        <v>0</v>
      </c>
      <c r="L58" s="177">
        <v>0</v>
      </c>
      <c r="M58" s="177">
        <v>0</v>
      </c>
      <c r="N58" s="177">
        <v>0</v>
      </c>
      <c r="O58" s="177">
        <v>0</v>
      </c>
      <c r="P58" s="177">
        <v>0</v>
      </c>
      <c r="Q58" s="130" t="s">
        <v>144</v>
      </c>
      <c r="R58" s="130" t="s">
        <v>144</v>
      </c>
    </row>
    <row r="59" spans="1:18" s="127" customFormat="1" ht="12" thickTop="1" thickBot="1" x14ac:dyDescent="0.3">
      <c r="A59" s="137" t="s">
        <v>189</v>
      </c>
      <c r="B59" s="135">
        <v>2620</v>
      </c>
      <c r="C59" s="135">
        <v>360</v>
      </c>
      <c r="D59" s="178">
        <v>0</v>
      </c>
      <c r="E59" s="130" t="s">
        <v>144</v>
      </c>
      <c r="F59" s="130" t="s">
        <v>144</v>
      </c>
      <c r="G59" s="130" t="s">
        <v>144</v>
      </c>
      <c r="H59" s="130" t="s">
        <v>144</v>
      </c>
      <c r="I59" s="130" t="s">
        <v>144</v>
      </c>
      <c r="J59" s="130" t="s">
        <v>144</v>
      </c>
      <c r="K59" s="179">
        <v>0</v>
      </c>
      <c r="L59" s="179">
        <v>0</v>
      </c>
      <c r="M59" s="179">
        <v>0</v>
      </c>
      <c r="N59" s="179">
        <v>0</v>
      </c>
      <c r="O59" s="179">
        <v>0</v>
      </c>
      <c r="P59" s="179">
        <v>0</v>
      </c>
      <c r="Q59" s="130" t="s">
        <v>144</v>
      </c>
      <c r="R59" s="130" t="s">
        <v>144</v>
      </c>
    </row>
    <row r="60" spans="1:18" s="127" customFormat="1" ht="11.25" customHeight="1" thickTop="1" thickBot="1" x14ac:dyDescent="0.25">
      <c r="A60" s="140" t="s">
        <v>190</v>
      </c>
      <c r="B60" s="135">
        <v>2630</v>
      </c>
      <c r="C60" s="135">
        <v>370</v>
      </c>
      <c r="D60" s="180">
        <v>0</v>
      </c>
      <c r="E60" s="130" t="s">
        <v>144</v>
      </c>
      <c r="F60" s="130" t="s">
        <v>144</v>
      </c>
      <c r="G60" s="130" t="s">
        <v>144</v>
      </c>
      <c r="H60" s="130" t="s">
        <v>144</v>
      </c>
      <c r="I60" s="130" t="s">
        <v>144</v>
      </c>
      <c r="J60" s="130" t="s">
        <v>144</v>
      </c>
      <c r="K60" s="180">
        <v>0</v>
      </c>
      <c r="L60" s="180">
        <v>0</v>
      </c>
      <c r="M60" s="180">
        <v>0</v>
      </c>
      <c r="N60" s="180">
        <v>0</v>
      </c>
      <c r="O60" s="180">
        <v>0</v>
      </c>
      <c r="P60" s="180">
        <v>0</v>
      </c>
      <c r="Q60" s="130" t="s">
        <v>144</v>
      </c>
      <c r="R60" s="130" t="s">
        <v>144</v>
      </c>
    </row>
    <row r="61" spans="1:18" s="127" customFormat="1" ht="10.5" customHeight="1" thickTop="1" thickBot="1" x14ac:dyDescent="0.25">
      <c r="A61" s="138" t="s">
        <v>191</v>
      </c>
      <c r="B61" s="64">
        <v>2700</v>
      </c>
      <c r="C61" s="64">
        <v>380</v>
      </c>
      <c r="D61" s="129">
        <f>SUM(D62:D64)</f>
        <v>0</v>
      </c>
      <c r="E61" s="130" t="s">
        <v>144</v>
      </c>
      <c r="F61" s="130" t="s">
        <v>144</v>
      </c>
      <c r="G61" s="130" t="s">
        <v>144</v>
      </c>
      <c r="H61" s="130" t="s">
        <v>144</v>
      </c>
      <c r="I61" s="130" t="s">
        <v>144</v>
      </c>
      <c r="J61" s="130" t="s">
        <v>144</v>
      </c>
      <c r="K61" s="129">
        <f t="shared" ref="K61:P61" si="9">SUM(K62:K64)</f>
        <v>0</v>
      </c>
      <c r="L61" s="129">
        <f t="shared" si="9"/>
        <v>0</v>
      </c>
      <c r="M61" s="129">
        <f t="shared" si="9"/>
        <v>0</v>
      </c>
      <c r="N61" s="129">
        <f t="shared" si="9"/>
        <v>0</v>
      </c>
      <c r="O61" s="129">
        <f t="shared" si="9"/>
        <v>0</v>
      </c>
      <c r="P61" s="129">
        <f t="shared" si="9"/>
        <v>0</v>
      </c>
      <c r="Q61" s="130" t="s">
        <v>144</v>
      </c>
      <c r="R61" s="130" t="s">
        <v>144</v>
      </c>
    </row>
    <row r="62" spans="1:18" s="127" customFormat="1" ht="11.4" thickTop="1" thickBot="1" x14ac:dyDescent="0.25">
      <c r="A62" s="137" t="s">
        <v>192</v>
      </c>
      <c r="B62" s="135">
        <v>2710</v>
      </c>
      <c r="C62" s="135">
        <v>390</v>
      </c>
      <c r="D62" s="177">
        <v>0</v>
      </c>
      <c r="E62" s="130" t="s">
        <v>144</v>
      </c>
      <c r="F62" s="130" t="s">
        <v>144</v>
      </c>
      <c r="G62" s="130" t="s">
        <v>144</v>
      </c>
      <c r="H62" s="130" t="s">
        <v>144</v>
      </c>
      <c r="I62" s="130" t="s">
        <v>144</v>
      </c>
      <c r="J62" s="130" t="s">
        <v>144</v>
      </c>
      <c r="K62" s="177">
        <v>0</v>
      </c>
      <c r="L62" s="177">
        <v>0</v>
      </c>
      <c r="M62" s="177">
        <v>0</v>
      </c>
      <c r="N62" s="177">
        <v>0</v>
      </c>
      <c r="O62" s="177">
        <v>0</v>
      </c>
      <c r="P62" s="177">
        <v>0</v>
      </c>
      <c r="Q62" s="130" t="s">
        <v>144</v>
      </c>
      <c r="R62" s="130" t="s">
        <v>144</v>
      </c>
    </row>
    <row r="63" spans="1:18" s="127" customFormat="1" ht="11.4" thickTop="1" thickBot="1" x14ac:dyDescent="0.25">
      <c r="A63" s="137" t="s">
        <v>193</v>
      </c>
      <c r="B63" s="135">
        <v>2720</v>
      </c>
      <c r="C63" s="135">
        <v>400</v>
      </c>
      <c r="D63" s="177">
        <v>0</v>
      </c>
      <c r="E63" s="130" t="s">
        <v>144</v>
      </c>
      <c r="F63" s="130" t="s">
        <v>144</v>
      </c>
      <c r="G63" s="130" t="s">
        <v>144</v>
      </c>
      <c r="H63" s="130" t="s">
        <v>144</v>
      </c>
      <c r="I63" s="130" t="s">
        <v>144</v>
      </c>
      <c r="J63" s="130" t="s">
        <v>144</v>
      </c>
      <c r="K63" s="177">
        <v>0</v>
      </c>
      <c r="L63" s="177">
        <v>0</v>
      </c>
      <c r="M63" s="177">
        <v>0</v>
      </c>
      <c r="N63" s="177">
        <v>0</v>
      </c>
      <c r="O63" s="177">
        <v>0</v>
      </c>
      <c r="P63" s="177">
        <v>0</v>
      </c>
      <c r="Q63" s="130" t="s">
        <v>144</v>
      </c>
      <c r="R63" s="130" t="s">
        <v>144</v>
      </c>
    </row>
    <row r="64" spans="1:18" s="127" customFormat="1" ht="11.4" thickTop="1" thickBot="1" x14ac:dyDescent="0.25">
      <c r="A64" s="137" t="s">
        <v>194</v>
      </c>
      <c r="B64" s="135">
        <v>2730</v>
      </c>
      <c r="C64" s="135">
        <v>410</v>
      </c>
      <c r="D64" s="177">
        <v>0</v>
      </c>
      <c r="E64" s="130" t="s">
        <v>144</v>
      </c>
      <c r="F64" s="130" t="s">
        <v>144</v>
      </c>
      <c r="G64" s="130" t="s">
        <v>144</v>
      </c>
      <c r="H64" s="130" t="s">
        <v>144</v>
      </c>
      <c r="I64" s="130" t="s">
        <v>144</v>
      </c>
      <c r="J64" s="130" t="s">
        <v>144</v>
      </c>
      <c r="K64" s="177">
        <v>0</v>
      </c>
      <c r="L64" s="177">
        <v>0</v>
      </c>
      <c r="M64" s="177">
        <v>0</v>
      </c>
      <c r="N64" s="177">
        <v>0</v>
      </c>
      <c r="O64" s="177">
        <v>0</v>
      </c>
      <c r="P64" s="177">
        <v>0</v>
      </c>
      <c r="Q64" s="130" t="s">
        <v>144</v>
      </c>
      <c r="R64" s="130" t="s">
        <v>144</v>
      </c>
    </row>
    <row r="65" spans="1:18" s="127" customFormat="1" ht="11.4" thickTop="1" thickBot="1" x14ac:dyDescent="0.25">
      <c r="A65" s="138" t="s">
        <v>195</v>
      </c>
      <c r="B65" s="64">
        <v>2800</v>
      </c>
      <c r="C65" s="64">
        <v>420</v>
      </c>
      <c r="D65" s="173">
        <v>8160</v>
      </c>
      <c r="E65" s="130" t="s">
        <v>144</v>
      </c>
      <c r="F65" s="130" t="s">
        <v>144</v>
      </c>
      <c r="G65" s="130" t="s">
        <v>144</v>
      </c>
      <c r="H65" s="130" t="s">
        <v>144</v>
      </c>
      <c r="I65" s="130" t="s">
        <v>144</v>
      </c>
      <c r="J65" s="130" t="s">
        <v>144</v>
      </c>
      <c r="K65" s="173">
        <v>6907.07</v>
      </c>
      <c r="L65" s="173">
        <v>0</v>
      </c>
      <c r="M65" s="173">
        <v>0</v>
      </c>
      <c r="N65" s="173">
        <v>0</v>
      </c>
      <c r="O65" s="173">
        <v>6907.07</v>
      </c>
      <c r="P65" s="173">
        <v>0</v>
      </c>
      <c r="Q65" s="130" t="s">
        <v>144</v>
      </c>
      <c r="R65" s="130" t="s">
        <v>144</v>
      </c>
    </row>
    <row r="66" spans="1:18" s="127" customFormat="1" ht="11.4" thickTop="1" thickBot="1" x14ac:dyDescent="0.25">
      <c r="A66" s="64" t="s">
        <v>196</v>
      </c>
      <c r="B66" s="64">
        <v>3000</v>
      </c>
      <c r="C66" s="64">
        <v>430</v>
      </c>
      <c r="D66" s="129">
        <f>D67+D81</f>
        <v>0</v>
      </c>
      <c r="E66" s="130" t="s">
        <v>144</v>
      </c>
      <c r="F66" s="130" t="s">
        <v>144</v>
      </c>
      <c r="G66" s="130" t="s">
        <v>144</v>
      </c>
      <c r="H66" s="130" t="s">
        <v>144</v>
      </c>
      <c r="I66" s="130" t="s">
        <v>144</v>
      </c>
      <c r="J66" s="130" t="s">
        <v>144</v>
      </c>
      <c r="K66" s="129">
        <f t="shared" ref="K66:P66" si="10">K67+K81</f>
        <v>0</v>
      </c>
      <c r="L66" s="129">
        <f t="shared" si="10"/>
        <v>0</v>
      </c>
      <c r="M66" s="129">
        <f t="shared" si="10"/>
        <v>0</v>
      </c>
      <c r="N66" s="129">
        <f t="shared" si="10"/>
        <v>0</v>
      </c>
      <c r="O66" s="129">
        <f t="shared" si="10"/>
        <v>0</v>
      </c>
      <c r="P66" s="129">
        <f t="shared" si="10"/>
        <v>0</v>
      </c>
      <c r="Q66" s="130" t="s">
        <v>144</v>
      </c>
      <c r="R66" s="130" t="s">
        <v>144</v>
      </c>
    </row>
    <row r="67" spans="1:18" s="127" customFormat="1" ht="11.4" thickTop="1" thickBot="1" x14ac:dyDescent="0.25">
      <c r="A67" s="133" t="s">
        <v>197</v>
      </c>
      <c r="B67" s="64">
        <v>3100</v>
      </c>
      <c r="C67" s="64">
        <v>440</v>
      </c>
      <c r="D67" s="129">
        <f>D68+D69+D72+D75+D79+D80</f>
        <v>0</v>
      </c>
      <c r="E67" s="130" t="s">
        <v>144</v>
      </c>
      <c r="F67" s="130" t="s">
        <v>144</v>
      </c>
      <c r="G67" s="130" t="s">
        <v>144</v>
      </c>
      <c r="H67" s="130" t="s">
        <v>144</v>
      </c>
      <c r="I67" s="130" t="s">
        <v>144</v>
      </c>
      <c r="J67" s="130" t="s">
        <v>144</v>
      </c>
      <c r="K67" s="129">
        <f t="shared" ref="K67:P67" si="11">K68+K69+K72+K75+K79+K80</f>
        <v>0</v>
      </c>
      <c r="L67" s="129">
        <f t="shared" si="11"/>
        <v>0</v>
      </c>
      <c r="M67" s="129">
        <f t="shared" si="11"/>
        <v>0</v>
      </c>
      <c r="N67" s="129">
        <f t="shared" si="11"/>
        <v>0</v>
      </c>
      <c r="O67" s="129">
        <f t="shared" si="11"/>
        <v>0</v>
      </c>
      <c r="P67" s="129">
        <f t="shared" si="11"/>
        <v>0</v>
      </c>
      <c r="Q67" s="130" t="s">
        <v>144</v>
      </c>
      <c r="R67" s="130" t="s">
        <v>144</v>
      </c>
    </row>
    <row r="68" spans="1:18" s="127" customFormat="1" ht="11.4" thickTop="1" thickBot="1" x14ac:dyDescent="0.25">
      <c r="A68" s="137" t="s">
        <v>198</v>
      </c>
      <c r="B68" s="135">
        <v>3110</v>
      </c>
      <c r="C68" s="135">
        <v>450</v>
      </c>
      <c r="D68" s="177">
        <v>0</v>
      </c>
      <c r="E68" s="130" t="s">
        <v>144</v>
      </c>
      <c r="F68" s="130" t="s">
        <v>144</v>
      </c>
      <c r="G68" s="130" t="s">
        <v>144</v>
      </c>
      <c r="H68" s="130" t="s">
        <v>144</v>
      </c>
      <c r="I68" s="130" t="s">
        <v>144</v>
      </c>
      <c r="J68" s="130" t="s">
        <v>144</v>
      </c>
      <c r="K68" s="177">
        <v>0</v>
      </c>
      <c r="L68" s="177">
        <v>0</v>
      </c>
      <c r="M68" s="177">
        <v>0</v>
      </c>
      <c r="N68" s="177">
        <v>0</v>
      </c>
      <c r="O68" s="177">
        <v>0</v>
      </c>
      <c r="P68" s="177">
        <v>0</v>
      </c>
      <c r="Q68" s="130" t="s">
        <v>144</v>
      </c>
      <c r="R68" s="130" t="s">
        <v>144</v>
      </c>
    </row>
    <row r="69" spans="1:18" s="127" customFormat="1" ht="11.4" thickTop="1" thickBot="1" x14ac:dyDescent="0.25">
      <c r="A69" s="140" t="s">
        <v>199</v>
      </c>
      <c r="B69" s="135">
        <v>3120</v>
      </c>
      <c r="C69" s="135">
        <v>460</v>
      </c>
      <c r="D69" s="174">
        <f>SUM(D70:D71)</f>
        <v>0</v>
      </c>
      <c r="E69" s="130" t="s">
        <v>144</v>
      </c>
      <c r="F69" s="130" t="s">
        <v>144</v>
      </c>
      <c r="G69" s="130" t="s">
        <v>144</v>
      </c>
      <c r="H69" s="130" t="s">
        <v>144</v>
      </c>
      <c r="I69" s="130" t="s">
        <v>144</v>
      </c>
      <c r="J69" s="130" t="s">
        <v>144</v>
      </c>
      <c r="K69" s="174">
        <f t="shared" ref="K69:P69" si="12">SUM(K70:K71)</f>
        <v>0</v>
      </c>
      <c r="L69" s="174">
        <f t="shared" si="12"/>
        <v>0</v>
      </c>
      <c r="M69" s="174">
        <f t="shared" si="12"/>
        <v>0</v>
      </c>
      <c r="N69" s="174">
        <f t="shared" si="12"/>
        <v>0</v>
      </c>
      <c r="O69" s="174">
        <f t="shared" si="12"/>
        <v>0</v>
      </c>
      <c r="P69" s="174">
        <f t="shared" si="12"/>
        <v>0</v>
      </c>
      <c r="Q69" s="130" t="s">
        <v>144</v>
      </c>
      <c r="R69" s="130" t="s">
        <v>144</v>
      </c>
    </row>
    <row r="70" spans="1:18" s="127" customFormat="1" ht="13.5" customHeight="1" thickTop="1" thickBot="1" x14ac:dyDescent="0.25">
      <c r="A70" s="136" t="s">
        <v>200</v>
      </c>
      <c r="B70" s="125">
        <v>3121</v>
      </c>
      <c r="C70" s="125">
        <v>470</v>
      </c>
      <c r="D70" s="175">
        <v>0</v>
      </c>
      <c r="E70" s="130" t="s">
        <v>144</v>
      </c>
      <c r="F70" s="130" t="s">
        <v>144</v>
      </c>
      <c r="G70" s="130" t="s">
        <v>144</v>
      </c>
      <c r="H70" s="130" t="s">
        <v>144</v>
      </c>
      <c r="I70" s="130" t="s">
        <v>144</v>
      </c>
      <c r="J70" s="130" t="s">
        <v>144</v>
      </c>
      <c r="K70" s="175">
        <v>0</v>
      </c>
      <c r="L70" s="175">
        <v>0</v>
      </c>
      <c r="M70" s="175">
        <v>0</v>
      </c>
      <c r="N70" s="175">
        <v>0</v>
      </c>
      <c r="O70" s="175">
        <v>0</v>
      </c>
      <c r="P70" s="175">
        <v>0</v>
      </c>
      <c r="Q70" s="130" t="s">
        <v>144</v>
      </c>
      <c r="R70" s="130" t="s">
        <v>144</v>
      </c>
    </row>
    <row r="71" spans="1:18" s="127" customFormat="1" ht="11.4" thickTop="1" thickBot="1" x14ac:dyDescent="0.25">
      <c r="A71" s="136" t="s">
        <v>201</v>
      </c>
      <c r="B71" s="125">
        <v>3122</v>
      </c>
      <c r="C71" s="125">
        <v>480</v>
      </c>
      <c r="D71" s="175">
        <v>0</v>
      </c>
      <c r="E71" s="130" t="s">
        <v>144</v>
      </c>
      <c r="F71" s="130" t="s">
        <v>144</v>
      </c>
      <c r="G71" s="130" t="s">
        <v>144</v>
      </c>
      <c r="H71" s="130" t="s">
        <v>144</v>
      </c>
      <c r="I71" s="130" t="s">
        <v>144</v>
      </c>
      <c r="J71" s="130" t="s">
        <v>144</v>
      </c>
      <c r="K71" s="175">
        <v>0</v>
      </c>
      <c r="L71" s="175">
        <v>0</v>
      </c>
      <c r="M71" s="175">
        <v>0</v>
      </c>
      <c r="N71" s="175">
        <v>0</v>
      </c>
      <c r="O71" s="175">
        <v>0</v>
      </c>
      <c r="P71" s="175">
        <v>0</v>
      </c>
      <c r="Q71" s="130" t="s">
        <v>144</v>
      </c>
      <c r="R71" s="130" t="s">
        <v>144</v>
      </c>
    </row>
    <row r="72" spans="1:18" s="127" customFormat="1" ht="11.4" thickTop="1" thickBot="1" x14ac:dyDescent="0.25">
      <c r="A72" s="134" t="s">
        <v>202</v>
      </c>
      <c r="B72" s="135">
        <v>3130</v>
      </c>
      <c r="C72" s="135">
        <v>490</v>
      </c>
      <c r="D72" s="174">
        <f>SUM(D73:D74)</f>
        <v>0</v>
      </c>
      <c r="E72" s="130" t="s">
        <v>144</v>
      </c>
      <c r="F72" s="130" t="s">
        <v>144</v>
      </c>
      <c r="G72" s="130" t="s">
        <v>144</v>
      </c>
      <c r="H72" s="130" t="s">
        <v>144</v>
      </c>
      <c r="I72" s="130" t="s">
        <v>144</v>
      </c>
      <c r="J72" s="130" t="s">
        <v>144</v>
      </c>
      <c r="K72" s="174">
        <f t="shared" ref="K72:P72" si="13">SUM(K73:K74)</f>
        <v>0</v>
      </c>
      <c r="L72" s="174">
        <f t="shared" si="13"/>
        <v>0</v>
      </c>
      <c r="M72" s="174">
        <f t="shared" si="13"/>
        <v>0</v>
      </c>
      <c r="N72" s="174">
        <f t="shared" si="13"/>
        <v>0</v>
      </c>
      <c r="O72" s="174">
        <f t="shared" si="13"/>
        <v>0</v>
      </c>
      <c r="P72" s="174">
        <f t="shared" si="13"/>
        <v>0</v>
      </c>
      <c r="Q72" s="130" t="s">
        <v>144</v>
      </c>
      <c r="R72" s="130" t="s">
        <v>144</v>
      </c>
    </row>
    <row r="73" spans="1:18" s="127" customFormat="1" ht="11.4" thickTop="1" thickBot="1" x14ac:dyDescent="0.25">
      <c r="A73" s="136" t="s">
        <v>203</v>
      </c>
      <c r="B73" s="125">
        <v>3131</v>
      </c>
      <c r="C73" s="125">
        <v>500</v>
      </c>
      <c r="D73" s="175">
        <v>0</v>
      </c>
      <c r="E73" s="130" t="s">
        <v>144</v>
      </c>
      <c r="F73" s="130" t="s">
        <v>144</v>
      </c>
      <c r="G73" s="130" t="s">
        <v>144</v>
      </c>
      <c r="H73" s="130" t="s">
        <v>144</v>
      </c>
      <c r="I73" s="130" t="s">
        <v>144</v>
      </c>
      <c r="J73" s="130" t="s">
        <v>144</v>
      </c>
      <c r="K73" s="175">
        <v>0</v>
      </c>
      <c r="L73" s="175">
        <v>0</v>
      </c>
      <c r="M73" s="175">
        <v>0</v>
      </c>
      <c r="N73" s="175">
        <v>0</v>
      </c>
      <c r="O73" s="175">
        <v>0</v>
      </c>
      <c r="P73" s="175">
        <v>0</v>
      </c>
      <c r="Q73" s="130" t="s">
        <v>144</v>
      </c>
      <c r="R73" s="130" t="s">
        <v>144</v>
      </c>
    </row>
    <row r="74" spans="1:18" s="127" customFormat="1" ht="11.4" thickTop="1" thickBot="1" x14ac:dyDescent="0.25">
      <c r="A74" s="136" t="s">
        <v>204</v>
      </c>
      <c r="B74" s="125">
        <v>3132</v>
      </c>
      <c r="C74" s="125">
        <v>510</v>
      </c>
      <c r="D74" s="175">
        <v>0</v>
      </c>
      <c r="E74" s="130" t="s">
        <v>144</v>
      </c>
      <c r="F74" s="130" t="s">
        <v>144</v>
      </c>
      <c r="G74" s="130" t="s">
        <v>144</v>
      </c>
      <c r="H74" s="130" t="s">
        <v>144</v>
      </c>
      <c r="I74" s="130" t="s">
        <v>144</v>
      </c>
      <c r="J74" s="130" t="s">
        <v>144</v>
      </c>
      <c r="K74" s="175">
        <v>0</v>
      </c>
      <c r="L74" s="175">
        <v>0</v>
      </c>
      <c r="M74" s="175">
        <v>0</v>
      </c>
      <c r="N74" s="175">
        <v>0</v>
      </c>
      <c r="O74" s="175">
        <v>0</v>
      </c>
      <c r="P74" s="175">
        <v>0</v>
      </c>
      <c r="Q74" s="130" t="s">
        <v>144</v>
      </c>
      <c r="R74" s="130" t="s">
        <v>144</v>
      </c>
    </row>
    <row r="75" spans="1:18" s="127" customFormat="1" ht="11.4" thickTop="1" thickBot="1" x14ac:dyDescent="0.25">
      <c r="A75" s="134" t="s">
        <v>205</v>
      </c>
      <c r="B75" s="135">
        <v>3140</v>
      </c>
      <c r="C75" s="135">
        <v>520</v>
      </c>
      <c r="D75" s="174">
        <f>SUM(D76:D78)</f>
        <v>0</v>
      </c>
      <c r="E75" s="130" t="s">
        <v>144</v>
      </c>
      <c r="F75" s="130" t="s">
        <v>144</v>
      </c>
      <c r="G75" s="130" t="s">
        <v>144</v>
      </c>
      <c r="H75" s="130" t="s">
        <v>144</v>
      </c>
      <c r="I75" s="130" t="s">
        <v>144</v>
      </c>
      <c r="J75" s="130" t="s">
        <v>144</v>
      </c>
      <c r="K75" s="174">
        <f t="shared" ref="K75:P75" si="14">SUM(K76:K78)</f>
        <v>0</v>
      </c>
      <c r="L75" s="174">
        <f t="shared" si="14"/>
        <v>0</v>
      </c>
      <c r="M75" s="174">
        <f t="shared" si="14"/>
        <v>0</v>
      </c>
      <c r="N75" s="174">
        <f t="shared" si="14"/>
        <v>0</v>
      </c>
      <c r="O75" s="174">
        <f t="shared" si="14"/>
        <v>0</v>
      </c>
      <c r="P75" s="174">
        <f t="shared" si="14"/>
        <v>0</v>
      </c>
      <c r="Q75" s="130" t="s">
        <v>144</v>
      </c>
      <c r="R75" s="130" t="s">
        <v>144</v>
      </c>
    </row>
    <row r="76" spans="1:18" s="127" customFormat="1" ht="13.2" thickTop="1" thickBot="1" x14ac:dyDescent="0.25">
      <c r="A76" s="57" t="s">
        <v>206</v>
      </c>
      <c r="B76" s="125">
        <v>3141</v>
      </c>
      <c r="C76" s="125">
        <v>530</v>
      </c>
      <c r="D76" s="175">
        <v>0</v>
      </c>
      <c r="E76" s="130" t="s">
        <v>144</v>
      </c>
      <c r="F76" s="130" t="s">
        <v>144</v>
      </c>
      <c r="G76" s="130" t="s">
        <v>144</v>
      </c>
      <c r="H76" s="130" t="s">
        <v>144</v>
      </c>
      <c r="I76" s="130" t="s">
        <v>144</v>
      </c>
      <c r="J76" s="130" t="s">
        <v>144</v>
      </c>
      <c r="K76" s="175">
        <v>0</v>
      </c>
      <c r="L76" s="175">
        <v>0</v>
      </c>
      <c r="M76" s="175">
        <v>0</v>
      </c>
      <c r="N76" s="175">
        <v>0</v>
      </c>
      <c r="O76" s="175">
        <v>0</v>
      </c>
      <c r="P76" s="175">
        <v>0</v>
      </c>
      <c r="Q76" s="130" t="s">
        <v>144</v>
      </c>
      <c r="R76" s="130" t="s">
        <v>144</v>
      </c>
    </row>
    <row r="77" spans="1:18" s="127" customFormat="1" ht="13.2" thickTop="1" thickBot="1" x14ac:dyDescent="0.25">
      <c r="A77" s="57" t="s">
        <v>207</v>
      </c>
      <c r="B77" s="125">
        <v>3142</v>
      </c>
      <c r="C77" s="125">
        <v>540</v>
      </c>
      <c r="D77" s="175">
        <v>0</v>
      </c>
      <c r="E77" s="130" t="s">
        <v>144</v>
      </c>
      <c r="F77" s="130" t="s">
        <v>144</v>
      </c>
      <c r="G77" s="130" t="s">
        <v>144</v>
      </c>
      <c r="H77" s="130" t="s">
        <v>144</v>
      </c>
      <c r="I77" s="130" t="s">
        <v>144</v>
      </c>
      <c r="J77" s="130" t="s">
        <v>144</v>
      </c>
      <c r="K77" s="175">
        <v>0</v>
      </c>
      <c r="L77" s="175">
        <v>0</v>
      </c>
      <c r="M77" s="175">
        <v>0</v>
      </c>
      <c r="N77" s="175">
        <v>0</v>
      </c>
      <c r="O77" s="175">
        <v>0</v>
      </c>
      <c r="P77" s="175">
        <v>0</v>
      </c>
      <c r="Q77" s="130" t="s">
        <v>144</v>
      </c>
      <c r="R77" s="130" t="s">
        <v>144</v>
      </c>
    </row>
    <row r="78" spans="1:18" s="127" customFormat="1" ht="13.2" thickTop="1" thickBot="1" x14ac:dyDescent="0.25">
      <c r="A78" s="57" t="s">
        <v>208</v>
      </c>
      <c r="B78" s="125">
        <v>3143</v>
      </c>
      <c r="C78" s="125">
        <v>550</v>
      </c>
      <c r="D78" s="175">
        <v>0</v>
      </c>
      <c r="E78" s="130" t="s">
        <v>144</v>
      </c>
      <c r="F78" s="130" t="s">
        <v>144</v>
      </c>
      <c r="G78" s="130" t="s">
        <v>144</v>
      </c>
      <c r="H78" s="130" t="s">
        <v>144</v>
      </c>
      <c r="I78" s="130" t="s">
        <v>144</v>
      </c>
      <c r="J78" s="130" t="s">
        <v>144</v>
      </c>
      <c r="K78" s="175">
        <v>0</v>
      </c>
      <c r="L78" s="175">
        <v>0</v>
      </c>
      <c r="M78" s="175">
        <v>0</v>
      </c>
      <c r="N78" s="175">
        <v>0</v>
      </c>
      <c r="O78" s="175">
        <v>0</v>
      </c>
      <c r="P78" s="175">
        <v>0</v>
      </c>
      <c r="Q78" s="130" t="s">
        <v>144</v>
      </c>
      <c r="R78" s="130" t="s">
        <v>144</v>
      </c>
    </row>
    <row r="79" spans="1:18" s="127" customFormat="1" ht="11.4" thickTop="1" thickBot="1" x14ac:dyDescent="0.25">
      <c r="A79" s="134" t="s">
        <v>209</v>
      </c>
      <c r="B79" s="135">
        <v>3150</v>
      </c>
      <c r="C79" s="135">
        <v>560</v>
      </c>
      <c r="D79" s="177">
        <v>0</v>
      </c>
      <c r="E79" s="130" t="s">
        <v>144</v>
      </c>
      <c r="F79" s="130" t="s">
        <v>144</v>
      </c>
      <c r="G79" s="130" t="s">
        <v>144</v>
      </c>
      <c r="H79" s="130" t="s">
        <v>144</v>
      </c>
      <c r="I79" s="130" t="s">
        <v>144</v>
      </c>
      <c r="J79" s="130" t="s">
        <v>144</v>
      </c>
      <c r="K79" s="177">
        <v>0</v>
      </c>
      <c r="L79" s="177">
        <v>0</v>
      </c>
      <c r="M79" s="177">
        <v>0</v>
      </c>
      <c r="N79" s="177">
        <v>0</v>
      </c>
      <c r="O79" s="177">
        <v>0</v>
      </c>
      <c r="P79" s="177">
        <v>0</v>
      </c>
      <c r="Q79" s="130" t="s">
        <v>144</v>
      </c>
      <c r="R79" s="130" t="s">
        <v>144</v>
      </c>
    </row>
    <row r="80" spans="1:18" s="127" customFormat="1" ht="11.4" thickTop="1" thickBot="1" x14ac:dyDescent="0.25">
      <c r="A80" s="134" t="s">
        <v>210</v>
      </c>
      <c r="B80" s="135">
        <v>3160</v>
      </c>
      <c r="C80" s="135">
        <v>570</v>
      </c>
      <c r="D80" s="177">
        <v>0</v>
      </c>
      <c r="E80" s="130" t="s">
        <v>144</v>
      </c>
      <c r="F80" s="130" t="s">
        <v>144</v>
      </c>
      <c r="G80" s="130" t="s">
        <v>144</v>
      </c>
      <c r="H80" s="130" t="s">
        <v>144</v>
      </c>
      <c r="I80" s="130" t="s">
        <v>144</v>
      </c>
      <c r="J80" s="130" t="s">
        <v>144</v>
      </c>
      <c r="K80" s="177">
        <v>0</v>
      </c>
      <c r="L80" s="177">
        <v>0</v>
      </c>
      <c r="M80" s="177">
        <v>0</v>
      </c>
      <c r="N80" s="177">
        <v>0</v>
      </c>
      <c r="O80" s="177">
        <v>0</v>
      </c>
      <c r="P80" s="177">
        <v>0</v>
      </c>
      <c r="Q80" s="130" t="s">
        <v>144</v>
      </c>
      <c r="R80" s="130" t="s">
        <v>144</v>
      </c>
    </row>
    <row r="81" spans="1:18" s="127" customFormat="1" ht="11.4" thickTop="1" thickBot="1" x14ac:dyDescent="0.25">
      <c r="A81" s="133" t="s">
        <v>211</v>
      </c>
      <c r="B81" s="64">
        <v>3200</v>
      </c>
      <c r="C81" s="64">
        <v>580</v>
      </c>
      <c r="D81" s="129">
        <f>SUM(D82:D84)</f>
        <v>0</v>
      </c>
      <c r="E81" s="130" t="s">
        <v>144</v>
      </c>
      <c r="F81" s="130" t="s">
        <v>144</v>
      </c>
      <c r="G81" s="130" t="s">
        <v>144</v>
      </c>
      <c r="H81" s="130" t="s">
        <v>144</v>
      </c>
      <c r="I81" s="130" t="s">
        <v>144</v>
      </c>
      <c r="J81" s="130" t="s">
        <v>144</v>
      </c>
      <c r="K81" s="129">
        <f t="shared" ref="K81:P81" si="15">SUM(K82:K84)</f>
        <v>0</v>
      </c>
      <c r="L81" s="129">
        <f t="shared" si="15"/>
        <v>0</v>
      </c>
      <c r="M81" s="129">
        <f t="shared" si="15"/>
        <v>0</v>
      </c>
      <c r="N81" s="129">
        <f t="shared" si="15"/>
        <v>0</v>
      </c>
      <c r="O81" s="129">
        <f t="shared" si="15"/>
        <v>0</v>
      </c>
      <c r="P81" s="129">
        <f t="shared" si="15"/>
        <v>0</v>
      </c>
      <c r="Q81" s="130" t="s">
        <v>144</v>
      </c>
      <c r="R81" s="130" t="s">
        <v>144</v>
      </c>
    </row>
    <row r="82" spans="1:18" s="127" customFormat="1" ht="11.4" thickTop="1" thickBot="1" x14ac:dyDescent="0.25">
      <c r="A82" s="137" t="s">
        <v>212</v>
      </c>
      <c r="B82" s="135">
        <v>3210</v>
      </c>
      <c r="C82" s="135">
        <v>590</v>
      </c>
      <c r="D82" s="177">
        <v>0</v>
      </c>
      <c r="E82" s="130" t="s">
        <v>144</v>
      </c>
      <c r="F82" s="130" t="s">
        <v>144</v>
      </c>
      <c r="G82" s="130" t="s">
        <v>144</v>
      </c>
      <c r="H82" s="130" t="s">
        <v>144</v>
      </c>
      <c r="I82" s="130" t="s">
        <v>144</v>
      </c>
      <c r="J82" s="130" t="s">
        <v>144</v>
      </c>
      <c r="K82" s="177">
        <v>0</v>
      </c>
      <c r="L82" s="177">
        <v>0</v>
      </c>
      <c r="M82" s="177">
        <v>0</v>
      </c>
      <c r="N82" s="177">
        <v>0</v>
      </c>
      <c r="O82" s="177">
        <v>0</v>
      </c>
      <c r="P82" s="177">
        <v>0</v>
      </c>
      <c r="Q82" s="130" t="s">
        <v>144</v>
      </c>
      <c r="R82" s="130" t="s">
        <v>144</v>
      </c>
    </row>
    <row r="83" spans="1:18" s="127" customFormat="1" ht="11.4" thickTop="1" thickBot="1" x14ac:dyDescent="0.25">
      <c r="A83" s="137" t="s">
        <v>213</v>
      </c>
      <c r="B83" s="135">
        <v>3220</v>
      </c>
      <c r="C83" s="135">
        <v>600</v>
      </c>
      <c r="D83" s="177">
        <v>0</v>
      </c>
      <c r="E83" s="130" t="s">
        <v>144</v>
      </c>
      <c r="F83" s="130" t="s">
        <v>144</v>
      </c>
      <c r="G83" s="130" t="s">
        <v>144</v>
      </c>
      <c r="H83" s="130" t="s">
        <v>144</v>
      </c>
      <c r="I83" s="130" t="s">
        <v>144</v>
      </c>
      <c r="J83" s="130" t="s">
        <v>144</v>
      </c>
      <c r="K83" s="177">
        <v>0</v>
      </c>
      <c r="L83" s="177">
        <v>0</v>
      </c>
      <c r="M83" s="177">
        <v>0</v>
      </c>
      <c r="N83" s="177">
        <v>0</v>
      </c>
      <c r="O83" s="177">
        <v>0</v>
      </c>
      <c r="P83" s="177">
        <v>0</v>
      </c>
      <c r="Q83" s="130" t="s">
        <v>144</v>
      </c>
      <c r="R83" s="130" t="s">
        <v>144</v>
      </c>
    </row>
    <row r="84" spans="1:18" s="127" customFormat="1" ht="12.75" customHeight="1" thickTop="1" thickBot="1" x14ac:dyDescent="0.25">
      <c r="A84" s="134" t="s">
        <v>214</v>
      </c>
      <c r="B84" s="135">
        <v>3230</v>
      </c>
      <c r="C84" s="135">
        <v>610</v>
      </c>
      <c r="D84" s="177">
        <v>0</v>
      </c>
      <c r="E84" s="130" t="s">
        <v>144</v>
      </c>
      <c r="F84" s="130" t="s">
        <v>144</v>
      </c>
      <c r="G84" s="130" t="s">
        <v>144</v>
      </c>
      <c r="H84" s="130" t="s">
        <v>144</v>
      </c>
      <c r="I84" s="130" t="s">
        <v>144</v>
      </c>
      <c r="J84" s="130" t="s">
        <v>144</v>
      </c>
      <c r="K84" s="177">
        <v>0</v>
      </c>
      <c r="L84" s="177">
        <v>0</v>
      </c>
      <c r="M84" s="177">
        <v>0</v>
      </c>
      <c r="N84" s="177">
        <v>0</v>
      </c>
      <c r="O84" s="177">
        <v>0</v>
      </c>
      <c r="P84" s="177">
        <v>0</v>
      </c>
      <c r="Q84" s="130" t="s">
        <v>144</v>
      </c>
      <c r="R84" s="130" t="s">
        <v>144</v>
      </c>
    </row>
    <row r="85" spans="1:18" s="127" customFormat="1" ht="13.5" customHeight="1" thickTop="1" thickBot="1" x14ac:dyDescent="0.25">
      <c r="A85" s="137" t="s">
        <v>215</v>
      </c>
      <c r="B85" s="135">
        <v>3240</v>
      </c>
      <c r="C85" s="135">
        <v>620</v>
      </c>
      <c r="D85" s="177">
        <v>0</v>
      </c>
      <c r="E85" s="130" t="s">
        <v>144</v>
      </c>
      <c r="F85" s="130" t="s">
        <v>144</v>
      </c>
      <c r="G85" s="130" t="s">
        <v>144</v>
      </c>
      <c r="H85" s="130" t="s">
        <v>144</v>
      </c>
      <c r="I85" s="130" t="s">
        <v>144</v>
      </c>
      <c r="J85" s="130" t="s">
        <v>144</v>
      </c>
      <c r="K85" s="177">
        <v>0</v>
      </c>
      <c r="L85" s="177">
        <v>0</v>
      </c>
      <c r="M85" s="177">
        <v>0</v>
      </c>
      <c r="N85" s="177">
        <v>0</v>
      </c>
      <c r="O85" s="177">
        <v>0</v>
      </c>
      <c r="P85" s="177">
        <v>0</v>
      </c>
      <c r="Q85" s="130" t="s">
        <v>144</v>
      </c>
      <c r="R85" s="130" t="s">
        <v>144</v>
      </c>
    </row>
    <row r="86" spans="1:18" s="127" customFormat="1" ht="12" hidden="1" customHeight="1" x14ac:dyDescent="0.2">
      <c r="A86" s="143"/>
      <c r="B86" s="144"/>
      <c r="C86" s="144"/>
      <c r="D86" s="181"/>
      <c r="E86" s="181"/>
      <c r="F86" s="182"/>
      <c r="G86" s="182"/>
      <c r="H86" s="182"/>
      <c r="I86" s="182"/>
      <c r="J86" s="182"/>
      <c r="K86" s="181"/>
      <c r="L86" s="181"/>
      <c r="M86" s="181"/>
      <c r="N86" s="181"/>
      <c r="O86" s="181"/>
      <c r="P86" s="181"/>
      <c r="Q86" s="181"/>
      <c r="R86" s="182"/>
    </row>
    <row r="87" spans="1:18" s="127" customFormat="1" ht="12" hidden="1" customHeight="1" thickTop="1" x14ac:dyDescent="0.2">
      <c r="A87" s="147"/>
      <c r="B87" s="148"/>
      <c r="C87" s="148"/>
      <c r="D87" s="183"/>
      <c r="E87" s="183"/>
      <c r="F87" s="184"/>
      <c r="G87" s="184"/>
      <c r="H87" s="184"/>
      <c r="I87" s="184"/>
      <c r="J87" s="184"/>
      <c r="K87" s="183"/>
      <c r="L87" s="183"/>
      <c r="M87" s="183"/>
      <c r="N87" s="183"/>
      <c r="O87" s="183"/>
      <c r="P87" s="183"/>
      <c r="Q87" s="183"/>
      <c r="R87" s="184"/>
    </row>
    <row r="88" spans="1:18" s="127" customFormat="1" ht="12" hidden="1" customHeight="1" thickTop="1" x14ac:dyDescent="0.2">
      <c r="A88" s="147" t="s">
        <v>216</v>
      </c>
      <c r="B88" s="148">
        <v>2450</v>
      </c>
      <c r="C88" s="148">
        <v>610</v>
      </c>
      <c r="D88" s="183" t="s">
        <v>47</v>
      </c>
      <c r="E88" s="183"/>
      <c r="F88" s="184" t="s">
        <v>144</v>
      </c>
      <c r="G88" s="184" t="s">
        <v>144</v>
      </c>
      <c r="H88" s="184" t="s">
        <v>144</v>
      </c>
      <c r="I88" s="184" t="s">
        <v>144</v>
      </c>
      <c r="J88" s="184" t="s">
        <v>144</v>
      </c>
      <c r="K88" s="183" t="s">
        <v>47</v>
      </c>
      <c r="L88" s="183"/>
      <c r="M88" s="183"/>
      <c r="N88" s="183" t="s">
        <v>47</v>
      </c>
      <c r="O88" s="183" t="s">
        <v>47</v>
      </c>
      <c r="P88" s="183" t="s">
        <v>47</v>
      </c>
      <c r="Q88" s="183"/>
      <c r="R88" s="184" t="s">
        <v>144</v>
      </c>
    </row>
    <row r="89" spans="1:18" s="127" customFormat="1" ht="12" hidden="1" customHeight="1" thickTop="1" x14ac:dyDescent="0.2">
      <c r="A89" s="153" t="s">
        <v>217</v>
      </c>
      <c r="B89" s="154">
        <v>4100</v>
      </c>
      <c r="C89" s="154">
        <v>620</v>
      </c>
      <c r="D89" s="184" t="s">
        <v>144</v>
      </c>
      <c r="E89" s="184"/>
      <c r="F89" s="184" t="s">
        <v>144</v>
      </c>
      <c r="G89" s="184" t="s">
        <v>144</v>
      </c>
      <c r="H89" s="184" t="s">
        <v>144</v>
      </c>
      <c r="I89" s="184" t="s">
        <v>144</v>
      </c>
      <c r="J89" s="184" t="s">
        <v>144</v>
      </c>
      <c r="K89" s="184" t="s">
        <v>144</v>
      </c>
      <c r="L89" s="184"/>
      <c r="M89" s="184"/>
      <c r="N89" s="184" t="s">
        <v>144</v>
      </c>
      <c r="O89" s="184" t="s">
        <v>144</v>
      </c>
      <c r="P89" s="184" t="s">
        <v>144</v>
      </c>
      <c r="Q89" s="184"/>
      <c r="R89" s="184" t="s">
        <v>144</v>
      </c>
    </row>
    <row r="90" spans="1:18" s="127" customFormat="1" ht="12" hidden="1" customHeight="1" thickTop="1" x14ac:dyDescent="0.2">
      <c r="A90" s="147" t="s">
        <v>218</v>
      </c>
      <c r="B90" s="148">
        <v>4110</v>
      </c>
      <c r="C90" s="154">
        <v>630</v>
      </c>
      <c r="D90" s="184" t="s">
        <v>144</v>
      </c>
      <c r="E90" s="184"/>
      <c r="F90" s="184" t="s">
        <v>144</v>
      </c>
      <c r="G90" s="184" t="s">
        <v>144</v>
      </c>
      <c r="H90" s="184" t="s">
        <v>144</v>
      </c>
      <c r="I90" s="184" t="s">
        <v>144</v>
      </c>
      <c r="J90" s="184" t="s">
        <v>144</v>
      </c>
      <c r="K90" s="184" t="s">
        <v>144</v>
      </c>
      <c r="L90" s="184"/>
      <c r="M90" s="184"/>
      <c r="N90" s="184" t="s">
        <v>144</v>
      </c>
      <c r="O90" s="184" t="s">
        <v>144</v>
      </c>
      <c r="P90" s="184" t="s">
        <v>144</v>
      </c>
      <c r="Q90" s="184"/>
      <c r="R90" s="184" t="s">
        <v>144</v>
      </c>
    </row>
    <row r="91" spans="1:18" s="127" customFormat="1" ht="12" hidden="1" customHeight="1" thickTop="1" x14ac:dyDescent="0.2">
      <c r="A91" s="155" t="s">
        <v>219</v>
      </c>
      <c r="B91" s="156">
        <v>4111</v>
      </c>
      <c r="C91" s="154">
        <v>640</v>
      </c>
      <c r="D91" s="184" t="s">
        <v>144</v>
      </c>
      <c r="E91" s="184"/>
      <c r="F91" s="184" t="s">
        <v>144</v>
      </c>
      <c r="G91" s="184" t="s">
        <v>144</v>
      </c>
      <c r="H91" s="184" t="s">
        <v>144</v>
      </c>
      <c r="I91" s="184" t="s">
        <v>144</v>
      </c>
      <c r="J91" s="184" t="s">
        <v>144</v>
      </c>
      <c r="K91" s="184" t="s">
        <v>144</v>
      </c>
      <c r="L91" s="184"/>
      <c r="M91" s="184"/>
      <c r="N91" s="184" t="s">
        <v>144</v>
      </c>
      <c r="O91" s="184" t="s">
        <v>144</v>
      </c>
      <c r="P91" s="184" t="s">
        <v>144</v>
      </c>
      <c r="Q91" s="184"/>
      <c r="R91" s="184" t="s">
        <v>144</v>
      </c>
    </row>
    <row r="92" spans="1:18" s="127" customFormat="1" ht="12" hidden="1" customHeight="1" thickTop="1" x14ac:dyDescent="0.2">
      <c r="A92" s="155" t="s">
        <v>220</v>
      </c>
      <c r="B92" s="156">
        <v>4112</v>
      </c>
      <c r="C92" s="154">
        <v>650</v>
      </c>
      <c r="D92" s="184" t="s">
        <v>144</v>
      </c>
      <c r="E92" s="184"/>
      <c r="F92" s="184" t="s">
        <v>144</v>
      </c>
      <c r="G92" s="184" t="s">
        <v>144</v>
      </c>
      <c r="H92" s="184" t="s">
        <v>144</v>
      </c>
      <c r="I92" s="184" t="s">
        <v>144</v>
      </c>
      <c r="J92" s="184" t="s">
        <v>144</v>
      </c>
      <c r="K92" s="184" t="s">
        <v>144</v>
      </c>
      <c r="L92" s="184"/>
      <c r="M92" s="184"/>
      <c r="N92" s="184" t="s">
        <v>144</v>
      </c>
      <c r="O92" s="184" t="s">
        <v>144</v>
      </c>
      <c r="P92" s="184" t="s">
        <v>144</v>
      </c>
      <c r="Q92" s="184"/>
      <c r="R92" s="184" t="s">
        <v>144</v>
      </c>
    </row>
    <row r="93" spans="1:18" s="127" customFormat="1" ht="12" hidden="1" customHeight="1" thickTop="1" x14ac:dyDescent="0.2">
      <c r="A93" s="157" t="s">
        <v>221</v>
      </c>
      <c r="B93" s="156">
        <v>4113</v>
      </c>
      <c r="C93" s="154">
        <v>660</v>
      </c>
      <c r="D93" s="184" t="s">
        <v>144</v>
      </c>
      <c r="E93" s="184"/>
      <c r="F93" s="184" t="s">
        <v>144</v>
      </c>
      <c r="G93" s="184" t="s">
        <v>144</v>
      </c>
      <c r="H93" s="184" t="s">
        <v>144</v>
      </c>
      <c r="I93" s="184" t="s">
        <v>144</v>
      </c>
      <c r="J93" s="184" t="s">
        <v>144</v>
      </c>
      <c r="K93" s="184" t="s">
        <v>144</v>
      </c>
      <c r="L93" s="184"/>
      <c r="M93" s="184"/>
      <c r="N93" s="184" t="s">
        <v>144</v>
      </c>
      <c r="O93" s="184" t="s">
        <v>144</v>
      </c>
      <c r="P93" s="184" t="s">
        <v>144</v>
      </c>
      <c r="Q93" s="184"/>
      <c r="R93" s="184" t="s">
        <v>144</v>
      </c>
    </row>
    <row r="94" spans="1:18" s="127" customFormat="1" ht="12" hidden="1" customHeight="1" thickTop="1" x14ac:dyDescent="0.2">
      <c r="A94" s="147" t="s">
        <v>222</v>
      </c>
      <c r="B94" s="148">
        <v>4120</v>
      </c>
      <c r="C94" s="154">
        <v>670</v>
      </c>
      <c r="D94" s="184" t="s">
        <v>144</v>
      </c>
      <c r="E94" s="184"/>
      <c r="F94" s="184" t="s">
        <v>144</v>
      </c>
      <c r="G94" s="184" t="s">
        <v>144</v>
      </c>
      <c r="H94" s="184" t="s">
        <v>144</v>
      </c>
      <c r="I94" s="184" t="s">
        <v>144</v>
      </c>
      <c r="J94" s="184" t="s">
        <v>144</v>
      </c>
      <c r="K94" s="184" t="s">
        <v>144</v>
      </c>
      <c r="L94" s="184"/>
      <c r="M94" s="184"/>
      <c r="N94" s="184" t="s">
        <v>144</v>
      </c>
      <c r="O94" s="184" t="s">
        <v>144</v>
      </c>
      <c r="P94" s="184" t="s">
        <v>144</v>
      </c>
      <c r="Q94" s="184"/>
      <c r="R94" s="184" t="s">
        <v>144</v>
      </c>
    </row>
    <row r="95" spans="1:18" s="127" customFormat="1" ht="12" hidden="1" customHeight="1" thickTop="1" x14ac:dyDescent="0.2">
      <c r="A95" s="158" t="s">
        <v>223</v>
      </c>
      <c r="B95" s="156">
        <v>4121</v>
      </c>
      <c r="C95" s="154">
        <v>680</v>
      </c>
      <c r="D95" s="184" t="s">
        <v>144</v>
      </c>
      <c r="E95" s="184"/>
      <c r="F95" s="184" t="s">
        <v>144</v>
      </c>
      <c r="G95" s="184" t="s">
        <v>144</v>
      </c>
      <c r="H95" s="184" t="s">
        <v>144</v>
      </c>
      <c r="I95" s="184" t="s">
        <v>144</v>
      </c>
      <c r="J95" s="184" t="s">
        <v>144</v>
      </c>
      <c r="K95" s="184" t="s">
        <v>144</v>
      </c>
      <c r="L95" s="184"/>
      <c r="M95" s="184"/>
      <c r="N95" s="184" t="s">
        <v>144</v>
      </c>
      <c r="O95" s="184" t="s">
        <v>144</v>
      </c>
      <c r="P95" s="184" t="s">
        <v>144</v>
      </c>
      <c r="Q95" s="184"/>
      <c r="R95" s="184" t="s">
        <v>144</v>
      </c>
    </row>
    <row r="96" spans="1:18" s="127" customFormat="1" ht="12" hidden="1" customHeight="1" thickTop="1" x14ac:dyDescent="0.2">
      <c r="A96" s="158" t="s">
        <v>224</v>
      </c>
      <c r="B96" s="156">
        <v>4122</v>
      </c>
      <c r="C96" s="154">
        <v>690</v>
      </c>
      <c r="D96" s="184" t="s">
        <v>144</v>
      </c>
      <c r="E96" s="184"/>
      <c r="F96" s="184" t="s">
        <v>144</v>
      </c>
      <c r="G96" s="184" t="s">
        <v>144</v>
      </c>
      <c r="H96" s="184" t="s">
        <v>144</v>
      </c>
      <c r="I96" s="184" t="s">
        <v>144</v>
      </c>
      <c r="J96" s="184" t="s">
        <v>144</v>
      </c>
      <c r="K96" s="184" t="s">
        <v>144</v>
      </c>
      <c r="L96" s="184"/>
      <c r="M96" s="184"/>
      <c r="N96" s="184" t="s">
        <v>144</v>
      </c>
      <c r="O96" s="184" t="s">
        <v>144</v>
      </c>
      <c r="P96" s="184" t="s">
        <v>144</v>
      </c>
      <c r="Q96" s="184"/>
      <c r="R96" s="184" t="s">
        <v>144</v>
      </c>
    </row>
    <row r="97" spans="1:18" s="127" customFormat="1" ht="12" hidden="1" customHeight="1" thickTop="1" x14ac:dyDescent="0.2">
      <c r="A97" s="155" t="s">
        <v>225</v>
      </c>
      <c r="B97" s="156">
        <v>4123</v>
      </c>
      <c r="C97" s="154">
        <v>700</v>
      </c>
      <c r="D97" s="184" t="s">
        <v>144</v>
      </c>
      <c r="E97" s="184"/>
      <c r="F97" s="184" t="s">
        <v>144</v>
      </c>
      <c r="G97" s="184" t="s">
        <v>144</v>
      </c>
      <c r="H97" s="184" t="s">
        <v>144</v>
      </c>
      <c r="I97" s="184" t="s">
        <v>144</v>
      </c>
      <c r="J97" s="184" t="s">
        <v>144</v>
      </c>
      <c r="K97" s="184" t="s">
        <v>144</v>
      </c>
      <c r="L97" s="184"/>
      <c r="M97" s="184"/>
      <c r="N97" s="184" t="s">
        <v>144</v>
      </c>
      <c r="O97" s="184" t="s">
        <v>144</v>
      </c>
      <c r="P97" s="184" t="s">
        <v>144</v>
      </c>
      <c r="Q97" s="184"/>
      <c r="R97" s="184" t="s">
        <v>144</v>
      </c>
    </row>
    <row r="98" spans="1:18" s="127" customFormat="1" ht="12" hidden="1" customHeight="1" thickTop="1" x14ac:dyDescent="0.2">
      <c r="A98" s="153" t="s">
        <v>226</v>
      </c>
      <c r="B98" s="154">
        <v>4200</v>
      </c>
      <c r="C98" s="154">
        <v>710</v>
      </c>
      <c r="D98" s="184" t="s">
        <v>144</v>
      </c>
      <c r="E98" s="184"/>
      <c r="F98" s="184" t="s">
        <v>144</v>
      </c>
      <c r="G98" s="184" t="s">
        <v>144</v>
      </c>
      <c r="H98" s="184" t="s">
        <v>144</v>
      </c>
      <c r="I98" s="184" t="s">
        <v>144</v>
      </c>
      <c r="J98" s="184" t="s">
        <v>144</v>
      </c>
      <c r="K98" s="184" t="s">
        <v>144</v>
      </c>
      <c r="L98" s="184"/>
      <c r="M98" s="184"/>
      <c r="N98" s="184" t="s">
        <v>144</v>
      </c>
      <c r="O98" s="184" t="s">
        <v>144</v>
      </c>
      <c r="P98" s="184" t="s">
        <v>144</v>
      </c>
      <c r="Q98" s="184"/>
      <c r="R98" s="184" t="s">
        <v>144</v>
      </c>
    </row>
    <row r="99" spans="1:18" ht="12" hidden="1" customHeight="1" thickTop="1" x14ac:dyDescent="0.3">
      <c r="A99" s="147" t="s">
        <v>227</v>
      </c>
      <c r="B99" s="148">
        <v>4210</v>
      </c>
      <c r="C99" s="154">
        <v>720</v>
      </c>
      <c r="D99" s="184" t="s">
        <v>144</v>
      </c>
      <c r="E99" s="184"/>
      <c r="F99" s="184" t="s">
        <v>144</v>
      </c>
      <c r="G99" s="184" t="s">
        <v>144</v>
      </c>
      <c r="H99" s="184" t="s">
        <v>144</v>
      </c>
      <c r="I99" s="184" t="s">
        <v>144</v>
      </c>
      <c r="J99" s="184" t="s">
        <v>144</v>
      </c>
      <c r="K99" s="184" t="s">
        <v>144</v>
      </c>
      <c r="L99" s="184"/>
      <c r="M99" s="184"/>
      <c r="N99" s="184" t="s">
        <v>144</v>
      </c>
      <c r="O99" s="184" t="s">
        <v>144</v>
      </c>
      <c r="P99" s="184" t="s">
        <v>144</v>
      </c>
      <c r="Q99" s="184"/>
      <c r="R99" s="184" t="s">
        <v>144</v>
      </c>
    </row>
    <row r="100" spans="1:18" ht="12" hidden="1" customHeight="1" thickTop="1" x14ac:dyDescent="0.3">
      <c r="A100" s="147" t="s">
        <v>228</v>
      </c>
      <c r="B100" s="148">
        <v>4220</v>
      </c>
      <c r="C100" s="154">
        <v>730</v>
      </c>
      <c r="D100" s="184" t="s">
        <v>144</v>
      </c>
      <c r="E100" s="184"/>
      <c r="F100" s="184" t="s">
        <v>144</v>
      </c>
      <c r="G100" s="184" t="s">
        <v>144</v>
      </c>
      <c r="H100" s="184" t="s">
        <v>144</v>
      </c>
      <c r="I100" s="184" t="s">
        <v>144</v>
      </c>
      <c r="J100" s="184" t="s">
        <v>144</v>
      </c>
      <c r="K100" s="184" t="s">
        <v>144</v>
      </c>
      <c r="L100" s="184"/>
      <c r="M100" s="184"/>
      <c r="N100" s="184" t="s">
        <v>144</v>
      </c>
      <c r="O100" s="184" t="s">
        <v>144</v>
      </c>
      <c r="P100" s="184" t="s">
        <v>144</v>
      </c>
      <c r="Q100" s="184"/>
      <c r="R100" s="184" t="s">
        <v>144</v>
      </c>
    </row>
    <row r="101" spans="1:18" ht="3" customHeight="1" thickTop="1" x14ac:dyDescent="0.3">
      <c r="A101" s="161"/>
      <c r="B101" s="162"/>
      <c r="C101" s="163"/>
      <c r="D101" s="164"/>
      <c r="E101" s="164"/>
      <c r="F101" s="164"/>
      <c r="J101" s="187"/>
      <c r="K101" s="187"/>
      <c r="L101" s="187"/>
      <c r="M101" s="187"/>
      <c r="N101" s="187"/>
      <c r="O101" s="187"/>
      <c r="P101" s="187"/>
      <c r="Q101" s="187"/>
      <c r="R101" s="187"/>
    </row>
    <row r="102" spans="1:18" x14ac:dyDescent="0.3">
      <c r="A102" s="6" t="str">
        <f>[1]ЗАПОЛНИТЬ!F30</f>
        <v xml:space="preserve">Керівник </v>
      </c>
      <c r="C102" s="9"/>
      <c r="D102" s="187"/>
      <c r="E102" s="187"/>
      <c r="F102" s="187"/>
      <c r="G102" s="187"/>
      <c r="H102" s="192" t="str">
        <f>[1]ЗАПОЛНИТЬ!F26</f>
        <v>Л.О.Темченко</v>
      </c>
      <c r="I102" s="192"/>
      <c r="J102" s="192"/>
    </row>
    <row r="103" spans="1:18" ht="12" customHeight="1" x14ac:dyDescent="0.3">
      <c r="A103" s="6"/>
      <c r="C103" s="9"/>
      <c r="D103" s="89" t="s">
        <v>115</v>
      </c>
      <c r="E103" s="89"/>
      <c r="F103" s="89"/>
      <c r="H103" s="189" t="s">
        <v>116</v>
      </c>
      <c r="I103" s="189"/>
      <c r="J103" s="189"/>
    </row>
    <row r="104" spans="1:18" x14ac:dyDescent="0.3">
      <c r="A104" s="6" t="str">
        <f>[1]ЗАПОЛНИТЬ!F31</f>
        <v>Головний бухгалтер</v>
      </c>
      <c r="C104" s="1"/>
      <c r="D104" s="190"/>
      <c r="E104" s="190"/>
      <c r="F104" s="190"/>
      <c r="H104" s="193" t="str">
        <f>[1]ЗАПОЛНИТЬ!F28</f>
        <v>А.М.Трусевич</v>
      </c>
      <c r="I104" s="193"/>
      <c r="J104" s="193"/>
    </row>
    <row r="105" spans="1:18" x14ac:dyDescent="0.3">
      <c r="A105" s="94" t="str">
        <f>[1]ЗАПОЛНИТЬ!C19</f>
        <v>"11" квітня 2016 року</v>
      </c>
      <c r="C105" s="1"/>
      <c r="D105" s="89" t="s">
        <v>115</v>
      </c>
      <c r="E105" s="89"/>
      <c r="F105" s="89"/>
      <c r="H105" s="189" t="s">
        <v>116</v>
      </c>
      <c r="I105" s="189"/>
      <c r="J105" s="189"/>
    </row>
    <row r="106" spans="1:18" x14ac:dyDescent="0.3">
      <c r="A106" s="21" t="s">
        <v>229</v>
      </c>
    </row>
  </sheetData>
  <mergeCells count="45">
    <mergeCell ref="H104:J104"/>
    <mergeCell ref="H105:J105"/>
    <mergeCell ref="L20:L21"/>
    <mergeCell ref="M20:N20"/>
    <mergeCell ref="Q20:Q21"/>
    <mergeCell ref="R20:R21"/>
    <mergeCell ref="H102:J102"/>
    <mergeCell ref="H103:J103"/>
    <mergeCell ref="H18:H21"/>
    <mergeCell ref="I18:I21"/>
    <mergeCell ref="J18:J21"/>
    <mergeCell ref="K18:N18"/>
    <mergeCell ref="O18:P18"/>
    <mergeCell ref="Q18:R19"/>
    <mergeCell ref="K19:K21"/>
    <mergeCell ref="L19:N19"/>
    <mergeCell ref="O19:O21"/>
    <mergeCell ref="P19:P21"/>
    <mergeCell ref="A18:A21"/>
    <mergeCell ref="B18:B21"/>
    <mergeCell ref="C18:C21"/>
    <mergeCell ref="D18:D21"/>
    <mergeCell ref="E18:F18"/>
    <mergeCell ref="G18:G21"/>
    <mergeCell ref="E19:E21"/>
    <mergeCell ref="F19:F21"/>
    <mergeCell ref="A13:D13"/>
    <mergeCell ref="G13:R13"/>
    <mergeCell ref="A14:D14"/>
    <mergeCell ref="G14:R14"/>
    <mergeCell ref="A15:D15"/>
    <mergeCell ref="G15:R15"/>
    <mergeCell ref="B10:O10"/>
    <mergeCell ref="Q10:R10"/>
    <mergeCell ref="B11:O11"/>
    <mergeCell ref="Q11:R11"/>
    <mergeCell ref="A12:D12"/>
    <mergeCell ref="G12:O12"/>
    <mergeCell ref="J1:R2"/>
    <mergeCell ref="A3:R3"/>
    <mergeCell ref="A4:J4"/>
    <mergeCell ref="A6:R6"/>
    <mergeCell ref="Q8:R8"/>
    <mergeCell ref="B9:O9"/>
    <mergeCell ref="Q9:R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6"/>
  <sheetViews>
    <sheetView workbookViewId="0">
      <selection sqref="A1:XFD1048576"/>
    </sheetView>
  </sheetViews>
  <sheetFormatPr defaultRowHeight="14.4" x14ac:dyDescent="0.3"/>
  <cols>
    <col min="1" max="1" width="50.88671875" customWidth="1"/>
    <col min="2" max="2" width="5.109375" customWidth="1"/>
    <col min="3" max="3" width="4.5546875" customWidth="1"/>
    <col min="4" max="5" width="9.44140625" customWidth="1"/>
    <col min="6" max="6" width="5.88671875" customWidth="1"/>
    <col min="7" max="7" width="5.44140625" customWidth="1"/>
    <col min="8" max="8" width="5.6640625" customWidth="1"/>
    <col min="9" max="9" width="9.5546875" customWidth="1"/>
    <col min="10" max="10" width="10" customWidth="1"/>
    <col min="11" max="11" width="10.88671875" customWidth="1"/>
    <col min="12" max="12" width="6.109375" customWidth="1"/>
    <col min="13" max="13" width="10.109375" customWidth="1"/>
    <col min="14" max="14" width="6.6640625" customWidth="1"/>
    <col min="15" max="15" width="10.33203125" customWidth="1"/>
    <col min="16" max="16" width="8.109375" customWidth="1"/>
    <col min="17" max="17" width="9.44140625" customWidth="1"/>
    <col min="18" max="18" width="6" customWidth="1"/>
    <col min="257" max="257" width="50.88671875" customWidth="1"/>
    <col min="258" max="258" width="5.109375" customWidth="1"/>
    <col min="259" max="259" width="4.5546875" customWidth="1"/>
    <col min="260" max="261" width="9.44140625" customWidth="1"/>
    <col min="262" max="262" width="5.88671875" customWidth="1"/>
    <col min="263" max="263" width="5.44140625" customWidth="1"/>
    <col min="264" max="264" width="5.6640625" customWidth="1"/>
    <col min="265" max="265" width="9.5546875" customWidth="1"/>
    <col min="266" max="266" width="10" customWidth="1"/>
    <col min="267" max="267" width="10.88671875" customWidth="1"/>
    <col min="268" max="268" width="6.109375" customWidth="1"/>
    <col min="269" max="269" width="10.109375" customWidth="1"/>
    <col min="270" max="270" width="6.6640625" customWidth="1"/>
    <col min="271" max="271" width="10.33203125" customWidth="1"/>
    <col min="272" max="272" width="8.109375" customWidth="1"/>
    <col min="273" max="273" width="9.44140625" customWidth="1"/>
    <col min="274" max="274" width="6" customWidth="1"/>
    <col min="513" max="513" width="50.88671875" customWidth="1"/>
    <col min="514" max="514" width="5.109375" customWidth="1"/>
    <col min="515" max="515" width="4.5546875" customWidth="1"/>
    <col min="516" max="517" width="9.44140625" customWidth="1"/>
    <col min="518" max="518" width="5.88671875" customWidth="1"/>
    <col min="519" max="519" width="5.44140625" customWidth="1"/>
    <col min="520" max="520" width="5.6640625" customWidth="1"/>
    <col min="521" max="521" width="9.5546875" customWidth="1"/>
    <col min="522" max="522" width="10" customWidth="1"/>
    <col min="523" max="523" width="10.88671875" customWidth="1"/>
    <col min="524" max="524" width="6.109375" customWidth="1"/>
    <col min="525" max="525" width="10.109375" customWidth="1"/>
    <col min="526" max="526" width="6.6640625" customWidth="1"/>
    <col min="527" max="527" width="10.33203125" customWidth="1"/>
    <col min="528" max="528" width="8.109375" customWidth="1"/>
    <col min="529" max="529" width="9.44140625" customWidth="1"/>
    <col min="530" max="530" width="6" customWidth="1"/>
    <col min="769" max="769" width="50.88671875" customWidth="1"/>
    <col min="770" max="770" width="5.109375" customWidth="1"/>
    <col min="771" max="771" width="4.5546875" customWidth="1"/>
    <col min="772" max="773" width="9.44140625" customWidth="1"/>
    <col min="774" max="774" width="5.88671875" customWidth="1"/>
    <col min="775" max="775" width="5.44140625" customWidth="1"/>
    <col min="776" max="776" width="5.6640625" customWidth="1"/>
    <col min="777" max="777" width="9.5546875" customWidth="1"/>
    <col min="778" max="778" width="10" customWidth="1"/>
    <col min="779" max="779" width="10.88671875" customWidth="1"/>
    <col min="780" max="780" width="6.109375" customWidth="1"/>
    <col min="781" max="781" width="10.109375" customWidth="1"/>
    <col min="782" max="782" width="6.6640625" customWidth="1"/>
    <col min="783" max="783" width="10.33203125" customWidth="1"/>
    <col min="784" max="784" width="8.109375" customWidth="1"/>
    <col min="785" max="785" width="9.44140625" customWidth="1"/>
    <col min="786" max="786" width="6" customWidth="1"/>
    <col min="1025" max="1025" width="50.88671875" customWidth="1"/>
    <col min="1026" max="1026" width="5.109375" customWidth="1"/>
    <col min="1027" max="1027" width="4.5546875" customWidth="1"/>
    <col min="1028" max="1029" width="9.44140625" customWidth="1"/>
    <col min="1030" max="1030" width="5.88671875" customWidth="1"/>
    <col min="1031" max="1031" width="5.44140625" customWidth="1"/>
    <col min="1032" max="1032" width="5.6640625" customWidth="1"/>
    <col min="1033" max="1033" width="9.5546875" customWidth="1"/>
    <col min="1034" max="1034" width="10" customWidth="1"/>
    <col min="1035" max="1035" width="10.88671875" customWidth="1"/>
    <col min="1036" max="1036" width="6.109375" customWidth="1"/>
    <col min="1037" max="1037" width="10.109375" customWidth="1"/>
    <col min="1038" max="1038" width="6.6640625" customWidth="1"/>
    <col min="1039" max="1039" width="10.33203125" customWidth="1"/>
    <col min="1040" max="1040" width="8.109375" customWidth="1"/>
    <col min="1041" max="1041" width="9.44140625" customWidth="1"/>
    <col min="1042" max="1042" width="6" customWidth="1"/>
    <col min="1281" max="1281" width="50.88671875" customWidth="1"/>
    <col min="1282" max="1282" width="5.109375" customWidth="1"/>
    <col min="1283" max="1283" width="4.5546875" customWidth="1"/>
    <col min="1284" max="1285" width="9.44140625" customWidth="1"/>
    <col min="1286" max="1286" width="5.88671875" customWidth="1"/>
    <col min="1287" max="1287" width="5.44140625" customWidth="1"/>
    <col min="1288" max="1288" width="5.6640625" customWidth="1"/>
    <col min="1289" max="1289" width="9.5546875" customWidth="1"/>
    <col min="1290" max="1290" width="10" customWidth="1"/>
    <col min="1291" max="1291" width="10.88671875" customWidth="1"/>
    <col min="1292" max="1292" width="6.109375" customWidth="1"/>
    <col min="1293" max="1293" width="10.109375" customWidth="1"/>
    <col min="1294" max="1294" width="6.6640625" customWidth="1"/>
    <col min="1295" max="1295" width="10.33203125" customWidth="1"/>
    <col min="1296" max="1296" width="8.109375" customWidth="1"/>
    <col min="1297" max="1297" width="9.44140625" customWidth="1"/>
    <col min="1298" max="1298" width="6" customWidth="1"/>
    <col min="1537" max="1537" width="50.88671875" customWidth="1"/>
    <col min="1538" max="1538" width="5.109375" customWidth="1"/>
    <col min="1539" max="1539" width="4.5546875" customWidth="1"/>
    <col min="1540" max="1541" width="9.44140625" customWidth="1"/>
    <col min="1542" max="1542" width="5.88671875" customWidth="1"/>
    <col min="1543" max="1543" width="5.44140625" customWidth="1"/>
    <col min="1544" max="1544" width="5.6640625" customWidth="1"/>
    <col min="1545" max="1545" width="9.5546875" customWidth="1"/>
    <col min="1546" max="1546" width="10" customWidth="1"/>
    <col min="1547" max="1547" width="10.88671875" customWidth="1"/>
    <col min="1548" max="1548" width="6.109375" customWidth="1"/>
    <col min="1549" max="1549" width="10.109375" customWidth="1"/>
    <col min="1550" max="1550" width="6.6640625" customWidth="1"/>
    <col min="1551" max="1551" width="10.33203125" customWidth="1"/>
    <col min="1552" max="1552" width="8.109375" customWidth="1"/>
    <col min="1553" max="1553" width="9.44140625" customWidth="1"/>
    <col min="1554" max="1554" width="6" customWidth="1"/>
    <col min="1793" max="1793" width="50.88671875" customWidth="1"/>
    <col min="1794" max="1794" width="5.109375" customWidth="1"/>
    <col min="1795" max="1795" width="4.5546875" customWidth="1"/>
    <col min="1796" max="1797" width="9.44140625" customWidth="1"/>
    <col min="1798" max="1798" width="5.88671875" customWidth="1"/>
    <col min="1799" max="1799" width="5.44140625" customWidth="1"/>
    <col min="1800" max="1800" width="5.6640625" customWidth="1"/>
    <col min="1801" max="1801" width="9.5546875" customWidth="1"/>
    <col min="1802" max="1802" width="10" customWidth="1"/>
    <col min="1803" max="1803" width="10.88671875" customWidth="1"/>
    <col min="1804" max="1804" width="6.109375" customWidth="1"/>
    <col min="1805" max="1805" width="10.109375" customWidth="1"/>
    <col min="1806" max="1806" width="6.6640625" customWidth="1"/>
    <col min="1807" max="1807" width="10.33203125" customWidth="1"/>
    <col min="1808" max="1808" width="8.109375" customWidth="1"/>
    <col min="1809" max="1809" width="9.44140625" customWidth="1"/>
    <col min="1810" max="1810" width="6" customWidth="1"/>
    <col min="2049" max="2049" width="50.88671875" customWidth="1"/>
    <col min="2050" max="2050" width="5.109375" customWidth="1"/>
    <col min="2051" max="2051" width="4.5546875" customWidth="1"/>
    <col min="2052" max="2053" width="9.44140625" customWidth="1"/>
    <col min="2054" max="2054" width="5.88671875" customWidth="1"/>
    <col min="2055" max="2055" width="5.44140625" customWidth="1"/>
    <col min="2056" max="2056" width="5.6640625" customWidth="1"/>
    <col min="2057" max="2057" width="9.5546875" customWidth="1"/>
    <col min="2058" max="2058" width="10" customWidth="1"/>
    <col min="2059" max="2059" width="10.88671875" customWidth="1"/>
    <col min="2060" max="2060" width="6.109375" customWidth="1"/>
    <col min="2061" max="2061" width="10.109375" customWidth="1"/>
    <col min="2062" max="2062" width="6.6640625" customWidth="1"/>
    <col min="2063" max="2063" width="10.33203125" customWidth="1"/>
    <col min="2064" max="2064" width="8.109375" customWidth="1"/>
    <col min="2065" max="2065" width="9.44140625" customWidth="1"/>
    <col min="2066" max="2066" width="6" customWidth="1"/>
    <col min="2305" max="2305" width="50.88671875" customWidth="1"/>
    <col min="2306" max="2306" width="5.109375" customWidth="1"/>
    <col min="2307" max="2307" width="4.5546875" customWidth="1"/>
    <col min="2308" max="2309" width="9.44140625" customWidth="1"/>
    <col min="2310" max="2310" width="5.88671875" customWidth="1"/>
    <col min="2311" max="2311" width="5.44140625" customWidth="1"/>
    <col min="2312" max="2312" width="5.6640625" customWidth="1"/>
    <col min="2313" max="2313" width="9.5546875" customWidth="1"/>
    <col min="2314" max="2314" width="10" customWidth="1"/>
    <col min="2315" max="2315" width="10.88671875" customWidth="1"/>
    <col min="2316" max="2316" width="6.109375" customWidth="1"/>
    <col min="2317" max="2317" width="10.109375" customWidth="1"/>
    <col min="2318" max="2318" width="6.6640625" customWidth="1"/>
    <col min="2319" max="2319" width="10.33203125" customWidth="1"/>
    <col min="2320" max="2320" width="8.109375" customWidth="1"/>
    <col min="2321" max="2321" width="9.44140625" customWidth="1"/>
    <col min="2322" max="2322" width="6" customWidth="1"/>
    <col min="2561" max="2561" width="50.88671875" customWidth="1"/>
    <col min="2562" max="2562" width="5.109375" customWidth="1"/>
    <col min="2563" max="2563" width="4.5546875" customWidth="1"/>
    <col min="2564" max="2565" width="9.44140625" customWidth="1"/>
    <col min="2566" max="2566" width="5.88671875" customWidth="1"/>
    <col min="2567" max="2567" width="5.44140625" customWidth="1"/>
    <col min="2568" max="2568" width="5.6640625" customWidth="1"/>
    <col min="2569" max="2569" width="9.5546875" customWidth="1"/>
    <col min="2570" max="2570" width="10" customWidth="1"/>
    <col min="2571" max="2571" width="10.88671875" customWidth="1"/>
    <col min="2572" max="2572" width="6.109375" customWidth="1"/>
    <col min="2573" max="2573" width="10.109375" customWidth="1"/>
    <col min="2574" max="2574" width="6.6640625" customWidth="1"/>
    <col min="2575" max="2575" width="10.33203125" customWidth="1"/>
    <col min="2576" max="2576" width="8.109375" customWidth="1"/>
    <col min="2577" max="2577" width="9.44140625" customWidth="1"/>
    <col min="2578" max="2578" width="6" customWidth="1"/>
    <col min="2817" max="2817" width="50.88671875" customWidth="1"/>
    <col min="2818" max="2818" width="5.109375" customWidth="1"/>
    <col min="2819" max="2819" width="4.5546875" customWidth="1"/>
    <col min="2820" max="2821" width="9.44140625" customWidth="1"/>
    <col min="2822" max="2822" width="5.88671875" customWidth="1"/>
    <col min="2823" max="2823" width="5.44140625" customWidth="1"/>
    <col min="2824" max="2824" width="5.6640625" customWidth="1"/>
    <col min="2825" max="2825" width="9.5546875" customWidth="1"/>
    <col min="2826" max="2826" width="10" customWidth="1"/>
    <col min="2827" max="2827" width="10.88671875" customWidth="1"/>
    <col min="2828" max="2828" width="6.109375" customWidth="1"/>
    <col min="2829" max="2829" width="10.109375" customWidth="1"/>
    <col min="2830" max="2830" width="6.6640625" customWidth="1"/>
    <col min="2831" max="2831" width="10.33203125" customWidth="1"/>
    <col min="2832" max="2832" width="8.109375" customWidth="1"/>
    <col min="2833" max="2833" width="9.44140625" customWidth="1"/>
    <col min="2834" max="2834" width="6" customWidth="1"/>
    <col min="3073" max="3073" width="50.88671875" customWidth="1"/>
    <col min="3074" max="3074" width="5.109375" customWidth="1"/>
    <col min="3075" max="3075" width="4.5546875" customWidth="1"/>
    <col min="3076" max="3077" width="9.44140625" customWidth="1"/>
    <col min="3078" max="3078" width="5.88671875" customWidth="1"/>
    <col min="3079" max="3079" width="5.44140625" customWidth="1"/>
    <col min="3080" max="3080" width="5.6640625" customWidth="1"/>
    <col min="3081" max="3081" width="9.5546875" customWidth="1"/>
    <col min="3082" max="3082" width="10" customWidth="1"/>
    <col min="3083" max="3083" width="10.88671875" customWidth="1"/>
    <col min="3084" max="3084" width="6.109375" customWidth="1"/>
    <col min="3085" max="3085" width="10.109375" customWidth="1"/>
    <col min="3086" max="3086" width="6.6640625" customWidth="1"/>
    <col min="3087" max="3087" width="10.33203125" customWidth="1"/>
    <col min="3088" max="3088" width="8.109375" customWidth="1"/>
    <col min="3089" max="3089" width="9.44140625" customWidth="1"/>
    <col min="3090" max="3090" width="6" customWidth="1"/>
    <col min="3329" max="3329" width="50.88671875" customWidth="1"/>
    <col min="3330" max="3330" width="5.109375" customWidth="1"/>
    <col min="3331" max="3331" width="4.5546875" customWidth="1"/>
    <col min="3332" max="3333" width="9.44140625" customWidth="1"/>
    <col min="3334" max="3334" width="5.88671875" customWidth="1"/>
    <col min="3335" max="3335" width="5.44140625" customWidth="1"/>
    <col min="3336" max="3336" width="5.6640625" customWidth="1"/>
    <col min="3337" max="3337" width="9.5546875" customWidth="1"/>
    <col min="3338" max="3338" width="10" customWidth="1"/>
    <col min="3339" max="3339" width="10.88671875" customWidth="1"/>
    <col min="3340" max="3340" width="6.109375" customWidth="1"/>
    <col min="3341" max="3341" width="10.109375" customWidth="1"/>
    <col min="3342" max="3342" width="6.6640625" customWidth="1"/>
    <col min="3343" max="3343" width="10.33203125" customWidth="1"/>
    <col min="3344" max="3344" width="8.109375" customWidth="1"/>
    <col min="3345" max="3345" width="9.44140625" customWidth="1"/>
    <col min="3346" max="3346" width="6" customWidth="1"/>
    <col min="3585" max="3585" width="50.88671875" customWidth="1"/>
    <col min="3586" max="3586" width="5.109375" customWidth="1"/>
    <col min="3587" max="3587" width="4.5546875" customWidth="1"/>
    <col min="3588" max="3589" width="9.44140625" customWidth="1"/>
    <col min="3590" max="3590" width="5.88671875" customWidth="1"/>
    <col min="3591" max="3591" width="5.44140625" customWidth="1"/>
    <col min="3592" max="3592" width="5.6640625" customWidth="1"/>
    <col min="3593" max="3593" width="9.5546875" customWidth="1"/>
    <col min="3594" max="3594" width="10" customWidth="1"/>
    <col min="3595" max="3595" width="10.88671875" customWidth="1"/>
    <col min="3596" max="3596" width="6.109375" customWidth="1"/>
    <col min="3597" max="3597" width="10.109375" customWidth="1"/>
    <col min="3598" max="3598" width="6.6640625" customWidth="1"/>
    <col min="3599" max="3599" width="10.33203125" customWidth="1"/>
    <col min="3600" max="3600" width="8.109375" customWidth="1"/>
    <col min="3601" max="3601" width="9.44140625" customWidth="1"/>
    <col min="3602" max="3602" width="6" customWidth="1"/>
    <col min="3841" max="3841" width="50.88671875" customWidth="1"/>
    <col min="3842" max="3842" width="5.109375" customWidth="1"/>
    <col min="3843" max="3843" width="4.5546875" customWidth="1"/>
    <col min="3844" max="3845" width="9.44140625" customWidth="1"/>
    <col min="3846" max="3846" width="5.88671875" customWidth="1"/>
    <col min="3847" max="3847" width="5.44140625" customWidth="1"/>
    <col min="3848" max="3848" width="5.6640625" customWidth="1"/>
    <col min="3849" max="3849" width="9.5546875" customWidth="1"/>
    <col min="3850" max="3850" width="10" customWidth="1"/>
    <col min="3851" max="3851" width="10.88671875" customWidth="1"/>
    <col min="3852" max="3852" width="6.109375" customWidth="1"/>
    <col min="3853" max="3853" width="10.109375" customWidth="1"/>
    <col min="3854" max="3854" width="6.6640625" customWidth="1"/>
    <col min="3855" max="3855" width="10.33203125" customWidth="1"/>
    <col min="3856" max="3856" width="8.109375" customWidth="1"/>
    <col min="3857" max="3857" width="9.44140625" customWidth="1"/>
    <col min="3858" max="3858" width="6" customWidth="1"/>
    <col min="4097" max="4097" width="50.88671875" customWidth="1"/>
    <col min="4098" max="4098" width="5.109375" customWidth="1"/>
    <col min="4099" max="4099" width="4.5546875" customWidth="1"/>
    <col min="4100" max="4101" width="9.44140625" customWidth="1"/>
    <col min="4102" max="4102" width="5.88671875" customWidth="1"/>
    <col min="4103" max="4103" width="5.44140625" customWidth="1"/>
    <col min="4104" max="4104" width="5.6640625" customWidth="1"/>
    <col min="4105" max="4105" width="9.5546875" customWidth="1"/>
    <col min="4106" max="4106" width="10" customWidth="1"/>
    <col min="4107" max="4107" width="10.88671875" customWidth="1"/>
    <col min="4108" max="4108" width="6.109375" customWidth="1"/>
    <col min="4109" max="4109" width="10.109375" customWidth="1"/>
    <col min="4110" max="4110" width="6.6640625" customWidth="1"/>
    <col min="4111" max="4111" width="10.33203125" customWidth="1"/>
    <col min="4112" max="4112" width="8.109375" customWidth="1"/>
    <col min="4113" max="4113" width="9.44140625" customWidth="1"/>
    <col min="4114" max="4114" width="6" customWidth="1"/>
    <col min="4353" max="4353" width="50.88671875" customWidth="1"/>
    <col min="4354" max="4354" width="5.109375" customWidth="1"/>
    <col min="4355" max="4355" width="4.5546875" customWidth="1"/>
    <col min="4356" max="4357" width="9.44140625" customWidth="1"/>
    <col min="4358" max="4358" width="5.88671875" customWidth="1"/>
    <col min="4359" max="4359" width="5.44140625" customWidth="1"/>
    <col min="4360" max="4360" width="5.6640625" customWidth="1"/>
    <col min="4361" max="4361" width="9.5546875" customWidth="1"/>
    <col min="4362" max="4362" width="10" customWidth="1"/>
    <col min="4363" max="4363" width="10.88671875" customWidth="1"/>
    <col min="4364" max="4364" width="6.109375" customWidth="1"/>
    <col min="4365" max="4365" width="10.109375" customWidth="1"/>
    <col min="4366" max="4366" width="6.6640625" customWidth="1"/>
    <col min="4367" max="4367" width="10.33203125" customWidth="1"/>
    <col min="4368" max="4368" width="8.109375" customWidth="1"/>
    <col min="4369" max="4369" width="9.44140625" customWidth="1"/>
    <col min="4370" max="4370" width="6" customWidth="1"/>
    <col min="4609" max="4609" width="50.88671875" customWidth="1"/>
    <col min="4610" max="4610" width="5.109375" customWidth="1"/>
    <col min="4611" max="4611" width="4.5546875" customWidth="1"/>
    <col min="4612" max="4613" width="9.44140625" customWidth="1"/>
    <col min="4614" max="4614" width="5.88671875" customWidth="1"/>
    <col min="4615" max="4615" width="5.44140625" customWidth="1"/>
    <col min="4616" max="4616" width="5.6640625" customWidth="1"/>
    <col min="4617" max="4617" width="9.5546875" customWidth="1"/>
    <col min="4618" max="4618" width="10" customWidth="1"/>
    <col min="4619" max="4619" width="10.88671875" customWidth="1"/>
    <col min="4620" max="4620" width="6.109375" customWidth="1"/>
    <col min="4621" max="4621" width="10.109375" customWidth="1"/>
    <col min="4622" max="4622" width="6.6640625" customWidth="1"/>
    <col min="4623" max="4623" width="10.33203125" customWidth="1"/>
    <col min="4624" max="4624" width="8.109375" customWidth="1"/>
    <col min="4625" max="4625" width="9.44140625" customWidth="1"/>
    <col min="4626" max="4626" width="6" customWidth="1"/>
    <col min="4865" max="4865" width="50.88671875" customWidth="1"/>
    <col min="4866" max="4866" width="5.109375" customWidth="1"/>
    <col min="4867" max="4867" width="4.5546875" customWidth="1"/>
    <col min="4868" max="4869" width="9.44140625" customWidth="1"/>
    <col min="4870" max="4870" width="5.88671875" customWidth="1"/>
    <col min="4871" max="4871" width="5.44140625" customWidth="1"/>
    <col min="4872" max="4872" width="5.6640625" customWidth="1"/>
    <col min="4873" max="4873" width="9.5546875" customWidth="1"/>
    <col min="4874" max="4874" width="10" customWidth="1"/>
    <col min="4875" max="4875" width="10.88671875" customWidth="1"/>
    <col min="4876" max="4876" width="6.109375" customWidth="1"/>
    <col min="4877" max="4877" width="10.109375" customWidth="1"/>
    <col min="4878" max="4878" width="6.6640625" customWidth="1"/>
    <col min="4879" max="4879" width="10.33203125" customWidth="1"/>
    <col min="4880" max="4880" width="8.109375" customWidth="1"/>
    <col min="4881" max="4881" width="9.44140625" customWidth="1"/>
    <col min="4882" max="4882" width="6" customWidth="1"/>
    <col min="5121" max="5121" width="50.88671875" customWidth="1"/>
    <col min="5122" max="5122" width="5.109375" customWidth="1"/>
    <col min="5123" max="5123" width="4.5546875" customWidth="1"/>
    <col min="5124" max="5125" width="9.44140625" customWidth="1"/>
    <col min="5126" max="5126" width="5.88671875" customWidth="1"/>
    <col min="5127" max="5127" width="5.44140625" customWidth="1"/>
    <col min="5128" max="5128" width="5.6640625" customWidth="1"/>
    <col min="5129" max="5129" width="9.5546875" customWidth="1"/>
    <col min="5130" max="5130" width="10" customWidth="1"/>
    <col min="5131" max="5131" width="10.88671875" customWidth="1"/>
    <col min="5132" max="5132" width="6.109375" customWidth="1"/>
    <col min="5133" max="5133" width="10.109375" customWidth="1"/>
    <col min="5134" max="5134" width="6.6640625" customWidth="1"/>
    <col min="5135" max="5135" width="10.33203125" customWidth="1"/>
    <col min="5136" max="5136" width="8.109375" customWidth="1"/>
    <col min="5137" max="5137" width="9.44140625" customWidth="1"/>
    <col min="5138" max="5138" width="6" customWidth="1"/>
    <col min="5377" max="5377" width="50.88671875" customWidth="1"/>
    <col min="5378" max="5378" width="5.109375" customWidth="1"/>
    <col min="5379" max="5379" width="4.5546875" customWidth="1"/>
    <col min="5380" max="5381" width="9.44140625" customWidth="1"/>
    <col min="5382" max="5382" width="5.88671875" customWidth="1"/>
    <col min="5383" max="5383" width="5.44140625" customWidth="1"/>
    <col min="5384" max="5384" width="5.6640625" customWidth="1"/>
    <col min="5385" max="5385" width="9.5546875" customWidth="1"/>
    <col min="5386" max="5386" width="10" customWidth="1"/>
    <col min="5387" max="5387" width="10.88671875" customWidth="1"/>
    <col min="5388" max="5388" width="6.109375" customWidth="1"/>
    <col min="5389" max="5389" width="10.109375" customWidth="1"/>
    <col min="5390" max="5390" width="6.6640625" customWidth="1"/>
    <col min="5391" max="5391" width="10.33203125" customWidth="1"/>
    <col min="5392" max="5392" width="8.109375" customWidth="1"/>
    <col min="5393" max="5393" width="9.44140625" customWidth="1"/>
    <col min="5394" max="5394" width="6" customWidth="1"/>
    <col min="5633" max="5633" width="50.88671875" customWidth="1"/>
    <col min="5634" max="5634" width="5.109375" customWidth="1"/>
    <col min="5635" max="5635" width="4.5546875" customWidth="1"/>
    <col min="5636" max="5637" width="9.44140625" customWidth="1"/>
    <col min="5638" max="5638" width="5.88671875" customWidth="1"/>
    <col min="5639" max="5639" width="5.44140625" customWidth="1"/>
    <col min="5640" max="5640" width="5.6640625" customWidth="1"/>
    <col min="5641" max="5641" width="9.5546875" customWidth="1"/>
    <col min="5642" max="5642" width="10" customWidth="1"/>
    <col min="5643" max="5643" width="10.88671875" customWidth="1"/>
    <col min="5644" max="5644" width="6.109375" customWidth="1"/>
    <col min="5645" max="5645" width="10.109375" customWidth="1"/>
    <col min="5646" max="5646" width="6.6640625" customWidth="1"/>
    <col min="5647" max="5647" width="10.33203125" customWidth="1"/>
    <col min="5648" max="5648" width="8.109375" customWidth="1"/>
    <col min="5649" max="5649" width="9.44140625" customWidth="1"/>
    <col min="5650" max="5650" width="6" customWidth="1"/>
    <col min="5889" max="5889" width="50.88671875" customWidth="1"/>
    <col min="5890" max="5890" width="5.109375" customWidth="1"/>
    <col min="5891" max="5891" width="4.5546875" customWidth="1"/>
    <col min="5892" max="5893" width="9.44140625" customWidth="1"/>
    <col min="5894" max="5894" width="5.88671875" customWidth="1"/>
    <col min="5895" max="5895" width="5.44140625" customWidth="1"/>
    <col min="5896" max="5896" width="5.6640625" customWidth="1"/>
    <col min="5897" max="5897" width="9.5546875" customWidth="1"/>
    <col min="5898" max="5898" width="10" customWidth="1"/>
    <col min="5899" max="5899" width="10.88671875" customWidth="1"/>
    <col min="5900" max="5900" width="6.109375" customWidth="1"/>
    <col min="5901" max="5901" width="10.109375" customWidth="1"/>
    <col min="5902" max="5902" width="6.6640625" customWidth="1"/>
    <col min="5903" max="5903" width="10.33203125" customWidth="1"/>
    <col min="5904" max="5904" width="8.109375" customWidth="1"/>
    <col min="5905" max="5905" width="9.44140625" customWidth="1"/>
    <col min="5906" max="5906" width="6" customWidth="1"/>
    <col min="6145" max="6145" width="50.88671875" customWidth="1"/>
    <col min="6146" max="6146" width="5.109375" customWidth="1"/>
    <col min="6147" max="6147" width="4.5546875" customWidth="1"/>
    <col min="6148" max="6149" width="9.44140625" customWidth="1"/>
    <col min="6150" max="6150" width="5.88671875" customWidth="1"/>
    <col min="6151" max="6151" width="5.44140625" customWidth="1"/>
    <col min="6152" max="6152" width="5.6640625" customWidth="1"/>
    <col min="6153" max="6153" width="9.5546875" customWidth="1"/>
    <col min="6154" max="6154" width="10" customWidth="1"/>
    <col min="6155" max="6155" width="10.88671875" customWidth="1"/>
    <col min="6156" max="6156" width="6.109375" customWidth="1"/>
    <col min="6157" max="6157" width="10.109375" customWidth="1"/>
    <col min="6158" max="6158" width="6.6640625" customWidth="1"/>
    <col min="6159" max="6159" width="10.33203125" customWidth="1"/>
    <col min="6160" max="6160" width="8.109375" customWidth="1"/>
    <col min="6161" max="6161" width="9.44140625" customWidth="1"/>
    <col min="6162" max="6162" width="6" customWidth="1"/>
    <col min="6401" max="6401" width="50.88671875" customWidth="1"/>
    <col min="6402" max="6402" width="5.109375" customWidth="1"/>
    <col min="6403" max="6403" width="4.5546875" customWidth="1"/>
    <col min="6404" max="6405" width="9.44140625" customWidth="1"/>
    <col min="6406" max="6406" width="5.88671875" customWidth="1"/>
    <col min="6407" max="6407" width="5.44140625" customWidth="1"/>
    <col min="6408" max="6408" width="5.6640625" customWidth="1"/>
    <col min="6409" max="6409" width="9.5546875" customWidth="1"/>
    <col min="6410" max="6410" width="10" customWidth="1"/>
    <col min="6411" max="6411" width="10.88671875" customWidth="1"/>
    <col min="6412" max="6412" width="6.109375" customWidth="1"/>
    <col min="6413" max="6413" width="10.109375" customWidth="1"/>
    <col min="6414" max="6414" width="6.6640625" customWidth="1"/>
    <col min="6415" max="6415" width="10.33203125" customWidth="1"/>
    <col min="6416" max="6416" width="8.109375" customWidth="1"/>
    <col min="6417" max="6417" width="9.44140625" customWidth="1"/>
    <col min="6418" max="6418" width="6" customWidth="1"/>
    <col min="6657" max="6657" width="50.88671875" customWidth="1"/>
    <col min="6658" max="6658" width="5.109375" customWidth="1"/>
    <col min="6659" max="6659" width="4.5546875" customWidth="1"/>
    <col min="6660" max="6661" width="9.44140625" customWidth="1"/>
    <col min="6662" max="6662" width="5.88671875" customWidth="1"/>
    <col min="6663" max="6663" width="5.44140625" customWidth="1"/>
    <col min="6664" max="6664" width="5.6640625" customWidth="1"/>
    <col min="6665" max="6665" width="9.5546875" customWidth="1"/>
    <col min="6666" max="6666" width="10" customWidth="1"/>
    <col min="6667" max="6667" width="10.88671875" customWidth="1"/>
    <col min="6668" max="6668" width="6.109375" customWidth="1"/>
    <col min="6669" max="6669" width="10.109375" customWidth="1"/>
    <col min="6670" max="6670" width="6.6640625" customWidth="1"/>
    <col min="6671" max="6671" width="10.33203125" customWidth="1"/>
    <col min="6672" max="6672" width="8.109375" customWidth="1"/>
    <col min="6673" max="6673" width="9.44140625" customWidth="1"/>
    <col min="6674" max="6674" width="6" customWidth="1"/>
    <col min="6913" max="6913" width="50.88671875" customWidth="1"/>
    <col min="6914" max="6914" width="5.109375" customWidth="1"/>
    <col min="6915" max="6915" width="4.5546875" customWidth="1"/>
    <col min="6916" max="6917" width="9.44140625" customWidth="1"/>
    <col min="6918" max="6918" width="5.88671875" customWidth="1"/>
    <col min="6919" max="6919" width="5.44140625" customWidth="1"/>
    <col min="6920" max="6920" width="5.6640625" customWidth="1"/>
    <col min="6921" max="6921" width="9.5546875" customWidth="1"/>
    <col min="6922" max="6922" width="10" customWidth="1"/>
    <col min="6923" max="6923" width="10.88671875" customWidth="1"/>
    <col min="6924" max="6924" width="6.109375" customWidth="1"/>
    <col min="6925" max="6925" width="10.109375" customWidth="1"/>
    <col min="6926" max="6926" width="6.6640625" customWidth="1"/>
    <col min="6927" max="6927" width="10.33203125" customWidth="1"/>
    <col min="6928" max="6928" width="8.109375" customWidth="1"/>
    <col min="6929" max="6929" width="9.44140625" customWidth="1"/>
    <col min="6930" max="6930" width="6" customWidth="1"/>
    <col min="7169" max="7169" width="50.88671875" customWidth="1"/>
    <col min="7170" max="7170" width="5.109375" customWidth="1"/>
    <col min="7171" max="7171" width="4.5546875" customWidth="1"/>
    <col min="7172" max="7173" width="9.44140625" customWidth="1"/>
    <col min="7174" max="7174" width="5.88671875" customWidth="1"/>
    <col min="7175" max="7175" width="5.44140625" customWidth="1"/>
    <col min="7176" max="7176" width="5.6640625" customWidth="1"/>
    <col min="7177" max="7177" width="9.5546875" customWidth="1"/>
    <col min="7178" max="7178" width="10" customWidth="1"/>
    <col min="7179" max="7179" width="10.88671875" customWidth="1"/>
    <col min="7180" max="7180" width="6.109375" customWidth="1"/>
    <col min="7181" max="7181" width="10.109375" customWidth="1"/>
    <col min="7182" max="7182" width="6.6640625" customWidth="1"/>
    <col min="7183" max="7183" width="10.33203125" customWidth="1"/>
    <col min="7184" max="7184" width="8.109375" customWidth="1"/>
    <col min="7185" max="7185" width="9.44140625" customWidth="1"/>
    <col min="7186" max="7186" width="6" customWidth="1"/>
    <col min="7425" max="7425" width="50.88671875" customWidth="1"/>
    <col min="7426" max="7426" width="5.109375" customWidth="1"/>
    <col min="7427" max="7427" width="4.5546875" customWidth="1"/>
    <col min="7428" max="7429" width="9.44140625" customWidth="1"/>
    <col min="7430" max="7430" width="5.88671875" customWidth="1"/>
    <col min="7431" max="7431" width="5.44140625" customWidth="1"/>
    <col min="7432" max="7432" width="5.6640625" customWidth="1"/>
    <col min="7433" max="7433" width="9.5546875" customWidth="1"/>
    <col min="7434" max="7434" width="10" customWidth="1"/>
    <col min="7435" max="7435" width="10.88671875" customWidth="1"/>
    <col min="7436" max="7436" width="6.109375" customWidth="1"/>
    <col min="7437" max="7437" width="10.109375" customWidth="1"/>
    <col min="7438" max="7438" width="6.6640625" customWidth="1"/>
    <col min="7439" max="7439" width="10.33203125" customWidth="1"/>
    <col min="7440" max="7440" width="8.109375" customWidth="1"/>
    <col min="7441" max="7441" width="9.44140625" customWidth="1"/>
    <col min="7442" max="7442" width="6" customWidth="1"/>
    <col min="7681" max="7681" width="50.88671875" customWidth="1"/>
    <col min="7682" max="7682" width="5.109375" customWidth="1"/>
    <col min="7683" max="7683" width="4.5546875" customWidth="1"/>
    <col min="7684" max="7685" width="9.44140625" customWidth="1"/>
    <col min="7686" max="7686" width="5.88671875" customWidth="1"/>
    <col min="7687" max="7687" width="5.44140625" customWidth="1"/>
    <col min="7688" max="7688" width="5.6640625" customWidth="1"/>
    <col min="7689" max="7689" width="9.5546875" customWidth="1"/>
    <col min="7690" max="7690" width="10" customWidth="1"/>
    <col min="7691" max="7691" width="10.88671875" customWidth="1"/>
    <col min="7692" max="7692" width="6.109375" customWidth="1"/>
    <col min="7693" max="7693" width="10.109375" customWidth="1"/>
    <col min="7694" max="7694" width="6.6640625" customWidth="1"/>
    <col min="7695" max="7695" width="10.33203125" customWidth="1"/>
    <col min="7696" max="7696" width="8.109375" customWidth="1"/>
    <col min="7697" max="7697" width="9.44140625" customWidth="1"/>
    <col min="7698" max="7698" width="6" customWidth="1"/>
    <col min="7937" max="7937" width="50.88671875" customWidth="1"/>
    <col min="7938" max="7938" width="5.109375" customWidth="1"/>
    <col min="7939" max="7939" width="4.5546875" customWidth="1"/>
    <col min="7940" max="7941" width="9.44140625" customWidth="1"/>
    <col min="7942" max="7942" width="5.88671875" customWidth="1"/>
    <col min="7943" max="7943" width="5.44140625" customWidth="1"/>
    <col min="7944" max="7944" width="5.6640625" customWidth="1"/>
    <col min="7945" max="7945" width="9.5546875" customWidth="1"/>
    <col min="7946" max="7946" width="10" customWidth="1"/>
    <col min="7947" max="7947" width="10.88671875" customWidth="1"/>
    <col min="7948" max="7948" width="6.109375" customWidth="1"/>
    <col min="7949" max="7949" width="10.109375" customWidth="1"/>
    <col min="7950" max="7950" width="6.6640625" customWidth="1"/>
    <col min="7951" max="7951" width="10.33203125" customWidth="1"/>
    <col min="7952" max="7952" width="8.109375" customWidth="1"/>
    <col min="7953" max="7953" width="9.44140625" customWidth="1"/>
    <col min="7954" max="7954" width="6" customWidth="1"/>
    <col min="8193" max="8193" width="50.88671875" customWidth="1"/>
    <col min="8194" max="8194" width="5.109375" customWidth="1"/>
    <col min="8195" max="8195" width="4.5546875" customWidth="1"/>
    <col min="8196" max="8197" width="9.44140625" customWidth="1"/>
    <col min="8198" max="8198" width="5.88671875" customWidth="1"/>
    <col min="8199" max="8199" width="5.44140625" customWidth="1"/>
    <col min="8200" max="8200" width="5.6640625" customWidth="1"/>
    <col min="8201" max="8201" width="9.5546875" customWidth="1"/>
    <col min="8202" max="8202" width="10" customWidth="1"/>
    <col min="8203" max="8203" width="10.88671875" customWidth="1"/>
    <col min="8204" max="8204" width="6.109375" customWidth="1"/>
    <col min="8205" max="8205" width="10.109375" customWidth="1"/>
    <col min="8206" max="8206" width="6.6640625" customWidth="1"/>
    <col min="8207" max="8207" width="10.33203125" customWidth="1"/>
    <col min="8208" max="8208" width="8.109375" customWidth="1"/>
    <col min="8209" max="8209" width="9.44140625" customWidth="1"/>
    <col min="8210" max="8210" width="6" customWidth="1"/>
    <col min="8449" max="8449" width="50.88671875" customWidth="1"/>
    <col min="8450" max="8450" width="5.109375" customWidth="1"/>
    <col min="8451" max="8451" width="4.5546875" customWidth="1"/>
    <col min="8452" max="8453" width="9.44140625" customWidth="1"/>
    <col min="8454" max="8454" width="5.88671875" customWidth="1"/>
    <col min="8455" max="8455" width="5.44140625" customWidth="1"/>
    <col min="8456" max="8456" width="5.6640625" customWidth="1"/>
    <col min="8457" max="8457" width="9.5546875" customWidth="1"/>
    <col min="8458" max="8458" width="10" customWidth="1"/>
    <col min="8459" max="8459" width="10.88671875" customWidth="1"/>
    <col min="8460" max="8460" width="6.109375" customWidth="1"/>
    <col min="8461" max="8461" width="10.109375" customWidth="1"/>
    <col min="8462" max="8462" width="6.6640625" customWidth="1"/>
    <col min="8463" max="8463" width="10.33203125" customWidth="1"/>
    <col min="8464" max="8464" width="8.109375" customWidth="1"/>
    <col min="8465" max="8465" width="9.44140625" customWidth="1"/>
    <col min="8466" max="8466" width="6" customWidth="1"/>
    <col min="8705" max="8705" width="50.88671875" customWidth="1"/>
    <col min="8706" max="8706" width="5.109375" customWidth="1"/>
    <col min="8707" max="8707" width="4.5546875" customWidth="1"/>
    <col min="8708" max="8709" width="9.44140625" customWidth="1"/>
    <col min="8710" max="8710" width="5.88671875" customWidth="1"/>
    <col min="8711" max="8711" width="5.44140625" customWidth="1"/>
    <col min="8712" max="8712" width="5.6640625" customWidth="1"/>
    <col min="8713" max="8713" width="9.5546875" customWidth="1"/>
    <col min="8714" max="8714" width="10" customWidth="1"/>
    <col min="8715" max="8715" width="10.88671875" customWidth="1"/>
    <col min="8716" max="8716" width="6.109375" customWidth="1"/>
    <col min="8717" max="8717" width="10.109375" customWidth="1"/>
    <col min="8718" max="8718" width="6.6640625" customWidth="1"/>
    <col min="8719" max="8719" width="10.33203125" customWidth="1"/>
    <col min="8720" max="8720" width="8.109375" customWidth="1"/>
    <col min="8721" max="8721" width="9.44140625" customWidth="1"/>
    <col min="8722" max="8722" width="6" customWidth="1"/>
    <col min="8961" max="8961" width="50.88671875" customWidth="1"/>
    <col min="8962" max="8962" width="5.109375" customWidth="1"/>
    <col min="8963" max="8963" width="4.5546875" customWidth="1"/>
    <col min="8964" max="8965" width="9.44140625" customWidth="1"/>
    <col min="8966" max="8966" width="5.88671875" customWidth="1"/>
    <col min="8967" max="8967" width="5.44140625" customWidth="1"/>
    <col min="8968" max="8968" width="5.6640625" customWidth="1"/>
    <col min="8969" max="8969" width="9.5546875" customWidth="1"/>
    <col min="8970" max="8970" width="10" customWidth="1"/>
    <col min="8971" max="8971" width="10.88671875" customWidth="1"/>
    <col min="8972" max="8972" width="6.109375" customWidth="1"/>
    <col min="8973" max="8973" width="10.109375" customWidth="1"/>
    <col min="8974" max="8974" width="6.6640625" customWidth="1"/>
    <col min="8975" max="8975" width="10.33203125" customWidth="1"/>
    <col min="8976" max="8976" width="8.109375" customWidth="1"/>
    <col min="8977" max="8977" width="9.44140625" customWidth="1"/>
    <col min="8978" max="8978" width="6" customWidth="1"/>
    <col min="9217" max="9217" width="50.88671875" customWidth="1"/>
    <col min="9218" max="9218" width="5.109375" customWidth="1"/>
    <col min="9219" max="9219" width="4.5546875" customWidth="1"/>
    <col min="9220" max="9221" width="9.44140625" customWidth="1"/>
    <col min="9222" max="9222" width="5.88671875" customWidth="1"/>
    <col min="9223" max="9223" width="5.44140625" customWidth="1"/>
    <col min="9224" max="9224" width="5.6640625" customWidth="1"/>
    <col min="9225" max="9225" width="9.5546875" customWidth="1"/>
    <col min="9226" max="9226" width="10" customWidth="1"/>
    <col min="9227" max="9227" width="10.88671875" customWidth="1"/>
    <col min="9228" max="9228" width="6.109375" customWidth="1"/>
    <col min="9229" max="9229" width="10.109375" customWidth="1"/>
    <col min="9230" max="9230" width="6.6640625" customWidth="1"/>
    <col min="9231" max="9231" width="10.33203125" customWidth="1"/>
    <col min="9232" max="9232" width="8.109375" customWidth="1"/>
    <col min="9233" max="9233" width="9.44140625" customWidth="1"/>
    <col min="9234" max="9234" width="6" customWidth="1"/>
    <col min="9473" max="9473" width="50.88671875" customWidth="1"/>
    <col min="9474" max="9474" width="5.109375" customWidth="1"/>
    <col min="9475" max="9475" width="4.5546875" customWidth="1"/>
    <col min="9476" max="9477" width="9.44140625" customWidth="1"/>
    <col min="9478" max="9478" width="5.88671875" customWidth="1"/>
    <col min="9479" max="9479" width="5.44140625" customWidth="1"/>
    <col min="9480" max="9480" width="5.6640625" customWidth="1"/>
    <col min="9481" max="9481" width="9.5546875" customWidth="1"/>
    <col min="9482" max="9482" width="10" customWidth="1"/>
    <col min="9483" max="9483" width="10.88671875" customWidth="1"/>
    <col min="9484" max="9484" width="6.109375" customWidth="1"/>
    <col min="9485" max="9485" width="10.109375" customWidth="1"/>
    <col min="9486" max="9486" width="6.6640625" customWidth="1"/>
    <col min="9487" max="9487" width="10.33203125" customWidth="1"/>
    <col min="9488" max="9488" width="8.109375" customWidth="1"/>
    <col min="9489" max="9489" width="9.44140625" customWidth="1"/>
    <col min="9490" max="9490" width="6" customWidth="1"/>
    <col min="9729" max="9729" width="50.88671875" customWidth="1"/>
    <col min="9730" max="9730" width="5.109375" customWidth="1"/>
    <col min="9731" max="9731" width="4.5546875" customWidth="1"/>
    <col min="9732" max="9733" width="9.44140625" customWidth="1"/>
    <col min="9734" max="9734" width="5.88671875" customWidth="1"/>
    <col min="9735" max="9735" width="5.44140625" customWidth="1"/>
    <col min="9736" max="9736" width="5.6640625" customWidth="1"/>
    <col min="9737" max="9737" width="9.5546875" customWidth="1"/>
    <col min="9738" max="9738" width="10" customWidth="1"/>
    <col min="9739" max="9739" width="10.88671875" customWidth="1"/>
    <col min="9740" max="9740" width="6.109375" customWidth="1"/>
    <col min="9741" max="9741" width="10.109375" customWidth="1"/>
    <col min="9742" max="9742" width="6.6640625" customWidth="1"/>
    <col min="9743" max="9743" width="10.33203125" customWidth="1"/>
    <col min="9744" max="9744" width="8.109375" customWidth="1"/>
    <col min="9745" max="9745" width="9.44140625" customWidth="1"/>
    <col min="9746" max="9746" width="6" customWidth="1"/>
    <col min="9985" max="9985" width="50.88671875" customWidth="1"/>
    <col min="9986" max="9986" width="5.109375" customWidth="1"/>
    <col min="9987" max="9987" width="4.5546875" customWidth="1"/>
    <col min="9988" max="9989" width="9.44140625" customWidth="1"/>
    <col min="9990" max="9990" width="5.88671875" customWidth="1"/>
    <col min="9991" max="9991" width="5.44140625" customWidth="1"/>
    <col min="9992" max="9992" width="5.6640625" customWidth="1"/>
    <col min="9993" max="9993" width="9.5546875" customWidth="1"/>
    <col min="9994" max="9994" width="10" customWidth="1"/>
    <col min="9995" max="9995" width="10.88671875" customWidth="1"/>
    <col min="9996" max="9996" width="6.109375" customWidth="1"/>
    <col min="9997" max="9997" width="10.109375" customWidth="1"/>
    <col min="9998" max="9998" width="6.6640625" customWidth="1"/>
    <col min="9999" max="9999" width="10.33203125" customWidth="1"/>
    <col min="10000" max="10000" width="8.109375" customWidth="1"/>
    <col min="10001" max="10001" width="9.44140625" customWidth="1"/>
    <col min="10002" max="10002" width="6" customWidth="1"/>
    <col min="10241" max="10241" width="50.88671875" customWidth="1"/>
    <col min="10242" max="10242" width="5.109375" customWidth="1"/>
    <col min="10243" max="10243" width="4.5546875" customWidth="1"/>
    <col min="10244" max="10245" width="9.44140625" customWidth="1"/>
    <col min="10246" max="10246" width="5.88671875" customWidth="1"/>
    <col min="10247" max="10247" width="5.44140625" customWidth="1"/>
    <col min="10248" max="10248" width="5.6640625" customWidth="1"/>
    <col min="10249" max="10249" width="9.5546875" customWidth="1"/>
    <col min="10250" max="10250" width="10" customWidth="1"/>
    <col min="10251" max="10251" width="10.88671875" customWidth="1"/>
    <col min="10252" max="10252" width="6.109375" customWidth="1"/>
    <col min="10253" max="10253" width="10.109375" customWidth="1"/>
    <col min="10254" max="10254" width="6.6640625" customWidth="1"/>
    <col min="10255" max="10255" width="10.33203125" customWidth="1"/>
    <col min="10256" max="10256" width="8.109375" customWidth="1"/>
    <col min="10257" max="10257" width="9.44140625" customWidth="1"/>
    <col min="10258" max="10258" width="6" customWidth="1"/>
    <col min="10497" max="10497" width="50.88671875" customWidth="1"/>
    <col min="10498" max="10498" width="5.109375" customWidth="1"/>
    <col min="10499" max="10499" width="4.5546875" customWidth="1"/>
    <col min="10500" max="10501" width="9.44140625" customWidth="1"/>
    <col min="10502" max="10502" width="5.88671875" customWidth="1"/>
    <col min="10503" max="10503" width="5.44140625" customWidth="1"/>
    <col min="10504" max="10504" width="5.6640625" customWidth="1"/>
    <col min="10505" max="10505" width="9.5546875" customWidth="1"/>
    <col min="10506" max="10506" width="10" customWidth="1"/>
    <col min="10507" max="10507" width="10.88671875" customWidth="1"/>
    <col min="10508" max="10508" width="6.109375" customWidth="1"/>
    <col min="10509" max="10509" width="10.109375" customWidth="1"/>
    <col min="10510" max="10510" width="6.6640625" customWidth="1"/>
    <col min="10511" max="10511" width="10.33203125" customWidth="1"/>
    <col min="10512" max="10512" width="8.109375" customWidth="1"/>
    <col min="10513" max="10513" width="9.44140625" customWidth="1"/>
    <col min="10514" max="10514" width="6" customWidth="1"/>
    <col min="10753" max="10753" width="50.88671875" customWidth="1"/>
    <col min="10754" max="10754" width="5.109375" customWidth="1"/>
    <col min="10755" max="10755" width="4.5546875" customWidth="1"/>
    <col min="10756" max="10757" width="9.44140625" customWidth="1"/>
    <col min="10758" max="10758" width="5.88671875" customWidth="1"/>
    <col min="10759" max="10759" width="5.44140625" customWidth="1"/>
    <col min="10760" max="10760" width="5.6640625" customWidth="1"/>
    <col min="10761" max="10761" width="9.5546875" customWidth="1"/>
    <col min="10762" max="10762" width="10" customWidth="1"/>
    <col min="10763" max="10763" width="10.88671875" customWidth="1"/>
    <col min="10764" max="10764" width="6.109375" customWidth="1"/>
    <col min="10765" max="10765" width="10.109375" customWidth="1"/>
    <col min="10766" max="10766" width="6.6640625" customWidth="1"/>
    <col min="10767" max="10767" width="10.33203125" customWidth="1"/>
    <col min="10768" max="10768" width="8.109375" customWidth="1"/>
    <col min="10769" max="10769" width="9.44140625" customWidth="1"/>
    <col min="10770" max="10770" width="6" customWidth="1"/>
    <col min="11009" max="11009" width="50.88671875" customWidth="1"/>
    <col min="11010" max="11010" width="5.109375" customWidth="1"/>
    <col min="11011" max="11011" width="4.5546875" customWidth="1"/>
    <col min="11012" max="11013" width="9.44140625" customWidth="1"/>
    <col min="11014" max="11014" width="5.88671875" customWidth="1"/>
    <col min="11015" max="11015" width="5.44140625" customWidth="1"/>
    <col min="11016" max="11016" width="5.6640625" customWidth="1"/>
    <col min="11017" max="11017" width="9.5546875" customWidth="1"/>
    <col min="11018" max="11018" width="10" customWidth="1"/>
    <col min="11019" max="11019" width="10.88671875" customWidth="1"/>
    <col min="11020" max="11020" width="6.109375" customWidth="1"/>
    <col min="11021" max="11021" width="10.109375" customWidth="1"/>
    <col min="11022" max="11022" width="6.6640625" customWidth="1"/>
    <col min="11023" max="11023" width="10.33203125" customWidth="1"/>
    <col min="11024" max="11024" width="8.109375" customWidth="1"/>
    <col min="11025" max="11025" width="9.44140625" customWidth="1"/>
    <col min="11026" max="11026" width="6" customWidth="1"/>
    <col min="11265" max="11265" width="50.88671875" customWidth="1"/>
    <col min="11266" max="11266" width="5.109375" customWidth="1"/>
    <col min="11267" max="11267" width="4.5546875" customWidth="1"/>
    <col min="11268" max="11269" width="9.44140625" customWidth="1"/>
    <col min="11270" max="11270" width="5.88671875" customWidth="1"/>
    <col min="11271" max="11271" width="5.44140625" customWidth="1"/>
    <col min="11272" max="11272" width="5.6640625" customWidth="1"/>
    <col min="11273" max="11273" width="9.5546875" customWidth="1"/>
    <col min="11274" max="11274" width="10" customWidth="1"/>
    <col min="11275" max="11275" width="10.88671875" customWidth="1"/>
    <col min="11276" max="11276" width="6.109375" customWidth="1"/>
    <col min="11277" max="11277" width="10.109375" customWidth="1"/>
    <col min="11278" max="11278" width="6.6640625" customWidth="1"/>
    <col min="11279" max="11279" width="10.33203125" customWidth="1"/>
    <col min="11280" max="11280" width="8.109375" customWidth="1"/>
    <col min="11281" max="11281" width="9.44140625" customWidth="1"/>
    <col min="11282" max="11282" width="6" customWidth="1"/>
    <col min="11521" max="11521" width="50.88671875" customWidth="1"/>
    <col min="11522" max="11522" width="5.109375" customWidth="1"/>
    <col min="11523" max="11523" width="4.5546875" customWidth="1"/>
    <col min="11524" max="11525" width="9.44140625" customWidth="1"/>
    <col min="11526" max="11526" width="5.88671875" customWidth="1"/>
    <col min="11527" max="11527" width="5.44140625" customWidth="1"/>
    <col min="11528" max="11528" width="5.6640625" customWidth="1"/>
    <col min="11529" max="11529" width="9.5546875" customWidth="1"/>
    <col min="11530" max="11530" width="10" customWidth="1"/>
    <col min="11531" max="11531" width="10.88671875" customWidth="1"/>
    <col min="11532" max="11532" width="6.109375" customWidth="1"/>
    <col min="11533" max="11533" width="10.109375" customWidth="1"/>
    <col min="11534" max="11534" width="6.6640625" customWidth="1"/>
    <col min="11535" max="11535" width="10.33203125" customWidth="1"/>
    <col min="11536" max="11536" width="8.109375" customWidth="1"/>
    <col min="11537" max="11537" width="9.44140625" customWidth="1"/>
    <col min="11538" max="11538" width="6" customWidth="1"/>
    <col min="11777" max="11777" width="50.88671875" customWidth="1"/>
    <col min="11778" max="11778" width="5.109375" customWidth="1"/>
    <col min="11779" max="11779" width="4.5546875" customWidth="1"/>
    <col min="11780" max="11781" width="9.44140625" customWidth="1"/>
    <col min="11782" max="11782" width="5.88671875" customWidth="1"/>
    <col min="11783" max="11783" width="5.44140625" customWidth="1"/>
    <col min="11784" max="11784" width="5.6640625" customWidth="1"/>
    <col min="11785" max="11785" width="9.5546875" customWidth="1"/>
    <col min="11786" max="11786" width="10" customWidth="1"/>
    <col min="11787" max="11787" width="10.88671875" customWidth="1"/>
    <col min="11788" max="11788" width="6.109375" customWidth="1"/>
    <col min="11789" max="11789" width="10.109375" customWidth="1"/>
    <col min="11790" max="11790" width="6.6640625" customWidth="1"/>
    <col min="11791" max="11791" width="10.33203125" customWidth="1"/>
    <col min="11792" max="11792" width="8.109375" customWidth="1"/>
    <col min="11793" max="11793" width="9.44140625" customWidth="1"/>
    <col min="11794" max="11794" width="6" customWidth="1"/>
    <col min="12033" max="12033" width="50.88671875" customWidth="1"/>
    <col min="12034" max="12034" width="5.109375" customWidth="1"/>
    <col min="12035" max="12035" width="4.5546875" customWidth="1"/>
    <col min="12036" max="12037" width="9.44140625" customWidth="1"/>
    <col min="12038" max="12038" width="5.88671875" customWidth="1"/>
    <col min="12039" max="12039" width="5.44140625" customWidth="1"/>
    <col min="12040" max="12040" width="5.6640625" customWidth="1"/>
    <col min="12041" max="12041" width="9.5546875" customWidth="1"/>
    <col min="12042" max="12042" width="10" customWidth="1"/>
    <col min="12043" max="12043" width="10.88671875" customWidth="1"/>
    <col min="12044" max="12044" width="6.109375" customWidth="1"/>
    <col min="12045" max="12045" width="10.109375" customWidth="1"/>
    <col min="12046" max="12046" width="6.6640625" customWidth="1"/>
    <col min="12047" max="12047" width="10.33203125" customWidth="1"/>
    <col min="12048" max="12048" width="8.109375" customWidth="1"/>
    <col min="12049" max="12049" width="9.44140625" customWidth="1"/>
    <col min="12050" max="12050" width="6" customWidth="1"/>
    <col min="12289" max="12289" width="50.88671875" customWidth="1"/>
    <col min="12290" max="12290" width="5.109375" customWidth="1"/>
    <col min="12291" max="12291" width="4.5546875" customWidth="1"/>
    <col min="12292" max="12293" width="9.44140625" customWidth="1"/>
    <col min="12294" max="12294" width="5.88671875" customWidth="1"/>
    <col min="12295" max="12295" width="5.44140625" customWidth="1"/>
    <col min="12296" max="12296" width="5.6640625" customWidth="1"/>
    <col min="12297" max="12297" width="9.5546875" customWidth="1"/>
    <col min="12298" max="12298" width="10" customWidth="1"/>
    <col min="12299" max="12299" width="10.88671875" customWidth="1"/>
    <col min="12300" max="12300" width="6.109375" customWidth="1"/>
    <col min="12301" max="12301" width="10.109375" customWidth="1"/>
    <col min="12302" max="12302" width="6.6640625" customWidth="1"/>
    <col min="12303" max="12303" width="10.33203125" customWidth="1"/>
    <col min="12304" max="12304" width="8.109375" customWidth="1"/>
    <col min="12305" max="12305" width="9.44140625" customWidth="1"/>
    <col min="12306" max="12306" width="6" customWidth="1"/>
    <col min="12545" max="12545" width="50.88671875" customWidth="1"/>
    <col min="12546" max="12546" width="5.109375" customWidth="1"/>
    <col min="12547" max="12547" width="4.5546875" customWidth="1"/>
    <col min="12548" max="12549" width="9.44140625" customWidth="1"/>
    <col min="12550" max="12550" width="5.88671875" customWidth="1"/>
    <col min="12551" max="12551" width="5.44140625" customWidth="1"/>
    <col min="12552" max="12552" width="5.6640625" customWidth="1"/>
    <col min="12553" max="12553" width="9.5546875" customWidth="1"/>
    <col min="12554" max="12554" width="10" customWidth="1"/>
    <col min="12555" max="12555" width="10.88671875" customWidth="1"/>
    <col min="12556" max="12556" width="6.109375" customWidth="1"/>
    <col min="12557" max="12557" width="10.109375" customWidth="1"/>
    <col min="12558" max="12558" width="6.6640625" customWidth="1"/>
    <col min="12559" max="12559" width="10.33203125" customWidth="1"/>
    <col min="12560" max="12560" width="8.109375" customWidth="1"/>
    <col min="12561" max="12561" width="9.44140625" customWidth="1"/>
    <col min="12562" max="12562" width="6" customWidth="1"/>
    <col min="12801" max="12801" width="50.88671875" customWidth="1"/>
    <col min="12802" max="12802" width="5.109375" customWidth="1"/>
    <col min="12803" max="12803" width="4.5546875" customWidth="1"/>
    <col min="12804" max="12805" width="9.44140625" customWidth="1"/>
    <col min="12806" max="12806" width="5.88671875" customWidth="1"/>
    <col min="12807" max="12807" width="5.44140625" customWidth="1"/>
    <col min="12808" max="12808" width="5.6640625" customWidth="1"/>
    <col min="12809" max="12809" width="9.5546875" customWidth="1"/>
    <col min="12810" max="12810" width="10" customWidth="1"/>
    <col min="12811" max="12811" width="10.88671875" customWidth="1"/>
    <col min="12812" max="12812" width="6.109375" customWidth="1"/>
    <col min="12813" max="12813" width="10.109375" customWidth="1"/>
    <col min="12814" max="12814" width="6.6640625" customWidth="1"/>
    <col min="12815" max="12815" width="10.33203125" customWidth="1"/>
    <col min="12816" max="12816" width="8.109375" customWidth="1"/>
    <col min="12817" max="12817" width="9.44140625" customWidth="1"/>
    <col min="12818" max="12818" width="6" customWidth="1"/>
    <col min="13057" max="13057" width="50.88671875" customWidth="1"/>
    <col min="13058" max="13058" width="5.109375" customWidth="1"/>
    <col min="13059" max="13059" width="4.5546875" customWidth="1"/>
    <col min="13060" max="13061" width="9.44140625" customWidth="1"/>
    <col min="13062" max="13062" width="5.88671875" customWidth="1"/>
    <col min="13063" max="13063" width="5.44140625" customWidth="1"/>
    <col min="13064" max="13064" width="5.6640625" customWidth="1"/>
    <col min="13065" max="13065" width="9.5546875" customWidth="1"/>
    <col min="13066" max="13066" width="10" customWidth="1"/>
    <col min="13067" max="13067" width="10.88671875" customWidth="1"/>
    <col min="13068" max="13068" width="6.109375" customWidth="1"/>
    <col min="13069" max="13069" width="10.109375" customWidth="1"/>
    <col min="13070" max="13070" width="6.6640625" customWidth="1"/>
    <col min="13071" max="13071" width="10.33203125" customWidth="1"/>
    <col min="13072" max="13072" width="8.109375" customWidth="1"/>
    <col min="13073" max="13073" width="9.44140625" customWidth="1"/>
    <col min="13074" max="13074" width="6" customWidth="1"/>
    <col min="13313" max="13313" width="50.88671875" customWidth="1"/>
    <col min="13314" max="13314" width="5.109375" customWidth="1"/>
    <col min="13315" max="13315" width="4.5546875" customWidth="1"/>
    <col min="13316" max="13317" width="9.44140625" customWidth="1"/>
    <col min="13318" max="13318" width="5.88671875" customWidth="1"/>
    <col min="13319" max="13319" width="5.44140625" customWidth="1"/>
    <col min="13320" max="13320" width="5.6640625" customWidth="1"/>
    <col min="13321" max="13321" width="9.5546875" customWidth="1"/>
    <col min="13322" max="13322" width="10" customWidth="1"/>
    <col min="13323" max="13323" width="10.88671875" customWidth="1"/>
    <col min="13324" max="13324" width="6.109375" customWidth="1"/>
    <col min="13325" max="13325" width="10.109375" customWidth="1"/>
    <col min="13326" max="13326" width="6.6640625" customWidth="1"/>
    <col min="13327" max="13327" width="10.33203125" customWidth="1"/>
    <col min="13328" max="13328" width="8.109375" customWidth="1"/>
    <col min="13329" max="13329" width="9.44140625" customWidth="1"/>
    <col min="13330" max="13330" width="6" customWidth="1"/>
    <col min="13569" max="13569" width="50.88671875" customWidth="1"/>
    <col min="13570" max="13570" width="5.109375" customWidth="1"/>
    <col min="13571" max="13571" width="4.5546875" customWidth="1"/>
    <col min="13572" max="13573" width="9.44140625" customWidth="1"/>
    <col min="13574" max="13574" width="5.88671875" customWidth="1"/>
    <col min="13575" max="13575" width="5.44140625" customWidth="1"/>
    <col min="13576" max="13576" width="5.6640625" customWidth="1"/>
    <col min="13577" max="13577" width="9.5546875" customWidth="1"/>
    <col min="13578" max="13578" width="10" customWidth="1"/>
    <col min="13579" max="13579" width="10.88671875" customWidth="1"/>
    <col min="13580" max="13580" width="6.109375" customWidth="1"/>
    <col min="13581" max="13581" width="10.109375" customWidth="1"/>
    <col min="13582" max="13582" width="6.6640625" customWidth="1"/>
    <col min="13583" max="13583" width="10.33203125" customWidth="1"/>
    <col min="13584" max="13584" width="8.109375" customWidth="1"/>
    <col min="13585" max="13585" width="9.44140625" customWidth="1"/>
    <col min="13586" max="13586" width="6" customWidth="1"/>
    <col min="13825" max="13825" width="50.88671875" customWidth="1"/>
    <col min="13826" max="13826" width="5.109375" customWidth="1"/>
    <col min="13827" max="13827" width="4.5546875" customWidth="1"/>
    <col min="13828" max="13829" width="9.44140625" customWidth="1"/>
    <col min="13830" max="13830" width="5.88671875" customWidth="1"/>
    <col min="13831" max="13831" width="5.44140625" customWidth="1"/>
    <col min="13832" max="13832" width="5.6640625" customWidth="1"/>
    <col min="13833" max="13833" width="9.5546875" customWidth="1"/>
    <col min="13834" max="13834" width="10" customWidth="1"/>
    <col min="13835" max="13835" width="10.88671875" customWidth="1"/>
    <col min="13836" max="13836" width="6.109375" customWidth="1"/>
    <col min="13837" max="13837" width="10.109375" customWidth="1"/>
    <col min="13838" max="13838" width="6.6640625" customWidth="1"/>
    <col min="13839" max="13839" width="10.33203125" customWidth="1"/>
    <col min="13840" max="13840" width="8.109375" customWidth="1"/>
    <col min="13841" max="13841" width="9.44140625" customWidth="1"/>
    <col min="13842" max="13842" width="6" customWidth="1"/>
    <col min="14081" max="14081" width="50.88671875" customWidth="1"/>
    <col min="14082" max="14082" width="5.109375" customWidth="1"/>
    <col min="14083" max="14083" width="4.5546875" customWidth="1"/>
    <col min="14084" max="14085" width="9.44140625" customWidth="1"/>
    <col min="14086" max="14086" width="5.88671875" customWidth="1"/>
    <col min="14087" max="14087" width="5.44140625" customWidth="1"/>
    <col min="14088" max="14088" width="5.6640625" customWidth="1"/>
    <col min="14089" max="14089" width="9.5546875" customWidth="1"/>
    <col min="14090" max="14090" width="10" customWidth="1"/>
    <col min="14091" max="14091" width="10.88671875" customWidth="1"/>
    <col min="14092" max="14092" width="6.109375" customWidth="1"/>
    <col min="14093" max="14093" width="10.109375" customWidth="1"/>
    <col min="14094" max="14094" width="6.6640625" customWidth="1"/>
    <col min="14095" max="14095" width="10.33203125" customWidth="1"/>
    <col min="14096" max="14096" width="8.109375" customWidth="1"/>
    <col min="14097" max="14097" width="9.44140625" customWidth="1"/>
    <col min="14098" max="14098" width="6" customWidth="1"/>
    <col min="14337" max="14337" width="50.88671875" customWidth="1"/>
    <col min="14338" max="14338" width="5.109375" customWidth="1"/>
    <col min="14339" max="14339" width="4.5546875" customWidth="1"/>
    <col min="14340" max="14341" width="9.44140625" customWidth="1"/>
    <col min="14342" max="14342" width="5.88671875" customWidth="1"/>
    <col min="14343" max="14343" width="5.44140625" customWidth="1"/>
    <col min="14344" max="14344" width="5.6640625" customWidth="1"/>
    <col min="14345" max="14345" width="9.5546875" customWidth="1"/>
    <col min="14346" max="14346" width="10" customWidth="1"/>
    <col min="14347" max="14347" width="10.88671875" customWidth="1"/>
    <col min="14348" max="14348" width="6.109375" customWidth="1"/>
    <col min="14349" max="14349" width="10.109375" customWidth="1"/>
    <col min="14350" max="14350" width="6.6640625" customWidth="1"/>
    <col min="14351" max="14351" width="10.33203125" customWidth="1"/>
    <col min="14352" max="14352" width="8.109375" customWidth="1"/>
    <col min="14353" max="14353" width="9.44140625" customWidth="1"/>
    <col min="14354" max="14354" width="6" customWidth="1"/>
    <col min="14593" max="14593" width="50.88671875" customWidth="1"/>
    <col min="14594" max="14594" width="5.109375" customWidth="1"/>
    <col min="14595" max="14595" width="4.5546875" customWidth="1"/>
    <col min="14596" max="14597" width="9.44140625" customWidth="1"/>
    <col min="14598" max="14598" width="5.88671875" customWidth="1"/>
    <col min="14599" max="14599" width="5.44140625" customWidth="1"/>
    <col min="14600" max="14600" width="5.6640625" customWidth="1"/>
    <col min="14601" max="14601" width="9.5546875" customWidth="1"/>
    <col min="14602" max="14602" width="10" customWidth="1"/>
    <col min="14603" max="14603" width="10.88671875" customWidth="1"/>
    <col min="14604" max="14604" width="6.109375" customWidth="1"/>
    <col min="14605" max="14605" width="10.109375" customWidth="1"/>
    <col min="14606" max="14606" width="6.6640625" customWidth="1"/>
    <col min="14607" max="14607" width="10.33203125" customWidth="1"/>
    <col min="14608" max="14608" width="8.109375" customWidth="1"/>
    <col min="14609" max="14609" width="9.44140625" customWidth="1"/>
    <col min="14610" max="14610" width="6" customWidth="1"/>
    <col min="14849" max="14849" width="50.88671875" customWidth="1"/>
    <col min="14850" max="14850" width="5.109375" customWidth="1"/>
    <col min="14851" max="14851" width="4.5546875" customWidth="1"/>
    <col min="14852" max="14853" width="9.44140625" customWidth="1"/>
    <col min="14854" max="14854" width="5.88671875" customWidth="1"/>
    <col min="14855" max="14855" width="5.44140625" customWidth="1"/>
    <col min="14856" max="14856" width="5.6640625" customWidth="1"/>
    <col min="14857" max="14857" width="9.5546875" customWidth="1"/>
    <col min="14858" max="14858" width="10" customWidth="1"/>
    <col min="14859" max="14859" width="10.88671875" customWidth="1"/>
    <col min="14860" max="14860" width="6.109375" customWidth="1"/>
    <col min="14861" max="14861" width="10.109375" customWidth="1"/>
    <col min="14862" max="14862" width="6.6640625" customWidth="1"/>
    <col min="14863" max="14863" width="10.33203125" customWidth="1"/>
    <col min="14864" max="14864" width="8.109375" customWidth="1"/>
    <col min="14865" max="14865" width="9.44140625" customWidth="1"/>
    <col min="14866" max="14866" width="6" customWidth="1"/>
    <col min="15105" max="15105" width="50.88671875" customWidth="1"/>
    <col min="15106" max="15106" width="5.109375" customWidth="1"/>
    <col min="15107" max="15107" width="4.5546875" customWidth="1"/>
    <col min="15108" max="15109" width="9.44140625" customWidth="1"/>
    <col min="15110" max="15110" width="5.88671875" customWidth="1"/>
    <col min="15111" max="15111" width="5.44140625" customWidth="1"/>
    <col min="15112" max="15112" width="5.6640625" customWidth="1"/>
    <col min="15113" max="15113" width="9.5546875" customWidth="1"/>
    <col min="15114" max="15114" width="10" customWidth="1"/>
    <col min="15115" max="15115" width="10.88671875" customWidth="1"/>
    <col min="15116" max="15116" width="6.109375" customWidth="1"/>
    <col min="15117" max="15117" width="10.109375" customWidth="1"/>
    <col min="15118" max="15118" width="6.6640625" customWidth="1"/>
    <col min="15119" max="15119" width="10.33203125" customWidth="1"/>
    <col min="15120" max="15120" width="8.109375" customWidth="1"/>
    <col min="15121" max="15121" width="9.44140625" customWidth="1"/>
    <col min="15122" max="15122" width="6" customWidth="1"/>
    <col min="15361" max="15361" width="50.88671875" customWidth="1"/>
    <col min="15362" max="15362" width="5.109375" customWidth="1"/>
    <col min="15363" max="15363" width="4.5546875" customWidth="1"/>
    <col min="15364" max="15365" width="9.44140625" customWidth="1"/>
    <col min="15366" max="15366" width="5.88671875" customWidth="1"/>
    <col min="15367" max="15367" width="5.44140625" customWidth="1"/>
    <col min="15368" max="15368" width="5.6640625" customWidth="1"/>
    <col min="15369" max="15369" width="9.5546875" customWidth="1"/>
    <col min="15370" max="15370" width="10" customWidth="1"/>
    <col min="15371" max="15371" width="10.88671875" customWidth="1"/>
    <col min="15372" max="15372" width="6.109375" customWidth="1"/>
    <col min="15373" max="15373" width="10.109375" customWidth="1"/>
    <col min="15374" max="15374" width="6.6640625" customWidth="1"/>
    <col min="15375" max="15375" width="10.33203125" customWidth="1"/>
    <col min="15376" max="15376" width="8.109375" customWidth="1"/>
    <col min="15377" max="15377" width="9.44140625" customWidth="1"/>
    <col min="15378" max="15378" width="6" customWidth="1"/>
    <col min="15617" max="15617" width="50.88671875" customWidth="1"/>
    <col min="15618" max="15618" width="5.109375" customWidth="1"/>
    <col min="15619" max="15619" width="4.5546875" customWidth="1"/>
    <col min="15620" max="15621" width="9.44140625" customWidth="1"/>
    <col min="15622" max="15622" width="5.88671875" customWidth="1"/>
    <col min="15623" max="15623" width="5.44140625" customWidth="1"/>
    <col min="15624" max="15624" width="5.6640625" customWidth="1"/>
    <col min="15625" max="15625" width="9.5546875" customWidth="1"/>
    <col min="15626" max="15626" width="10" customWidth="1"/>
    <col min="15627" max="15627" width="10.88671875" customWidth="1"/>
    <col min="15628" max="15628" width="6.109375" customWidth="1"/>
    <col min="15629" max="15629" width="10.109375" customWidth="1"/>
    <col min="15630" max="15630" width="6.6640625" customWidth="1"/>
    <col min="15631" max="15631" width="10.33203125" customWidth="1"/>
    <col min="15632" max="15632" width="8.109375" customWidth="1"/>
    <col min="15633" max="15633" width="9.44140625" customWidth="1"/>
    <col min="15634" max="15634" width="6" customWidth="1"/>
    <col min="15873" max="15873" width="50.88671875" customWidth="1"/>
    <col min="15874" max="15874" width="5.109375" customWidth="1"/>
    <col min="15875" max="15875" width="4.5546875" customWidth="1"/>
    <col min="15876" max="15877" width="9.44140625" customWidth="1"/>
    <col min="15878" max="15878" width="5.88671875" customWidth="1"/>
    <col min="15879" max="15879" width="5.44140625" customWidth="1"/>
    <col min="15880" max="15880" width="5.6640625" customWidth="1"/>
    <col min="15881" max="15881" width="9.5546875" customWidth="1"/>
    <col min="15882" max="15882" width="10" customWidth="1"/>
    <col min="15883" max="15883" width="10.88671875" customWidth="1"/>
    <col min="15884" max="15884" width="6.109375" customWidth="1"/>
    <col min="15885" max="15885" width="10.109375" customWidth="1"/>
    <col min="15886" max="15886" width="6.6640625" customWidth="1"/>
    <col min="15887" max="15887" width="10.33203125" customWidth="1"/>
    <col min="15888" max="15888" width="8.109375" customWidth="1"/>
    <col min="15889" max="15889" width="9.44140625" customWidth="1"/>
    <col min="15890" max="15890" width="6" customWidth="1"/>
    <col min="16129" max="16129" width="50.88671875" customWidth="1"/>
    <col min="16130" max="16130" width="5.109375" customWidth="1"/>
    <col min="16131" max="16131" width="4.5546875" customWidth="1"/>
    <col min="16132" max="16133" width="9.44140625" customWidth="1"/>
    <col min="16134" max="16134" width="5.88671875" customWidth="1"/>
    <col min="16135" max="16135" width="5.44140625" customWidth="1"/>
    <col min="16136" max="16136" width="5.6640625" customWidth="1"/>
    <col min="16137" max="16137" width="9.5546875" customWidth="1"/>
    <col min="16138" max="16138" width="10" customWidth="1"/>
    <col min="16139" max="16139" width="10.88671875" customWidth="1"/>
    <col min="16140" max="16140" width="6.109375" customWidth="1"/>
    <col min="16141" max="16141" width="10.109375" customWidth="1"/>
    <col min="16142" max="16142" width="6.6640625" customWidth="1"/>
    <col min="16143" max="16143" width="10.33203125" customWidth="1"/>
    <col min="16144" max="16144" width="8.109375" customWidth="1"/>
    <col min="16145" max="16145" width="9.44140625" customWidth="1"/>
    <col min="16146" max="16146" width="6" customWidth="1"/>
  </cols>
  <sheetData>
    <row r="1" spans="1:19" s="1" customFormat="1" ht="15" customHeight="1" x14ac:dyDescent="0.25">
      <c r="J1" s="95" t="s">
        <v>117</v>
      </c>
      <c r="K1" s="95"/>
      <c r="L1" s="95"/>
      <c r="M1" s="95"/>
      <c r="N1" s="95"/>
      <c r="O1" s="95"/>
      <c r="P1" s="95"/>
      <c r="Q1" s="95"/>
      <c r="R1" s="95"/>
    </row>
    <row r="2" spans="1:19" s="1" customFormat="1" ht="16.5" customHeight="1" x14ac:dyDescent="0.25">
      <c r="J2" s="95"/>
      <c r="K2" s="95"/>
      <c r="L2" s="95"/>
      <c r="M2" s="95"/>
      <c r="N2" s="95"/>
      <c r="O2" s="95"/>
      <c r="P2" s="95"/>
      <c r="Q2" s="95"/>
      <c r="R2" s="95"/>
    </row>
    <row r="3" spans="1:19" s="1" customFormat="1" ht="13.8" x14ac:dyDescent="0.25">
      <c r="A3" s="5" t="s">
        <v>118</v>
      </c>
      <c r="B3" s="5"/>
      <c r="C3" s="5"/>
      <c r="D3" s="5"/>
      <c r="E3" s="5"/>
      <c r="F3" s="5"/>
      <c r="G3" s="5"/>
      <c r="H3" s="5"/>
      <c r="I3" s="5"/>
      <c r="J3" s="5"/>
      <c r="K3" s="5"/>
      <c r="L3" s="5"/>
      <c r="M3" s="5"/>
      <c r="N3" s="5"/>
      <c r="O3" s="5"/>
      <c r="P3" s="5"/>
      <c r="Q3" s="5"/>
      <c r="R3" s="5"/>
    </row>
    <row r="4" spans="1:19" s="1" customFormat="1" ht="13.8" x14ac:dyDescent="0.25">
      <c r="A4" s="96" t="str">
        <f>IF([1]ЗАПОЛНИТЬ!$F$7=1,CONCATENATE([1]шапки!A3),CONCATENATE([1]шапки!A3,[1]шапки!C3))</f>
        <v>про надходження і використання коштів, отриманих як плата за послуги (форма</v>
      </c>
      <c r="B4" s="96"/>
      <c r="C4" s="96"/>
      <c r="D4" s="96"/>
      <c r="E4" s="96"/>
      <c r="F4" s="96"/>
      <c r="G4" s="96"/>
      <c r="H4" s="96"/>
      <c r="I4" s="96"/>
      <c r="J4" s="96"/>
      <c r="K4" s="97" t="str">
        <f>IF([1]ЗАПОЛНИТЬ!$F$7=1,[1]шапки!C3,[1]шапки!D3)</f>
        <v xml:space="preserve">№ 4-1д, </v>
      </c>
      <c r="L4" s="98"/>
      <c r="M4" s="98"/>
      <c r="N4" s="99" t="str">
        <f>IF([1]ЗАПОЛНИТЬ!$F$7=1,[1]шапки!D3,"")</f>
        <v>№ 4-1м),</v>
      </c>
      <c r="O4" s="99"/>
      <c r="P4" s="99"/>
      <c r="Q4" s="99"/>
      <c r="R4" s="99"/>
      <c r="S4" s="99"/>
    </row>
    <row r="5" spans="1:19" s="1" customFormat="1" ht="15" hidden="1" customHeight="1" x14ac:dyDescent="0.25">
      <c r="A5" s="100"/>
      <c r="B5" s="100"/>
      <c r="C5" s="100"/>
      <c r="D5" s="100"/>
      <c r="E5" s="100"/>
      <c r="F5" s="98"/>
      <c r="G5" s="101"/>
      <c r="H5" s="101"/>
      <c r="J5" s="98"/>
      <c r="K5" s="99"/>
      <c r="L5" s="99"/>
      <c r="M5" s="99"/>
      <c r="N5" s="99"/>
      <c r="O5" s="99"/>
      <c r="P5" s="99"/>
      <c r="Q5" s="99"/>
      <c r="R5" s="99"/>
    </row>
    <row r="6" spans="1:19" s="1" customFormat="1" ht="14.25" customHeight="1" x14ac:dyDescent="0.25">
      <c r="A6" s="5" t="str">
        <f>CONCATENATE("за ",[1]ЗАПОЛНИТЬ!$B$17," ",[1]ЗАПОЛНИТЬ!$C$17)</f>
        <v>за І квартал 2016 р.</v>
      </c>
      <c r="B6" s="5"/>
      <c r="C6" s="5"/>
      <c r="D6" s="5"/>
      <c r="E6" s="5"/>
      <c r="F6" s="5"/>
      <c r="G6" s="5"/>
      <c r="H6" s="5"/>
      <c r="I6" s="5"/>
      <c r="J6" s="5"/>
      <c r="K6" s="5"/>
      <c r="L6" s="5"/>
      <c r="M6" s="5"/>
      <c r="N6" s="5"/>
      <c r="O6" s="5"/>
      <c r="P6" s="5"/>
      <c r="Q6" s="5"/>
      <c r="R6" s="5"/>
    </row>
    <row r="7" spans="1:19" s="21" customFormat="1" ht="2.25" hidden="1" customHeight="1" x14ac:dyDescent="0.2"/>
    <row r="8" spans="1:19" s="21" customFormat="1" ht="9" customHeight="1" x14ac:dyDescent="0.2">
      <c r="Q8" s="102" t="s">
        <v>2</v>
      </c>
      <c r="R8" s="102"/>
    </row>
    <row r="9" spans="1:19" s="21" customFormat="1" ht="15" customHeight="1" x14ac:dyDescent="0.25">
      <c r="A9" s="103" t="s">
        <v>3</v>
      </c>
      <c r="B9" s="104" t="str">
        <f>[1]ЗАПОЛНИТЬ!B3</f>
        <v>Відділ освіти Амур - Нижньодніпровської районної у місті ради</v>
      </c>
      <c r="C9" s="104"/>
      <c r="D9" s="104"/>
      <c r="E9" s="104"/>
      <c r="F9" s="104"/>
      <c r="G9" s="104"/>
      <c r="H9" s="104"/>
      <c r="I9" s="104"/>
      <c r="J9" s="104"/>
      <c r="K9" s="104"/>
      <c r="L9" s="104"/>
      <c r="M9" s="104"/>
      <c r="N9" s="104"/>
      <c r="O9" s="104"/>
      <c r="P9" s="105" t="str">
        <f>[1]ЗАПОЛНИТЬ!A13</f>
        <v>за ЄДРПОУ</v>
      </c>
      <c r="Q9" s="106" t="str">
        <f>[1]ЗАПОЛНИТЬ!B13</f>
        <v>37969169</v>
      </c>
      <c r="R9" s="106"/>
    </row>
    <row r="10" spans="1:19" s="21" customFormat="1" ht="11.25" customHeight="1" x14ac:dyDescent="0.2">
      <c r="A10" s="107" t="s">
        <v>5</v>
      </c>
      <c r="B10" s="108" t="str">
        <f>[1]ЗАПОЛНИТЬ!B5</f>
        <v>49023,м. Дніпропетровськ, пр.Мануйлівський,31</v>
      </c>
      <c r="C10" s="108"/>
      <c r="D10" s="108"/>
      <c r="E10" s="108"/>
      <c r="F10" s="108"/>
      <c r="G10" s="108"/>
      <c r="H10" s="108"/>
      <c r="I10" s="108"/>
      <c r="J10" s="108"/>
      <c r="K10" s="108"/>
      <c r="L10" s="108"/>
      <c r="M10" s="108"/>
      <c r="N10" s="108"/>
      <c r="O10" s="108"/>
      <c r="P10" s="105" t="str">
        <f>[1]ЗАПОЛНИТЬ!A14</f>
        <v>за КОАТУУ</v>
      </c>
      <c r="Q10" s="109">
        <f>[1]ЗАПОЛНИТЬ!B14</f>
        <v>1210136300</v>
      </c>
      <c r="R10" s="109"/>
    </row>
    <row r="11" spans="1:19" s="21" customFormat="1" ht="11.25" customHeight="1" x14ac:dyDescent="0.2">
      <c r="A11" s="107" t="str">
        <f>[1]Ф.2.ЗВЕД!A11</f>
        <v>Організаційно-правова форма господарювання</v>
      </c>
      <c r="B11" s="108" t="str">
        <f>[1]ЗАПОЛНИТЬ!D15</f>
        <v>Орган місцевого самоврядування</v>
      </c>
      <c r="C11" s="108"/>
      <c r="D11" s="108"/>
      <c r="E11" s="108"/>
      <c r="F11" s="108"/>
      <c r="G11" s="108"/>
      <c r="H11" s="108"/>
      <c r="I11" s="108"/>
      <c r="J11" s="108"/>
      <c r="K11" s="108"/>
      <c r="L11" s="108"/>
      <c r="M11" s="108"/>
      <c r="N11" s="108"/>
      <c r="O11" s="108"/>
      <c r="P11" s="105" t="str">
        <f>[1]ЗАПОЛНИТЬ!A15</f>
        <v>за КОПФГ</v>
      </c>
      <c r="Q11" s="109">
        <f>[1]ЗАПОЛНИТЬ!B15</f>
        <v>420</v>
      </c>
      <c r="R11" s="109"/>
    </row>
    <row r="12" spans="1:19" s="21" customFormat="1" ht="11.25" customHeight="1" x14ac:dyDescent="0.2">
      <c r="A12" s="110" t="s">
        <v>119</v>
      </c>
      <c r="B12" s="110"/>
      <c r="C12" s="110"/>
      <c r="D12" s="110"/>
      <c r="E12" s="103"/>
      <c r="F12" s="111" t="str">
        <f>[1]ЗАПОЛНИТЬ!H9</f>
        <v>-</v>
      </c>
      <c r="G12" s="112" t="str">
        <f>IF(F12&gt;0,VLOOKUP(F12,'[1]ДовидникКВК(ГОС)'!A$1:B$65536,2,FALSE),"")</f>
        <v>-</v>
      </c>
      <c r="H12" s="112"/>
      <c r="I12" s="112"/>
      <c r="J12" s="112"/>
      <c r="K12" s="112"/>
      <c r="L12" s="112"/>
      <c r="M12" s="112"/>
      <c r="N12" s="112"/>
      <c r="O12" s="112"/>
      <c r="P12" s="113"/>
      <c r="Q12" s="113"/>
      <c r="R12" s="114"/>
    </row>
    <row r="13" spans="1:19" s="21" customFormat="1" ht="10.199999999999999" x14ac:dyDescent="0.2">
      <c r="A13" s="110" t="s">
        <v>120</v>
      </c>
      <c r="B13" s="110"/>
      <c r="C13" s="110"/>
      <c r="D13" s="110"/>
      <c r="E13" s="103"/>
      <c r="F13" s="191"/>
      <c r="G13" s="118" t="str">
        <f>IF(F13&gt;0,VLOOKUP(F13,[1]ДовидникКПК!B$1:C$65536,2,FALSE),"")</f>
        <v/>
      </c>
      <c r="H13" s="118"/>
      <c r="I13" s="118"/>
      <c r="J13" s="118"/>
      <c r="K13" s="118"/>
      <c r="L13" s="118"/>
      <c r="M13" s="118"/>
      <c r="N13" s="118"/>
      <c r="O13" s="118"/>
      <c r="P13" s="118"/>
      <c r="Q13" s="118"/>
      <c r="R13" s="118"/>
    </row>
    <row r="14" spans="1:19" s="21" customFormat="1" ht="10.199999999999999" x14ac:dyDescent="0.2">
      <c r="A14" s="110" t="s">
        <v>8</v>
      </c>
      <c r="B14" s="110"/>
      <c r="C14" s="110"/>
      <c r="D14" s="110"/>
      <c r="E14" s="103"/>
      <c r="F14" s="117" t="str">
        <f>[1]ЗАПОЛНИТЬ!H10</f>
        <v>10</v>
      </c>
      <c r="G14" s="118" t="str">
        <f>[1]ЗАПОЛНИТЬ!I10</f>
        <v>Орган з питань освіти і науки</v>
      </c>
      <c r="H14" s="118"/>
      <c r="I14" s="118"/>
      <c r="J14" s="118"/>
      <c r="K14" s="118"/>
      <c r="L14" s="118"/>
      <c r="M14" s="118"/>
      <c r="N14" s="118"/>
      <c r="O14" s="118"/>
      <c r="P14" s="118"/>
      <c r="Q14" s="118"/>
      <c r="R14" s="118"/>
    </row>
    <row r="15" spans="1:19" s="21" customFormat="1" ht="44.25" customHeight="1" x14ac:dyDescent="0.2">
      <c r="A15" s="110" t="s">
        <v>121</v>
      </c>
      <c r="B15" s="110"/>
      <c r="C15" s="110"/>
      <c r="D15" s="110"/>
      <c r="E15" s="103"/>
      <c r="F15" s="172" t="s">
        <v>232</v>
      </c>
      <c r="G15" s="112" t="str">
        <f>IF(F15&gt;0,VLOOKUP(F15,[1]ДовидникКФК!A$1:B$65536,2,FALSE),"")</f>
        <v>Позашкільні заклади освіти, заходи із позашкільної роботи з дітьми</v>
      </c>
      <c r="H15" s="112"/>
      <c r="I15" s="112"/>
      <c r="J15" s="112"/>
      <c r="K15" s="112"/>
      <c r="L15" s="112"/>
      <c r="M15" s="112"/>
      <c r="N15" s="112"/>
      <c r="O15" s="112"/>
      <c r="P15" s="112"/>
      <c r="Q15" s="112"/>
      <c r="R15" s="112"/>
    </row>
    <row r="16" spans="1:19" s="21" customFormat="1" ht="10.199999999999999" x14ac:dyDescent="0.2">
      <c r="A16" s="121" t="s">
        <v>123</v>
      </c>
    </row>
    <row r="17" spans="1:18" s="21" customFormat="1" ht="10.5" customHeight="1" thickBot="1" x14ac:dyDescent="0.25">
      <c r="A17" s="122" t="s">
        <v>10</v>
      </c>
    </row>
    <row r="18" spans="1:18" ht="24" customHeight="1" thickTop="1" thickBot="1" x14ac:dyDescent="0.35">
      <c r="A18" s="29" t="s">
        <v>124</v>
      </c>
      <c r="B18" s="29" t="s">
        <v>125</v>
      </c>
      <c r="C18" s="29" t="s">
        <v>13</v>
      </c>
      <c r="D18" s="29" t="s">
        <v>126</v>
      </c>
      <c r="E18" s="29" t="s">
        <v>127</v>
      </c>
      <c r="F18" s="29"/>
      <c r="G18" s="29" t="s">
        <v>128</v>
      </c>
      <c r="H18" s="29" t="s">
        <v>129</v>
      </c>
      <c r="I18" s="29" t="s">
        <v>130</v>
      </c>
      <c r="J18" s="29" t="s">
        <v>131</v>
      </c>
      <c r="K18" s="29" t="s">
        <v>132</v>
      </c>
      <c r="L18" s="29"/>
      <c r="M18" s="29"/>
      <c r="N18" s="29"/>
      <c r="O18" s="29" t="s">
        <v>133</v>
      </c>
      <c r="P18" s="29"/>
      <c r="Q18" s="29" t="s">
        <v>134</v>
      </c>
      <c r="R18" s="29"/>
    </row>
    <row r="19" spans="1:18" ht="17.25" customHeight="1" thickTop="1" thickBot="1" x14ac:dyDescent="0.35">
      <c r="A19" s="29"/>
      <c r="B19" s="29"/>
      <c r="C19" s="29"/>
      <c r="D19" s="29"/>
      <c r="E19" s="29" t="s">
        <v>135</v>
      </c>
      <c r="F19" s="123" t="s">
        <v>136</v>
      </c>
      <c r="G19" s="29"/>
      <c r="H19" s="29"/>
      <c r="I19" s="29"/>
      <c r="J19" s="29"/>
      <c r="K19" s="29" t="s">
        <v>135</v>
      </c>
      <c r="L19" s="29" t="s">
        <v>137</v>
      </c>
      <c r="M19" s="29"/>
      <c r="N19" s="29"/>
      <c r="O19" s="29" t="s">
        <v>135</v>
      </c>
      <c r="P19" s="124" t="s">
        <v>138</v>
      </c>
      <c r="Q19" s="29"/>
      <c r="R19" s="29"/>
    </row>
    <row r="20" spans="1:18" ht="36.75" customHeight="1" thickTop="1" thickBot="1" x14ac:dyDescent="0.35">
      <c r="A20" s="29"/>
      <c r="B20" s="29"/>
      <c r="C20" s="29"/>
      <c r="D20" s="29"/>
      <c r="E20" s="29"/>
      <c r="F20" s="123"/>
      <c r="G20" s="29"/>
      <c r="H20" s="29"/>
      <c r="I20" s="29"/>
      <c r="J20" s="29"/>
      <c r="K20" s="29"/>
      <c r="L20" s="123" t="s">
        <v>139</v>
      </c>
      <c r="M20" s="123" t="s">
        <v>140</v>
      </c>
      <c r="N20" s="123"/>
      <c r="O20" s="29"/>
      <c r="P20" s="124"/>
      <c r="Q20" s="124" t="s">
        <v>135</v>
      </c>
      <c r="R20" s="123" t="s">
        <v>141</v>
      </c>
    </row>
    <row r="21" spans="1:18" ht="62.25" customHeight="1" thickTop="1" thickBot="1" x14ac:dyDescent="0.35">
      <c r="A21" s="29"/>
      <c r="B21" s="29"/>
      <c r="C21" s="29"/>
      <c r="D21" s="29"/>
      <c r="E21" s="29"/>
      <c r="F21" s="123"/>
      <c r="G21" s="29"/>
      <c r="H21" s="29"/>
      <c r="I21" s="29"/>
      <c r="J21" s="29"/>
      <c r="K21" s="29"/>
      <c r="L21" s="123"/>
      <c r="M21" s="125" t="s">
        <v>135</v>
      </c>
      <c r="N21" s="126" t="s">
        <v>142</v>
      </c>
      <c r="O21" s="29"/>
      <c r="P21" s="124"/>
      <c r="Q21" s="124"/>
      <c r="R21" s="123"/>
    </row>
    <row r="22" spans="1:18" s="127" customFormat="1" ht="11.4" thickTop="1" thickBot="1" x14ac:dyDescent="0.25">
      <c r="A22" s="78">
        <v>1</v>
      </c>
      <c r="B22" s="78">
        <v>2</v>
      </c>
      <c r="C22" s="78">
        <v>3</v>
      </c>
      <c r="D22" s="78">
        <v>4</v>
      </c>
      <c r="E22" s="78">
        <v>5</v>
      </c>
      <c r="F22" s="78">
        <v>6</v>
      </c>
      <c r="G22" s="78">
        <v>7</v>
      </c>
      <c r="H22" s="78">
        <v>8</v>
      </c>
      <c r="I22" s="78">
        <v>9</v>
      </c>
      <c r="J22" s="78">
        <v>10</v>
      </c>
      <c r="K22" s="78">
        <v>11</v>
      </c>
      <c r="L22" s="78">
        <v>12</v>
      </c>
      <c r="M22" s="78">
        <v>13</v>
      </c>
      <c r="N22" s="78">
        <v>14</v>
      </c>
      <c r="O22" s="78">
        <v>15</v>
      </c>
      <c r="P22" s="78">
        <v>16</v>
      </c>
      <c r="Q22" s="78">
        <v>17</v>
      </c>
      <c r="R22" s="78">
        <v>18</v>
      </c>
    </row>
    <row r="23" spans="1:18" s="127" customFormat="1" ht="11.4" thickTop="1" thickBot="1" x14ac:dyDescent="0.25">
      <c r="A23" s="78" t="s">
        <v>143</v>
      </c>
      <c r="B23" s="64" t="s">
        <v>144</v>
      </c>
      <c r="C23" s="128" t="s">
        <v>145</v>
      </c>
      <c r="D23" s="129">
        <f>SUM(D24:D28)</f>
        <v>0</v>
      </c>
      <c r="E23" s="173">
        <v>1978.06</v>
      </c>
      <c r="F23" s="173">
        <v>0</v>
      </c>
      <c r="G23" s="173">
        <v>0</v>
      </c>
      <c r="H23" s="173">
        <v>0</v>
      </c>
      <c r="I23" s="129">
        <f>SUM(I24:I27)</f>
        <v>0</v>
      </c>
      <c r="J23" s="129">
        <f>SUM(J24:J27)</f>
        <v>0</v>
      </c>
      <c r="K23" s="130" t="s">
        <v>144</v>
      </c>
      <c r="L23" s="130" t="s">
        <v>144</v>
      </c>
      <c r="M23" s="130" t="s">
        <v>144</v>
      </c>
      <c r="N23" s="130" t="s">
        <v>144</v>
      </c>
      <c r="O23" s="130" t="s">
        <v>144</v>
      </c>
      <c r="P23" s="130" t="s">
        <v>144</v>
      </c>
      <c r="Q23" s="130">
        <f>E23-G23+H23+J23-K29</f>
        <v>1978.06</v>
      </c>
      <c r="R23" s="173">
        <v>0</v>
      </c>
    </row>
    <row r="24" spans="1:18" s="127" customFormat="1" ht="13.5" customHeight="1" thickTop="1" thickBot="1" x14ac:dyDescent="0.25">
      <c r="A24" s="131" t="s">
        <v>146</v>
      </c>
      <c r="B24" s="64" t="s">
        <v>144</v>
      </c>
      <c r="C24" s="128" t="s">
        <v>147</v>
      </c>
      <c r="D24" s="173">
        <v>0</v>
      </c>
      <c r="E24" s="130" t="s">
        <v>144</v>
      </c>
      <c r="F24" s="130" t="s">
        <v>144</v>
      </c>
      <c r="G24" s="130" t="s">
        <v>144</v>
      </c>
      <c r="H24" s="130" t="s">
        <v>144</v>
      </c>
      <c r="I24" s="173">
        <v>0</v>
      </c>
      <c r="J24" s="173">
        <v>0</v>
      </c>
      <c r="K24" s="130" t="s">
        <v>144</v>
      </c>
      <c r="L24" s="130" t="s">
        <v>144</v>
      </c>
      <c r="M24" s="130" t="s">
        <v>144</v>
      </c>
      <c r="N24" s="130" t="s">
        <v>144</v>
      </c>
      <c r="O24" s="130" t="s">
        <v>144</v>
      </c>
      <c r="P24" s="130" t="s">
        <v>144</v>
      </c>
      <c r="Q24" s="130" t="s">
        <v>144</v>
      </c>
      <c r="R24" s="130" t="s">
        <v>144</v>
      </c>
    </row>
    <row r="25" spans="1:18" s="127" customFormat="1" ht="11.4" thickTop="1" thickBot="1" x14ac:dyDescent="0.25">
      <c r="A25" s="83" t="s">
        <v>148</v>
      </c>
      <c r="B25" s="64" t="s">
        <v>144</v>
      </c>
      <c r="C25" s="128" t="s">
        <v>149</v>
      </c>
      <c r="D25" s="173">
        <v>0</v>
      </c>
      <c r="E25" s="130" t="s">
        <v>144</v>
      </c>
      <c r="F25" s="130" t="s">
        <v>144</v>
      </c>
      <c r="G25" s="130" t="s">
        <v>144</v>
      </c>
      <c r="H25" s="130" t="s">
        <v>144</v>
      </c>
      <c r="I25" s="173">
        <v>0</v>
      </c>
      <c r="J25" s="173">
        <v>0</v>
      </c>
      <c r="K25" s="130" t="s">
        <v>144</v>
      </c>
      <c r="L25" s="130" t="s">
        <v>144</v>
      </c>
      <c r="M25" s="130" t="s">
        <v>144</v>
      </c>
      <c r="N25" s="130" t="s">
        <v>144</v>
      </c>
      <c r="O25" s="130" t="s">
        <v>144</v>
      </c>
      <c r="P25" s="130" t="s">
        <v>144</v>
      </c>
      <c r="Q25" s="130" t="s">
        <v>144</v>
      </c>
      <c r="R25" s="130" t="s">
        <v>144</v>
      </c>
    </row>
    <row r="26" spans="1:18" s="127" customFormat="1" ht="11.4" thickTop="1" thickBot="1" x14ac:dyDescent="0.25">
      <c r="A26" s="131" t="s">
        <v>150</v>
      </c>
      <c r="B26" s="64" t="s">
        <v>144</v>
      </c>
      <c r="C26" s="128" t="s">
        <v>151</v>
      </c>
      <c r="D26" s="173">
        <v>0</v>
      </c>
      <c r="E26" s="130" t="s">
        <v>144</v>
      </c>
      <c r="F26" s="130" t="s">
        <v>144</v>
      </c>
      <c r="G26" s="130" t="s">
        <v>144</v>
      </c>
      <c r="H26" s="130" t="s">
        <v>144</v>
      </c>
      <c r="I26" s="173">
        <v>0</v>
      </c>
      <c r="J26" s="173">
        <v>0</v>
      </c>
      <c r="K26" s="130" t="s">
        <v>144</v>
      </c>
      <c r="L26" s="130" t="s">
        <v>144</v>
      </c>
      <c r="M26" s="130" t="s">
        <v>144</v>
      </c>
      <c r="N26" s="130" t="s">
        <v>144</v>
      </c>
      <c r="O26" s="130" t="s">
        <v>144</v>
      </c>
      <c r="P26" s="130" t="s">
        <v>144</v>
      </c>
      <c r="Q26" s="130" t="s">
        <v>144</v>
      </c>
      <c r="R26" s="130" t="s">
        <v>144</v>
      </c>
    </row>
    <row r="27" spans="1:18" s="127" customFormat="1" ht="12" customHeight="1" thickTop="1" thickBot="1" x14ac:dyDescent="0.25">
      <c r="A27" s="132" t="s">
        <v>152</v>
      </c>
      <c r="B27" s="64" t="s">
        <v>144</v>
      </c>
      <c r="C27" s="128" t="s">
        <v>153</v>
      </c>
      <c r="D27" s="173">
        <v>0</v>
      </c>
      <c r="E27" s="130" t="s">
        <v>144</v>
      </c>
      <c r="F27" s="130" t="s">
        <v>144</v>
      </c>
      <c r="G27" s="130" t="s">
        <v>144</v>
      </c>
      <c r="H27" s="130" t="s">
        <v>144</v>
      </c>
      <c r="I27" s="173">
        <v>0</v>
      </c>
      <c r="J27" s="173">
        <v>0</v>
      </c>
      <c r="K27" s="130" t="s">
        <v>144</v>
      </c>
      <c r="L27" s="130" t="s">
        <v>144</v>
      </c>
      <c r="M27" s="130" t="s">
        <v>144</v>
      </c>
      <c r="N27" s="130" t="s">
        <v>144</v>
      </c>
      <c r="O27" s="130" t="s">
        <v>144</v>
      </c>
      <c r="P27" s="130" t="s">
        <v>144</v>
      </c>
      <c r="Q27" s="130" t="s">
        <v>144</v>
      </c>
      <c r="R27" s="130" t="s">
        <v>144</v>
      </c>
    </row>
    <row r="28" spans="1:18" s="127" customFormat="1" ht="11.4" thickTop="1" thickBot="1" x14ac:dyDescent="0.25">
      <c r="A28" s="131" t="s">
        <v>154</v>
      </c>
      <c r="B28" s="64" t="s">
        <v>144</v>
      </c>
      <c r="C28" s="128" t="s">
        <v>155</v>
      </c>
      <c r="D28" s="173">
        <v>0</v>
      </c>
      <c r="E28" s="130" t="s">
        <v>144</v>
      </c>
      <c r="F28" s="130" t="s">
        <v>144</v>
      </c>
      <c r="G28" s="130" t="s">
        <v>144</v>
      </c>
      <c r="H28" s="130" t="s">
        <v>144</v>
      </c>
      <c r="I28" s="130" t="s">
        <v>144</v>
      </c>
      <c r="J28" s="130" t="s">
        <v>144</v>
      </c>
      <c r="K28" s="130" t="s">
        <v>144</v>
      </c>
      <c r="L28" s="130" t="s">
        <v>144</v>
      </c>
      <c r="M28" s="130" t="s">
        <v>144</v>
      </c>
      <c r="N28" s="130" t="s">
        <v>144</v>
      </c>
      <c r="O28" s="130" t="s">
        <v>144</v>
      </c>
      <c r="P28" s="130" t="s">
        <v>144</v>
      </c>
      <c r="Q28" s="130" t="s">
        <v>144</v>
      </c>
      <c r="R28" s="130" t="s">
        <v>144</v>
      </c>
    </row>
    <row r="29" spans="1:18" s="127" customFormat="1" ht="11.4" thickTop="1" thickBot="1" x14ac:dyDescent="0.25">
      <c r="A29" s="78" t="s">
        <v>156</v>
      </c>
      <c r="B29" s="78" t="s">
        <v>144</v>
      </c>
      <c r="C29" s="128" t="s">
        <v>157</v>
      </c>
      <c r="D29" s="129">
        <f>D31+D66</f>
        <v>0</v>
      </c>
      <c r="E29" s="130" t="s">
        <v>144</v>
      </c>
      <c r="F29" s="130" t="s">
        <v>144</v>
      </c>
      <c r="G29" s="130" t="s">
        <v>144</v>
      </c>
      <c r="H29" s="130" t="s">
        <v>144</v>
      </c>
      <c r="I29" s="130" t="s">
        <v>144</v>
      </c>
      <c r="J29" s="130" t="s">
        <v>144</v>
      </c>
      <c r="K29" s="129">
        <f t="shared" ref="K29:P29" si="0">K31+K66</f>
        <v>0</v>
      </c>
      <c r="L29" s="129">
        <f t="shared" si="0"/>
        <v>0</v>
      </c>
      <c r="M29" s="129">
        <f t="shared" si="0"/>
        <v>0</v>
      </c>
      <c r="N29" s="129">
        <f t="shared" si="0"/>
        <v>0</v>
      </c>
      <c r="O29" s="129">
        <f t="shared" si="0"/>
        <v>0</v>
      </c>
      <c r="P29" s="129">
        <f t="shared" si="0"/>
        <v>0</v>
      </c>
      <c r="Q29" s="130" t="s">
        <v>144</v>
      </c>
      <c r="R29" s="130" t="s">
        <v>144</v>
      </c>
    </row>
    <row r="30" spans="1:18" s="127" customFormat="1" ht="11.4" thickTop="1" thickBot="1" x14ac:dyDescent="0.25">
      <c r="A30" s="77" t="s">
        <v>158</v>
      </c>
      <c r="B30" s="64"/>
      <c r="C30" s="128"/>
      <c r="D30" s="129"/>
      <c r="E30" s="129"/>
      <c r="F30" s="130"/>
      <c r="G30" s="130"/>
      <c r="H30" s="130"/>
      <c r="I30" s="130"/>
      <c r="J30" s="130"/>
      <c r="K30" s="129"/>
      <c r="L30" s="129"/>
      <c r="M30" s="129"/>
      <c r="N30" s="129"/>
      <c r="O30" s="129"/>
      <c r="P30" s="129"/>
      <c r="Q30" s="130"/>
      <c r="R30" s="130"/>
    </row>
    <row r="31" spans="1:18" s="127" customFormat="1" ht="11.4" thickTop="1" thickBot="1" x14ac:dyDescent="0.25">
      <c r="A31" s="64" t="s">
        <v>159</v>
      </c>
      <c r="B31" s="64">
        <v>2000</v>
      </c>
      <c r="C31" s="128" t="s">
        <v>160</v>
      </c>
      <c r="D31" s="129">
        <f>D32+D37+D54+D57+D61+D65</f>
        <v>0</v>
      </c>
      <c r="E31" s="130" t="s">
        <v>144</v>
      </c>
      <c r="F31" s="130" t="s">
        <v>144</v>
      </c>
      <c r="G31" s="130" t="s">
        <v>144</v>
      </c>
      <c r="H31" s="130" t="s">
        <v>144</v>
      </c>
      <c r="I31" s="130" t="s">
        <v>144</v>
      </c>
      <c r="J31" s="130" t="s">
        <v>144</v>
      </c>
      <c r="K31" s="129">
        <f t="shared" ref="K31:P31" si="1">K32+K37+K54+K57+K61+K65</f>
        <v>0</v>
      </c>
      <c r="L31" s="129">
        <f t="shared" si="1"/>
        <v>0</v>
      </c>
      <c r="M31" s="129">
        <f t="shared" si="1"/>
        <v>0</v>
      </c>
      <c r="N31" s="129">
        <f t="shared" si="1"/>
        <v>0</v>
      </c>
      <c r="O31" s="129">
        <f t="shared" si="1"/>
        <v>0</v>
      </c>
      <c r="P31" s="129">
        <f t="shared" si="1"/>
        <v>0</v>
      </c>
      <c r="Q31" s="130" t="s">
        <v>144</v>
      </c>
      <c r="R31" s="130" t="s">
        <v>144</v>
      </c>
    </row>
    <row r="32" spans="1:18" s="127" customFormat="1" ht="11.4" thickTop="1" thickBot="1" x14ac:dyDescent="0.25">
      <c r="A32" s="133" t="s">
        <v>161</v>
      </c>
      <c r="B32" s="64">
        <v>2100</v>
      </c>
      <c r="C32" s="128" t="s">
        <v>162</v>
      </c>
      <c r="D32" s="129">
        <f>D33+D36</f>
        <v>0</v>
      </c>
      <c r="E32" s="130" t="s">
        <v>144</v>
      </c>
      <c r="F32" s="130" t="s">
        <v>144</v>
      </c>
      <c r="G32" s="130" t="s">
        <v>144</v>
      </c>
      <c r="H32" s="130" t="s">
        <v>144</v>
      </c>
      <c r="I32" s="130" t="s">
        <v>144</v>
      </c>
      <c r="J32" s="130" t="s">
        <v>144</v>
      </c>
      <c r="K32" s="129">
        <f t="shared" ref="K32:P32" si="2">K33+K36</f>
        <v>0</v>
      </c>
      <c r="L32" s="129">
        <f t="shared" si="2"/>
        <v>0</v>
      </c>
      <c r="M32" s="129">
        <f t="shared" si="2"/>
        <v>0</v>
      </c>
      <c r="N32" s="129">
        <f t="shared" si="2"/>
        <v>0</v>
      </c>
      <c r="O32" s="129">
        <f t="shared" si="2"/>
        <v>0</v>
      </c>
      <c r="P32" s="129">
        <f t="shared" si="2"/>
        <v>0</v>
      </c>
      <c r="Q32" s="130" t="s">
        <v>144</v>
      </c>
      <c r="R32" s="130" t="s">
        <v>144</v>
      </c>
    </row>
    <row r="33" spans="1:18" s="127" customFormat="1" ht="11.4" thickTop="1" thickBot="1" x14ac:dyDescent="0.25">
      <c r="A33" s="134" t="s">
        <v>163</v>
      </c>
      <c r="B33" s="135">
        <v>2110</v>
      </c>
      <c r="C33" s="135">
        <v>100</v>
      </c>
      <c r="D33" s="174">
        <f>SUM(D34:D35)</f>
        <v>0</v>
      </c>
      <c r="E33" s="130" t="s">
        <v>144</v>
      </c>
      <c r="F33" s="130" t="s">
        <v>144</v>
      </c>
      <c r="G33" s="130" t="s">
        <v>144</v>
      </c>
      <c r="H33" s="130" t="s">
        <v>144</v>
      </c>
      <c r="I33" s="130" t="s">
        <v>144</v>
      </c>
      <c r="J33" s="130" t="s">
        <v>144</v>
      </c>
      <c r="K33" s="174">
        <f t="shared" ref="K33:P33" si="3">SUM(K34:K35)</f>
        <v>0</v>
      </c>
      <c r="L33" s="174">
        <f t="shared" si="3"/>
        <v>0</v>
      </c>
      <c r="M33" s="174">
        <f t="shared" si="3"/>
        <v>0</v>
      </c>
      <c r="N33" s="174">
        <f t="shared" si="3"/>
        <v>0</v>
      </c>
      <c r="O33" s="174">
        <f t="shared" si="3"/>
        <v>0</v>
      </c>
      <c r="P33" s="174">
        <f t="shared" si="3"/>
        <v>0</v>
      </c>
      <c r="Q33" s="130" t="s">
        <v>144</v>
      </c>
      <c r="R33" s="130" t="s">
        <v>144</v>
      </c>
    </row>
    <row r="34" spans="1:18" s="127" customFormat="1" ht="11.4" thickTop="1" thickBot="1" x14ac:dyDescent="0.25">
      <c r="A34" s="136" t="s">
        <v>164</v>
      </c>
      <c r="B34" s="125">
        <v>2111</v>
      </c>
      <c r="C34" s="125">
        <v>110</v>
      </c>
      <c r="D34" s="175">
        <v>0</v>
      </c>
      <c r="E34" s="130" t="s">
        <v>144</v>
      </c>
      <c r="F34" s="130" t="s">
        <v>144</v>
      </c>
      <c r="G34" s="130" t="s">
        <v>144</v>
      </c>
      <c r="H34" s="130" t="s">
        <v>144</v>
      </c>
      <c r="I34" s="130" t="s">
        <v>144</v>
      </c>
      <c r="J34" s="130" t="s">
        <v>144</v>
      </c>
      <c r="K34" s="175">
        <v>0</v>
      </c>
      <c r="L34" s="175">
        <v>0</v>
      </c>
      <c r="M34" s="175">
        <v>0</v>
      </c>
      <c r="N34" s="175">
        <v>0</v>
      </c>
      <c r="O34" s="175">
        <v>0</v>
      </c>
      <c r="P34" s="175">
        <v>0</v>
      </c>
      <c r="Q34" s="130" t="s">
        <v>144</v>
      </c>
      <c r="R34" s="130" t="s">
        <v>144</v>
      </c>
    </row>
    <row r="35" spans="1:18" s="127" customFormat="1" ht="11.4" thickTop="1" thickBot="1" x14ac:dyDescent="0.25">
      <c r="A35" s="136" t="s">
        <v>165</v>
      </c>
      <c r="B35" s="125">
        <v>2112</v>
      </c>
      <c r="C35" s="125">
        <v>120</v>
      </c>
      <c r="D35" s="175">
        <v>0</v>
      </c>
      <c r="E35" s="130" t="s">
        <v>144</v>
      </c>
      <c r="F35" s="130" t="s">
        <v>144</v>
      </c>
      <c r="G35" s="130" t="s">
        <v>144</v>
      </c>
      <c r="H35" s="130" t="s">
        <v>144</v>
      </c>
      <c r="I35" s="130" t="s">
        <v>144</v>
      </c>
      <c r="J35" s="130" t="s">
        <v>144</v>
      </c>
      <c r="K35" s="176">
        <v>0</v>
      </c>
      <c r="L35" s="176">
        <v>0</v>
      </c>
      <c r="M35" s="176">
        <v>0</v>
      </c>
      <c r="N35" s="176">
        <v>0</v>
      </c>
      <c r="O35" s="176">
        <v>0</v>
      </c>
      <c r="P35" s="176">
        <v>0</v>
      </c>
      <c r="Q35" s="130" t="s">
        <v>144</v>
      </c>
      <c r="R35" s="130" t="s">
        <v>144</v>
      </c>
    </row>
    <row r="36" spans="1:18" s="127" customFormat="1" ht="11.4" thickTop="1" thickBot="1" x14ac:dyDescent="0.25">
      <c r="A36" s="137" t="s">
        <v>166</v>
      </c>
      <c r="B36" s="135">
        <v>2120</v>
      </c>
      <c r="C36" s="135">
        <v>130</v>
      </c>
      <c r="D36" s="177">
        <v>0</v>
      </c>
      <c r="E36" s="130" t="s">
        <v>144</v>
      </c>
      <c r="F36" s="130" t="s">
        <v>144</v>
      </c>
      <c r="G36" s="130" t="s">
        <v>144</v>
      </c>
      <c r="H36" s="130" t="s">
        <v>144</v>
      </c>
      <c r="I36" s="130" t="s">
        <v>144</v>
      </c>
      <c r="J36" s="130" t="s">
        <v>144</v>
      </c>
      <c r="K36" s="177">
        <v>0</v>
      </c>
      <c r="L36" s="177">
        <v>0</v>
      </c>
      <c r="M36" s="177">
        <v>0</v>
      </c>
      <c r="N36" s="177">
        <v>0</v>
      </c>
      <c r="O36" s="177">
        <v>0</v>
      </c>
      <c r="P36" s="177">
        <v>0</v>
      </c>
      <c r="Q36" s="130" t="s">
        <v>144</v>
      </c>
      <c r="R36" s="130" t="s">
        <v>144</v>
      </c>
    </row>
    <row r="37" spans="1:18" s="127" customFormat="1" ht="11.4" thickTop="1" thickBot="1" x14ac:dyDescent="0.25">
      <c r="A37" s="138" t="s">
        <v>167</v>
      </c>
      <c r="B37" s="64">
        <v>2200</v>
      </c>
      <c r="C37" s="64">
        <v>140</v>
      </c>
      <c r="D37" s="129">
        <f>SUM(D38:D44)+D51</f>
        <v>0</v>
      </c>
      <c r="E37" s="130" t="s">
        <v>144</v>
      </c>
      <c r="F37" s="130" t="s">
        <v>144</v>
      </c>
      <c r="G37" s="130" t="s">
        <v>144</v>
      </c>
      <c r="H37" s="130" t="s">
        <v>144</v>
      </c>
      <c r="I37" s="130" t="s">
        <v>144</v>
      </c>
      <c r="J37" s="130" t="s">
        <v>144</v>
      </c>
      <c r="K37" s="129">
        <f t="shared" ref="K37:P37" si="4">SUM(K38:K44)+K51</f>
        <v>0</v>
      </c>
      <c r="L37" s="129">
        <f t="shared" si="4"/>
        <v>0</v>
      </c>
      <c r="M37" s="129">
        <f t="shared" si="4"/>
        <v>0</v>
      </c>
      <c r="N37" s="129">
        <f t="shared" si="4"/>
        <v>0</v>
      </c>
      <c r="O37" s="129">
        <f t="shared" si="4"/>
        <v>0</v>
      </c>
      <c r="P37" s="129">
        <f t="shared" si="4"/>
        <v>0</v>
      </c>
      <c r="Q37" s="130" t="s">
        <v>144</v>
      </c>
      <c r="R37" s="130" t="s">
        <v>144</v>
      </c>
    </row>
    <row r="38" spans="1:18" s="127" customFormat="1" ht="11.4" thickTop="1" thickBot="1" x14ac:dyDescent="0.25">
      <c r="A38" s="134" t="s">
        <v>168</v>
      </c>
      <c r="B38" s="135">
        <v>2210</v>
      </c>
      <c r="C38" s="135">
        <v>150</v>
      </c>
      <c r="D38" s="177">
        <v>0</v>
      </c>
      <c r="E38" s="130" t="s">
        <v>144</v>
      </c>
      <c r="F38" s="130" t="s">
        <v>144</v>
      </c>
      <c r="G38" s="130" t="s">
        <v>144</v>
      </c>
      <c r="H38" s="130" t="s">
        <v>144</v>
      </c>
      <c r="I38" s="130" t="s">
        <v>144</v>
      </c>
      <c r="J38" s="130" t="s">
        <v>144</v>
      </c>
      <c r="K38" s="177">
        <v>0</v>
      </c>
      <c r="L38" s="177">
        <v>0</v>
      </c>
      <c r="M38" s="177">
        <v>0</v>
      </c>
      <c r="N38" s="177">
        <v>0</v>
      </c>
      <c r="O38" s="177">
        <v>0</v>
      </c>
      <c r="P38" s="177">
        <v>0</v>
      </c>
      <c r="Q38" s="130" t="s">
        <v>144</v>
      </c>
      <c r="R38" s="130" t="s">
        <v>144</v>
      </c>
    </row>
    <row r="39" spans="1:18" s="127" customFormat="1" ht="11.4" thickTop="1" thickBot="1" x14ac:dyDescent="0.25">
      <c r="A39" s="134" t="s">
        <v>169</v>
      </c>
      <c r="B39" s="135">
        <v>2220</v>
      </c>
      <c r="C39" s="135">
        <v>160</v>
      </c>
      <c r="D39" s="177">
        <v>0</v>
      </c>
      <c r="E39" s="130" t="s">
        <v>144</v>
      </c>
      <c r="F39" s="130" t="s">
        <v>144</v>
      </c>
      <c r="G39" s="130" t="s">
        <v>144</v>
      </c>
      <c r="H39" s="130" t="s">
        <v>144</v>
      </c>
      <c r="I39" s="130" t="s">
        <v>144</v>
      </c>
      <c r="J39" s="130" t="s">
        <v>144</v>
      </c>
      <c r="K39" s="177">
        <v>0</v>
      </c>
      <c r="L39" s="177">
        <v>0</v>
      </c>
      <c r="M39" s="177">
        <v>0</v>
      </c>
      <c r="N39" s="177">
        <v>0</v>
      </c>
      <c r="O39" s="177">
        <v>0</v>
      </c>
      <c r="P39" s="177">
        <v>0</v>
      </c>
      <c r="Q39" s="130" t="s">
        <v>144</v>
      </c>
      <c r="R39" s="130" t="s">
        <v>144</v>
      </c>
    </row>
    <row r="40" spans="1:18" s="127" customFormat="1" ht="11.4" thickTop="1" thickBot="1" x14ac:dyDescent="0.25">
      <c r="A40" s="134" t="s">
        <v>170</v>
      </c>
      <c r="B40" s="135">
        <v>2230</v>
      </c>
      <c r="C40" s="135">
        <v>170</v>
      </c>
      <c r="D40" s="177">
        <v>0</v>
      </c>
      <c r="E40" s="130" t="s">
        <v>144</v>
      </c>
      <c r="F40" s="130" t="s">
        <v>144</v>
      </c>
      <c r="G40" s="130" t="s">
        <v>144</v>
      </c>
      <c r="H40" s="130" t="s">
        <v>144</v>
      </c>
      <c r="I40" s="130" t="s">
        <v>144</v>
      </c>
      <c r="J40" s="130" t="s">
        <v>144</v>
      </c>
      <c r="K40" s="177">
        <v>0</v>
      </c>
      <c r="L40" s="177">
        <v>0</v>
      </c>
      <c r="M40" s="177">
        <v>0</v>
      </c>
      <c r="N40" s="177">
        <v>0</v>
      </c>
      <c r="O40" s="177">
        <v>0</v>
      </c>
      <c r="P40" s="177">
        <v>0</v>
      </c>
      <c r="Q40" s="130" t="s">
        <v>144</v>
      </c>
      <c r="R40" s="130" t="s">
        <v>144</v>
      </c>
    </row>
    <row r="41" spans="1:18" s="127" customFormat="1" ht="11.4" thickTop="1" thickBot="1" x14ac:dyDescent="0.25">
      <c r="A41" s="134" t="s">
        <v>171</v>
      </c>
      <c r="B41" s="135">
        <v>2240</v>
      </c>
      <c r="C41" s="135">
        <v>180</v>
      </c>
      <c r="D41" s="177">
        <v>0</v>
      </c>
      <c r="E41" s="130" t="s">
        <v>144</v>
      </c>
      <c r="F41" s="130" t="s">
        <v>144</v>
      </c>
      <c r="G41" s="130" t="s">
        <v>144</v>
      </c>
      <c r="H41" s="130" t="s">
        <v>144</v>
      </c>
      <c r="I41" s="130" t="s">
        <v>144</v>
      </c>
      <c r="J41" s="130" t="s">
        <v>144</v>
      </c>
      <c r="K41" s="177">
        <v>0</v>
      </c>
      <c r="L41" s="177">
        <v>0</v>
      </c>
      <c r="M41" s="177">
        <v>0</v>
      </c>
      <c r="N41" s="177">
        <v>0</v>
      </c>
      <c r="O41" s="177">
        <v>0</v>
      </c>
      <c r="P41" s="177">
        <v>0</v>
      </c>
      <c r="Q41" s="130" t="s">
        <v>144</v>
      </c>
      <c r="R41" s="130" t="s">
        <v>144</v>
      </c>
    </row>
    <row r="42" spans="1:18" s="127" customFormat="1" ht="11.25" customHeight="1" thickTop="1" thickBot="1" x14ac:dyDescent="0.25">
      <c r="A42" s="134" t="s">
        <v>172</v>
      </c>
      <c r="B42" s="135">
        <v>2250</v>
      </c>
      <c r="C42" s="135">
        <v>190</v>
      </c>
      <c r="D42" s="177">
        <v>0</v>
      </c>
      <c r="E42" s="130" t="s">
        <v>144</v>
      </c>
      <c r="F42" s="130" t="s">
        <v>144</v>
      </c>
      <c r="G42" s="130" t="s">
        <v>144</v>
      </c>
      <c r="H42" s="130" t="s">
        <v>144</v>
      </c>
      <c r="I42" s="130" t="s">
        <v>144</v>
      </c>
      <c r="J42" s="130" t="s">
        <v>144</v>
      </c>
      <c r="K42" s="177">
        <v>0</v>
      </c>
      <c r="L42" s="177">
        <v>0</v>
      </c>
      <c r="M42" s="177">
        <v>0</v>
      </c>
      <c r="N42" s="177">
        <v>0</v>
      </c>
      <c r="O42" s="177">
        <v>0</v>
      </c>
      <c r="P42" s="177">
        <v>0</v>
      </c>
      <c r="Q42" s="130" t="s">
        <v>144</v>
      </c>
      <c r="R42" s="130" t="s">
        <v>144</v>
      </c>
    </row>
    <row r="43" spans="1:18" s="127" customFormat="1" ht="11.25" customHeight="1" thickTop="1" thickBot="1" x14ac:dyDescent="0.25">
      <c r="A43" s="137" t="s">
        <v>173</v>
      </c>
      <c r="B43" s="135">
        <v>2260</v>
      </c>
      <c r="C43" s="135">
        <v>200</v>
      </c>
      <c r="D43" s="177">
        <v>0</v>
      </c>
      <c r="E43" s="130" t="s">
        <v>144</v>
      </c>
      <c r="F43" s="130" t="s">
        <v>144</v>
      </c>
      <c r="G43" s="130" t="s">
        <v>144</v>
      </c>
      <c r="H43" s="130" t="s">
        <v>144</v>
      </c>
      <c r="I43" s="130" t="s">
        <v>144</v>
      </c>
      <c r="J43" s="130" t="s">
        <v>144</v>
      </c>
      <c r="K43" s="177">
        <v>0</v>
      </c>
      <c r="L43" s="177">
        <v>0</v>
      </c>
      <c r="M43" s="177">
        <v>0</v>
      </c>
      <c r="N43" s="177">
        <v>0</v>
      </c>
      <c r="O43" s="177">
        <v>0</v>
      </c>
      <c r="P43" s="177">
        <v>0</v>
      </c>
      <c r="Q43" s="130" t="s">
        <v>144</v>
      </c>
      <c r="R43" s="130" t="s">
        <v>144</v>
      </c>
    </row>
    <row r="44" spans="1:18" s="127" customFormat="1" ht="11.25" customHeight="1" thickTop="1" thickBot="1" x14ac:dyDescent="0.25">
      <c r="A44" s="137" t="s">
        <v>174</v>
      </c>
      <c r="B44" s="135">
        <v>2270</v>
      </c>
      <c r="C44" s="135">
        <v>210</v>
      </c>
      <c r="D44" s="174">
        <f>SUM(D45:D50)</f>
        <v>0</v>
      </c>
      <c r="E44" s="130" t="s">
        <v>144</v>
      </c>
      <c r="F44" s="130" t="s">
        <v>144</v>
      </c>
      <c r="G44" s="130" t="s">
        <v>144</v>
      </c>
      <c r="H44" s="130" t="s">
        <v>144</v>
      </c>
      <c r="I44" s="130" t="s">
        <v>144</v>
      </c>
      <c r="J44" s="130" t="s">
        <v>144</v>
      </c>
      <c r="K44" s="174">
        <f t="shared" ref="K44:P44" si="5">SUM(K45:K50)</f>
        <v>0</v>
      </c>
      <c r="L44" s="174">
        <f t="shared" si="5"/>
        <v>0</v>
      </c>
      <c r="M44" s="174">
        <f t="shared" si="5"/>
        <v>0</v>
      </c>
      <c r="N44" s="174">
        <f t="shared" si="5"/>
        <v>0</v>
      </c>
      <c r="O44" s="174">
        <f t="shared" si="5"/>
        <v>0</v>
      </c>
      <c r="P44" s="174">
        <f t="shared" si="5"/>
        <v>0</v>
      </c>
      <c r="Q44" s="130" t="s">
        <v>144</v>
      </c>
      <c r="R44" s="130" t="s">
        <v>144</v>
      </c>
    </row>
    <row r="45" spans="1:18" s="127" customFormat="1" ht="11.25" customHeight="1" thickTop="1" thickBot="1" x14ac:dyDescent="0.25">
      <c r="A45" s="136" t="s">
        <v>175</v>
      </c>
      <c r="B45" s="125">
        <v>2271</v>
      </c>
      <c r="C45" s="125">
        <v>220</v>
      </c>
      <c r="D45" s="175">
        <v>0</v>
      </c>
      <c r="E45" s="130" t="s">
        <v>144</v>
      </c>
      <c r="F45" s="130" t="s">
        <v>144</v>
      </c>
      <c r="G45" s="130" t="s">
        <v>144</v>
      </c>
      <c r="H45" s="130" t="s">
        <v>144</v>
      </c>
      <c r="I45" s="130" t="s">
        <v>144</v>
      </c>
      <c r="J45" s="130" t="s">
        <v>144</v>
      </c>
      <c r="K45" s="175">
        <v>0</v>
      </c>
      <c r="L45" s="175">
        <v>0</v>
      </c>
      <c r="M45" s="175">
        <v>0</v>
      </c>
      <c r="N45" s="175">
        <v>0</v>
      </c>
      <c r="O45" s="175">
        <v>0</v>
      </c>
      <c r="P45" s="175">
        <v>0</v>
      </c>
      <c r="Q45" s="130" t="s">
        <v>144</v>
      </c>
      <c r="R45" s="130" t="s">
        <v>144</v>
      </c>
    </row>
    <row r="46" spans="1:18" s="127" customFormat="1" ht="11.4" thickTop="1" thickBot="1" x14ac:dyDescent="0.25">
      <c r="A46" s="136" t="s">
        <v>176</v>
      </c>
      <c r="B46" s="125">
        <v>2272</v>
      </c>
      <c r="C46" s="135">
        <v>230</v>
      </c>
      <c r="D46" s="177">
        <v>0</v>
      </c>
      <c r="E46" s="130" t="s">
        <v>144</v>
      </c>
      <c r="F46" s="130" t="s">
        <v>144</v>
      </c>
      <c r="G46" s="130" t="s">
        <v>144</v>
      </c>
      <c r="H46" s="130" t="s">
        <v>144</v>
      </c>
      <c r="I46" s="130" t="s">
        <v>144</v>
      </c>
      <c r="J46" s="130" t="s">
        <v>144</v>
      </c>
      <c r="K46" s="177">
        <v>0</v>
      </c>
      <c r="L46" s="177">
        <v>0</v>
      </c>
      <c r="M46" s="177">
        <v>0</v>
      </c>
      <c r="N46" s="177">
        <v>0</v>
      </c>
      <c r="O46" s="177">
        <v>0</v>
      </c>
      <c r="P46" s="177">
        <v>0</v>
      </c>
      <c r="Q46" s="130" t="s">
        <v>144</v>
      </c>
      <c r="R46" s="130" t="s">
        <v>144</v>
      </c>
    </row>
    <row r="47" spans="1:18" s="127" customFormat="1" ht="11.4" thickTop="1" thickBot="1" x14ac:dyDescent="0.25">
      <c r="A47" s="136" t="s">
        <v>177</v>
      </c>
      <c r="B47" s="125">
        <v>2273</v>
      </c>
      <c r="C47" s="125">
        <v>240</v>
      </c>
      <c r="D47" s="177">
        <v>0</v>
      </c>
      <c r="E47" s="130" t="s">
        <v>144</v>
      </c>
      <c r="F47" s="130" t="s">
        <v>144</v>
      </c>
      <c r="G47" s="130" t="s">
        <v>144</v>
      </c>
      <c r="H47" s="130" t="s">
        <v>144</v>
      </c>
      <c r="I47" s="130" t="s">
        <v>144</v>
      </c>
      <c r="J47" s="130" t="s">
        <v>144</v>
      </c>
      <c r="K47" s="177">
        <v>0</v>
      </c>
      <c r="L47" s="177">
        <v>0</v>
      </c>
      <c r="M47" s="177">
        <v>0</v>
      </c>
      <c r="N47" s="177">
        <v>0</v>
      </c>
      <c r="O47" s="177">
        <v>0</v>
      </c>
      <c r="P47" s="177">
        <v>0</v>
      </c>
      <c r="Q47" s="130" t="s">
        <v>144</v>
      </c>
      <c r="R47" s="130" t="s">
        <v>144</v>
      </c>
    </row>
    <row r="48" spans="1:18" s="127" customFormat="1" ht="11.4" thickTop="1" thickBot="1" x14ac:dyDescent="0.25">
      <c r="A48" s="136" t="s">
        <v>178</v>
      </c>
      <c r="B48" s="125">
        <v>2274</v>
      </c>
      <c r="C48" s="135">
        <v>250</v>
      </c>
      <c r="D48" s="177">
        <v>0</v>
      </c>
      <c r="E48" s="130" t="s">
        <v>144</v>
      </c>
      <c r="F48" s="130" t="s">
        <v>144</v>
      </c>
      <c r="G48" s="130" t="s">
        <v>144</v>
      </c>
      <c r="H48" s="130" t="s">
        <v>144</v>
      </c>
      <c r="I48" s="130" t="s">
        <v>144</v>
      </c>
      <c r="J48" s="130" t="s">
        <v>144</v>
      </c>
      <c r="K48" s="177">
        <v>0</v>
      </c>
      <c r="L48" s="177">
        <v>0</v>
      </c>
      <c r="M48" s="177">
        <v>0</v>
      </c>
      <c r="N48" s="177">
        <v>0</v>
      </c>
      <c r="O48" s="177">
        <v>0</v>
      </c>
      <c r="P48" s="177">
        <v>0</v>
      </c>
      <c r="Q48" s="130" t="s">
        <v>144</v>
      </c>
      <c r="R48" s="130" t="s">
        <v>144</v>
      </c>
    </row>
    <row r="49" spans="1:18" s="127" customFormat="1" ht="11.4" thickTop="1" thickBot="1" x14ac:dyDescent="0.25">
      <c r="A49" s="136" t="s">
        <v>179</v>
      </c>
      <c r="B49" s="125">
        <v>2275</v>
      </c>
      <c r="C49" s="125">
        <v>260</v>
      </c>
      <c r="D49" s="175">
        <v>0</v>
      </c>
      <c r="E49" s="130" t="s">
        <v>144</v>
      </c>
      <c r="F49" s="130" t="s">
        <v>144</v>
      </c>
      <c r="G49" s="130" t="s">
        <v>144</v>
      </c>
      <c r="H49" s="130" t="s">
        <v>144</v>
      </c>
      <c r="I49" s="130" t="s">
        <v>144</v>
      </c>
      <c r="J49" s="130" t="s">
        <v>144</v>
      </c>
      <c r="K49" s="175">
        <v>0</v>
      </c>
      <c r="L49" s="175">
        <v>0</v>
      </c>
      <c r="M49" s="175">
        <v>0</v>
      </c>
      <c r="N49" s="175">
        <v>0</v>
      </c>
      <c r="O49" s="175">
        <v>0</v>
      </c>
      <c r="P49" s="175">
        <v>0</v>
      </c>
      <c r="Q49" s="130" t="s">
        <v>144</v>
      </c>
      <c r="R49" s="130" t="s">
        <v>144</v>
      </c>
    </row>
    <row r="50" spans="1:18" s="127" customFormat="1" ht="11.4" thickTop="1" thickBot="1" x14ac:dyDescent="0.25">
      <c r="A50" s="136" t="s">
        <v>180</v>
      </c>
      <c r="B50" s="125">
        <v>2276</v>
      </c>
      <c r="C50" s="125">
        <v>270</v>
      </c>
      <c r="D50" s="175">
        <v>0</v>
      </c>
      <c r="E50" s="130" t="s">
        <v>144</v>
      </c>
      <c r="F50" s="130" t="s">
        <v>144</v>
      </c>
      <c r="G50" s="130" t="s">
        <v>144</v>
      </c>
      <c r="H50" s="130" t="s">
        <v>144</v>
      </c>
      <c r="I50" s="130" t="s">
        <v>144</v>
      </c>
      <c r="J50" s="130" t="s">
        <v>144</v>
      </c>
      <c r="K50" s="175">
        <v>0</v>
      </c>
      <c r="L50" s="175">
        <v>0</v>
      </c>
      <c r="M50" s="175">
        <v>0</v>
      </c>
      <c r="N50" s="175">
        <v>0</v>
      </c>
      <c r="O50" s="175">
        <v>0</v>
      </c>
      <c r="P50" s="175">
        <v>0</v>
      </c>
      <c r="Q50" s="130" t="s">
        <v>144</v>
      </c>
      <c r="R50" s="130" t="s">
        <v>144</v>
      </c>
    </row>
    <row r="51" spans="1:18" s="127" customFormat="1" ht="21.6" thickTop="1" thickBot="1" x14ac:dyDescent="0.25">
      <c r="A51" s="137" t="s">
        <v>181</v>
      </c>
      <c r="B51" s="135">
        <v>2280</v>
      </c>
      <c r="C51" s="135">
        <v>280</v>
      </c>
      <c r="D51" s="174">
        <f>SUM(D52:D53)</f>
        <v>0</v>
      </c>
      <c r="E51" s="130" t="s">
        <v>144</v>
      </c>
      <c r="F51" s="130" t="s">
        <v>144</v>
      </c>
      <c r="G51" s="130" t="s">
        <v>144</v>
      </c>
      <c r="H51" s="130" t="s">
        <v>144</v>
      </c>
      <c r="I51" s="130" t="s">
        <v>144</v>
      </c>
      <c r="J51" s="130" t="s">
        <v>144</v>
      </c>
      <c r="K51" s="174">
        <f t="shared" ref="K51:P51" si="6">SUM(K52:K53)</f>
        <v>0</v>
      </c>
      <c r="L51" s="174">
        <f t="shared" si="6"/>
        <v>0</v>
      </c>
      <c r="M51" s="174">
        <f t="shared" si="6"/>
        <v>0</v>
      </c>
      <c r="N51" s="174">
        <f t="shared" si="6"/>
        <v>0</v>
      </c>
      <c r="O51" s="174">
        <f t="shared" si="6"/>
        <v>0</v>
      </c>
      <c r="P51" s="174">
        <f t="shared" si="6"/>
        <v>0</v>
      </c>
      <c r="Q51" s="130" t="s">
        <v>144</v>
      </c>
      <c r="R51" s="130" t="s">
        <v>144</v>
      </c>
    </row>
    <row r="52" spans="1:18" s="127" customFormat="1" ht="21.6" thickTop="1" thickBot="1" x14ac:dyDescent="0.25">
      <c r="A52" s="139" t="s">
        <v>182</v>
      </c>
      <c r="B52" s="125">
        <v>2281</v>
      </c>
      <c r="C52" s="125">
        <v>290</v>
      </c>
      <c r="D52" s="175">
        <v>0</v>
      </c>
      <c r="E52" s="130" t="s">
        <v>144</v>
      </c>
      <c r="F52" s="130" t="s">
        <v>144</v>
      </c>
      <c r="G52" s="130" t="s">
        <v>144</v>
      </c>
      <c r="H52" s="130" t="s">
        <v>144</v>
      </c>
      <c r="I52" s="130" t="s">
        <v>144</v>
      </c>
      <c r="J52" s="130" t="s">
        <v>144</v>
      </c>
      <c r="K52" s="175">
        <v>0</v>
      </c>
      <c r="L52" s="175">
        <v>0</v>
      </c>
      <c r="M52" s="175">
        <v>0</v>
      </c>
      <c r="N52" s="175">
        <v>0</v>
      </c>
      <c r="O52" s="175">
        <v>0</v>
      </c>
      <c r="P52" s="175">
        <v>0</v>
      </c>
      <c r="Q52" s="130" t="s">
        <v>144</v>
      </c>
      <c r="R52" s="130" t="s">
        <v>144</v>
      </c>
    </row>
    <row r="53" spans="1:18" s="127" customFormat="1" ht="21.6" thickTop="1" thickBot="1" x14ac:dyDescent="0.25">
      <c r="A53" s="136" t="s">
        <v>183</v>
      </c>
      <c r="B53" s="125">
        <v>2282</v>
      </c>
      <c r="C53" s="135">
        <v>300</v>
      </c>
      <c r="D53" s="175">
        <v>0</v>
      </c>
      <c r="E53" s="130" t="s">
        <v>144</v>
      </c>
      <c r="F53" s="130" t="s">
        <v>144</v>
      </c>
      <c r="G53" s="130" t="s">
        <v>144</v>
      </c>
      <c r="H53" s="130" t="s">
        <v>144</v>
      </c>
      <c r="I53" s="130" t="s">
        <v>144</v>
      </c>
      <c r="J53" s="130" t="s">
        <v>144</v>
      </c>
      <c r="K53" s="175">
        <v>0</v>
      </c>
      <c r="L53" s="175">
        <v>0</v>
      </c>
      <c r="M53" s="175">
        <v>0</v>
      </c>
      <c r="N53" s="175">
        <v>0</v>
      </c>
      <c r="O53" s="175">
        <v>0</v>
      </c>
      <c r="P53" s="175">
        <v>0</v>
      </c>
      <c r="Q53" s="130" t="s">
        <v>144</v>
      </c>
      <c r="R53" s="130" t="s">
        <v>144</v>
      </c>
    </row>
    <row r="54" spans="1:18" s="127" customFormat="1" ht="11.4" thickTop="1" thickBot="1" x14ac:dyDescent="0.25">
      <c r="A54" s="133" t="s">
        <v>184</v>
      </c>
      <c r="B54" s="64">
        <v>2400</v>
      </c>
      <c r="C54" s="64">
        <v>310</v>
      </c>
      <c r="D54" s="129">
        <f>SUM(D55:D56)</f>
        <v>0</v>
      </c>
      <c r="E54" s="130" t="s">
        <v>144</v>
      </c>
      <c r="F54" s="130" t="s">
        <v>144</v>
      </c>
      <c r="G54" s="130" t="s">
        <v>144</v>
      </c>
      <c r="H54" s="130" t="s">
        <v>144</v>
      </c>
      <c r="I54" s="130" t="s">
        <v>144</v>
      </c>
      <c r="J54" s="130" t="s">
        <v>144</v>
      </c>
      <c r="K54" s="129">
        <f t="shared" ref="K54:P54" si="7">SUM(K55:K56)</f>
        <v>0</v>
      </c>
      <c r="L54" s="129">
        <f t="shared" si="7"/>
        <v>0</v>
      </c>
      <c r="M54" s="129">
        <f t="shared" si="7"/>
        <v>0</v>
      </c>
      <c r="N54" s="129">
        <f t="shared" si="7"/>
        <v>0</v>
      </c>
      <c r="O54" s="129">
        <f t="shared" si="7"/>
        <v>0</v>
      </c>
      <c r="P54" s="129">
        <f t="shared" si="7"/>
        <v>0</v>
      </c>
      <c r="Q54" s="130" t="s">
        <v>144</v>
      </c>
      <c r="R54" s="130" t="s">
        <v>144</v>
      </c>
    </row>
    <row r="55" spans="1:18" s="127" customFormat="1" ht="11.4" thickTop="1" thickBot="1" x14ac:dyDescent="0.25">
      <c r="A55" s="140" t="s">
        <v>185</v>
      </c>
      <c r="B55" s="135">
        <v>2410</v>
      </c>
      <c r="C55" s="135">
        <v>320</v>
      </c>
      <c r="D55" s="177">
        <v>0</v>
      </c>
      <c r="E55" s="130" t="s">
        <v>144</v>
      </c>
      <c r="F55" s="130" t="s">
        <v>144</v>
      </c>
      <c r="G55" s="130" t="s">
        <v>144</v>
      </c>
      <c r="H55" s="130" t="s">
        <v>144</v>
      </c>
      <c r="I55" s="130" t="s">
        <v>144</v>
      </c>
      <c r="J55" s="130" t="s">
        <v>144</v>
      </c>
      <c r="K55" s="177">
        <v>0</v>
      </c>
      <c r="L55" s="177">
        <v>0</v>
      </c>
      <c r="M55" s="177">
        <v>0</v>
      </c>
      <c r="N55" s="177">
        <v>0</v>
      </c>
      <c r="O55" s="177">
        <v>0</v>
      </c>
      <c r="P55" s="177">
        <v>0</v>
      </c>
      <c r="Q55" s="130" t="s">
        <v>144</v>
      </c>
      <c r="R55" s="130" t="s">
        <v>144</v>
      </c>
    </row>
    <row r="56" spans="1:18" s="127" customFormat="1" ht="11.4" thickTop="1" thickBot="1" x14ac:dyDescent="0.25">
      <c r="A56" s="140" t="s">
        <v>186</v>
      </c>
      <c r="B56" s="135">
        <v>2420</v>
      </c>
      <c r="C56" s="135">
        <v>330</v>
      </c>
      <c r="D56" s="177">
        <v>0</v>
      </c>
      <c r="E56" s="130" t="s">
        <v>144</v>
      </c>
      <c r="F56" s="130" t="s">
        <v>144</v>
      </c>
      <c r="G56" s="130" t="s">
        <v>144</v>
      </c>
      <c r="H56" s="130" t="s">
        <v>144</v>
      </c>
      <c r="I56" s="130" t="s">
        <v>144</v>
      </c>
      <c r="J56" s="130" t="s">
        <v>144</v>
      </c>
      <c r="K56" s="177">
        <v>0</v>
      </c>
      <c r="L56" s="177">
        <v>0</v>
      </c>
      <c r="M56" s="177">
        <v>0</v>
      </c>
      <c r="N56" s="177">
        <v>0</v>
      </c>
      <c r="O56" s="177">
        <v>0</v>
      </c>
      <c r="P56" s="177">
        <v>0</v>
      </c>
      <c r="Q56" s="130" t="s">
        <v>144</v>
      </c>
      <c r="R56" s="130" t="s">
        <v>144</v>
      </c>
    </row>
    <row r="57" spans="1:18" s="127" customFormat="1" ht="12" thickTop="1" thickBot="1" x14ac:dyDescent="0.25">
      <c r="A57" s="141" t="s">
        <v>187</v>
      </c>
      <c r="B57" s="64">
        <v>2600</v>
      </c>
      <c r="C57" s="142">
        <v>340</v>
      </c>
      <c r="D57" s="129">
        <f>SUM(D58:D60)</f>
        <v>0</v>
      </c>
      <c r="E57" s="130" t="s">
        <v>144</v>
      </c>
      <c r="F57" s="130" t="s">
        <v>144</v>
      </c>
      <c r="G57" s="130" t="s">
        <v>144</v>
      </c>
      <c r="H57" s="130" t="s">
        <v>144</v>
      </c>
      <c r="I57" s="130" t="s">
        <v>144</v>
      </c>
      <c r="J57" s="130" t="s">
        <v>144</v>
      </c>
      <c r="K57" s="129">
        <f t="shared" ref="K57:P57" si="8">SUM(K58:K60)</f>
        <v>0</v>
      </c>
      <c r="L57" s="129">
        <f t="shared" si="8"/>
        <v>0</v>
      </c>
      <c r="M57" s="129">
        <f t="shared" si="8"/>
        <v>0</v>
      </c>
      <c r="N57" s="129">
        <f t="shared" si="8"/>
        <v>0</v>
      </c>
      <c r="O57" s="129">
        <f t="shared" si="8"/>
        <v>0</v>
      </c>
      <c r="P57" s="129">
        <f t="shared" si="8"/>
        <v>0</v>
      </c>
      <c r="Q57" s="130" t="s">
        <v>144</v>
      </c>
      <c r="R57" s="130" t="s">
        <v>144</v>
      </c>
    </row>
    <row r="58" spans="1:18" s="127" customFormat="1" ht="12.75" customHeight="1" thickTop="1" thickBot="1" x14ac:dyDescent="0.25">
      <c r="A58" s="137" t="s">
        <v>188</v>
      </c>
      <c r="B58" s="135">
        <v>2610</v>
      </c>
      <c r="C58" s="135">
        <v>350</v>
      </c>
      <c r="D58" s="177">
        <v>0</v>
      </c>
      <c r="E58" s="130" t="s">
        <v>144</v>
      </c>
      <c r="F58" s="130" t="s">
        <v>144</v>
      </c>
      <c r="G58" s="130" t="s">
        <v>144</v>
      </c>
      <c r="H58" s="130" t="s">
        <v>144</v>
      </c>
      <c r="I58" s="130" t="s">
        <v>144</v>
      </c>
      <c r="J58" s="130" t="s">
        <v>144</v>
      </c>
      <c r="K58" s="177">
        <v>0</v>
      </c>
      <c r="L58" s="177">
        <v>0</v>
      </c>
      <c r="M58" s="177">
        <v>0</v>
      </c>
      <c r="N58" s="177">
        <v>0</v>
      </c>
      <c r="O58" s="177">
        <v>0</v>
      </c>
      <c r="P58" s="177">
        <v>0</v>
      </c>
      <c r="Q58" s="130" t="s">
        <v>144</v>
      </c>
      <c r="R58" s="130" t="s">
        <v>144</v>
      </c>
    </row>
    <row r="59" spans="1:18" s="127" customFormat="1" ht="12" thickTop="1" thickBot="1" x14ac:dyDescent="0.3">
      <c r="A59" s="137" t="s">
        <v>189</v>
      </c>
      <c r="B59" s="135">
        <v>2620</v>
      </c>
      <c r="C59" s="135">
        <v>360</v>
      </c>
      <c r="D59" s="178">
        <v>0</v>
      </c>
      <c r="E59" s="130" t="s">
        <v>144</v>
      </c>
      <c r="F59" s="130" t="s">
        <v>144</v>
      </c>
      <c r="G59" s="130" t="s">
        <v>144</v>
      </c>
      <c r="H59" s="130" t="s">
        <v>144</v>
      </c>
      <c r="I59" s="130" t="s">
        <v>144</v>
      </c>
      <c r="J59" s="130" t="s">
        <v>144</v>
      </c>
      <c r="K59" s="179">
        <v>0</v>
      </c>
      <c r="L59" s="179">
        <v>0</v>
      </c>
      <c r="M59" s="179">
        <v>0</v>
      </c>
      <c r="N59" s="179">
        <v>0</v>
      </c>
      <c r="O59" s="179">
        <v>0</v>
      </c>
      <c r="P59" s="179">
        <v>0</v>
      </c>
      <c r="Q59" s="130" t="s">
        <v>144</v>
      </c>
      <c r="R59" s="130" t="s">
        <v>144</v>
      </c>
    </row>
    <row r="60" spans="1:18" s="127" customFormat="1" ht="11.25" customHeight="1" thickTop="1" thickBot="1" x14ac:dyDescent="0.25">
      <c r="A60" s="140" t="s">
        <v>190</v>
      </c>
      <c r="B60" s="135">
        <v>2630</v>
      </c>
      <c r="C60" s="135">
        <v>370</v>
      </c>
      <c r="D60" s="180">
        <v>0</v>
      </c>
      <c r="E60" s="130" t="s">
        <v>144</v>
      </c>
      <c r="F60" s="130" t="s">
        <v>144</v>
      </c>
      <c r="G60" s="130" t="s">
        <v>144</v>
      </c>
      <c r="H60" s="130" t="s">
        <v>144</v>
      </c>
      <c r="I60" s="130" t="s">
        <v>144</v>
      </c>
      <c r="J60" s="130" t="s">
        <v>144</v>
      </c>
      <c r="K60" s="180">
        <v>0</v>
      </c>
      <c r="L60" s="180">
        <v>0</v>
      </c>
      <c r="M60" s="180">
        <v>0</v>
      </c>
      <c r="N60" s="180">
        <v>0</v>
      </c>
      <c r="O60" s="180">
        <v>0</v>
      </c>
      <c r="P60" s="180">
        <v>0</v>
      </c>
      <c r="Q60" s="130" t="s">
        <v>144</v>
      </c>
      <c r="R60" s="130" t="s">
        <v>144</v>
      </c>
    </row>
    <row r="61" spans="1:18" s="127" customFormat="1" ht="10.5" customHeight="1" thickTop="1" thickBot="1" x14ac:dyDescent="0.25">
      <c r="A61" s="138" t="s">
        <v>191</v>
      </c>
      <c r="B61" s="64">
        <v>2700</v>
      </c>
      <c r="C61" s="64">
        <v>380</v>
      </c>
      <c r="D61" s="129">
        <f>SUM(D62:D64)</f>
        <v>0</v>
      </c>
      <c r="E61" s="130" t="s">
        <v>144</v>
      </c>
      <c r="F61" s="130" t="s">
        <v>144</v>
      </c>
      <c r="G61" s="130" t="s">
        <v>144</v>
      </c>
      <c r="H61" s="130" t="s">
        <v>144</v>
      </c>
      <c r="I61" s="130" t="s">
        <v>144</v>
      </c>
      <c r="J61" s="130" t="s">
        <v>144</v>
      </c>
      <c r="K61" s="129">
        <f t="shared" ref="K61:P61" si="9">SUM(K62:K64)</f>
        <v>0</v>
      </c>
      <c r="L61" s="129">
        <f t="shared" si="9"/>
        <v>0</v>
      </c>
      <c r="M61" s="129">
        <f t="shared" si="9"/>
        <v>0</v>
      </c>
      <c r="N61" s="129">
        <f t="shared" si="9"/>
        <v>0</v>
      </c>
      <c r="O61" s="129">
        <f t="shared" si="9"/>
        <v>0</v>
      </c>
      <c r="P61" s="129">
        <f t="shared" si="9"/>
        <v>0</v>
      </c>
      <c r="Q61" s="130" t="s">
        <v>144</v>
      </c>
      <c r="R61" s="130" t="s">
        <v>144</v>
      </c>
    </row>
    <row r="62" spans="1:18" s="127" customFormat="1" ht="11.4" thickTop="1" thickBot="1" x14ac:dyDescent="0.25">
      <c r="A62" s="137" t="s">
        <v>192</v>
      </c>
      <c r="B62" s="135">
        <v>2710</v>
      </c>
      <c r="C62" s="135">
        <v>390</v>
      </c>
      <c r="D62" s="177">
        <v>0</v>
      </c>
      <c r="E62" s="130" t="s">
        <v>144</v>
      </c>
      <c r="F62" s="130" t="s">
        <v>144</v>
      </c>
      <c r="G62" s="130" t="s">
        <v>144</v>
      </c>
      <c r="H62" s="130" t="s">
        <v>144</v>
      </c>
      <c r="I62" s="130" t="s">
        <v>144</v>
      </c>
      <c r="J62" s="130" t="s">
        <v>144</v>
      </c>
      <c r="K62" s="177">
        <v>0</v>
      </c>
      <c r="L62" s="177">
        <v>0</v>
      </c>
      <c r="M62" s="177">
        <v>0</v>
      </c>
      <c r="N62" s="177">
        <v>0</v>
      </c>
      <c r="O62" s="177">
        <v>0</v>
      </c>
      <c r="P62" s="177">
        <v>0</v>
      </c>
      <c r="Q62" s="130" t="s">
        <v>144</v>
      </c>
      <c r="R62" s="130" t="s">
        <v>144</v>
      </c>
    </row>
    <row r="63" spans="1:18" s="127" customFormat="1" ht="11.4" thickTop="1" thickBot="1" x14ac:dyDescent="0.25">
      <c r="A63" s="137" t="s">
        <v>193</v>
      </c>
      <c r="B63" s="135">
        <v>2720</v>
      </c>
      <c r="C63" s="135">
        <v>400</v>
      </c>
      <c r="D63" s="177">
        <v>0</v>
      </c>
      <c r="E63" s="130" t="s">
        <v>144</v>
      </c>
      <c r="F63" s="130" t="s">
        <v>144</v>
      </c>
      <c r="G63" s="130" t="s">
        <v>144</v>
      </c>
      <c r="H63" s="130" t="s">
        <v>144</v>
      </c>
      <c r="I63" s="130" t="s">
        <v>144</v>
      </c>
      <c r="J63" s="130" t="s">
        <v>144</v>
      </c>
      <c r="K63" s="177">
        <v>0</v>
      </c>
      <c r="L63" s="177">
        <v>0</v>
      </c>
      <c r="M63" s="177">
        <v>0</v>
      </c>
      <c r="N63" s="177">
        <v>0</v>
      </c>
      <c r="O63" s="177">
        <v>0</v>
      </c>
      <c r="P63" s="177">
        <v>0</v>
      </c>
      <c r="Q63" s="130" t="s">
        <v>144</v>
      </c>
      <c r="R63" s="130" t="s">
        <v>144</v>
      </c>
    </row>
    <row r="64" spans="1:18" s="127" customFormat="1" ht="11.4" thickTop="1" thickBot="1" x14ac:dyDescent="0.25">
      <c r="A64" s="137" t="s">
        <v>194</v>
      </c>
      <c r="B64" s="135">
        <v>2730</v>
      </c>
      <c r="C64" s="135">
        <v>410</v>
      </c>
      <c r="D64" s="177">
        <v>0</v>
      </c>
      <c r="E64" s="130" t="s">
        <v>144</v>
      </c>
      <c r="F64" s="130" t="s">
        <v>144</v>
      </c>
      <c r="G64" s="130" t="s">
        <v>144</v>
      </c>
      <c r="H64" s="130" t="s">
        <v>144</v>
      </c>
      <c r="I64" s="130" t="s">
        <v>144</v>
      </c>
      <c r="J64" s="130" t="s">
        <v>144</v>
      </c>
      <c r="K64" s="177">
        <v>0</v>
      </c>
      <c r="L64" s="177">
        <v>0</v>
      </c>
      <c r="M64" s="177">
        <v>0</v>
      </c>
      <c r="N64" s="177">
        <v>0</v>
      </c>
      <c r="O64" s="177">
        <v>0</v>
      </c>
      <c r="P64" s="177">
        <v>0</v>
      </c>
      <c r="Q64" s="130" t="s">
        <v>144</v>
      </c>
      <c r="R64" s="130" t="s">
        <v>144</v>
      </c>
    </row>
    <row r="65" spans="1:18" s="127" customFormat="1" ht="11.4" thickTop="1" thickBot="1" x14ac:dyDescent="0.25">
      <c r="A65" s="138" t="s">
        <v>195</v>
      </c>
      <c r="B65" s="64">
        <v>2800</v>
      </c>
      <c r="C65" s="64">
        <v>420</v>
      </c>
      <c r="D65" s="173">
        <v>0</v>
      </c>
      <c r="E65" s="130" t="s">
        <v>144</v>
      </c>
      <c r="F65" s="130" t="s">
        <v>144</v>
      </c>
      <c r="G65" s="130" t="s">
        <v>144</v>
      </c>
      <c r="H65" s="130" t="s">
        <v>144</v>
      </c>
      <c r="I65" s="130" t="s">
        <v>144</v>
      </c>
      <c r="J65" s="130" t="s">
        <v>144</v>
      </c>
      <c r="K65" s="173">
        <v>0</v>
      </c>
      <c r="L65" s="173">
        <v>0</v>
      </c>
      <c r="M65" s="173">
        <v>0</v>
      </c>
      <c r="N65" s="173">
        <v>0</v>
      </c>
      <c r="O65" s="173">
        <v>0</v>
      </c>
      <c r="P65" s="173">
        <v>0</v>
      </c>
      <c r="Q65" s="130" t="s">
        <v>144</v>
      </c>
      <c r="R65" s="130" t="s">
        <v>144</v>
      </c>
    </row>
    <row r="66" spans="1:18" s="127" customFormat="1" ht="11.4" thickTop="1" thickBot="1" x14ac:dyDescent="0.25">
      <c r="A66" s="64" t="s">
        <v>196</v>
      </c>
      <c r="B66" s="64">
        <v>3000</v>
      </c>
      <c r="C66" s="64">
        <v>430</v>
      </c>
      <c r="D66" s="129">
        <f>D67+D81</f>
        <v>0</v>
      </c>
      <c r="E66" s="130" t="s">
        <v>144</v>
      </c>
      <c r="F66" s="130" t="s">
        <v>144</v>
      </c>
      <c r="G66" s="130" t="s">
        <v>144</v>
      </c>
      <c r="H66" s="130" t="s">
        <v>144</v>
      </c>
      <c r="I66" s="130" t="s">
        <v>144</v>
      </c>
      <c r="J66" s="130" t="s">
        <v>144</v>
      </c>
      <c r="K66" s="129">
        <f t="shared" ref="K66:P66" si="10">K67+K81</f>
        <v>0</v>
      </c>
      <c r="L66" s="129">
        <f t="shared" si="10"/>
        <v>0</v>
      </c>
      <c r="M66" s="129">
        <f t="shared" si="10"/>
        <v>0</v>
      </c>
      <c r="N66" s="129">
        <f t="shared" si="10"/>
        <v>0</v>
      </c>
      <c r="O66" s="129">
        <f t="shared" si="10"/>
        <v>0</v>
      </c>
      <c r="P66" s="129">
        <f t="shared" si="10"/>
        <v>0</v>
      </c>
      <c r="Q66" s="130" t="s">
        <v>144</v>
      </c>
      <c r="R66" s="130" t="s">
        <v>144</v>
      </c>
    </row>
    <row r="67" spans="1:18" s="127" customFormat="1" ht="11.4" thickTop="1" thickBot="1" x14ac:dyDescent="0.25">
      <c r="A67" s="133" t="s">
        <v>197</v>
      </c>
      <c r="B67" s="64">
        <v>3100</v>
      </c>
      <c r="C67" s="64">
        <v>440</v>
      </c>
      <c r="D67" s="129">
        <f>D68+D69+D72+D75+D79+D80</f>
        <v>0</v>
      </c>
      <c r="E67" s="130" t="s">
        <v>144</v>
      </c>
      <c r="F67" s="130" t="s">
        <v>144</v>
      </c>
      <c r="G67" s="130" t="s">
        <v>144</v>
      </c>
      <c r="H67" s="130" t="s">
        <v>144</v>
      </c>
      <c r="I67" s="130" t="s">
        <v>144</v>
      </c>
      <c r="J67" s="130" t="s">
        <v>144</v>
      </c>
      <c r="K67" s="129">
        <f t="shared" ref="K67:P67" si="11">K68+K69+K72+K75+K79+K80</f>
        <v>0</v>
      </c>
      <c r="L67" s="129">
        <f t="shared" si="11"/>
        <v>0</v>
      </c>
      <c r="M67" s="129">
        <f t="shared" si="11"/>
        <v>0</v>
      </c>
      <c r="N67" s="129">
        <f t="shared" si="11"/>
        <v>0</v>
      </c>
      <c r="O67" s="129">
        <f t="shared" si="11"/>
        <v>0</v>
      </c>
      <c r="P67" s="129">
        <f t="shared" si="11"/>
        <v>0</v>
      </c>
      <c r="Q67" s="130" t="s">
        <v>144</v>
      </c>
      <c r="R67" s="130" t="s">
        <v>144</v>
      </c>
    </row>
    <row r="68" spans="1:18" s="127" customFormat="1" ht="11.4" thickTop="1" thickBot="1" x14ac:dyDescent="0.25">
      <c r="A68" s="137" t="s">
        <v>198</v>
      </c>
      <c r="B68" s="135">
        <v>3110</v>
      </c>
      <c r="C68" s="135">
        <v>450</v>
      </c>
      <c r="D68" s="177">
        <v>0</v>
      </c>
      <c r="E68" s="130" t="s">
        <v>144</v>
      </c>
      <c r="F68" s="130" t="s">
        <v>144</v>
      </c>
      <c r="G68" s="130" t="s">
        <v>144</v>
      </c>
      <c r="H68" s="130" t="s">
        <v>144</v>
      </c>
      <c r="I68" s="130" t="s">
        <v>144</v>
      </c>
      <c r="J68" s="130" t="s">
        <v>144</v>
      </c>
      <c r="K68" s="177">
        <v>0</v>
      </c>
      <c r="L68" s="177">
        <v>0</v>
      </c>
      <c r="M68" s="177">
        <v>0</v>
      </c>
      <c r="N68" s="177">
        <v>0</v>
      </c>
      <c r="O68" s="177">
        <v>0</v>
      </c>
      <c r="P68" s="177">
        <v>0</v>
      </c>
      <c r="Q68" s="130" t="s">
        <v>144</v>
      </c>
      <c r="R68" s="130" t="s">
        <v>144</v>
      </c>
    </row>
    <row r="69" spans="1:18" s="127" customFormat="1" ht="11.4" thickTop="1" thickBot="1" x14ac:dyDescent="0.25">
      <c r="A69" s="140" t="s">
        <v>199</v>
      </c>
      <c r="B69" s="135">
        <v>3120</v>
      </c>
      <c r="C69" s="135">
        <v>460</v>
      </c>
      <c r="D69" s="174">
        <f>SUM(D70:D71)</f>
        <v>0</v>
      </c>
      <c r="E69" s="130" t="s">
        <v>144</v>
      </c>
      <c r="F69" s="130" t="s">
        <v>144</v>
      </c>
      <c r="G69" s="130" t="s">
        <v>144</v>
      </c>
      <c r="H69" s="130" t="s">
        <v>144</v>
      </c>
      <c r="I69" s="130" t="s">
        <v>144</v>
      </c>
      <c r="J69" s="130" t="s">
        <v>144</v>
      </c>
      <c r="K69" s="174">
        <f t="shared" ref="K69:P69" si="12">SUM(K70:K71)</f>
        <v>0</v>
      </c>
      <c r="L69" s="174">
        <f t="shared" si="12"/>
        <v>0</v>
      </c>
      <c r="M69" s="174">
        <f t="shared" si="12"/>
        <v>0</v>
      </c>
      <c r="N69" s="174">
        <f t="shared" si="12"/>
        <v>0</v>
      </c>
      <c r="O69" s="174">
        <f t="shared" si="12"/>
        <v>0</v>
      </c>
      <c r="P69" s="174">
        <f t="shared" si="12"/>
        <v>0</v>
      </c>
      <c r="Q69" s="130" t="s">
        <v>144</v>
      </c>
      <c r="R69" s="130" t="s">
        <v>144</v>
      </c>
    </row>
    <row r="70" spans="1:18" s="127" customFormat="1" ht="13.5" customHeight="1" thickTop="1" thickBot="1" x14ac:dyDescent="0.25">
      <c r="A70" s="136" t="s">
        <v>200</v>
      </c>
      <c r="B70" s="125">
        <v>3121</v>
      </c>
      <c r="C70" s="125">
        <v>470</v>
      </c>
      <c r="D70" s="175">
        <v>0</v>
      </c>
      <c r="E70" s="130" t="s">
        <v>144</v>
      </c>
      <c r="F70" s="130" t="s">
        <v>144</v>
      </c>
      <c r="G70" s="130" t="s">
        <v>144</v>
      </c>
      <c r="H70" s="130" t="s">
        <v>144</v>
      </c>
      <c r="I70" s="130" t="s">
        <v>144</v>
      </c>
      <c r="J70" s="130" t="s">
        <v>144</v>
      </c>
      <c r="K70" s="175">
        <v>0</v>
      </c>
      <c r="L70" s="175">
        <v>0</v>
      </c>
      <c r="M70" s="175">
        <v>0</v>
      </c>
      <c r="N70" s="175">
        <v>0</v>
      </c>
      <c r="O70" s="175">
        <v>0</v>
      </c>
      <c r="P70" s="175">
        <v>0</v>
      </c>
      <c r="Q70" s="130" t="s">
        <v>144</v>
      </c>
      <c r="R70" s="130" t="s">
        <v>144</v>
      </c>
    </row>
    <row r="71" spans="1:18" s="127" customFormat="1" ht="11.4" thickTop="1" thickBot="1" x14ac:dyDescent="0.25">
      <c r="A71" s="136" t="s">
        <v>201</v>
      </c>
      <c r="B71" s="125">
        <v>3122</v>
      </c>
      <c r="C71" s="125">
        <v>480</v>
      </c>
      <c r="D71" s="175">
        <v>0</v>
      </c>
      <c r="E71" s="130" t="s">
        <v>144</v>
      </c>
      <c r="F71" s="130" t="s">
        <v>144</v>
      </c>
      <c r="G71" s="130" t="s">
        <v>144</v>
      </c>
      <c r="H71" s="130" t="s">
        <v>144</v>
      </c>
      <c r="I71" s="130" t="s">
        <v>144</v>
      </c>
      <c r="J71" s="130" t="s">
        <v>144</v>
      </c>
      <c r="K71" s="175">
        <v>0</v>
      </c>
      <c r="L71" s="175">
        <v>0</v>
      </c>
      <c r="M71" s="175">
        <v>0</v>
      </c>
      <c r="N71" s="175">
        <v>0</v>
      </c>
      <c r="O71" s="175">
        <v>0</v>
      </c>
      <c r="P71" s="175">
        <v>0</v>
      </c>
      <c r="Q71" s="130" t="s">
        <v>144</v>
      </c>
      <c r="R71" s="130" t="s">
        <v>144</v>
      </c>
    </row>
    <row r="72" spans="1:18" s="127" customFormat="1" ht="11.4" thickTop="1" thickBot="1" x14ac:dyDescent="0.25">
      <c r="A72" s="134" t="s">
        <v>202</v>
      </c>
      <c r="B72" s="135">
        <v>3130</v>
      </c>
      <c r="C72" s="135">
        <v>490</v>
      </c>
      <c r="D72" s="174">
        <f>SUM(D73:D74)</f>
        <v>0</v>
      </c>
      <c r="E72" s="130" t="s">
        <v>144</v>
      </c>
      <c r="F72" s="130" t="s">
        <v>144</v>
      </c>
      <c r="G72" s="130" t="s">
        <v>144</v>
      </c>
      <c r="H72" s="130" t="s">
        <v>144</v>
      </c>
      <c r="I72" s="130" t="s">
        <v>144</v>
      </c>
      <c r="J72" s="130" t="s">
        <v>144</v>
      </c>
      <c r="K72" s="174">
        <f t="shared" ref="K72:P72" si="13">SUM(K73:K74)</f>
        <v>0</v>
      </c>
      <c r="L72" s="174">
        <f t="shared" si="13"/>
        <v>0</v>
      </c>
      <c r="M72" s="174">
        <f t="shared" si="13"/>
        <v>0</v>
      </c>
      <c r="N72" s="174">
        <f t="shared" si="13"/>
        <v>0</v>
      </c>
      <c r="O72" s="174">
        <f t="shared" si="13"/>
        <v>0</v>
      </c>
      <c r="P72" s="174">
        <f t="shared" si="13"/>
        <v>0</v>
      </c>
      <c r="Q72" s="130" t="s">
        <v>144</v>
      </c>
      <c r="R72" s="130" t="s">
        <v>144</v>
      </c>
    </row>
    <row r="73" spans="1:18" s="127" customFormat="1" ht="11.4" thickTop="1" thickBot="1" x14ac:dyDescent="0.25">
      <c r="A73" s="136" t="s">
        <v>203</v>
      </c>
      <c r="B73" s="125">
        <v>3131</v>
      </c>
      <c r="C73" s="125">
        <v>500</v>
      </c>
      <c r="D73" s="175">
        <v>0</v>
      </c>
      <c r="E73" s="130" t="s">
        <v>144</v>
      </c>
      <c r="F73" s="130" t="s">
        <v>144</v>
      </c>
      <c r="G73" s="130" t="s">
        <v>144</v>
      </c>
      <c r="H73" s="130" t="s">
        <v>144</v>
      </c>
      <c r="I73" s="130" t="s">
        <v>144</v>
      </c>
      <c r="J73" s="130" t="s">
        <v>144</v>
      </c>
      <c r="K73" s="175">
        <v>0</v>
      </c>
      <c r="L73" s="175">
        <v>0</v>
      </c>
      <c r="M73" s="175">
        <v>0</v>
      </c>
      <c r="N73" s="175">
        <v>0</v>
      </c>
      <c r="O73" s="175">
        <v>0</v>
      </c>
      <c r="P73" s="175">
        <v>0</v>
      </c>
      <c r="Q73" s="130" t="s">
        <v>144</v>
      </c>
      <c r="R73" s="130" t="s">
        <v>144</v>
      </c>
    </row>
    <row r="74" spans="1:18" s="127" customFormat="1" ht="11.4" thickTop="1" thickBot="1" x14ac:dyDescent="0.25">
      <c r="A74" s="136" t="s">
        <v>204</v>
      </c>
      <c r="B74" s="125">
        <v>3132</v>
      </c>
      <c r="C74" s="125">
        <v>510</v>
      </c>
      <c r="D74" s="175">
        <v>0</v>
      </c>
      <c r="E74" s="130" t="s">
        <v>144</v>
      </c>
      <c r="F74" s="130" t="s">
        <v>144</v>
      </c>
      <c r="G74" s="130" t="s">
        <v>144</v>
      </c>
      <c r="H74" s="130" t="s">
        <v>144</v>
      </c>
      <c r="I74" s="130" t="s">
        <v>144</v>
      </c>
      <c r="J74" s="130" t="s">
        <v>144</v>
      </c>
      <c r="K74" s="175">
        <v>0</v>
      </c>
      <c r="L74" s="175">
        <v>0</v>
      </c>
      <c r="M74" s="175">
        <v>0</v>
      </c>
      <c r="N74" s="175">
        <v>0</v>
      </c>
      <c r="O74" s="175">
        <v>0</v>
      </c>
      <c r="P74" s="175">
        <v>0</v>
      </c>
      <c r="Q74" s="130" t="s">
        <v>144</v>
      </c>
      <c r="R74" s="130" t="s">
        <v>144</v>
      </c>
    </row>
    <row r="75" spans="1:18" s="127" customFormat="1" ht="11.4" thickTop="1" thickBot="1" x14ac:dyDescent="0.25">
      <c r="A75" s="134" t="s">
        <v>205</v>
      </c>
      <c r="B75" s="135">
        <v>3140</v>
      </c>
      <c r="C75" s="135">
        <v>520</v>
      </c>
      <c r="D75" s="174">
        <f>SUM(D76:D78)</f>
        <v>0</v>
      </c>
      <c r="E75" s="130" t="s">
        <v>144</v>
      </c>
      <c r="F75" s="130" t="s">
        <v>144</v>
      </c>
      <c r="G75" s="130" t="s">
        <v>144</v>
      </c>
      <c r="H75" s="130" t="s">
        <v>144</v>
      </c>
      <c r="I75" s="130" t="s">
        <v>144</v>
      </c>
      <c r="J75" s="130" t="s">
        <v>144</v>
      </c>
      <c r="K75" s="174">
        <f t="shared" ref="K75:P75" si="14">SUM(K76:K78)</f>
        <v>0</v>
      </c>
      <c r="L75" s="174">
        <f t="shared" si="14"/>
        <v>0</v>
      </c>
      <c r="M75" s="174">
        <f t="shared" si="14"/>
        <v>0</v>
      </c>
      <c r="N75" s="174">
        <f t="shared" si="14"/>
        <v>0</v>
      </c>
      <c r="O75" s="174">
        <f t="shared" si="14"/>
        <v>0</v>
      </c>
      <c r="P75" s="174">
        <f t="shared" si="14"/>
        <v>0</v>
      </c>
      <c r="Q75" s="130" t="s">
        <v>144</v>
      </c>
      <c r="R75" s="130" t="s">
        <v>144</v>
      </c>
    </row>
    <row r="76" spans="1:18" s="127" customFormat="1" ht="13.2" thickTop="1" thickBot="1" x14ac:dyDescent="0.25">
      <c r="A76" s="57" t="s">
        <v>206</v>
      </c>
      <c r="B76" s="125">
        <v>3141</v>
      </c>
      <c r="C76" s="125">
        <v>530</v>
      </c>
      <c r="D76" s="175">
        <v>0</v>
      </c>
      <c r="E76" s="130" t="s">
        <v>144</v>
      </c>
      <c r="F76" s="130" t="s">
        <v>144</v>
      </c>
      <c r="G76" s="130" t="s">
        <v>144</v>
      </c>
      <c r="H76" s="130" t="s">
        <v>144</v>
      </c>
      <c r="I76" s="130" t="s">
        <v>144</v>
      </c>
      <c r="J76" s="130" t="s">
        <v>144</v>
      </c>
      <c r="K76" s="175">
        <v>0</v>
      </c>
      <c r="L76" s="175">
        <v>0</v>
      </c>
      <c r="M76" s="175">
        <v>0</v>
      </c>
      <c r="N76" s="175">
        <v>0</v>
      </c>
      <c r="O76" s="175">
        <v>0</v>
      </c>
      <c r="P76" s="175">
        <v>0</v>
      </c>
      <c r="Q76" s="130" t="s">
        <v>144</v>
      </c>
      <c r="R76" s="130" t="s">
        <v>144</v>
      </c>
    </row>
    <row r="77" spans="1:18" s="127" customFormat="1" ht="13.2" thickTop="1" thickBot="1" x14ac:dyDescent="0.25">
      <c r="A77" s="57" t="s">
        <v>207</v>
      </c>
      <c r="B77" s="125">
        <v>3142</v>
      </c>
      <c r="C77" s="125">
        <v>540</v>
      </c>
      <c r="D77" s="175">
        <v>0</v>
      </c>
      <c r="E77" s="130" t="s">
        <v>144</v>
      </c>
      <c r="F77" s="130" t="s">
        <v>144</v>
      </c>
      <c r="G77" s="130" t="s">
        <v>144</v>
      </c>
      <c r="H77" s="130" t="s">
        <v>144</v>
      </c>
      <c r="I77" s="130" t="s">
        <v>144</v>
      </c>
      <c r="J77" s="130" t="s">
        <v>144</v>
      </c>
      <c r="K77" s="175">
        <v>0</v>
      </c>
      <c r="L77" s="175">
        <v>0</v>
      </c>
      <c r="M77" s="175">
        <v>0</v>
      </c>
      <c r="N77" s="175">
        <v>0</v>
      </c>
      <c r="O77" s="175">
        <v>0</v>
      </c>
      <c r="P77" s="175">
        <v>0</v>
      </c>
      <c r="Q77" s="130" t="s">
        <v>144</v>
      </c>
      <c r="R77" s="130" t="s">
        <v>144</v>
      </c>
    </row>
    <row r="78" spans="1:18" s="127" customFormat="1" ht="13.2" thickTop="1" thickBot="1" x14ac:dyDescent="0.25">
      <c r="A78" s="57" t="s">
        <v>208</v>
      </c>
      <c r="B78" s="125">
        <v>3143</v>
      </c>
      <c r="C78" s="125">
        <v>550</v>
      </c>
      <c r="D78" s="175">
        <v>0</v>
      </c>
      <c r="E78" s="130" t="s">
        <v>144</v>
      </c>
      <c r="F78" s="130" t="s">
        <v>144</v>
      </c>
      <c r="G78" s="130" t="s">
        <v>144</v>
      </c>
      <c r="H78" s="130" t="s">
        <v>144</v>
      </c>
      <c r="I78" s="130" t="s">
        <v>144</v>
      </c>
      <c r="J78" s="130" t="s">
        <v>144</v>
      </c>
      <c r="K78" s="175">
        <v>0</v>
      </c>
      <c r="L78" s="175">
        <v>0</v>
      </c>
      <c r="M78" s="175">
        <v>0</v>
      </c>
      <c r="N78" s="175">
        <v>0</v>
      </c>
      <c r="O78" s="175">
        <v>0</v>
      </c>
      <c r="P78" s="175">
        <v>0</v>
      </c>
      <c r="Q78" s="130" t="s">
        <v>144</v>
      </c>
      <c r="R78" s="130" t="s">
        <v>144</v>
      </c>
    </row>
    <row r="79" spans="1:18" s="127" customFormat="1" ht="11.4" thickTop="1" thickBot="1" x14ac:dyDescent="0.25">
      <c r="A79" s="134" t="s">
        <v>209</v>
      </c>
      <c r="B79" s="135">
        <v>3150</v>
      </c>
      <c r="C79" s="135">
        <v>560</v>
      </c>
      <c r="D79" s="177">
        <v>0</v>
      </c>
      <c r="E79" s="130" t="s">
        <v>144</v>
      </c>
      <c r="F79" s="130" t="s">
        <v>144</v>
      </c>
      <c r="G79" s="130" t="s">
        <v>144</v>
      </c>
      <c r="H79" s="130" t="s">
        <v>144</v>
      </c>
      <c r="I79" s="130" t="s">
        <v>144</v>
      </c>
      <c r="J79" s="130" t="s">
        <v>144</v>
      </c>
      <c r="K79" s="177">
        <v>0</v>
      </c>
      <c r="L79" s="177">
        <v>0</v>
      </c>
      <c r="M79" s="177">
        <v>0</v>
      </c>
      <c r="N79" s="177">
        <v>0</v>
      </c>
      <c r="O79" s="177">
        <v>0</v>
      </c>
      <c r="P79" s="177">
        <v>0</v>
      </c>
      <c r="Q79" s="130" t="s">
        <v>144</v>
      </c>
      <c r="R79" s="130" t="s">
        <v>144</v>
      </c>
    </row>
    <row r="80" spans="1:18" s="127" customFormat="1" ht="11.4" thickTop="1" thickBot="1" x14ac:dyDescent="0.25">
      <c r="A80" s="134" t="s">
        <v>210</v>
      </c>
      <c r="B80" s="135">
        <v>3160</v>
      </c>
      <c r="C80" s="135">
        <v>570</v>
      </c>
      <c r="D80" s="177">
        <v>0</v>
      </c>
      <c r="E80" s="130" t="s">
        <v>144</v>
      </c>
      <c r="F80" s="130" t="s">
        <v>144</v>
      </c>
      <c r="G80" s="130" t="s">
        <v>144</v>
      </c>
      <c r="H80" s="130" t="s">
        <v>144</v>
      </c>
      <c r="I80" s="130" t="s">
        <v>144</v>
      </c>
      <c r="J80" s="130" t="s">
        <v>144</v>
      </c>
      <c r="K80" s="177">
        <v>0</v>
      </c>
      <c r="L80" s="177">
        <v>0</v>
      </c>
      <c r="M80" s="177">
        <v>0</v>
      </c>
      <c r="N80" s="177">
        <v>0</v>
      </c>
      <c r="O80" s="177">
        <v>0</v>
      </c>
      <c r="P80" s="177">
        <v>0</v>
      </c>
      <c r="Q80" s="130" t="s">
        <v>144</v>
      </c>
      <c r="R80" s="130" t="s">
        <v>144</v>
      </c>
    </row>
    <row r="81" spans="1:18" s="127" customFormat="1" ht="11.4" thickTop="1" thickBot="1" x14ac:dyDescent="0.25">
      <c r="A81" s="133" t="s">
        <v>211</v>
      </c>
      <c r="B81" s="64">
        <v>3200</v>
      </c>
      <c r="C81" s="64">
        <v>580</v>
      </c>
      <c r="D81" s="129">
        <f>SUM(D82:D84)</f>
        <v>0</v>
      </c>
      <c r="E81" s="130" t="s">
        <v>144</v>
      </c>
      <c r="F81" s="130" t="s">
        <v>144</v>
      </c>
      <c r="G81" s="130" t="s">
        <v>144</v>
      </c>
      <c r="H81" s="130" t="s">
        <v>144</v>
      </c>
      <c r="I81" s="130" t="s">
        <v>144</v>
      </c>
      <c r="J81" s="130" t="s">
        <v>144</v>
      </c>
      <c r="K81" s="129">
        <f t="shared" ref="K81:P81" si="15">SUM(K82:K84)</f>
        <v>0</v>
      </c>
      <c r="L81" s="129">
        <f t="shared" si="15"/>
        <v>0</v>
      </c>
      <c r="M81" s="129">
        <f t="shared" si="15"/>
        <v>0</v>
      </c>
      <c r="N81" s="129">
        <f t="shared" si="15"/>
        <v>0</v>
      </c>
      <c r="O81" s="129">
        <f t="shared" si="15"/>
        <v>0</v>
      </c>
      <c r="P81" s="129">
        <f t="shared" si="15"/>
        <v>0</v>
      </c>
      <c r="Q81" s="130" t="s">
        <v>144</v>
      </c>
      <c r="R81" s="130" t="s">
        <v>144</v>
      </c>
    </row>
    <row r="82" spans="1:18" s="127" customFormat="1" ht="11.4" thickTop="1" thickBot="1" x14ac:dyDescent="0.25">
      <c r="A82" s="137" t="s">
        <v>212</v>
      </c>
      <c r="B82" s="135">
        <v>3210</v>
      </c>
      <c r="C82" s="135">
        <v>590</v>
      </c>
      <c r="D82" s="177">
        <v>0</v>
      </c>
      <c r="E82" s="130" t="s">
        <v>144</v>
      </c>
      <c r="F82" s="130" t="s">
        <v>144</v>
      </c>
      <c r="G82" s="130" t="s">
        <v>144</v>
      </c>
      <c r="H82" s="130" t="s">
        <v>144</v>
      </c>
      <c r="I82" s="130" t="s">
        <v>144</v>
      </c>
      <c r="J82" s="130" t="s">
        <v>144</v>
      </c>
      <c r="K82" s="177">
        <v>0</v>
      </c>
      <c r="L82" s="177">
        <v>0</v>
      </c>
      <c r="M82" s="177">
        <v>0</v>
      </c>
      <c r="N82" s="177">
        <v>0</v>
      </c>
      <c r="O82" s="177">
        <v>0</v>
      </c>
      <c r="P82" s="177">
        <v>0</v>
      </c>
      <c r="Q82" s="130" t="s">
        <v>144</v>
      </c>
      <c r="R82" s="130" t="s">
        <v>144</v>
      </c>
    </row>
    <row r="83" spans="1:18" s="127" customFormat="1" ht="11.4" thickTop="1" thickBot="1" x14ac:dyDescent="0.25">
      <c r="A83" s="137" t="s">
        <v>213</v>
      </c>
      <c r="B83" s="135">
        <v>3220</v>
      </c>
      <c r="C83" s="135">
        <v>600</v>
      </c>
      <c r="D83" s="177">
        <v>0</v>
      </c>
      <c r="E83" s="130" t="s">
        <v>144</v>
      </c>
      <c r="F83" s="130" t="s">
        <v>144</v>
      </c>
      <c r="G83" s="130" t="s">
        <v>144</v>
      </c>
      <c r="H83" s="130" t="s">
        <v>144</v>
      </c>
      <c r="I83" s="130" t="s">
        <v>144</v>
      </c>
      <c r="J83" s="130" t="s">
        <v>144</v>
      </c>
      <c r="K83" s="177">
        <v>0</v>
      </c>
      <c r="L83" s="177">
        <v>0</v>
      </c>
      <c r="M83" s="177">
        <v>0</v>
      </c>
      <c r="N83" s="177">
        <v>0</v>
      </c>
      <c r="O83" s="177">
        <v>0</v>
      </c>
      <c r="P83" s="177">
        <v>0</v>
      </c>
      <c r="Q83" s="130" t="s">
        <v>144</v>
      </c>
      <c r="R83" s="130" t="s">
        <v>144</v>
      </c>
    </row>
    <row r="84" spans="1:18" s="127" customFormat="1" ht="12.75" customHeight="1" thickTop="1" thickBot="1" x14ac:dyDescent="0.25">
      <c r="A84" s="134" t="s">
        <v>214</v>
      </c>
      <c r="B84" s="135">
        <v>3230</v>
      </c>
      <c r="C84" s="135">
        <v>610</v>
      </c>
      <c r="D84" s="177">
        <v>0</v>
      </c>
      <c r="E84" s="130" t="s">
        <v>144</v>
      </c>
      <c r="F84" s="130" t="s">
        <v>144</v>
      </c>
      <c r="G84" s="130" t="s">
        <v>144</v>
      </c>
      <c r="H84" s="130" t="s">
        <v>144</v>
      </c>
      <c r="I84" s="130" t="s">
        <v>144</v>
      </c>
      <c r="J84" s="130" t="s">
        <v>144</v>
      </c>
      <c r="K84" s="177">
        <v>0</v>
      </c>
      <c r="L84" s="177">
        <v>0</v>
      </c>
      <c r="M84" s="177">
        <v>0</v>
      </c>
      <c r="N84" s="177">
        <v>0</v>
      </c>
      <c r="O84" s="177">
        <v>0</v>
      </c>
      <c r="P84" s="177">
        <v>0</v>
      </c>
      <c r="Q84" s="130" t="s">
        <v>144</v>
      </c>
      <c r="R84" s="130" t="s">
        <v>144</v>
      </c>
    </row>
    <row r="85" spans="1:18" s="127" customFormat="1" ht="13.5" customHeight="1" thickTop="1" thickBot="1" x14ac:dyDescent="0.25">
      <c r="A85" s="137" t="s">
        <v>215</v>
      </c>
      <c r="B85" s="135">
        <v>3240</v>
      </c>
      <c r="C85" s="135">
        <v>620</v>
      </c>
      <c r="D85" s="177">
        <v>0</v>
      </c>
      <c r="E85" s="130" t="s">
        <v>144</v>
      </c>
      <c r="F85" s="130" t="s">
        <v>144</v>
      </c>
      <c r="G85" s="130" t="s">
        <v>144</v>
      </c>
      <c r="H85" s="130" t="s">
        <v>144</v>
      </c>
      <c r="I85" s="130" t="s">
        <v>144</v>
      </c>
      <c r="J85" s="130" t="s">
        <v>144</v>
      </c>
      <c r="K85" s="177">
        <v>0</v>
      </c>
      <c r="L85" s="177">
        <v>0</v>
      </c>
      <c r="M85" s="177">
        <v>0</v>
      </c>
      <c r="N85" s="177">
        <v>0</v>
      </c>
      <c r="O85" s="177">
        <v>0</v>
      </c>
      <c r="P85" s="177">
        <v>0</v>
      </c>
      <c r="Q85" s="130" t="s">
        <v>144</v>
      </c>
      <c r="R85" s="130" t="s">
        <v>144</v>
      </c>
    </row>
    <row r="86" spans="1:18" s="127" customFormat="1" ht="12" hidden="1" customHeight="1" x14ac:dyDescent="0.2">
      <c r="A86" s="143"/>
      <c r="B86" s="144"/>
      <c r="C86" s="144"/>
      <c r="D86" s="181"/>
      <c r="E86" s="181"/>
      <c r="F86" s="182"/>
      <c r="G86" s="182"/>
      <c r="H86" s="182"/>
      <c r="I86" s="182"/>
      <c r="J86" s="182"/>
      <c r="K86" s="181"/>
      <c r="L86" s="181"/>
      <c r="M86" s="181"/>
      <c r="N86" s="181"/>
      <c r="O86" s="181"/>
      <c r="P86" s="181"/>
      <c r="Q86" s="181"/>
      <c r="R86" s="182"/>
    </row>
    <row r="87" spans="1:18" s="127" customFormat="1" ht="12" hidden="1" customHeight="1" thickTop="1" x14ac:dyDescent="0.2">
      <c r="A87" s="147"/>
      <c r="B87" s="148"/>
      <c r="C87" s="148"/>
      <c r="D87" s="183"/>
      <c r="E87" s="183"/>
      <c r="F87" s="184"/>
      <c r="G87" s="184"/>
      <c r="H87" s="184"/>
      <c r="I87" s="184"/>
      <c r="J87" s="184"/>
      <c r="K87" s="183"/>
      <c r="L87" s="183"/>
      <c r="M87" s="183"/>
      <c r="N87" s="183"/>
      <c r="O87" s="183"/>
      <c r="P87" s="183"/>
      <c r="Q87" s="183"/>
      <c r="R87" s="184"/>
    </row>
    <row r="88" spans="1:18" s="127" customFormat="1" ht="12" hidden="1" customHeight="1" thickTop="1" x14ac:dyDescent="0.2">
      <c r="A88" s="147" t="s">
        <v>216</v>
      </c>
      <c r="B88" s="148">
        <v>2450</v>
      </c>
      <c r="C88" s="148">
        <v>610</v>
      </c>
      <c r="D88" s="183" t="s">
        <v>47</v>
      </c>
      <c r="E88" s="183"/>
      <c r="F88" s="184" t="s">
        <v>144</v>
      </c>
      <c r="G88" s="184" t="s">
        <v>144</v>
      </c>
      <c r="H88" s="184" t="s">
        <v>144</v>
      </c>
      <c r="I88" s="184" t="s">
        <v>144</v>
      </c>
      <c r="J88" s="184" t="s">
        <v>144</v>
      </c>
      <c r="K88" s="183" t="s">
        <v>47</v>
      </c>
      <c r="L88" s="183"/>
      <c r="M88" s="183"/>
      <c r="N88" s="183" t="s">
        <v>47</v>
      </c>
      <c r="O88" s="183" t="s">
        <v>47</v>
      </c>
      <c r="P88" s="183" t="s">
        <v>47</v>
      </c>
      <c r="Q88" s="183"/>
      <c r="R88" s="184" t="s">
        <v>144</v>
      </c>
    </row>
    <row r="89" spans="1:18" s="127" customFormat="1" ht="12" hidden="1" customHeight="1" thickTop="1" x14ac:dyDescent="0.2">
      <c r="A89" s="153" t="s">
        <v>217</v>
      </c>
      <c r="B89" s="154">
        <v>4100</v>
      </c>
      <c r="C89" s="154">
        <v>620</v>
      </c>
      <c r="D89" s="184" t="s">
        <v>144</v>
      </c>
      <c r="E89" s="184"/>
      <c r="F89" s="184" t="s">
        <v>144</v>
      </c>
      <c r="G89" s="184" t="s">
        <v>144</v>
      </c>
      <c r="H89" s="184" t="s">
        <v>144</v>
      </c>
      <c r="I89" s="184" t="s">
        <v>144</v>
      </c>
      <c r="J89" s="184" t="s">
        <v>144</v>
      </c>
      <c r="K89" s="184" t="s">
        <v>144</v>
      </c>
      <c r="L89" s="184"/>
      <c r="M89" s="184"/>
      <c r="N89" s="184" t="s">
        <v>144</v>
      </c>
      <c r="O89" s="184" t="s">
        <v>144</v>
      </c>
      <c r="P89" s="184" t="s">
        <v>144</v>
      </c>
      <c r="Q89" s="184"/>
      <c r="R89" s="184" t="s">
        <v>144</v>
      </c>
    </row>
    <row r="90" spans="1:18" s="127" customFormat="1" ht="12" hidden="1" customHeight="1" thickTop="1" x14ac:dyDescent="0.2">
      <c r="A90" s="147" t="s">
        <v>218</v>
      </c>
      <c r="B90" s="148">
        <v>4110</v>
      </c>
      <c r="C90" s="154">
        <v>630</v>
      </c>
      <c r="D90" s="184" t="s">
        <v>144</v>
      </c>
      <c r="E90" s="184"/>
      <c r="F90" s="184" t="s">
        <v>144</v>
      </c>
      <c r="G90" s="184" t="s">
        <v>144</v>
      </c>
      <c r="H90" s="184" t="s">
        <v>144</v>
      </c>
      <c r="I90" s="184" t="s">
        <v>144</v>
      </c>
      <c r="J90" s="184" t="s">
        <v>144</v>
      </c>
      <c r="K90" s="184" t="s">
        <v>144</v>
      </c>
      <c r="L90" s="184"/>
      <c r="M90" s="184"/>
      <c r="N90" s="184" t="s">
        <v>144</v>
      </c>
      <c r="O90" s="184" t="s">
        <v>144</v>
      </c>
      <c r="P90" s="184" t="s">
        <v>144</v>
      </c>
      <c r="Q90" s="184"/>
      <c r="R90" s="184" t="s">
        <v>144</v>
      </c>
    </row>
    <row r="91" spans="1:18" s="127" customFormat="1" ht="12" hidden="1" customHeight="1" thickTop="1" x14ac:dyDescent="0.2">
      <c r="A91" s="155" t="s">
        <v>219</v>
      </c>
      <c r="B91" s="156">
        <v>4111</v>
      </c>
      <c r="C91" s="154">
        <v>640</v>
      </c>
      <c r="D91" s="184" t="s">
        <v>144</v>
      </c>
      <c r="E91" s="184"/>
      <c r="F91" s="184" t="s">
        <v>144</v>
      </c>
      <c r="G91" s="184" t="s">
        <v>144</v>
      </c>
      <c r="H91" s="184" t="s">
        <v>144</v>
      </c>
      <c r="I91" s="184" t="s">
        <v>144</v>
      </c>
      <c r="J91" s="184" t="s">
        <v>144</v>
      </c>
      <c r="K91" s="184" t="s">
        <v>144</v>
      </c>
      <c r="L91" s="184"/>
      <c r="M91" s="184"/>
      <c r="N91" s="184" t="s">
        <v>144</v>
      </c>
      <c r="O91" s="184" t="s">
        <v>144</v>
      </c>
      <c r="P91" s="184" t="s">
        <v>144</v>
      </c>
      <c r="Q91" s="184"/>
      <c r="R91" s="184" t="s">
        <v>144</v>
      </c>
    </row>
    <row r="92" spans="1:18" s="127" customFormat="1" ht="12" hidden="1" customHeight="1" thickTop="1" x14ac:dyDescent="0.2">
      <c r="A92" s="155" t="s">
        <v>220</v>
      </c>
      <c r="B92" s="156">
        <v>4112</v>
      </c>
      <c r="C92" s="154">
        <v>650</v>
      </c>
      <c r="D92" s="184" t="s">
        <v>144</v>
      </c>
      <c r="E92" s="184"/>
      <c r="F92" s="184" t="s">
        <v>144</v>
      </c>
      <c r="G92" s="184" t="s">
        <v>144</v>
      </c>
      <c r="H92" s="184" t="s">
        <v>144</v>
      </c>
      <c r="I92" s="184" t="s">
        <v>144</v>
      </c>
      <c r="J92" s="184" t="s">
        <v>144</v>
      </c>
      <c r="K92" s="184" t="s">
        <v>144</v>
      </c>
      <c r="L92" s="184"/>
      <c r="M92" s="184"/>
      <c r="N92" s="184" t="s">
        <v>144</v>
      </c>
      <c r="O92" s="184" t="s">
        <v>144</v>
      </c>
      <c r="P92" s="184" t="s">
        <v>144</v>
      </c>
      <c r="Q92" s="184"/>
      <c r="R92" s="184" t="s">
        <v>144</v>
      </c>
    </row>
    <row r="93" spans="1:18" s="127" customFormat="1" ht="12" hidden="1" customHeight="1" thickTop="1" x14ac:dyDescent="0.2">
      <c r="A93" s="157" t="s">
        <v>221</v>
      </c>
      <c r="B93" s="156">
        <v>4113</v>
      </c>
      <c r="C93" s="154">
        <v>660</v>
      </c>
      <c r="D93" s="184" t="s">
        <v>144</v>
      </c>
      <c r="E93" s="184"/>
      <c r="F93" s="184" t="s">
        <v>144</v>
      </c>
      <c r="G93" s="184" t="s">
        <v>144</v>
      </c>
      <c r="H93" s="184" t="s">
        <v>144</v>
      </c>
      <c r="I93" s="184" t="s">
        <v>144</v>
      </c>
      <c r="J93" s="184" t="s">
        <v>144</v>
      </c>
      <c r="K93" s="184" t="s">
        <v>144</v>
      </c>
      <c r="L93" s="184"/>
      <c r="M93" s="184"/>
      <c r="N93" s="184" t="s">
        <v>144</v>
      </c>
      <c r="O93" s="184" t="s">
        <v>144</v>
      </c>
      <c r="P93" s="184" t="s">
        <v>144</v>
      </c>
      <c r="Q93" s="184"/>
      <c r="R93" s="184" t="s">
        <v>144</v>
      </c>
    </row>
    <row r="94" spans="1:18" s="127" customFormat="1" ht="12" hidden="1" customHeight="1" thickTop="1" x14ac:dyDescent="0.2">
      <c r="A94" s="147" t="s">
        <v>222</v>
      </c>
      <c r="B94" s="148">
        <v>4120</v>
      </c>
      <c r="C94" s="154">
        <v>670</v>
      </c>
      <c r="D94" s="184" t="s">
        <v>144</v>
      </c>
      <c r="E94" s="184"/>
      <c r="F94" s="184" t="s">
        <v>144</v>
      </c>
      <c r="G94" s="184" t="s">
        <v>144</v>
      </c>
      <c r="H94" s="184" t="s">
        <v>144</v>
      </c>
      <c r="I94" s="184" t="s">
        <v>144</v>
      </c>
      <c r="J94" s="184" t="s">
        <v>144</v>
      </c>
      <c r="K94" s="184" t="s">
        <v>144</v>
      </c>
      <c r="L94" s="184"/>
      <c r="M94" s="184"/>
      <c r="N94" s="184" t="s">
        <v>144</v>
      </c>
      <c r="O94" s="184" t="s">
        <v>144</v>
      </c>
      <c r="P94" s="184" t="s">
        <v>144</v>
      </c>
      <c r="Q94" s="184"/>
      <c r="R94" s="184" t="s">
        <v>144</v>
      </c>
    </row>
    <row r="95" spans="1:18" s="127" customFormat="1" ht="12" hidden="1" customHeight="1" thickTop="1" x14ac:dyDescent="0.2">
      <c r="A95" s="158" t="s">
        <v>223</v>
      </c>
      <c r="B95" s="156">
        <v>4121</v>
      </c>
      <c r="C95" s="154">
        <v>680</v>
      </c>
      <c r="D95" s="184" t="s">
        <v>144</v>
      </c>
      <c r="E95" s="184"/>
      <c r="F95" s="184" t="s">
        <v>144</v>
      </c>
      <c r="G95" s="184" t="s">
        <v>144</v>
      </c>
      <c r="H95" s="184" t="s">
        <v>144</v>
      </c>
      <c r="I95" s="184" t="s">
        <v>144</v>
      </c>
      <c r="J95" s="184" t="s">
        <v>144</v>
      </c>
      <c r="K95" s="184" t="s">
        <v>144</v>
      </c>
      <c r="L95" s="184"/>
      <c r="M95" s="184"/>
      <c r="N95" s="184" t="s">
        <v>144</v>
      </c>
      <c r="O95" s="184" t="s">
        <v>144</v>
      </c>
      <c r="P95" s="184" t="s">
        <v>144</v>
      </c>
      <c r="Q95" s="184"/>
      <c r="R95" s="184" t="s">
        <v>144</v>
      </c>
    </row>
    <row r="96" spans="1:18" s="127" customFormat="1" ht="12" hidden="1" customHeight="1" thickTop="1" x14ac:dyDescent="0.2">
      <c r="A96" s="158" t="s">
        <v>224</v>
      </c>
      <c r="B96" s="156">
        <v>4122</v>
      </c>
      <c r="C96" s="154">
        <v>690</v>
      </c>
      <c r="D96" s="184" t="s">
        <v>144</v>
      </c>
      <c r="E96" s="184"/>
      <c r="F96" s="184" t="s">
        <v>144</v>
      </c>
      <c r="G96" s="184" t="s">
        <v>144</v>
      </c>
      <c r="H96" s="184" t="s">
        <v>144</v>
      </c>
      <c r="I96" s="184" t="s">
        <v>144</v>
      </c>
      <c r="J96" s="184" t="s">
        <v>144</v>
      </c>
      <c r="K96" s="184" t="s">
        <v>144</v>
      </c>
      <c r="L96" s="184"/>
      <c r="M96" s="184"/>
      <c r="N96" s="184" t="s">
        <v>144</v>
      </c>
      <c r="O96" s="184" t="s">
        <v>144</v>
      </c>
      <c r="P96" s="184" t="s">
        <v>144</v>
      </c>
      <c r="Q96" s="184"/>
      <c r="R96" s="184" t="s">
        <v>144</v>
      </c>
    </row>
    <row r="97" spans="1:18" s="127" customFormat="1" ht="12" hidden="1" customHeight="1" thickTop="1" x14ac:dyDescent="0.2">
      <c r="A97" s="155" t="s">
        <v>225</v>
      </c>
      <c r="B97" s="156">
        <v>4123</v>
      </c>
      <c r="C97" s="154">
        <v>700</v>
      </c>
      <c r="D97" s="184" t="s">
        <v>144</v>
      </c>
      <c r="E97" s="184"/>
      <c r="F97" s="184" t="s">
        <v>144</v>
      </c>
      <c r="G97" s="184" t="s">
        <v>144</v>
      </c>
      <c r="H97" s="184" t="s">
        <v>144</v>
      </c>
      <c r="I97" s="184" t="s">
        <v>144</v>
      </c>
      <c r="J97" s="184" t="s">
        <v>144</v>
      </c>
      <c r="K97" s="184" t="s">
        <v>144</v>
      </c>
      <c r="L97" s="184"/>
      <c r="M97" s="184"/>
      <c r="N97" s="184" t="s">
        <v>144</v>
      </c>
      <c r="O97" s="184" t="s">
        <v>144</v>
      </c>
      <c r="P97" s="184" t="s">
        <v>144</v>
      </c>
      <c r="Q97" s="184"/>
      <c r="R97" s="184" t="s">
        <v>144</v>
      </c>
    </row>
    <row r="98" spans="1:18" s="127" customFormat="1" ht="12" hidden="1" customHeight="1" thickTop="1" x14ac:dyDescent="0.2">
      <c r="A98" s="153" t="s">
        <v>226</v>
      </c>
      <c r="B98" s="154">
        <v>4200</v>
      </c>
      <c r="C98" s="154">
        <v>710</v>
      </c>
      <c r="D98" s="184" t="s">
        <v>144</v>
      </c>
      <c r="E98" s="184"/>
      <c r="F98" s="184" t="s">
        <v>144</v>
      </c>
      <c r="G98" s="184" t="s">
        <v>144</v>
      </c>
      <c r="H98" s="184" t="s">
        <v>144</v>
      </c>
      <c r="I98" s="184" t="s">
        <v>144</v>
      </c>
      <c r="J98" s="184" t="s">
        <v>144</v>
      </c>
      <c r="K98" s="184" t="s">
        <v>144</v>
      </c>
      <c r="L98" s="184"/>
      <c r="M98" s="184"/>
      <c r="N98" s="184" t="s">
        <v>144</v>
      </c>
      <c r="O98" s="184" t="s">
        <v>144</v>
      </c>
      <c r="P98" s="184" t="s">
        <v>144</v>
      </c>
      <c r="Q98" s="184"/>
      <c r="R98" s="184" t="s">
        <v>144</v>
      </c>
    </row>
    <row r="99" spans="1:18" ht="12" hidden="1" customHeight="1" thickTop="1" x14ac:dyDescent="0.3">
      <c r="A99" s="147" t="s">
        <v>227</v>
      </c>
      <c r="B99" s="148">
        <v>4210</v>
      </c>
      <c r="C99" s="154">
        <v>720</v>
      </c>
      <c r="D99" s="184" t="s">
        <v>144</v>
      </c>
      <c r="E99" s="184"/>
      <c r="F99" s="184" t="s">
        <v>144</v>
      </c>
      <c r="G99" s="184" t="s">
        <v>144</v>
      </c>
      <c r="H99" s="184" t="s">
        <v>144</v>
      </c>
      <c r="I99" s="184" t="s">
        <v>144</v>
      </c>
      <c r="J99" s="184" t="s">
        <v>144</v>
      </c>
      <c r="K99" s="184" t="s">
        <v>144</v>
      </c>
      <c r="L99" s="184"/>
      <c r="M99" s="184"/>
      <c r="N99" s="184" t="s">
        <v>144</v>
      </c>
      <c r="O99" s="184" t="s">
        <v>144</v>
      </c>
      <c r="P99" s="184" t="s">
        <v>144</v>
      </c>
      <c r="Q99" s="184"/>
      <c r="R99" s="184" t="s">
        <v>144</v>
      </c>
    </row>
    <row r="100" spans="1:18" ht="12" hidden="1" customHeight="1" thickTop="1" x14ac:dyDescent="0.3">
      <c r="A100" s="147" t="s">
        <v>228</v>
      </c>
      <c r="B100" s="148">
        <v>4220</v>
      </c>
      <c r="C100" s="154">
        <v>730</v>
      </c>
      <c r="D100" s="184" t="s">
        <v>144</v>
      </c>
      <c r="E100" s="184"/>
      <c r="F100" s="184" t="s">
        <v>144</v>
      </c>
      <c r="G100" s="184" t="s">
        <v>144</v>
      </c>
      <c r="H100" s="184" t="s">
        <v>144</v>
      </c>
      <c r="I100" s="184" t="s">
        <v>144</v>
      </c>
      <c r="J100" s="184" t="s">
        <v>144</v>
      </c>
      <c r="K100" s="184" t="s">
        <v>144</v>
      </c>
      <c r="L100" s="184"/>
      <c r="M100" s="184"/>
      <c r="N100" s="184" t="s">
        <v>144</v>
      </c>
      <c r="O100" s="184" t="s">
        <v>144</v>
      </c>
      <c r="P100" s="184" t="s">
        <v>144</v>
      </c>
      <c r="Q100" s="184"/>
      <c r="R100" s="184" t="s">
        <v>144</v>
      </c>
    </row>
    <row r="101" spans="1:18" ht="3" customHeight="1" thickTop="1" x14ac:dyDescent="0.3">
      <c r="A101" s="161"/>
      <c r="B101" s="162"/>
      <c r="C101" s="163"/>
      <c r="D101" s="164"/>
      <c r="E101" s="164"/>
      <c r="F101" s="164"/>
      <c r="J101" s="187"/>
      <c r="K101" s="187"/>
      <c r="L101" s="187"/>
      <c r="M101" s="187"/>
      <c r="N101" s="187"/>
      <c r="O101" s="187"/>
      <c r="P101" s="187"/>
      <c r="Q101" s="187"/>
      <c r="R101" s="187"/>
    </row>
    <row r="102" spans="1:18" x14ac:dyDescent="0.3">
      <c r="A102" s="6" t="str">
        <f>[1]ЗАПОЛНИТЬ!F30</f>
        <v xml:space="preserve">Керівник </v>
      </c>
      <c r="C102" s="9"/>
      <c r="D102" s="187"/>
      <c r="E102" s="187"/>
      <c r="F102" s="187"/>
      <c r="G102" s="187"/>
      <c r="H102" s="192" t="str">
        <f>[1]ЗАПОЛНИТЬ!F26</f>
        <v>Л.О.Темченко</v>
      </c>
      <c r="I102" s="192"/>
      <c r="J102" s="192"/>
    </row>
    <row r="103" spans="1:18" ht="12" customHeight="1" x14ac:dyDescent="0.3">
      <c r="A103" s="6"/>
      <c r="C103" s="9"/>
      <c r="D103" s="89" t="s">
        <v>115</v>
      </c>
      <c r="E103" s="89"/>
      <c r="F103" s="89"/>
      <c r="H103" s="189" t="s">
        <v>116</v>
      </c>
      <c r="I103" s="189"/>
      <c r="J103" s="189"/>
    </row>
    <row r="104" spans="1:18" x14ac:dyDescent="0.3">
      <c r="A104" s="6" t="str">
        <f>[1]ЗАПОЛНИТЬ!F31</f>
        <v>Головний бухгалтер</v>
      </c>
      <c r="C104" s="1"/>
      <c r="D104" s="190"/>
      <c r="E104" s="190"/>
      <c r="F104" s="190"/>
      <c r="H104" s="193" t="str">
        <f>[1]ЗАПОЛНИТЬ!F28</f>
        <v>А.М.Трусевич</v>
      </c>
      <c r="I104" s="193"/>
      <c r="J104" s="193"/>
    </row>
    <row r="105" spans="1:18" x14ac:dyDescent="0.3">
      <c r="A105" s="94" t="str">
        <f>[1]ЗАПОЛНИТЬ!C19</f>
        <v>"11" квітня 2016 року</v>
      </c>
      <c r="C105" s="1"/>
      <c r="D105" s="89" t="s">
        <v>115</v>
      </c>
      <c r="E105" s="89"/>
      <c r="F105" s="89"/>
      <c r="H105" s="189" t="s">
        <v>116</v>
      </c>
      <c r="I105" s="189"/>
      <c r="J105" s="189"/>
    </row>
    <row r="106" spans="1:18" x14ac:dyDescent="0.3">
      <c r="A106" s="21" t="s">
        <v>229</v>
      </c>
    </row>
  </sheetData>
  <mergeCells count="45">
    <mergeCell ref="H104:J104"/>
    <mergeCell ref="H105:J105"/>
    <mergeCell ref="L20:L21"/>
    <mergeCell ref="M20:N20"/>
    <mergeCell ref="Q20:Q21"/>
    <mergeCell ref="R20:R21"/>
    <mergeCell ref="H102:J102"/>
    <mergeCell ref="H103:J103"/>
    <mergeCell ref="H18:H21"/>
    <mergeCell ref="I18:I21"/>
    <mergeCell ref="J18:J21"/>
    <mergeCell ref="K18:N18"/>
    <mergeCell ref="O18:P18"/>
    <mergeCell ref="Q18:R19"/>
    <mergeCell ref="K19:K21"/>
    <mergeCell ref="L19:N19"/>
    <mergeCell ref="O19:O21"/>
    <mergeCell ref="P19:P21"/>
    <mergeCell ref="A18:A21"/>
    <mergeCell ref="B18:B21"/>
    <mergeCell ref="C18:C21"/>
    <mergeCell ref="D18:D21"/>
    <mergeCell ref="E18:F18"/>
    <mergeCell ref="G18:G21"/>
    <mergeCell ref="E19:E21"/>
    <mergeCell ref="F19:F21"/>
    <mergeCell ref="A13:D13"/>
    <mergeCell ref="G13:R13"/>
    <mergeCell ref="A14:D14"/>
    <mergeCell ref="G14:R14"/>
    <mergeCell ref="A15:D15"/>
    <mergeCell ref="G15:R15"/>
    <mergeCell ref="B10:O10"/>
    <mergeCell ref="Q10:R10"/>
    <mergeCell ref="B11:O11"/>
    <mergeCell ref="Q11:R11"/>
    <mergeCell ref="A12:D12"/>
    <mergeCell ref="G12:O12"/>
    <mergeCell ref="J1:R2"/>
    <mergeCell ref="A3:R3"/>
    <mergeCell ref="A4:J4"/>
    <mergeCell ref="A6:R6"/>
    <mergeCell ref="Q8:R8"/>
    <mergeCell ref="B9:O9"/>
    <mergeCell ref="Q9:R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10"/>
  <sheetViews>
    <sheetView topLeftCell="A51" workbookViewId="0">
      <selection activeCell="B126" sqref="B126"/>
    </sheetView>
  </sheetViews>
  <sheetFormatPr defaultColWidth="9.109375" defaultRowHeight="10.199999999999999" x14ac:dyDescent="0.2"/>
  <cols>
    <col min="1" max="1" width="9.5546875" style="21" customWidth="1"/>
    <col min="2" max="2" width="66.33203125" style="27" customWidth="1"/>
    <col min="3" max="3" width="3.88671875" style="27" customWidth="1"/>
    <col min="4" max="4" width="15.33203125" style="27" customWidth="1"/>
    <col min="5" max="5" width="15.6640625" style="27" customWidth="1"/>
    <col min="6" max="256" width="9.109375" style="21"/>
    <col min="257" max="257" width="9.5546875" style="21" customWidth="1"/>
    <col min="258" max="258" width="66.33203125" style="21" customWidth="1"/>
    <col min="259" max="259" width="3.88671875" style="21" customWidth="1"/>
    <col min="260" max="260" width="15.33203125" style="21" customWidth="1"/>
    <col min="261" max="261" width="15.6640625" style="21" customWidth="1"/>
    <col min="262" max="512" width="9.109375" style="21"/>
    <col min="513" max="513" width="9.5546875" style="21" customWidth="1"/>
    <col min="514" max="514" width="66.33203125" style="21" customWidth="1"/>
    <col min="515" max="515" width="3.88671875" style="21" customWidth="1"/>
    <col min="516" max="516" width="15.33203125" style="21" customWidth="1"/>
    <col min="517" max="517" width="15.6640625" style="21" customWidth="1"/>
    <col min="518" max="768" width="9.109375" style="21"/>
    <col min="769" max="769" width="9.5546875" style="21" customWidth="1"/>
    <col min="770" max="770" width="66.33203125" style="21" customWidth="1"/>
    <col min="771" max="771" width="3.88671875" style="21" customWidth="1"/>
    <col min="772" max="772" width="15.33203125" style="21" customWidth="1"/>
    <col min="773" max="773" width="15.6640625" style="21" customWidth="1"/>
    <col min="774" max="1024" width="9.109375" style="21"/>
    <col min="1025" max="1025" width="9.5546875" style="21" customWidth="1"/>
    <col min="1026" max="1026" width="66.33203125" style="21" customWidth="1"/>
    <col min="1027" max="1027" width="3.88671875" style="21" customWidth="1"/>
    <col min="1028" max="1028" width="15.33203125" style="21" customWidth="1"/>
    <col min="1029" max="1029" width="15.6640625" style="21" customWidth="1"/>
    <col min="1030" max="1280" width="9.109375" style="21"/>
    <col min="1281" max="1281" width="9.5546875" style="21" customWidth="1"/>
    <col min="1282" max="1282" width="66.33203125" style="21" customWidth="1"/>
    <col min="1283" max="1283" width="3.88671875" style="21" customWidth="1"/>
    <col min="1284" max="1284" width="15.33203125" style="21" customWidth="1"/>
    <col min="1285" max="1285" width="15.6640625" style="21" customWidth="1"/>
    <col min="1286" max="1536" width="9.109375" style="21"/>
    <col min="1537" max="1537" width="9.5546875" style="21" customWidth="1"/>
    <col min="1538" max="1538" width="66.33203125" style="21" customWidth="1"/>
    <col min="1539" max="1539" width="3.88671875" style="21" customWidth="1"/>
    <col min="1540" max="1540" width="15.33203125" style="21" customWidth="1"/>
    <col min="1541" max="1541" width="15.6640625" style="21" customWidth="1"/>
    <col min="1542" max="1792" width="9.109375" style="21"/>
    <col min="1793" max="1793" width="9.5546875" style="21" customWidth="1"/>
    <col min="1794" max="1794" width="66.33203125" style="21" customWidth="1"/>
    <col min="1795" max="1795" width="3.88671875" style="21" customWidth="1"/>
    <col min="1796" max="1796" width="15.33203125" style="21" customWidth="1"/>
    <col min="1797" max="1797" width="15.6640625" style="21" customWidth="1"/>
    <col min="1798" max="2048" width="9.109375" style="21"/>
    <col min="2049" max="2049" width="9.5546875" style="21" customWidth="1"/>
    <col min="2050" max="2050" width="66.33203125" style="21" customWidth="1"/>
    <col min="2051" max="2051" width="3.88671875" style="21" customWidth="1"/>
    <col min="2052" max="2052" width="15.33203125" style="21" customWidth="1"/>
    <col min="2053" max="2053" width="15.6640625" style="21" customWidth="1"/>
    <col min="2054" max="2304" width="9.109375" style="21"/>
    <col min="2305" max="2305" width="9.5546875" style="21" customWidth="1"/>
    <col min="2306" max="2306" width="66.33203125" style="21" customWidth="1"/>
    <col min="2307" max="2307" width="3.88671875" style="21" customWidth="1"/>
    <col min="2308" max="2308" width="15.33203125" style="21" customWidth="1"/>
    <col min="2309" max="2309" width="15.6640625" style="21" customWidth="1"/>
    <col min="2310" max="2560" width="9.109375" style="21"/>
    <col min="2561" max="2561" width="9.5546875" style="21" customWidth="1"/>
    <col min="2562" max="2562" width="66.33203125" style="21" customWidth="1"/>
    <col min="2563" max="2563" width="3.88671875" style="21" customWidth="1"/>
    <col min="2564" max="2564" width="15.33203125" style="21" customWidth="1"/>
    <col min="2565" max="2565" width="15.6640625" style="21" customWidth="1"/>
    <col min="2566" max="2816" width="9.109375" style="21"/>
    <col min="2817" max="2817" width="9.5546875" style="21" customWidth="1"/>
    <col min="2818" max="2818" width="66.33203125" style="21" customWidth="1"/>
    <col min="2819" max="2819" width="3.88671875" style="21" customWidth="1"/>
    <col min="2820" max="2820" width="15.33203125" style="21" customWidth="1"/>
    <col min="2821" max="2821" width="15.6640625" style="21" customWidth="1"/>
    <col min="2822" max="3072" width="9.109375" style="21"/>
    <col min="3073" max="3073" width="9.5546875" style="21" customWidth="1"/>
    <col min="3074" max="3074" width="66.33203125" style="21" customWidth="1"/>
    <col min="3075" max="3075" width="3.88671875" style="21" customWidth="1"/>
    <col min="3076" max="3076" width="15.33203125" style="21" customWidth="1"/>
    <col min="3077" max="3077" width="15.6640625" style="21" customWidth="1"/>
    <col min="3078" max="3328" width="9.109375" style="21"/>
    <col min="3329" max="3329" width="9.5546875" style="21" customWidth="1"/>
    <col min="3330" max="3330" width="66.33203125" style="21" customWidth="1"/>
    <col min="3331" max="3331" width="3.88671875" style="21" customWidth="1"/>
    <col min="3332" max="3332" width="15.33203125" style="21" customWidth="1"/>
    <col min="3333" max="3333" width="15.6640625" style="21" customWidth="1"/>
    <col min="3334" max="3584" width="9.109375" style="21"/>
    <col min="3585" max="3585" width="9.5546875" style="21" customWidth="1"/>
    <col min="3586" max="3586" width="66.33203125" style="21" customWidth="1"/>
    <col min="3587" max="3587" width="3.88671875" style="21" customWidth="1"/>
    <col min="3588" max="3588" width="15.33203125" style="21" customWidth="1"/>
    <col min="3589" max="3589" width="15.6640625" style="21" customWidth="1"/>
    <col min="3590" max="3840" width="9.109375" style="21"/>
    <col min="3841" max="3841" width="9.5546875" style="21" customWidth="1"/>
    <col min="3842" max="3842" width="66.33203125" style="21" customWidth="1"/>
    <col min="3843" max="3843" width="3.88671875" style="21" customWidth="1"/>
    <col min="3844" max="3844" width="15.33203125" style="21" customWidth="1"/>
    <col min="3845" max="3845" width="15.6640625" style="21" customWidth="1"/>
    <col min="3846" max="4096" width="9.109375" style="21"/>
    <col min="4097" max="4097" width="9.5546875" style="21" customWidth="1"/>
    <col min="4098" max="4098" width="66.33203125" style="21" customWidth="1"/>
    <col min="4099" max="4099" width="3.88671875" style="21" customWidth="1"/>
    <col min="4100" max="4100" width="15.33203125" style="21" customWidth="1"/>
    <col min="4101" max="4101" width="15.6640625" style="21" customWidth="1"/>
    <col min="4102" max="4352" width="9.109375" style="21"/>
    <col min="4353" max="4353" width="9.5546875" style="21" customWidth="1"/>
    <col min="4354" max="4354" width="66.33203125" style="21" customWidth="1"/>
    <col min="4355" max="4355" width="3.88671875" style="21" customWidth="1"/>
    <col min="4356" max="4356" width="15.33203125" style="21" customWidth="1"/>
    <col min="4357" max="4357" width="15.6640625" style="21" customWidth="1"/>
    <col min="4358" max="4608" width="9.109375" style="21"/>
    <col min="4609" max="4609" width="9.5546875" style="21" customWidth="1"/>
    <col min="4610" max="4610" width="66.33203125" style="21" customWidth="1"/>
    <col min="4611" max="4611" width="3.88671875" style="21" customWidth="1"/>
    <col min="4612" max="4612" width="15.33203125" style="21" customWidth="1"/>
    <col min="4613" max="4613" width="15.6640625" style="21" customWidth="1"/>
    <col min="4614" max="4864" width="9.109375" style="21"/>
    <col min="4865" max="4865" width="9.5546875" style="21" customWidth="1"/>
    <col min="4866" max="4866" width="66.33203125" style="21" customWidth="1"/>
    <col min="4867" max="4867" width="3.88671875" style="21" customWidth="1"/>
    <col min="4868" max="4868" width="15.33203125" style="21" customWidth="1"/>
    <col min="4869" max="4869" width="15.6640625" style="21" customWidth="1"/>
    <col min="4870" max="5120" width="9.109375" style="21"/>
    <col min="5121" max="5121" width="9.5546875" style="21" customWidth="1"/>
    <col min="5122" max="5122" width="66.33203125" style="21" customWidth="1"/>
    <col min="5123" max="5123" width="3.88671875" style="21" customWidth="1"/>
    <col min="5124" max="5124" width="15.33203125" style="21" customWidth="1"/>
    <col min="5125" max="5125" width="15.6640625" style="21" customWidth="1"/>
    <col min="5126" max="5376" width="9.109375" style="21"/>
    <col min="5377" max="5377" width="9.5546875" style="21" customWidth="1"/>
    <col min="5378" max="5378" width="66.33203125" style="21" customWidth="1"/>
    <col min="5379" max="5379" width="3.88671875" style="21" customWidth="1"/>
    <col min="5380" max="5380" width="15.33203125" style="21" customWidth="1"/>
    <col min="5381" max="5381" width="15.6640625" style="21" customWidth="1"/>
    <col min="5382" max="5632" width="9.109375" style="21"/>
    <col min="5633" max="5633" width="9.5546875" style="21" customWidth="1"/>
    <col min="5634" max="5634" width="66.33203125" style="21" customWidth="1"/>
    <col min="5635" max="5635" width="3.88671875" style="21" customWidth="1"/>
    <col min="5636" max="5636" width="15.33203125" style="21" customWidth="1"/>
    <col min="5637" max="5637" width="15.6640625" style="21" customWidth="1"/>
    <col min="5638" max="5888" width="9.109375" style="21"/>
    <col min="5889" max="5889" width="9.5546875" style="21" customWidth="1"/>
    <col min="5890" max="5890" width="66.33203125" style="21" customWidth="1"/>
    <col min="5891" max="5891" width="3.88671875" style="21" customWidth="1"/>
    <col min="5892" max="5892" width="15.33203125" style="21" customWidth="1"/>
    <col min="5893" max="5893" width="15.6640625" style="21" customWidth="1"/>
    <col min="5894" max="6144" width="9.109375" style="21"/>
    <col min="6145" max="6145" width="9.5546875" style="21" customWidth="1"/>
    <col min="6146" max="6146" width="66.33203125" style="21" customWidth="1"/>
    <col min="6147" max="6147" width="3.88671875" style="21" customWidth="1"/>
    <col min="6148" max="6148" width="15.33203125" style="21" customWidth="1"/>
    <col min="6149" max="6149" width="15.6640625" style="21" customWidth="1"/>
    <col min="6150" max="6400" width="9.109375" style="21"/>
    <col min="6401" max="6401" width="9.5546875" style="21" customWidth="1"/>
    <col min="6402" max="6402" width="66.33203125" style="21" customWidth="1"/>
    <col min="6403" max="6403" width="3.88671875" style="21" customWidth="1"/>
    <col min="6404" max="6404" width="15.33203125" style="21" customWidth="1"/>
    <col min="6405" max="6405" width="15.6640625" style="21" customWidth="1"/>
    <col min="6406" max="6656" width="9.109375" style="21"/>
    <col min="6657" max="6657" width="9.5546875" style="21" customWidth="1"/>
    <col min="6658" max="6658" width="66.33203125" style="21" customWidth="1"/>
    <col min="6659" max="6659" width="3.88671875" style="21" customWidth="1"/>
    <col min="6660" max="6660" width="15.33203125" style="21" customWidth="1"/>
    <col min="6661" max="6661" width="15.6640625" style="21" customWidth="1"/>
    <col min="6662" max="6912" width="9.109375" style="21"/>
    <col min="6913" max="6913" width="9.5546875" style="21" customWidth="1"/>
    <col min="6914" max="6914" width="66.33203125" style="21" customWidth="1"/>
    <col min="6915" max="6915" width="3.88671875" style="21" customWidth="1"/>
    <col min="6916" max="6916" width="15.33203125" style="21" customWidth="1"/>
    <col min="6917" max="6917" width="15.6640625" style="21" customWidth="1"/>
    <col min="6918" max="7168" width="9.109375" style="21"/>
    <col min="7169" max="7169" width="9.5546875" style="21" customWidth="1"/>
    <col min="7170" max="7170" width="66.33203125" style="21" customWidth="1"/>
    <col min="7171" max="7171" width="3.88671875" style="21" customWidth="1"/>
    <col min="7172" max="7172" width="15.33203125" style="21" customWidth="1"/>
    <col min="7173" max="7173" width="15.6640625" style="21" customWidth="1"/>
    <col min="7174" max="7424" width="9.109375" style="21"/>
    <col min="7425" max="7425" width="9.5546875" style="21" customWidth="1"/>
    <col min="7426" max="7426" width="66.33203125" style="21" customWidth="1"/>
    <col min="7427" max="7427" width="3.88671875" style="21" customWidth="1"/>
    <col min="7428" max="7428" width="15.33203125" style="21" customWidth="1"/>
    <col min="7429" max="7429" width="15.6640625" style="21" customWidth="1"/>
    <col min="7430" max="7680" width="9.109375" style="21"/>
    <col min="7681" max="7681" width="9.5546875" style="21" customWidth="1"/>
    <col min="7682" max="7682" width="66.33203125" style="21" customWidth="1"/>
    <col min="7683" max="7683" width="3.88671875" style="21" customWidth="1"/>
    <col min="7684" max="7684" width="15.33203125" style="21" customWidth="1"/>
    <col min="7685" max="7685" width="15.6640625" style="21" customWidth="1"/>
    <col min="7686" max="7936" width="9.109375" style="21"/>
    <col min="7937" max="7937" width="9.5546875" style="21" customWidth="1"/>
    <col min="7938" max="7938" width="66.33203125" style="21" customWidth="1"/>
    <col min="7939" max="7939" width="3.88671875" style="21" customWidth="1"/>
    <col min="7940" max="7940" width="15.33203125" style="21" customWidth="1"/>
    <col min="7941" max="7941" width="15.6640625" style="21" customWidth="1"/>
    <col min="7942" max="8192" width="9.109375" style="21"/>
    <col min="8193" max="8193" width="9.5546875" style="21" customWidth="1"/>
    <col min="8194" max="8194" width="66.33203125" style="21" customWidth="1"/>
    <col min="8195" max="8195" width="3.88671875" style="21" customWidth="1"/>
    <col min="8196" max="8196" width="15.33203125" style="21" customWidth="1"/>
    <col min="8197" max="8197" width="15.6640625" style="21" customWidth="1"/>
    <col min="8198" max="8448" width="9.109375" style="21"/>
    <col min="8449" max="8449" width="9.5546875" style="21" customWidth="1"/>
    <col min="8450" max="8450" width="66.33203125" style="21" customWidth="1"/>
    <col min="8451" max="8451" width="3.88671875" style="21" customWidth="1"/>
    <col min="8452" max="8452" width="15.33203125" style="21" customWidth="1"/>
    <col min="8453" max="8453" width="15.6640625" style="21" customWidth="1"/>
    <col min="8454" max="8704" width="9.109375" style="21"/>
    <col min="8705" max="8705" width="9.5546875" style="21" customWidth="1"/>
    <col min="8706" max="8706" width="66.33203125" style="21" customWidth="1"/>
    <col min="8707" max="8707" width="3.88671875" style="21" customWidth="1"/>
    <col min="8708" max="8708" width="15.33203125" style="21" customWidth="1"/>
    <col min="8709" max="8709" width="15.6640625" style="21" customWidth="1"/>
    <col min="8710" max="8960" width="9.109375" style="21"/>
    <col min="8961" max="8961" width="9.5546875" style="21" customWidth="1"/>
    <col min="8962" max="8962" width="66.33203125" style="21" customWidth="1"/>
    <col min="8963" max="8963" width="3.88671875" style="21" customWidth="1"/>
    <col min="8964" max="8964" width="15.33203125" style="21" customWidth="1"/>
    <col min="8965" max="8965" width="15.6640625" style="21" customWidth="1"/>
    <col min="8966" max="9216" width="9.109375" style="21"/>
    <col min="9217" max="9217" width="9.5546875" style="21" customWidth="1"/>
    <col min="9218" max="9218" width="66.33203125" style="21" customWidth="1"/>
    <col min="9219" max="9219" width="3.88671875" style="21" customWidth="1"/>
    <col min="9220" max="9220" width="15.33203125" style="21" customWidth="1"/>
    <col min="9221" max="9221" width="15.6640625" style="21" customWidth="1"/>
    <col min="9222" max="9472" width="9.109375" style="21"/>
    <col min="9473" max="9473" width="9.5546875" style="21" customWidth="1"/>
    <col min="9474" max="9474" width="66.33203125" style="21" customWidth="1"/>
    <col min="9475" max="9475" width="3.88671875" style="21" customWidth="1"/>
    <col min="9476" max="9476" width="15.33203125" style="21" customWidth="1"/>
    <col min="9477" max="9477" width="15.6640625" style="21" customWidth="1"/>
    <col min="9478" max="9728" width="9.109375" style="21"/>
    <col min="9729" max="9729" width="9.5546875" style="21" customWidth="1"/>
    <col min="9730" max="9730" width="66.33203125" style="21" customWidth="1"/>
    <col min="9731" max="9731" width="3.88671875" style="21" customWidth="1"/>
    <col min="9732" max="9732" width="15.33203125" style="21" customWidth="1"/>
    <col min="9733" max="9733" width="15.6640625" style="21" customWidth="1"/>
    <col min="9734" max="9984" width="9.109375" style="21"/>
    <col min="9985" max="9985" width="9.5546875" style="21" customWidth="1"/>
    <col min="9986" max="9986" width="66.33203125" style="21" customWidth="1"/>
    <col min="9987" max="9987" width="3.88671875" style="21" customWidth="1"/>
    <col min="9988" max="9988" width="15.33203125" style="21" customWidth="1"/>
    <col min="9989" max="9989" width="15.6640625" style="21" customWidth="1"/>
    <col min="9990" max="10240" width="9.109375" style="21"/>
    <col min="10241" max="10241" width="9.5546875" style="21" customWidth="1"/>
    <col min="10242" max="10242" width="66.33203125" style="21" customWidth="1"/>
    <col min="10243" max="10243" width="3.88671875" style="21" customWidth="1"/>
    <col min="10244" max="10244" width="15.33203125" style="21" customWidth="1"/>
    <col min="10245" max="10245" width="15.6640625" style="21" customWidth="1"/>
    <col min="10246" max="10496" width="9.109375" style="21"/>
    <col min="10497" max="10497" width="9.5546875" style="21" customWidth="1"/>
    <col min="10498" max="10498" width="66.33203125" style="21" customWidth="1"/>
    <col min="10499" max="10499" width="3.88671875" style="21" customWidth="1"/>
    <col min="10500" max="10500" width="15.33203125" style="21" customWidth="1"/>
    <col min="10501" max="10501" width="15.6640625" style="21" customWidth="1"/>
    <col min="10502" max="10752" width="9.109375" style="21"/>
    <col min="10753" max="10753" width="9.5546875" style="21" customWidth="1"/>
    <col min="10754" max="10754" width="66.33203125" style="21" customWidth="1"/>
    <col min="10755" max="10755" width="3.88671875" style="21" customWidth="1"/>
    <col min="10756" max="10756" width="15.33203125" style="21" customWidth="1"/>
    <col min="10757" max="10757" width="15.6640625" style="21" customWidth="1"/>
    <col min="10758" max="11008" width="9.109375" style="21"/>
    <col min="11009" max="11009" width="9.5546875" style="21" customWidth="1"/>
    <col min="11010" max="11010" width="66.33203125" style="21" customWidth="1"/>
    <col min="11011" max="11011" width="3.88671875" style="21" customWidth="1"/>
    <col min="11012" max="11012" width="15.33203125" style="21" customWidth="1"/>
    <col min="11013" max="11013" width="15.6640625" style="21" customWidth="1"/>
    <col min="11014" max="11264" width="9.109375" style="21"/>
    <col min="11265" max="11265" width="9.5546875" style="21" customWidth="1"/>
    <col min="11266" max="11266" width="66.33203125" style="21" customWidth="1"/>
    <col min="11267" max="11267" width="3.88671875" style="21" customWidth="1"/>
    <col min="11268" max="11268" width="15.33203125" style="21" customWidth="1"/>
    <col min="11269" max="11269" width="15.6640625" style="21" customWidth="1"/>
    <col min="11270" max="11520" width="9.109375" style="21"/>
    <col min="11521" max="11521" width="9.5546875" style="21" customWidth="1"/>
    <col min="11522" max="11522" width="66.33203125" style="21" customWidth="1"/>
    <col min="11523" max="11523" width="3.88671875" style="21" customWidth="1"/>
    <col min="11524" max="11524" width="15.33203125" style="21" customWidth="1"/>
    <col min="11525" max="11525" width="15.6640625" style="21" customWidth="1"/>
    <col min="11526" max="11776" width="9.109375" style="21"/>
    <col min="11777" max="11777" width="9.5546875" style="21" customWidth="1"/>
    <col min="11778" max="11778" width="66.33203125" style="21" customWidth="1"/>
    <col min="11779" max="11779" width="3.88671875" style="21" customWidth="1"/>
    <col min="11780" max="11780" width="15.33203125" style="21" customWidth="1"/>
    <col min="11781" max="11781" width="15.6640625" style="21" customWidth="1"/>
    <col min="11782" max="12032" width="9.109375" style="21"/>
    <col min="12033" max="12033" width="9.5546875" style="21" customWidth="1"/>
    <col min="12034" max="12034" width="66.33203125" style="21" customWidth="1"/>
    <col min="12035" max="12035" width="3.88671875" style="21" customWidth="1"/>
    <col min="12036" max="12036" width="15.33203125" style="21" customWidth="1"/>
    <col min="12037" max="12037" width="15.6640625" style="21" customWidth="1"/>
    <col min="12038" max="12288" width="9.109375" style="21"/>
    <col min="12289" max="12289" width="9.5546875" style="21" customWidth="1"/>
    <col min="12290" max="12290" width="66.33203125" style="21" customWidth="1"/>
    <col min="12291" max="12291" width="3.88671875" style="21" customWidth="1"/>
    <col min="12292" max="12292" width="15.33203125" style="21" customWidth="1"/>
    <col min="12293" max="12293" width="15.6640625" style="21" customWidth="1"/>
    <col min="12294" max="12544" width="9.109375" style="21"/>
    <col min="12545" max="12545" width="9.5546875" style="21" customWidth="1"/>
    <col min="12546" max="12546" width="66.33203125" style="21" customWidth="1"/>
    <col min="12547" max="12547" width="3.88671875" style="21" customWidth="1"/>
    <col min="12548" max="12548" width="15.33203125" style="21" customWidth="1"/>
    <col min="12549" max="12549" width="15.6640625" style="21" customWidth="1"/>
    <col min="12550" max="12800" width="9.109375" style="21"/>
    <col min="12801" max="12801" width="9.5546875" style="21" customWidth="1"/>
    <col min="12802" max="12802" width="66.33203125" style="21" customWidth="1"/>
    <col min="12803" max="12803" width="3.88671875" style="21" customWidth="1"/>
    <col min="12804" max="12804" width="15.33203125" style="21" customWidth="1"/>
    <col min="12805" max="12805" width="15.6640625" style="21" customWidth="1"/>
    <col min="12806" max="13056" width="9.109375" style="21"/>
    <col min="13057" max="13057" width="9.5546875" style="21" customWidth="1"/>
    <col min="13058" max="13058" width="66.33203125" style="21" customWidth="1"/>
    <col min="13059" max="13059" width="3.88671875" style="21" customWidth="1"/>
    <col min="13060" max="13060" width="15.33203125" style="21" customWidth="1"/>
    <col min="13061" max="13061" width="15.6640625" style="21" customWidth="1"/>
    <col min="13062" max="13312" width="9.109375" style="21"/>
    <col min="13313" max="13313" width="9.5546875" style="21" customWidth="1"/>
    <col min="13314" max="13314" width="66.33203125" style="21" customWidth="1"/>
    <col min="13315" max="13315" width="3.88671875" style="21" customWidth="1"/>
    <col min="13316" max="13316" width="15.33203125" style="21" customWidth="1"/>
    <col min="13317" max="13317" width="15.6640625" style="21" customWidth="1"/>
    <col min="13318" max="13568" width="9.109375" style="21"/>
    <col min="13569" max="13569" width="9.5546875" style="21" customWidth="1"/>
    <col min="13570" max="13570" width="66.33203125" style="21" customWidth="1"/>
    <col min="13571" max="13571" width="3.88671875" style="21" customWidth="1"/>
    <col min="13572" max="13572" width="15.33203125" style="21" customWidth="1"/>
    <col min="13573" max="13573" width="15.6640625" style="21" customWidth="1"/>
    <col min="13574" max="13824" width="9.109375" style="21"/>
    <col min="13825" max="13825" width="9.5546875" style="21" customWidth="1"/>
    <col min="13826" max="13826" width="66.33203125" style="21" customWidth="1"/>
    <col min="13827" max="13827" width="3.88671875" style="21" customWidth="1"/>
    <col min="13828" max="13828" width="15.33203125" style="21" customWidth="1"/>
    <col min="13829" max="13829" width="15.6640625" style="21" customWidth="1"/>
    <col min="13830" max="14080" width="9.109375" style="21"/>
    <col min="14081" max="14081" width="9.5546875" style="21" customWidth="1"/>
    <col min="14082" max="14082" width="66.33203125" style="21" customWidth="1"/>
    <col min="14083" max="14083" width="3.88671875" style="21" customWidth="1"/>
    <col min="14084" max="14084" width="15.33203125" style="21" customWidth="1"/>
    <col min="14085" max="14085" width="15.6640625" style="21" customWidth="1"/>
    <col min="14086" max="14336" width="9.109375" style="21"/>
    <col min="14337" max="14337" width="9.5546875" style="21" customWidth="1"/>
    <col min="14338" max="14338" width="66.33203125" style="21" customWidth="1"/>
    <col min="14339" max="14339" width="3.88671875" style="21" customWidth="1"/>
    <col min="14340" max="14340" width="15.33203125" style="21" customWidth="1"/>
    <col min="14341" max="14341" width="15.6640625" style="21" customWidth="1"/>
    <col min="14342" max="14592" width="9.109375" style="21"/>
    <col min="14593" max="14593" width="9.5546875" style="21" customWidth="1"/>
    <col min="14594" max="14594" width="66.33203125" style="21" customWidth="1"/>
    <col min="14595" max="14595" width="3.88671875" style="21" customWidth="1"/>
    <col min="14596" max="14596" width="15.33203125" style="21" customWidth="1"/>
    <col min="14597" max="14597" width="15.6640625" style="21" customWidth="1"/>
    <col min="14598" max="14848" width="9.109375" style="21"/>
    <col min="14849" max="14849" width="9.5546875" style="21" customWidth="1"/>
    <col min="14850" max="14850" width="66.33203125" style="21" customWidth="1"/>
    <col min="14851" max="14851" width="3.88671875" style="21" customWidth="1"/>
    <col min="14852" max="14852" width="15.33203125" style="21" customWidth="1"/>
    <col min="14853" max="14853" width="15.6640625" style="21" customWidth="1"/>
    <col min="14854" max="15104" width="9.109375" style="21"/>
    <col min="15105" max="15105" width="9.5546875" style="21" customWidth="1"/>
    <col min="15106" max="15106" width="66.33203125" style="21" customWidth="1"/>
    <col min="15107" max="15107" width="3.88671875" style="21" customWidth="1"/>
    <col min="15108" max="15108" width="15.33203125" style="21" customWidth="1"/>
    <col min="15109" max="15109" width="15.6640625" style="21" customWidth="1"/>
    <col min="15110" max="15360" width="9.109375" style="21"/>
    <col min="15361" max="15361" width="9.5546875" style="21" customWidth="1"/>
    <col min="15362" max="15362" width="66.33203125" style="21" customWidth="1"/>
    <col min="15363" max="15363" width="3.88671875" style="21" customWidth="1"/>
    <col min="15364" max="15364" width="15.33203125" style="21" customWidth="1"/>
    <col min="15365" max="15365" width="15.6640625" style="21" customWidth="1"/>
    <col min="15366" max="15616" width="9.109375" style="21"/>
    <col min="15617" max="15617" width="9.5546875" style="21" customWidth="1"/>
    <col min="15618" max="15618" width="66.33203125" style="21" customWidth="1"/>
    <col min="15619" max="15619" width="3.88671875" style="21" customWidth="1"/>
    <col min="15620" max="15620" width="15.33203125" style="21" customWidth="1"/>
    <col min="15621" max="15621" width="15.6640625" style="21" customWidth="1"/>
    <col min="15622" max="15872" width="9.109375" style="21"/>
    <col min="15873" max="15873" width="9.5546875" style="21" customWidth="1"/>
    <col min="15874" max="15874" width="66.33203125" style="21" customWidth="1"/>
    <col min="15875" max="15875" width="3.88671875" style="21" customWidth="1"/>
    <col min="15876" max="15876" width="15.33203125" style="21" customWidth="1"/>
    <col min="15877" max="15877" width="15.6640625" style="21" customWidth="1"/>
    <col min="15878" max="16128" width="9.109375" style="21"/>
    <col min="16129" max="16129" width="9.5546875" style="21" customWidth="1"/>
    <col min="16130" max="16130" width="66.33203125" style="21" customWidth="1"/>
    <col min="16131" max="16131" width="3.88671875" style="21" customWidth="1"/>
    <col min="16132" max="16132" width="15.33203125" style="21" customWidth="1"/>
    <col min="16133" max="16133" width="15.6640625" style="21" customWidth="1"/>
    <col min="16134" max="16384" width="9.109375" style="21"/>
  </cols>
  <sheetData>
    <row r="1" spans="2:8" ht="10.5" customHeight="1" thickBot="1" x14ac:dyDescent="0.25">
      <c r="B1" s="26">
        <v>2</v>
      </c>
      <c r="C1" s="27" t="s">
        <v>11</v>
      </c>
    </row>
    <row r="2" spans="2:8" ht="15" customHeight="1" thickTop="1" thickBot="1" x14ac:dyDescent="0.25">
      <c r="B2" s="28" t="s">
        <v>12</v>
      </c>
      <c r="C2" s="29" t="s">
        <v>13</v>
      </c>
      <c r="D2" s="30" t="s">
        <v>14</v>
      </c>
      <c r="E2" s="30" t="s">
        <v>15</v>
      </c>
    </row>
    <row r="3" spans="2:8" ht="24.75" customHeight="1" thickTop="1" thickBot="1" x14ac:dyDescent="0.25">
      <c r="B3" s="28"/>
      <c r="C3" s="29"/>
      <c r="D3" s="30"/>
      <c r="E3" s="30"/>
    </row>
    <row r="4" spans="2:8" ht="14.4" thickTop="1" thickBot="1" x14ac:dyDescent="0.25">
      <c r="B4" s="31">
        <v>1</v>
      </c>
      <c r="C4" s="31">
        <v>2</v>
      </c>
      <c r="D4" s="31">
        <v>3</v>
      </c>
      <c r="E4" s="31">
        <v>4</v>
      </c>
    </row>
    <row r="5" spans="2:8" ht="14.4" thickTop="1" thickBot="1" x14ac:dyDescent="0.25">
      <c r="B5" s="32" t="s">
        <v>16</v>
      </c>
      <c r="C5" s="33"/>
      <c r="D5" s="34"/>
      <c r="E5" s="34"/>
    </row>
    <row r="6" spans="2:8" ht="14.4" thickTop="1" thickBot="1" x14ac:dyDescent="0.3">
      <c r="B6" s="35" t="s">
        <v>17</v>
      </c>
      <c r="C6" s="36"/>
      <c r="D6" s="37"/>
      <c r="E6" s="38"/>
      <c r="F6" s="39"/>
      <c r="G6" s="40"/>
      <c r="H6" s="41"/>
    </row>
    <row r="7" spans="2:8" ht="14.4" thickTop="1" thickBot="1" x14ac:dyDescent="0.3">
      <c r="B7" s="35" t="s">
        <v>18</v>
      </c>
      <c r="C7" s="31">
        <v>110</v>
      </c>
      <c r="D7" s="37">
        <f>D9-D8</f>
        <v>0</v>
      </c>
      <c r="E7" s="37">
        <f>E9-E8</f>
        <v>0</v>
      </c>
      <c r="F7" s="42"/>
      <c r="G7" s="43"/>
      <c r="H7" s="44"/>
    </row>
    <row r="8" spans="2:8" ht="14.4" thickTop="1" thickBot="1" x14ac:dyDescent="0.3">
      <c r="B8" s="35" t="s">
        <v>19</v>
      </c>
      <c r="C8" s="31">
        <v>111</v>
      </c>
      <c r="D8" s="45">
        <v>0</v>
      </c>
      <c r="E8" s="46">
        <v>0</v>
      </c>
      <c r="F8" s="47"/>
      <c r="G8" s="43"/>
      <c r="H8" s="41"/>
    </row>
    <row r="9" spans="2:8" ht="14.4" thickTop="1" thickBot="1" x14ac:dyDescent="0.3">
      <c r="B9" s="35" t="s">
        <v>20</v>
      </c>
      <c r="C9" s="31">
        <v>112</v>
      </c>
      <c r="D9" s="45">
        <v>0</v>
      </c>
      <c r="E9" s="46">
        <v>0</v>
      </c>
      <c r="G9" s="43"/>
    </row>
    <row r="10" spans="2:8" ht="14.4" thickTop="1" thickBot="1" x14ac:dyDescent="0.3">
      <c r="B10" s="48" t="s">
        <v>21</v>
      </c>
      <c r="C10" s="31"/>
      <c r="D10" s="45"/>
      <c r="E10" s="46"/>
      <c r="G10" s="43"/>
    </row>
    <row r="11" spans="2:8" ht="14.4" thickTop="1" thickBot="1" x14ac:dyDescent="0.3">
      <c r="B11" s="35" t="s">
        <v>18</v>
      </c>
      <c r="C11" s="31">
        <v>120</v>
      </c>
      <c r="D11" s="37">
        <f>D13-D12</f>
        <v>73832193.75</v>
      </c>
      <c r="E11" s="37">
        <f>E13-E12</f>
        <v>99890147.939999998</v>
      </c>
      <c r="G11" s="43"/>
    </row>
    <row r="12" spans="2:8" ht="14.4" thickTop="1" thickBot="1" x14ac:dyDescent="0.3">
      <c r="B12" s="35" t="s">
        <v>22</v>
      </c>
      <c r="C12" s="31">
        <v>121</v>
      </c>
      <c r="D12" s="45">
        <v>63692239.75</v>
      </c>
      <c r="E12" s="46">
        <v>64233783</v>
      </c>
      <c r="G12" s="43"/>
    </row>
    <row r="13" spans="2:8" ht="14.4" thickTop="1" thickBot="1" x14ac:dyDescent="0.3">
      <c r="B13" s="35" t="s">
        <v>20</v>
      </c>
      <c r="C13" s="31">
        <v>122</v>
      </c>
      <c r="D13" s="45">
        <v>137524433.5</v>
      </c>
      <c r="E13" s="46">
        <v>164123930.94</v>
      </c>
      <c r="G13" s="43"/>
    </row>
    <row r="14" spans="2:8" ht="14.4" thickTop="1" thickBot="1" x14ac:dyDescent="0.3">
      <c r="B14" s="48" t="s">
        <v>23</v>
      </c>
      <c r="C14" s="31"/>
      <c r="D14" s="45"/>
      <c r="E14" s="46"/>
      <c r="G14" s="43"/>
    </row>
    <row r="15" spans="2:8" ht="14.4" thickTop="1" thickBot="1" x14ac:dyDescent="0.3">
      <c r="B15" s="35" t="s">
        <v>18</v>
      </c>
      <c r="C15" s="31">
        <v>130</v>
      </c>
      <c r="D15" s="37">
        <f>D17-D16</f>
        <v>9553368.4900000002</v>
      </c>
      <c r="E15" s="37">
        <f>E17-E16</f>
        <v>9802763.9400000013</v>
      </c>
      <c r="G15" s="43"/>
    </row>
    <row r="16" spans="2:8" ht="14.4" thickTop="1" thickBot="1" x14ac:dyDescent="0.3">
      <c r="B16" s="35" t="s">
        <v>22</v>
      </c>
      <c r="C16" s="31">
        <v>131</v>
      </c>
      <c r="D16" s="45">
        <v>9555292.4000000004</v>
      </c>
      <c r="E16" s="46">
        <v>9804687.7899999991</v>
      </c>
      <c r="G16" s="43"/>
    </row>
    <row r="17" spans="2:15" ht="14.4" thickTop="1" thickBot="1" x14ac:dyDescent="0.3">
      <c r="B17" s="35" t="s">
        <v>20</v>
      </c>
      <c r="C17" s="31">
        <v>132</v>
      </c>
      <c r="D17" s="45">
        <v>19108660.890000001</v>
      </c>
      <c r="E17" s="46">
        <v>19607451.73</v>
      </c>
      <c r="G17" s="43"/>
    </row>
    <row r="18" spans="2:15" ht="14.4" thickTop="1" thickBot="1" x14ac:dyDescent="0.25">
      <c r="B18" s="35" t="s">
        <v>24</v>
      </c>
      <c r="C18" s="31">
        <v>140</v>
      </c>
      <c r="D18" s="45">
        <v>10108</v>
      </c>
      <c r="E18" s="46">
        <v>0</v>
      </c>
    </row>
    <row r="19" spans="2:15" ht="14.4" thickTop="1" thickBot="1" x14ac:dyDescent="0.25">
      <c r="B19" s="35" t="s">
        <v>25</v>
      </c>
      <c r="C19" s="31">
        <v>145</v>
      </c>
      <c r="D19" s="45">
        <v>0</v>
      </c>
      <c r="E19" s="46">
        <v>0</v>
      </c>
    </row>
    <row r="20" spans="2:15" ht="14.4" thickTop="1" thickBot="1" x14ac:dyDescent="0.25">
      <c r="B20" s="32" t="s">
        <v>26</v>
      </c>
      <c r="C20" s="32"/>
      <c r="D20" s="49"/>
      <c r="E20" s="49"/>
    </row>
    <row r="21" spans="2:15" ht="14.4" thickTop="1" thickBot="1" x14ac:dyDescent="0.25">
      <c r="B21" s="35" t="s">
        <v>27</v>
      </c>
      <c r="C21" s="31">
        <v>150</v>
      </c>
      <c r="D21" s="45">
        <v>1157710.33</v>
      </c>
      <c r="E21" s="45">
        <v>880050.33</v>
      </c>
    </row>
    <row r="22" spans="2:15" ht="14.4" thickTop="1" thickBot="1" x14ac:dyDescent="0.25">
      <c r="B22" s="35" t="s">
        <v>28</v>
      </c>
      <c r="C22" s="31">
        <v>160</v>
      </c>
      <c r="D22" s="45">
        <v>2430393.11</v>
      </c>
      <c r="E22" s="46">
        <v>2473725.08</v>
      </c>
    </row>
    <row r="23" spans="2:15" ht="14.4" thickTop="1" thickBot="1" x14ac:dyDescent="0.25">
      <c r="B23" s="35" t="s">
        <v>29</v>
      </c>
      <c r="C23" s="31">
        <v>170</v>
      </c>
      <c r="D23" s="45">
        <v>1251.72</v>
      </c>
      <c r="E23" s="46">
        <v>1251.72</v>
      </c>
    </row>
    <row r="24" spans="2:15" ht="14.25" customHeight="1" thickTop="1" thickBot="1" x14ac:dyDescent="0.25">
      <c r="B24" s="35" t="s">
        <v>30</v>
      </c>
      <c r="C24" s="31">
        <v>180</v>
      </c>
      <c r="D24" s="37">
        <f>SUM(D25:D31)</f>
        <v>11393.12</v>
      </c>
      <c r="E24" s="37">
        <f>SUM(E25:E31)</f>
        <v>104002.77</v>
      </c>
      <c r="F24" s="50" t="str">
        <f>IF(ROUND((SUM(D24)+SUM(D32)+SUM(D34)+SUM(D35)),2)=ROUND((SUM('[1]Ф.7(ЗФ).ЗВЕД'!D26)+SUM('[1]Ф.7(ЗФ).ЗВЕД'!D27)+SUM('[1]Ф.7(СФ).ЗВЕД'!D26)+SUM('[1]Ф.7(СФ).ЗВЕД'!D27)+SUM('[1]Ф.7.1(ЗФ).ЗВЕД'!D25)+SUM('[1]Ф.7.1(СФ).ЗВЕД'!D25)+SUM([1]д18!D45)),2),"","УВАГА НА ПОЧАТОК РОКУ В БАЛАНСІ не виконується рівняння: Форма N 1, рядок 180, графа 3 + рядок 190, графа 3 + рядок 205, графа 3 + рядок 210, графа 3 = Форма N 7д, N 7м, рядок 010, графа 4 + рядок 020, графа 4 + додаток 18, рядок 140, графа 3")</f>
        <v/>
      </c>
      <c r="G24" s="50"/>
      <c r="H24" s="50"/>
      <c r="I24" s="50"/>
      <c r="J24" s="50"/>
      <c r="K24" s="50"/>
      <c r="L24" s="50"/>
      <c r="M24" s="50"/>
      <c r="N24" s="50"/>
      <c r="O24" s="50"/>
    </row>
    <row r="25" spans="2:15" ht="14.25" customHeight="1" thickTop="1" thickBot="1" x14ac:dyDescent="0.25">
      <c r="B25" s="35" t="s">
        <v>31</v>
      </c>
      <c r="C25" s="31">
        <v>181</v>
      </c>
      <c r="D25" s="45">
        <v>0</v>
      </c>
      <c r="E25" s="45">
        <v>0</v>
      </c>
      <c r="F25" s="50"/>
      <c r="G25" s="50"/>
      <c r="H25" s="50"/>
      <c r="I25" s="50"/>
      <c r="J25" s="50"/>
      <c r="K25" s="50"/>
      <c r="L25" s="50"/>
      <c r="M25" s="50"/>
      <c r="N25" s="50"/>
      <c r="O25" s="50"/>
    </row>
    <row r="26" spans="2:15" ht="12.75" customHeight="1" thickTop="1" thickBot="1" x14ac:dyDescent="0.25">
      <c r="B26" s="35" t="s">
        <v>32</v>
      </c>
      <c r="C26" s="31">
        <v>182</v>
      </c>
      <c r="D26" s="45">
        <v>0</v>
      </c>
      <c r="E26" s="45">
        <v>0</v>
      </c>
      <c r="F26" s="51" t="str">
        <f>IF(ROUND((SUM(E24)+SUM(E32)+SUM(E34)+SUM(E35)),2)=ROUND((SUM('[1]Ф.7(ЗФ).ЗВЕД'!E26)+SUM('[1]Ф.7(ЗФ).ЗВЕД'!E27)+SUM('[1]Ф.7(СФ).ЗВЕД'!E26)+SUM('[1]Ф.7(СФ).ЗВЕД'!E27)+SUM('[1]Ф.7.1(ЗФ).ЗВЕД'!E25:F25)+SUM('[1]Ф.7.1(СФ).ЗВЕД'!E25:F25)+SUM([1]д18!F45)),2),"","УВАГА НА ЗВІТНУ ДАТУ В БАЛАНСІ не виконується рівняння:Форма N 1, рядок 180, графа 4 + рядок 190, графа 4 + рядок 205, графа 4 + рядок 210, графа 4 = Форма N 7д, N 7м, рядок 010, графа 5 + рядок 020, графа 5 +додаток 18, рядок 140, графа 5")</f>
        <v/>
      </c>
      <c r="G26" s="51"/>
      <c r="H26" s="51"/>
      <c r="I26" s="51"/>
      <c r="J26" s="51"/>
      <c r="K26" s="51"/>
      <c r="L26" s="51"/>
      <c r="M26" s="51"/>
    </row>
    <row r="27" spans="2:15" ht="14.4" thickTop="1" thickBot="1" x14ac:dyDescent="0.25">
      <c r="B27" s="35" t="s">
        <v>33</v>
      </c>
      <c r="C27" s="31">
        <v>183</v>
      </c>
      <c r="D27" s="45">
        <v>0</v>
      </c>
      <c r="E27" s="45">
        <v>0</v>
      </c>
      <c r="F27" s="51"/>
      <c r="G27" s="51"/>
      <c r="H27" s="51"/>
      <c r="I27" s="51"/>
      <c r="J27" s="51"/>
      <c r="K27" s="51"/>
      <c r="L27" s="51"/>
      <c r="M27" s="51"/>
    </row>
    <row r="28" spans="2:15" ht="14.4" thickTop="1" thickBot="1" x14ac:dyDescent="0.25">
      <c r="B28" s="35" t="s">
        <v>34</v>
      </c>
      <c r="C28" s="31">
        <v>184</v>
      </c>
      <c r="D28" s="45">
        <v>0</v>
      </c>
      <c r="E28" s="45">
        <v>0</v>
      </c>
      <c r="F28" s="51"/>
      <c r="G28" s="51"/>
      <c r="H28" s="51"/>
      <c r="I28" s="51"/>
      <c r="J28" s="51"/>
      <c r="K28" s="51"/>
      <c r="L28" s="51"/>
      <c r="M28" s="51"/>
    </row>
    <row r="29" spans="2:15" ht="14.4" thickTop="1" thickBot="1" x14ac:dyDescent="0.25">
      <c r="B29" s="35" t="s">
        <v>35</v>
      </c>
      <c r="C29" s="31">
        <v>185</v>
      </c>
      <c r="D29" s="45">
        <v>11393.12</v>
      </c>
      <c r="E29" s="45">
        <v>18294.189999999999</v>
      </c>
    </row>
    <row r="30" spans="2:15" ht="14.4" thickTop="1" thickBot="1" x14ac:dyDescent="0.25">
      <c r="B30" s="35" t="s">
        <v>36</v>
      </c>
      <c r="C30" s="31">
        <v>186</v>
      </c>
      <c r="D30" s="45">
        <v>0</v>
      </c>
      <c r="E30" s="45">
        <v>0</v>
      </c>
    </row>
    <row r="31" spans="2:15" ht="14.4" thickTop="1" thickBot="1" x14ac:dyDescent="0.25">
      <c r="B31" s="35" t="s">
        <v>37</v>
      </c>
      <c r="C31" s="31">
        <v>187</v>
      </c>
      <c r="D31" s="45">
        <v>0</v>
      </c>
      <c r="E31" s="45">
        <v>85708.58</v>
      </c>
      <c r="F31" s="52"/>
      <c r="G31" s="53" t="str">
        <f>IF(('[1]Ф.7(ЗФ).ЗВЕД'!J27)=SUM([1]д29!M24:O24),"","У вас есть просроченная кредиторка в ЗАГАЛЬНОМ ФОНДЕ и не заполнен (либо не правильно заполнен) додаток 29")</f>
        <v/>
      </c>
    </row>
    <row r="32" spans="2:15" ht="14.4" thickTop="1" thickBot="1" x14ac:dyDescent="0.25">
      <c r="B32" s="35" t="s">
        <v>38</v>
      </c>
      <c r="C32" s="31">
        <v>190</v>
      </c>
      <c r="D32" s="54">
        <f>[1]д18!D21</f>
        <v>0</v>
      </c>
      <c r="E32" s="54">
        <f>[1]д18!F21</f>
        <v>0</v>
      </c>
    </row>
    <row r="33" spans="2:6" ht="14.4" thickTop="1" thickBot="1" x14ac:dyDescent="0.25">
      <c r="B33" s="35" t="s">
        <v>39</v>
      </c>
      <c r="C33" s="31">
        <v>200</v>
      </c>
      <c r="D33" s="54">
        <f>SUM('[1]Ф.7.1(ЗФ).ЗВЕД'!D25)+SUM('[1]Ф.7.1(СФ).ЗВЕД'!D25)</f>
        <v>0</v>
      </c>
      <c r="E33" s="54">
        <f>((SUM('[1]Ф.7.1(ЗФ).ЗВЕД'!E25:F25))+(SUM('[1]Ф.7.1(СФ).ЗВЕД'!E25:F25)))</f>
        <v>0</v>
      </c>
    </row>
    <row r="34" spans="2:6" ht="14.4" thickTop="1" thickBot="1" x14ac:dyDescent="0.25">
      <c r="B34" s="35" t="s">
        <v>40</v>
      </c>
      <c r="C34" s="31">
        <v>205</v>
      </c>
      <c r="D34" s="45">
        <v>5202.84</v>
      </c>
      <c r="E34" s="45">
        <v>3902.13</v>
      </c>
    </row>
    <row r="35" spans="2:6" ht="14.4" thickTop="1" thickBot="1" x14ac:dyDescent="0.25">
      <c r="B35" s="35" t="s">
        <v>41</v>
      </c>
      <c r="C35" s="31">
        <v>210</v>
      </c>
      <c r="D35" s="54">
        <f>[1]д18!D28</f>
        <v>0</v>
      </c>
      <c r="E35" s="54">
        <f>[1]д18!F28</f>
        <v>0</v>
      </c>
    </row>
    <row r="36" spans="2:6" ht="14.4" thickTop="1" thickBot="1" x14ac:dyDescent="0.25">
      <c r="B36" s="35" t="s">
        <v>42</v>
      </c>
      <c r="C36" s="31">
        <v>220</v>
      </c>
      <c r="D36" s="54">
        <f>SUM(D37:D38)</f>
        <v>9338.4</v>
      </c>
      <c r="E36" s="54">
        <f>SUM(E37:E38)</f>
        <v>239.81</v>
      </c>
    </row>
    <row r="37" spans="2:6" ht="14.4" thickTop="1" thickBot="1" x14ac:dyDescent="0.25">
      <c r="B37" s="35" t="s">
        <v>43</v>
      </c>
      <c r="C37" s="31">
        <v>221</v>
      </c>
      <c r="D37" s="45">
        <v>9338.4</v>
      </c>
      <c r="E37" s="45">
        <v>239.81</v>
      </c>
    </row>
    <row r="38" spans="2:6" ht="14.4" thickTop="1" thickBot="1" x14ac:dyDescent="0.25">
      <c r="B38" s="35" t="s">
        <v>44</v>
      </c>
      <c r="C38" s="31">
        <v>222</v>
      </c>
      <c r="D38" s="45">
        <v>0</v>
      </c>
      <c r="E38" s="45">
        <v>0</v>
      </c>
    </row>
    <row r="39" spans="2:6" ht="14.4" thickTop="1" thickBot="1" x14ac:dyDescent="0.25">
      <c r="B39" s="35" t="s">
        <v>45</v>
      </c>
      <c r="C39" s="31">
        <v>240</v>
      </c>
      <c r="D39" s="37">
        <f>SUM(D40:D43)</f>
        <v>0</v>
      </c>
      <c r="E39" s="37">
        <f>SUM(E40:E43)</f>
        <v>0</v>
      </c>
    </row>
    <row r="40" spans="2:6" ht="14.4" thickTop="1" thickBot="1" x14ac:dyDescent="0.25">
      <c r="B40" s="35" t="s">
        <v>46</v>
      </c>
      <c r="C40" s="31">
        <v>241</v>
      </c>
      <c r="D40" s="45" t="s">
        <v>47</v>
      </c>
      <c r="E40" s="46">
        <v>0</v>
      </c>
    </row>
    <row r="41" spans="2:6" ht="14.4" thickTop="1" thickBot="1" x14ac:dyDescent="0.25">
      <c r="B41" s="35" t="s">
        <v>48</v>
      </c>
      <c r="C41" s="31">
        <v>242</v>
      </c>
      <c r="D41" s="45">
        <v>0</v>
      </c>
      <c r="E41" s="46">
        <v>0</v>
      </c>
    </row>
    <row r="42" spans="2:6" ht="14.4" thickTop="1" thickBot="1" x14ac:dyDescent="0.25">
      <c r="B42" s="35" t="s">
        <v>49</v>
      </c>
      <c r="C42" s="31">
        <v>243</v>
      </c>
      <c r="D42" s="45" t="s">
        <v>47</v>
      </c>
      <c r="E42" s="55" t="str">
        <f>[1]д24!I33</f>
        <v>-</v>
      </c>
    </row>
    <row r="43" spans="2:6" ht="14.4" thickTop="1" thickBot="1" x14ac:dyDescent="0.25">
      <c r="B43" s="35" t="s">
        <v>50</v>
      </c>
      <c r="C43" s="31">
        <v>244</v>
      </c>
      <c r="D43" s="45">
        <v>0</v>
      </c>
      <c r="E43" s="46">
        <v>0</v>
      </c>
    </row>
    <row r="44" spans="2:6" ht="14.4" thickTop="1" thickBot="1" x14ac:dyDescent="0.25">
      <c r="B44" s="35" t="s">
        <v>51</v>
      </c>
      <c r="C44" s="31">
        <v>250</v>
      </c>
      <c r="D44" s="45">
        <v>0</v>
      </c>
      <c r="E44" s="55">
        <f>[1]Ф.2.ЗВЕД!J23</f>
        <v>26451.039999999106</v>
      </c>
      <c r="F44" s="56"/>
    </row>
    <row r="45" spans="2:6" ht="14.4" thickTop="1" thickBot="1" x14ac:dyDescent="0.25">
      <c r="B45" s="35" t="s">
        <v>52</v>
      </c>
      <c r="C45" s="31">
        <v>260</v>
      </c>
      <c r="D45" s="37">
        <f>SUM(D46:D49)</f>
        <v>1052792.76</v>
      </c>
      <c r="E45" s="37">
        <f>SUM(E46:E49)</f>
        <v>1170838.1500000001</v>
      </c>
    </row>
    <row r="46" spans="2:6" ht="13.5" customHeight="1" thickTop="1" thickBot="1" x14ac:dyDescent="0.25">
      <c r="B46" s="57" t="s">
        <v>53</v>
      </c>
      <c r="C46" s="31">
        <v>261</v>
      </c>
      <c r="D46" s="37">
        <f>[1]Ф.4.1.ЗВЕД!E23-[1]Ф.4.1.ЗВЕД!F23</f>
        <v>1024066.64</v>
      </c>
      <c r="E46" s="38">
        <f>[1]Ф.4.1.ЗВЕД!Q23-[1]Ф.4.1.ЗВЕД!R23</f>
        <v>1123525.58</v>
      </c>
    </row>
    <row r="47" spans="2:6" ht="27.75" customHeight="1" thickTop="1" thickBot="1" x14ac:dyDescent="0.25">
      <c r="B47" s="35" t="s">
        <v>54</v>
      </c>
      <c r="C47" s="31">
        <v>262</v>
      </c>
      <c r="D47" s="37">
        <f>[1]Ф.4.2.ЗВЕД!E22-[1]Ф.4.2.ЗВЕД!F22</f>
        <v>28726.120000000003</v>
      </c>
      <c r="E47" s="38">
        <f>[1]Ф.4.2.ЗВЕД!M22-[1]Ф.4.2.ЗВЕД!N22</f>
        <v>47312.570000000043</v>
      </c>
    </row>
    <row r="48" spans="2:6" ht="12.75" customHeight="1" thickTop="1" thickBot="1" x14ac:dyDescent="0.25">
      <c r="B48" s="35" t="s">
        <v>55</v>
      </c>
      <c r="C48" s="31">
        <v>263</v>
      </c>
      <c r="D48" s="37">
        <f>[1]Ф.4.3.ЗВЕД!F22-[1]Ф.4.3.ЗВЕД!G22</f>
        <v>0</v>
      </c>
      <c r="E48" s="38">
        <f>[1]Ф.4.3.ЗВЕД!M22-[1]Ф.4.3.ЗВЕД!N22</f>
        <v>0</v>
      </c>
      <c r="F48" s="56"/>
    </row>
    <row r="49" spans="2:7" ht="27" customHeight="1" thickTop="1" thickBot="1" x14ac:dyDescent="0.25">
      <c r="B49" s="57" t="s">
        <v>56</v>
      </c>
      <c r="C49" s="31">
        <v>264</v>
      </c>
      <c r="D49" s="37">
        <f>[1]Ф.4.4.ЗВЕД!E20</f>
        <v>0</v>
      </c>
      <c r="E49" s="38">
        <f>[1]Ф.4.4.ЗВЕД!J20</f>
        <v>0</v>
      </c>
    </row>
    <row r="50" spans="2:7" ht="14.4" thickTop="1" thickBot="1" x14ac:dyDescent="0.25">
      <c r="B50" s="35" t="s">
        <v>57</v>
      </c>
      <c r="C50" s="31">
        <v>270</v>
      </c>
      <c r="D50" s="45">
        <v>0</v>
      </c>
      <c r="E50" s="46">
        <v>103.1</v>
      </c>
    </row>
    <row r="51" spans="2:7" ht="14.4" thickTop="1" thickBot="1" x14ac:dyDescent="0.25">
      <c r="B51" s="35" t="s">
        <v>58</v>
      </c>
      <c r="C51" s="31">
        <v>280</v>
      </c>
      <c r="D51" s="45">
        <v>0</v>
      </c>
      <c r="E51" s="46">
        <v>0</v>
      </c>
    </row>
    <row r="52" spans="2:7" ht="14.4" thickTop="1" thickBot="1" x14ac:dyDescent="0.25">
      <c r="B52" s="35" t="s">
        <v>59</v>
      </c>
      <c r="C52" s="31">
        <v>285</v>
      </c>
      <c r="D52" s="45">
        <v>0</v>
      </c>
      <c r="E52" s="46">
        <v>0</v>
      </c>
    </row>
    <row r="53" spans="2:7" ht="14.4" thickTop="1" thickBot="1" x14ac:dyDescent="0.25">
      <c r="B53" s="32" t="s">
        <v>60</v>
      </c>
      <c r="C53" s="32"/>
      <c r="D53" s="58"/>
      <c r="E53" s="58"/>
    </row>
    <row r="54" spans="2:7" ht="14.4" thickTop="1" thickBot="1" x14ac:dyDescent="0.25">
      <c r="B54" s="35" t="s">
        <v>61</v>
      </c>
      <c r="C54" s="31">
        <v>290</v>
      </c>
      <c r="D54" s="37">
        <v>0</v>
      </c>
      <c r="E54" s="54">
        <f>[1]Ф.2.ЗВЕД!I23</f>
        <v>36560773.289999999</v>
      </c>
    </row>
    <row r="55" spans="2:7" ht="14.25" customHeight="1" thickTop="1" thickBot="1" x14ac:dyDescent="0.25">
      <c r="B55" s="35" t="s">
        <v>62</v>
      </c>
      <c r="C55" s="31">
        <v>300</v>
      </c>
      <c r="D55" s="45">
        <v>0</v>
      </c>
      <c r="E55" s="55">
        <f>SUM(E56:E59)</f>
        <v>3431810.9299999997</v>
      </c>
    </row>
    <row r="56" spans="2:7" ht="14.25" customHeight="1" thickTop="1" thickBot="1" x14ac:dyDescent="0.25">
      <c r="B56" s="35" t="s">
        <v>63</v>
      </c>
      <c r="C56" s="31">
        <v>301</v>
      </c>
      <c r="D56" s="45">
        <v>0</v>
      </c>
      <c r="E56" s="55">
        <f>[1]Ф.4.1.ЗВЕД!O29</f>
        <v>2082732.46</v>
      </c>
    </row>
    <row r="57" spans="2:7" ht="14.4" thickTop="1" thickBot="1" x14ac:dyDescent="0.25">
      <c r="B57" s="35" t="s">
        <v>64</v>
      </c>
      <c r="C57" s="31">
        <v>302</v>
      </c>
      <c r="D57" s="37" t="s">
        <v>47</v>
      </c>
      <c r="E57" s="54">
        <f>[1]Ф.4.2.ЗВЕД!L28</f>
        <v>1349008.19</v>
      </c>
    </row>
    <row r="58" spans="2:7" ht="14.4" thickTop="1" thickBot="1" x14ac:dyDescent="0.25">
      <c r="B58" s="35" t="s">
        <v>65</v>
      </c>
      <c r="C58" s="31">
        <v>303</v>
      </c>
      <c r="D58" s="45">
        <v>0</v>
      </c>
      <c r="E58" s="55">
        <f>[1]Ф.4.3.ЗВЕД!L22</f>
        <v>70.28</v>
      </c>
    </row>
    <row r="59" spans="2:7" ht="27.6" thickTop="1" thickBot="1" x14ac:dyDescent="0.25">
      <c r="B59" s="35" t="s">
        <v>66</v>
      </c>
      <c r="C59" s="31">
        <v>304</v>
      </c>
      <c r="D59" s="45" t="s">
        <v>47</v>
      </c>
      <c r="E59" s="55">
        <f>[1]Ф.4.4.ЗВЕД!I23</f>
        <v>0</v>
      </c>
      <c r="G59" s="53" t="str">
        <f>IF(E63=E109,"","УВАГА АКТИВ НЕ ДОРІВНЮЄ ПАСИВУ (на звітну дату)")</f>
        <v/>
      </c>
    </row>
    <row r="60" spans="2:7" ht="15" thickTop="1" thickBot="1" x14ac:dyDescent="0.3">
      <c r="B60" s="57" t="s">
        <v>67</v>
      </c>
      <c r="C60" s="31">
        <v>305</v>
      </c>
      <c r="D60" s="45">
        <v>0</v>
      </c>
      <c r="E60" s="46">
        <v>0</v>
      </c>
      <c r="G60" s="59" t="str">
        <f>IF(ROUND([1]Увязка1!G8,2)=0," ","ЗВЕРНІТЬ УВАГУ НА ЛИСТ -Увязка1- У ВАС НЕВІДПОВІДНІСТЬ ПОКАЗИНИКІВ ЗА ДОХОДНОЮ ЧАСТИНОЮ")</f>
        <v xml:space="preserve"> </v>
      </c>
    </row>
    <row r="61" spans="2:7" ht="14.4" hidden="1" thickTop="1" thickBot="1" x14ac:dyDescent="0.3">
      <c r="B61" s="35"/>
      <c r="C61" s="31"/>
      <c r="D61" s="45"/>
      <c r="E61" s="38"/>
      <c r="G61" s="60"/>
    </row>
    <row r="62" spans="2:7" ht="14.4" hidden="1" thickTop="1" thickBot="1" x14ac:dyDescent="0.3">
      <c r="B62" s="35"/>
      <c r="C62" s="31"/>
      <c r="D62" s="45"/>
      <c r="E62" s="46"/>
      <c r="G62" s="60"/>
    </row>
    <row r="63" spans="2:7" ht="14.4" thickTop="1" thickBot="1" x14ac:dyDescent="0.3">
      <c r="B63" s="32" t="s">
        <v>68</v>
      </c>
      <c r="C63" s="32">
        <v>310</v>
      </c>
      <c r="D63" s="61">
        <f>(SUM(D62))+(SUM(D51))+(SUM(D50))+(SUM(D45))+(SUM(D44))+(SUM(D39))+(SUM(D36))+(SUM(D35))+(SUM(D33))+(SUM(D32))+(SUM(D24))+(SUM(D23))+(SUM(D22))+(SUM(D21))+(SUM(D18))+(SUM(D15))+(SUM(D11))+(SUM(D7))+SUM(D52)+SUM(D19)+SUM(D34)</f>
        <v>88063752.520000011</v>
      </c>
      <c r="E63" s="61">
        <f>(SUM(E62))+(SUM(E51))+(SUM(E50))+(SUM(E45))+(SUM(E44))+(SUM(E39))+(SUM(E36))+(SUM(E35))+(SUM(E33))+(SUM(E32))+(SUM(E24))+(SUM(E23))+(SUM(E22))+(SUM(E21))+(SUM(E18))+(SUM(E15))+(SUM(E11))+(SUM(E7))+SUM(E52)+SUM(E19)+SUM(E54)+SUM(E55)+SUM(E34)+SUM(E60)</f>
        <v>154346060.22999999</v>
      </c>
      <c r="G63" s="60" t="str">
        <f>IF(D63=D109,"","УВАГА АКТИВ НЕ ДОРІВНЮЄ ПАСИВУ (на початок року)")</f>
        <v/>
      </c>
    </row>
    <row r="64" spans="2:7" ht="10.8" thickTop="1" x14ac:dyDescent="0.2">
      <c r="D64" s="62"/>
      <c r="E64" s="62"/>
    </row>
    <row r="65" spans="2:5" x14ac:dyDescent="0.2">
      <c r="D65" s="62"/>
      <c r="E65" s="62"/>
    </row>
    <row r="66" spans="2:5" x14ac:dyDescent="0.2">
      <c r="D66" s="62"/>
      <c r="E66" s="62"/>
    </row>
    <row r="67" spans="2:5" x14ac:dyDescent="0.2">
      <c r="D67" s="62"/>
      <c r="E67" s="62"/>
    </row>
    <row r="68" spans="2:5" ht="10.8" thickBot="1" x14ac:dyDescent="0.25">
      <c r="B68" s="26">
        <v>3</v>
      </c>
      <c r="C68" s="27" t="s">
        <v>11</v>
      </c>
      <c r="D68" s="62"/>
      <c r="E68" s="62"/>
    </row>
    <row r="69" spans="2:5" ht="15" customHeight="1" thickTop="1" thickBot="1" x14ac:dyDescent="0.25">
      <c r="B69" s="28" t="s">
        <v>69</v>
      </c>
      <c r="C69" s="29" t="s">
        <v>13</v>
      </c>
      <c r="D69" s="63" t="s">
        <v>14</v>
      </c>
      <c r="E69" s="63" t="s">
        <v>15</v>
      </c>
    </row>
    <row r="70" spans="2:5" ht="24.75" customHeight="1" thickTop="1" thickBot="1" x14ac:dyDescent="0.25">
      <c r="B70" s="28"/>
      <c r="C70" s="29"/>
      <c r="D70" s="63"/>
      <c r="E70" s="63"/>
    </row>
    <row r="71" spans="2:5" ht="11.4" thickTop="1" thickBot="1" x14ac:dyDescent="0.25">
      <c r="B71" s="64">
        <v>1</v>
      </c>
      <c r="C71" s="64">
        <v>2</v>
      </c>
      <c r="D71" s="65">
        <v>3</v>
      </c>
      <c r="E71" s="65">
        <v>4</v>
      </c>
    </row>
    <row r="72" spans="2:5" ht="14.4" thickTop="1" thickBot="1" x14ac:dyDescent="0.25">
      <c r="B72" s="32" t="s">
        <v>70</v>
      </c>
      <c r="C72" s="33"/>
      <c r="D72" s="66"/>
      <c r="E72" s="66"/>
    </row>
    <row r="73" spans="2:5" ht="14.4" thickTop="1" thickBot="1" x14ac:dyDescent="0.25">
      <c r="B73" s="35" t="s">
        <v>71</v>
      </c>
      <c r="C73" s="31">
        <v>330</v>
      </c>
      <c r="D73" s="37">
        <f>(SUM(D7))+(SUM(D11))+(SUM(D15))+(SUM(D18))</f>
        <v>83395670.239999995</v>
      </c>
      <c r="E73" s="37">
        <f>((SUM(E7))+(SUM(E11))+(SUM(E15))+(SUM(E18)))</f>
        <v>109692911.88</v>
      </c>
    </row>
    <row r="74" spans="2:5" ht="14.4" thickTop="1" thickBot="1" x14ac:dyDescent="0.25">
      <c r="B74" s="35" t="s">
        <v>72</v>
      </c>
      <c r="C74" s="31">
        <v>340</v>
      </c>
      <c r="D74" s="37">
        <f>D22</f>
        <v>2430393.11</v>
      </c>
      <c r="E74" s="37">
        <f>E22</f>
        <v>2473725.08</v>
      </c>
    </row>
    <row r="75" spans="2:5" ht="14.4" thickTop="1" thickBot="1" x14ac:dyDescent="0.25">
      <c r="B75" s="35" t="s">
        <v>73</v>
      </c>
      <c r="C75" s="31">
        <v>345</v>
      </c>
      <c r="D75" s="37">
        <f>D19+D52</f>
        <v>0</v>
      </c>
      <c r="E75" s="37">
        <f>E19+E52</f>
        <v>0</v>
      </c>
    </row>
    <row r="76" spans="2:5" ht="14.4" thickTop="1" thickBot="1" x14ac:dyDescent="0.25">
      <c r="B76" s="35" t="s">
        <v>74</v>
      </c>
      <c r="C76" s="31">
        <v>350</v>
      </c>
      <c r="D76" s="45">
        <v>192949.01</v>
      </c>
      <c r="E76" s="45">
        <v>192949.01</v>
      </c>
    </row>
    <row r="77" spans="2:5" ht="14.4" thickTop="1" thickBot="1" x14ac:dyDescent="0.25">
      <c r="B77" s="35" t="s">
        <v>75</v>
      </c>
      <c r="C77" s="31">
        <v>360</v>
      </c>
      <c r="D77" s="45">
        <v>1747003.78</v>
      </c>
      <c r="E77" s="45">
        <v>1747003.78</v>
      </c>
    </row>
    <row r="78" spans="2:5" ht="14.4" thickTop="1" thickBot="1" x14ac:dyDescent="0.25">
      <c r="B78" s="35" t="s">
        <v>76</v>
      </c>
      <c r="C78" s="31">
        <v>370</v>
      </c>
      <c r="D78" s="45">
        <v>0</v>
      </c>
      <c r="E78" s="45">
        <v>0</v>
      </c>
    </row>
    <row r="79" spans="2:5" ht="14.4" hidden="1" thickTop="1" thickBot="1" x14ac:dyDescent="0.25">
      <c r="B79" s="35"/>
      <c r="C79" s="31"/>
      <c r="D79" s="45"/>
      <c r="E79" s="45"/>
    </row>
    <row r="80" spans="2:5" ht="14.4" thickTop="1" thickBot="1" x14ac:dyDescent="0.25">
      <c r="B80" s="32" t="s">
        <v>77</v>
      </c>
      <c r="C80" s="32"/>
      <c r="D80" s="49"/>
      <c r="E80" s="49"/>
    </row>
    <row r="81" spans="2:12" ht="14.4" thickTop="1" thickBot="1" x14ac:dyDescent="0.25">
      <c r="B81" s="35" t="s">
        <v>78</v>
      </c>
      <c r="C81" s="31">
        <v>380</v>
      </c>
      <c r="D81" s="45">
        <v>0</v>
      </c>
      <c r="E81" s="45">
        <v>0</v>
      </c>
    </row>
    <row r="82" spans="2:12" ht="14.4" thickTop="1" thickBot="1" x14ac:dyDescent="0.25">
      <c r="B82" s="35" t="s">
        <v>79</v>
      </c>
      <c r="C82" s="31">
        <v>390</v>
      </c>
      <c r="D82" s="45">
        <v>0</v>
      </c>
      <c r="E82" s="45">
        <v>0</v>
      </c>
    </row>
    <row r="83" spans="2:12" ht="14.4" thickTop="1" thickBot="1" x14ac:dyDescent="0.25">
      <c r="B83" s="67" t="s">
        <v>80</v>
      </c>
      <c r="C83" s="31">
        <v>400</v>
      </c>
      <c r="D83" s="45">
        <v>0</v>
      </c>
      <c r="E83" s="45">
        <v>0</v>
      </c>
    </row>
    <row r="84" spans="2:12" ht="14.4" thickTop="1" thickBot="1" x14ac:dyDescent="0.25">
      <c r="B84" s="35" t="s">
        <v>81</v>
      </c>
      <c r="C84" s="31">
        <v>410</v>
      </c>
      <c r="D84" s="45">
        <v>0</v>
      </c>
      <c r="E84" s="45">
        <v>0</v>
      </c>
      <c r="F84" s="51" t="str">
        <f>IF((SUM(D81)+SUM(D82)+SUM(D83)+SUM(D84)+SUM(D85)+SUM(D95)+SUM(D97))=(SUM('[1]Ф.7(ЗФ).ЗВЕД'!H26)+SUM('[1]Ф.7(ЗФ).ЗВЕД'!H27)+SUM('[1]Ф.7(СФ).ЗВЕД'!H26)+SUM('[1]Ф.7(СФ).ЗВЕД'!H27)+SUM([1]д18!E45)+SUM([1]д34зф!E30)+SUM([1]д34сф!E30)),"","УВАГА НА ПОЧАТОК РОКУ НЕ ВІДБУВАЄТЬСЯ РІВНЯННЯ: Рядок 380+рядок 390+рядок 400+рядок 410+рядок 420+рядок 430+рядок 445,графа 3 =Ф N 7д, N 7м, рядок 010, графа 8 + рядок 020, графа 8 + додаток 18, рядок 140, графа 4 + рядок Разом, графа 2, додаток 34")</f>
        <v/>
      </c>
      <c r="G84" s="51"/>
      <c r="H84" s="51"/>
      <c r="I84" s="51"/>
      <c r="J84" s="51"/>
      <c r="K84" s="51"/>
      <c r="L84" s="51"/>
    </row>
    <row r="85" spans="2:12" ht="15" customHeight="1" thickTop="1" thickBot="1" x14ac:dyDescent="0.25">
      <c r="B85" s="35" t="s">
        <v>82</v>
      </c>
      <c r="C85" s="31">
        <v>420</v>
      </c>
      <c r="D85" s="37">
        <f>SUM(D86:D94)</f>
        <v>5240.43</v>
      </c>
      <c r="E85" s="37">
        <f>SUM(E86:E94)</f>
        <v>417017.25</v>
      </c>
      <c r="F85" s="51"/>
      <c r="G85" s="51"/>
      <c r="H85" s="51"/>
      <c r="I85" s="51"/>
      <c r="J85" s="51"/>
      <c r="K85" s="51"/>
      <c r="L85" s="51"/>
    </row>
    <row r="86" spans="2:12" ht="13.2" thickTop="1" thickBot="1" x14ac:dyDescent="0.25">
      <c r="B86" s="57" t="s">
        <v>31</v>
      </c>
      <c r="C86" s="68">
        <v>421</v>
      </c>
      <c r="D86" s="69">
        <v>5240.43</v>
      </c>
      <c r="E86" s="69">
        <v>4943.71</v>
      </c>
      <c r="F86" s="51"/>
      <c r="G86" s="51"/>
      <c r="H86" s="51"/>
      <c r="I86" s="51"/>
      <c r="J86" s="51"/>
      <c r="K86" s="51"/>
      <c r="L86" s="51"/>
    </row>
    <row r="87" spans="2:12" ht="13.2" thickTop="1" thickBot="1" x14ac:dyDescent="0.25">
      <c r="B87" s="70" t="s">
        <v>35</v>
      </c>
      <c r="C87" s="68">
        <v>422</v>
      </c>
      <c r="D87" s="69">
        <v>0</v>
      </c>
      <c r="E87" s="69">
        <v>325829.95</v>
      </c>
      <c r="F87" s="51" t="str">
        <f>IF((SUM(E81)+SUM(E82)+SUM(E83)+SUM(E84)+SUM(E85)+SUM(E95)+SUM(E97))=(SUM('[1]Ф.7(ЗФ).ЗВЕД'!I26)+SUM('[1]Ф.7(ЗФ).ЗВЕД'!I27)+SUM('[1]Ф.7(СФ).ЗВЕД'!I26)+SUM('[1]Ф.7(СФ).ЗВЕД'!I27)+SUM([1]д18!G45)+SUM([1]д34зф!F30)+SUM([1]д34сф!F30)),"","УВАГА НА ЗВІТНУ ДАТУ НЕ ВІДБУВАЄТЬСЯ РІВНЯННЯ:Рядок 380+рядок 390+рядок 400+рядок 410+рядок 420+рядок 430+рядок 445,графа 4 = Ф N 7д, N 7м, рядок 010, графа 9+ рядок 020, графа 9 + додаток 18, рядок 140, графа 6  + рядок Разом, графа 3, додаток 34")</f>
        <v/>
      </c>
      <c r="G87" s="71"/>
      <c r="H87" s="71"/>
      <c r="I87" s="71"/>
      <c r="J87" s="71"/>
      <c r="K87" s="71"/>
      <c r="L87" s="71"/>
    </row>
    <row r="88" spans="2:12" ht="13.2" thickTop="1" thickBot="1" x14ac:dyDescent="0.25">
      <c r="B88" s="70" t="s">
        <v>32</v>
      </c>
      <c r="C88" s="68">
        <v>423</v>
      </c>
      <c r="D88" s="69">
        <v>0</v>
      </c>
      <c r="E88" s="69">
        <v>0</v>
      </c>
      <c r="F88" s="51"/>
      <c r="G88" s="71"/>
      <c r="H88" s="71"/>
      <c r="I88" s="71"/>
      <c r="J88" s="71"/>
      <c r="K88" s="71"/>
      <c r="L88" s="71"/>
    </row>
    <row r="89" spans="2:12" ht="13.2" thickTop="1" thickBot="1" x14ac:dyDescent="0.25">
      <c r="B89" s="70" t="s">
        <v>33</v>
      </c>
      <c r="C89" s="68">
        <v>424</v>
      </c>
      <c r="D89" s="69">
        <v>0</v>
      </c>
      <c r="E89" s="69">
        <v>0</v>
      </c>
      <c r="F89" s="51"/>
      <c r="G89" s="71"/>
      <c r="H89" s="71"/>
      <c r="I89" s="71"/>
      <c r="J89" s="71"/>
      <c r="K89" s="71"/>
      <c r="L89" s="71"/>
    </row>
    <row r="90" spans="2:12" ht="13.2" thickTop="1" thickBot="1" x14ac:dyDescent="0.25">
      <c r="B90" s="57" t="s">
        <v>83</v>
      </c>
      <c r="C90" s="68">
        <v>425</v>
      </c>
      <c r="D90" s="69">
        <v>0</v>
      </c>
      <c r="E90" s="69">
        <v>431.91</v>
      </c>
    </row>
    <row r="91" spans="2:12" ht="13.2" thickTop="1" thickBot="1" x14ac:dyDescent="0.25">
      <c r="B91" s="57" t="s">
        <v>84</v>
      </c>
      <c r="C91" s="68">
        <v>426</v>
      </c>
      <c r="D91" s="69">
        <v>0</v>
      </c>
      <c r="E91" s="69">
        <v>0</v>
      </c>
    </row>
    <row r="92" spans="2:12" ht="13.2" thickTop="1" thickBot="1" x14ac:dyDescent="0.25">
      <c r="B92" s="57" t="s">
        <v>36</v>
      </c>
      <c r="C92" s="68">
        <v>427</v>
      </c>
      <c r="D92" s="69">
        <v>0</v>
      </c>
      <c r="E92" s="69">
        <v>0</v>
      </c>
    </row>
    <row r="93" spans="2:12" ht="13.2" thickTop="1" thickBot="1" x14ac:dyDescent="0.25">
      <c r="B93" s="57" t="s">
        <v>85</v>
      </c>
      <c r="C93" s="68">
        <v>428</v>
      </c>
      <c r="D93" s="69">
        <v>0</v>
      </c>
      <c r="E93" s="69">
        <v>0</v>
      </c>
    </row>
    <row r="94" spans="2:12" ht="13.2" thickTop="1" thickBot="1" x14ac:dyDescent="0.25">
      <c r="B94" s="57" t="s">
        <v>37</v>
      </c>
      <c r="C94" s="68">
        <v>429</v>
      </c>
      <c r="D94" s="69">
        <v>0</v>
      </c>
      <c r="E94" s="69">
        <v>85811.68</v>
      </c>
    </row>
    <row r="95" spans="2:12" ht="14.4" thickTop="1" thickBot="1" x14ac:dyDescent="0.25">
      <c r="B95" s="35" t="s">
        <v>38</v>
      </c>
      <c r="C95" s="31">
        <v>430</v>
      </c>
      <c r="D95" s="54">
        <f>[1]д18!E21</f>
        <v>2007.16</v>
      </c>
      <c r="E95" s="54">
        <f>[1]д18!G21</f>
        <v>2192.16</v>
      </c>
      <c r="F95" s="56"/>
    </row>
    <row r="96" spans="2:12" ht="14.4" thickTop="1" thickBot="1" x14ac:dyDescent="0.25">
      <c r="B96" s="35" t="s">
        <v>39</v>
      </c>
      <c r="C96" s="31">
        <v>440</v>
      </c>
      <c r="D96" s="37">
        <f>((SUM('[1]Ф.7.1(ЗФ).ЗВЕД'!G25:H25))+(SUM('[1]Ф.7.1(СФ).ЗВЕД'!G25:H25)))</f>
        <v>0</v>
      </c>
      <c r="E96" s="37">
        <f>((SUM('[1]Ф.7.1(СФ).ЗВЕД'!I25:J25))+(SUM('[1]Ф.7.1(ЗФ).ЗВЕД'!I25:J25)))</f>
        <v>0</v>
      </c>
    </row>
    <row r="97" spans="2:7" ht="14.4" thickTop="1" thickBot="1" x14ac:dyDescent="0.25">
      <c r="B97" s="35" t="s">
        <v>86</v>
      </c>
      <c r="C97" s="31">
        <v>445</v>
      </c>
      <c r="D97" s="45">
        <v>290488.78999999998</v>
      </c>
      <c r="E97" s="45">
        <v>0</v>
      </c>
    </row>
    <row r="98" spans="2:7" ht="14.4" thickTop="1" thickBot="1" x14ac:dyDescent="0.25">
      <c r="B98" s="32" t="s">
        <v>87</v>
      </c>
      <c r="C98" s="32"/>
      <c r="D98" s="58"/>
      <c r="E98" s="58"/>
    </row>
    <row r="99" spans="2:7" ht="14.4" thickTop="1" thickBot="1" x14ac:dyDescent="0.25">
      <c r="B99" s="35" t="s">
        <v>88</v>
      </c>
      <c r="C99" s="31">
        <v>450</v>
      </c>
      <c r="D99" s="54">
        <v>0</v>
      </c>
      <c r="E99" s="54">
        <f>[1]Ф.2.ЗВЕД!G23</f>
        <v>36559078.619999997</v>
      </c>
    </row>
    <row r="100" spans="2:7" ht="13.2" hidden="1" thickTop="1" thickBot="1" x14ac:dyDescent="0.25">
      <c r="B100" s="57"/>
      <c r="C100" s="68"/>
      <c r="D100" s="72"/>
      <c r="E100" s="72"/>
    </row>
    <row r="101" spans="2:7" ht="13.2" hidden="1" thickTop="1" thickBot="1" x14ac:dyDescent="0.25">
      <c r="B101" s="57"/>
      <c r="C101" s="68"/>
      <c r="D101" s="72"/>
      <c r="E101" s="72"/>
    </row>
    <row r="102" spans="2:7" ht="14.4" thickTop="1" thickBot="1" x14ac:dyDescent="0.25">
      <c r="B102" s="35" t="s">
        <v>89</v>
      </c>
      <c r="C102" s="31">
        <v>460</v>
      </c>
      <c r="D102" s="54">
        <v>0</v>
      </c>
      <c r="E102" s="54">
        <f>SUM(E103:E106)</f>
        <v>3261182.45</v>
      </c>
    </row>
    <row r="103" spans="2:7" ht="13.2" thickTop="1" thickBot="1" x14ac:dyDescent="0.25">
      <c r="B103" s="57" t="s">
        <v>90</v>
      </c>
      <c r="C103" s="68">
        <v>461</v>
      </c>
      <c r="D103" s="72">
        <v>0</v>
      </c>
      <c r="E103" s="72">
        <f>[1]Ф.4.1.ЗВЕД!I23</f>
        <v>1924874.44</v>
      </c>
    </row>
    <row r="104" spans="2:7" ht="13.2" thickTop="1" thickBot="1" x14ac:dyDescent="0.25">
      <c r="B104" s="57" t="s">
        <v>91</v>
      </c>
      <c r="C104" s="68">
        <v>462</v>
      </c>
      <c r="D104" s="72">
        <v>0</v>
      </c>
      <c r="E104" s="72">
        <f>[1]Ф.4.2.ЗВЕД!H25+[1]Ф.4.2.ЗВЕД!I24+[1]Ф.4.2.ЗВЕД!I23</f>
        <v>1336308.01</v>
      </c>
    </row>
    <row r="105" spans="2:7" ht="13.2" thickTop="1" thickBot="1" x14ac:dyDescent="0.25">
      <c r="B105" s="57" t="s">
        <v>92</v>
      </c>
      <c r="C105" s="68">
        <v>463</v>
      </c>
      <c r="D105" s="72">
        <v>0</v>
      </c>
      <c r="E105" s="72">
        <f>[1]Ф.4.3.ЗВЕД!I22</f>
        <v>0</v>
      </c>
    </row>
    <row r="106" spans="2:7" ht="25.2" thickTop="1" thickBot="1" x14ac:dyDescent="0.25">
      <c r="B106" s="57" t="s">
        <v>93</v>
      </c>
      <c r="C106" s="68">
        <v>464</v>
      </c>
      <c r="D106" s="72">
        <v>0</v>
      </c>
      <c r="E106" s="72">
        <f>[1]Ф.4.4.ЗВЕД!G20</f>
        <v>0</v>
      </c>
    </row>
    <row r="107" spans="2:7" ht="13.2" thickTop="1" thickBot="1" x14ac:dyDescent="0.25">
      <c r="B107" s="57" t="s">
        <v>94</v>
      </c>
      <c r="C107" s="68">
        <v>465</v>
      </c>
      <c r="D107" s="69">
        <v>0</v>
      </c>
      <c r="E107" s="69">
        <v>0</v>
      </c>
    </row>
    <row r="108" spans="2:7" ht="14.4" hidden="1" thickTop="1" thickBot="1" x14ac:dyDescent="0.3">
      <c r="B108" s="35"/>
      <c r="C108" s="31"/>
      <c r="D108" s="45" t="s">
        <v>47</v>
      </c>
      <c r="E108" s="45" t="s">
        <v>47</v>
      </c>
      <c r="G108" s="60"/>
    </row>
    <row r="109" spans="2:7" ht="14.4" thickTop="1" thickBot="1" x14ac:dyDescent="0.3">
      <c r="B109" s="32" t="s">
        <v>68</v>
      </c>
      <c r="C109" s="32">
        <v>470</v>
      </c>
      <c r="D109" s="58">
        <f>(SUM(D108))+(SUM(D96))+(SUM(D95))+(SUM(D85))+(SUM(D84))+(SUM(D83))+(SUM(D82))+(SUM(D81))+(SUM(D78))+(SUM(D77))+(SUM(D76))+(SUM(D74))+(SUM(D73))+SUM(D75)+SUM(D97)+SUM(D107)</f>
        <v>88063752.519999996</v>
      </c>
      <c r="E109" s="58">
        <f>(SUM(E108))+(SUM(E102))+(SUM(E99))+(SUM(E96))+(SUM(E95))+(SUM(E85))+(SUM(E84))+(SUM(E83))+(SUM(E82))+(SUM(E81))+(SUM(E78))+(SUM(E77))+(SUM(E76))+(SUM(E74))+(SUM(E73))+SUM(E97)+SUM(E107)+E75</f>
        <v>154346060.22999999</v>
      </c>
      <c r="G109" s="60"/>
    </row>
    <row r="110" spans="2:7" ht="10.8" thickTop="1" x14ac:dyDescent="0.2"/>
  </sheetData>
  <mergeCells count="13">
    <mergeCell ref="F87:L89"/>
    <mergeCell ref="F26:M28"/>
    <mergeCell ref="B69:B70"/>
    <mergeCell ref="C69:C70"/>
    <mergeCell ref="D69:D70"/>
    <mergeCell ref="E69:E70"/>
    <mergeCell ref="F84:L86"/>
    <mergeCell ref="B2:B3"/>
    <mergeCell ref="C2:C3"/>
    <mergeCell ref="D2:D3"/>
    <mergeCell ref="E2:E3"/>
    <mergeCell ref="F6:G6"/>
    <mergeCell ref="F24:O25"/>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6"/>
  <sheetViews>
    <sheetView workbookViewId="0">
      <selection sqref="A1:XFD1048576"/>
    </sheetView>
  </sheetViews>
  <sheetFormatPr defaultRowHeight="14.4" x14ac:dyDescent="0.3"/>
  <cols>
    <col min="1" max="1" width="50.88671875" customWidth="1"/>
    <col min="2" max="2" width="5.109375" customWidth="1"/>
    <col min="3" max="3" width="4.5546875" customWidth="1"/>
    <col min="4" max="5" width="9.44140625" customWidth="1"/>
    <col min="6" max="6" width="5.88671875" customWidth="1"/>
    <col min="7" max="7" width="5.44140625" customWidth="1"/>
    <col min="8" max="8" width="5.6640625" customWidth="1"/>
    <col min="9" max="9" width="9.5546875" customWidth="1"/>
    <col min="10" max="10" width="10" customWidth="1"/>
    <col min="11" max="11" width="10.88671875" customWidth="1"/>
    <col min="12" max="12" width="6.109375" customWidth="1"/>
    <col min="13" max="13" width="10.109375" customWidth="1"/>
    <col min="14" max="14" width="6.6640625" customWidth="1"/>
    <col min="15" max="15" width="10.33203125" customWidth="1"/>
    <col min="16" max="16" width="8.109375" customWidth="1"/>
    <col min="17" max="17" width="9.44140625" customWidth="1"/>
    <col min="18" max="18" width="6" customWidth="1"/>
    <col min="257" max="257" width="50.88671875" customWidth="1"/>
    <col min="258" max="258" width="5.109375" customWidth="1"/>
    <col min="259" max="259" width="4.5546875" customWidth="1"/>
    <col min="260" max="261" width="9.44140625" customWidth="1"/>
    <col min="262" max="262" width="5.88671875" customWidth="1"/>
    <col min="263" max="263" width="5.44140625" customWidth="1"/>
    <col min="264" max="264" width="5.6640625" customWidth="1"/>
    <col min="265" max="265" width="9.5546875" customWidth="1"/>
    <col min="266" max="266" width="10" customWidth="1"/>
    <col min="267" max="267" width="10.88671875" customWidth="1"/>
    <col min="268" max="268" width="6.109375" customWidth="1"/>
    <col min="269" max="269" width="10.109375" customWidth="1"/>
    <col min="270" max="270" width="6.6640625" customWidth="1"/>
    <col min="271" max="271" width="10.33203125" customWidth="1"/>
    <col min="272" max="272" width="8.109375" customWidth="1"/>
    <col min="273" max="273" width="9.44140625" customWidth="1"/>
    <col min="274" max="274" width="6" customWidth="1"/>
    <col min="513" max="513" width="50.88671875" customWidth="1"/>
    <col min="514" max="514" width="5.109375" customWidth="1"/>
    <col min="515" max="515" width="4.5546875" customWidth="1"/>
    <col min="516" max="517" width="9.44140625" customWidth="1"/>
    <col min="518" max="518" width="5.88671875" customWidth="1"/>
    <col min="519" max="519" width="5.44140625" customWidth="1"/>
    <col min="520" max="520" width="5.6640625" customWidth="1"/>
    <col min="521" max="521" width="9.5546875" customWidth="1"/>
    <col min="522" max="522" width="10" customWidth="1"/>
    <col min="523" max="523" width="10.88671875" customWidth="1"/>
    <col min="524" max="524" width="6.109375" customWidth="1"/>
    <col min="525" max="525" width="10.109375" customWidth="1"/>
    <col min="526" max="526" width="6.6640625" customWidth="1"/>
    <col min="527" max="527" width="10.33203125" customWidth="1"/>
    <col min="528" max="528" width="8.109375" customWidth="1"/>
    <col min="529" max="529" width="9.44140625" customWidth="1"/>
    <col min="530" max="530" width="6" customWidth="1"/>
    <col min="769" max="769" width="50.88671875" customWidth="1"/>
    <col min="770" max="770" width="5.109375" customWidth="1"/>
    <col min="771" max="771" width="4.5546875" customWidth="1"/>
    <col min="772" max="773" width="9.44140625" customWidth="1"/>
    <col min="774" max="774" width="5.88671875" customWidth="1"/>
    <col min="775" max="775" width="5.44140625" customWidth="1"/>
    <col min="776" max="776" width="5.6640625" customWidth="1"/>
    <col min="777" max="777" width="9.5546875" customWidth="1"/>
    <col min="778" max="778" width="10" customWidth="1"/>
    <col min="779" max="779" width="10.88671875" customWidth="1"/>
    <col min="780" max="780" width="6.109375" customWidth="1"/>
    <col min="781" max="781" width="10.109375" customWidth="1"/>
    <col min="782" max="782" width="6.6640625" customWidth="1"/>
    <col min="783" max="783" width="10.33203125" customWidth="1"/>
    <col min="784" max="784" width="8.109375" customWidth="1"/>
    <col min="785" max="785" width="9.44140625" customWidth="1"/>
    <col min="786" max="786" width="6" customWidth="1"/>
    <col min="1025" max="1025" width="50.88671875" customWidth="1"/>
    <col min="1026" max="1026" width="5.109375" customWidth="1"/>
    <col min="1027" max="1027" width="4.5546875" customWidth="1"/>
    <col min="1028" max="1029" width="9.44140625" customWidth="1"/>
    <col min="1030" max="1030" width="5.88671875" customWidth="1"/>
    <col min="1031" max="1031" width="5.44140625" customWidth="1"/>
    <col min="1032" max="1032" width="5.6640625" customWidth="1"/>
    <col min="1033" max="1033" width="9.5546875" customWidth="1"/>
    <col min="1034" max="1034" width="10" customWidth="1"/>
    <col min="1035" max="1035" width="10.88671875" customWidth="1"/>
    <col min="1036" max="1036" width="6.109375" customWidth="1"/>
    <col min="1037" max="1037" width="10.109375" customWidth="1"/>
    <col min="1038" max="1038" width="6.6640625" customWidth="1"/>
    <col min="1039" max="1039" width="10.33203125" customWidth="1"/>
    <col min="1040" max="1040" width="8.109375" customWidth="1"/>
    <col min="1041" max="1041" width="9.44140625" customWidth="1"/>
    <col min="1042" max="1042" width="6" customWidth="1"/>
    <col min="1281" max="1281" width="50.88671875" customWidth="1"/>
    <col min="1282" max="1282" width="5.109375" customWidth="1"/>
    <col min="1283" max="1283" width="4.5546875" customWidth="1"/>
    <col min="1284" max="1285" width="9.44140625" customWidth="1"/>
    <col min="1286" max="1286" width="5.88671875" customWidth="1"/>
    <col min="1287" max="1287" width="5.44140625" customWidth="1"/>
    <col min="1288" max="1288" width="5.6640625" customWidth="1"/>
    <col min="1289" max="1289" width="9.5546875" customWidth="1"/>
    <col min="1290" max="1290" width="10" customWidth="1"/>
    <col min="1291" max="1291" width="10.88671875" customWidth="1"/>
    <col min="1292" max="1292" width="6.109375" customWidth="1"/>
    <col min="1293" max="1293" width="10.109375" customWidth="1"/>
    <col min="1294" max="1294" width="6.6640625" customWidth="1"/>
    <col min="1295" max="1295" width="10.33203125" customWidth="1"/>
    <col min="1296" max="1296" width="8.109375" customWidth="1"/>
    <col min="1297" max="1297" width="9.44140625" customWidth="1"/>
    <col min="1298" max="1298" width="6" customWidth="1"/>
    <col min="1537" max="1537" width="50.88671875" customWidth="1"/>
    <col min="1538" max="1538" width="5.109375" customWidth="1"/>
    <col min="1539" max="1539" width="4.5546875" customWidth="1"/>
    <col min="1540" max="1541" width="9.44140625" customWidth="1"/>
    <col min="1542" max="1542" width="5.88671875" customWidth="1"/>
    <col min="1543" max="1543" width="5.44140625" customWidth="1"/>
    <col min="1544" max="1544" width="5.6640625" customWidth="1"/>
    <col min="1545" max="1545" width="9.5546875" customWidth="1"/>
    <col min="1546" max="1546" width="10" customWidth="1"/>
    <col min="1547" max="1547" width="10.88671875" customWidth="1"/>
    <col min="1548" max="1548" width="6.109375" customWidth="1"/>
    <col min="1549" max="1549" width="10.109375" customWidth="1"/>
    <col min="1550" max="1550" width="6.6640625" customWidth="1"/>
    <col min="1551" max="1551" width="10.33203125" customWidth="1"/>
    <col min="1552" max="1552" width="8.109375" customWidth="1"/>
    <col min="1553" max="1553" width="9.44140625" customWidth="1"/>
    <col min="1554" max="1554" width="6" customWidth="1"/>
    <col min="1793" max="1793" width="50.88671875" customWidth="1"/>
    <col min="1794" max="1794" width="5.109375" customWidth="1"/>
    <col min="1795" max="1795" width="4.5546875" customWidth="1"/>
    <col min="1796" max="1797" width="9.44140625" customWidth="1"/>
    <col min="1798" max="1798" width="5.88671875" customWidth="1"/>
    <col min="1799" max="1799" width="5.44140625" customWidth="1"/>
    <col min="1800" max="1800" width="5.6640625" customWidth="1"/>
    <col min="1801" max="1801" width="9.5546875" customWidth="1"/>
    <col min="1802" max="1802" width="10" customWidth="1"/>
    <col min="1803" max="1803" width="10.88671875" customWidth="1"/>
    <col min="1804" max="1804" width="6.109375" customWidth="1"/>
    <col min="1805" max="1805" width="10.109375" customWidth="1"/>
    <col min="1806" max="1806" width="6.6640625" customWidth="1"/>
    <col min="1807" max="1807" width="10.33203125" customWidth="1"/>
    <col min="1808" max="1808" width="8.109375" customWidth="1"/>
    <col min="1809" max="1809" width="9.44140625" customWidth="1"/>
    <col min="1810" max="1810" width="6" customWidth="1"/>
    <col min="2049" max="2049" width="50.88671875" customWidth="1"/>
    <col min="2050" max="2050" width="5.109375" customWidth="1"/>
    <col min="2051" max="2051" width="4.5546875" customWidth="1"/>
    <col min="2052" max="2053" width="9.44140625" customWidth="1"/>
    <col min="2054" max="2054" width="5.88671875" customWidth="1"/>
    <col min="2055" max="2055" width="5.44140625" customWidth="1"/>
    <col min="2056" max="2056" width="5.6640625" customWidth="1"/>
    <col min="2057" max="2057" width="9.5546875" customWidth="1"/>
    <col min="2058" max="2058" width="10" customWidth="1"/>
    <col min="2059" max="2059" width="10.88671875" customWidth="1"/>
    <col min="2060" max="2060" width="6.109375" customWidth="1"/>
    <col min="2061" max="2061" width="10.109375" customWidth="1"/>
    <col min="2062" max="2062" width="6.6640625" customWidth="1"/>
    <col min="2063" max="2063" width="10.33203125" customWidth="1"/>
    <col min="2064" max="2064" width="8.109375" customWidth="1"/>
    <col min="2065" max="2065" width="9.44140625" customWidth="1"/>
    <col min="2066" max="2066" width="6" customWidth="1"/>
    <col min="2305" max="2305" width="50.88671875" customWidth="1"/>
    <col min="2306" max="2306" width="5.109375" customWidth="1"/>
    <col min="2307" max="2307" width="4.5546875" customWidth="1"/>
    <col min="2308" max="2309" width="9.44140625" customWidth="1"/>
    <col min="2310" max="2310" width="5.88671875" customWidth="1"/>
    <col min="2311" max="2311" width="5.44140625" customWidth="1"/>
    <col min="2312" max="2312" width="5.6640625" customWidth="1"/>
    <col min="2313" max="2313" width="9.5546875" customWidth="1"/>
    <col min="2314" max="2314" width="10" customWidth="1"/>
    <col min="2315" max="2315" width="10.88671875" customWidth="1"/>
    <col min="2316" max="2316" width="6.109375" customWidth="1"/>
    <col min="2317" max="2317" width="10.109375" customWidth="1"/>
    <col min="2318" max="2318" width="6.6640625" customWidth="1"/>
    <col min="2319" max="2319" width="10.33203125" customWidth="1"/>
    <col min="2320" max="2320" width="8.109375" customWidth="1"/>
    <col min="2321" max="2321" width="9.44140625" customWidth="1"/>
    <col min="2322" max="2322" width="6" customWidth="1"/>
    <col min="2561" max="2561" width="50.88671875" customWidth="1"/>
    <col min="2562" max="2562" width="5.109375" customWidth="1"/>
    <col min="2563" max="2563" width="4.5546875" customWidth="1"/>
    <col min="2564" max="2565" width="9.44140625" customWidth="1"/>
    <col min="2566" max="2566" width="5.88671875" customWidth="1"/>
    <col min="2567" max="2567" width="5.44140625" customWidth="1"/>
    <col min="2568" max="2568" width="5.6640625" customWidth="1"/>
    <col min="2569" max="2569" width="9.5546875" customWidth="1"/>
    <col min="2570" max="2570" width="10" customWidth="1"/>
    <col min="2571" max="2571" width="10.88671875" customWidth="1"/>
    <col min="2572" max="2572" width="6.109375" customWidth="1"/>
    <col min="2573" max="2573" width="10.109375" customWidth="1"/>
    <col min="2574" max="2574" width="6.6640625" customWidth="1"/>
    <col min="2575" max="2575" width="10.33203125" customWidth="1"/>
    <col min="2576" max="2576" width="8.109375" customWidth="1"/>
    <col min="2577" max="2577" width="9.44140625" customWidth="1"/>
    <col min="2578" max="2578" width="6" customWidth="1"/>
    <col min="2817" max="2817" width="50.88671875" customWidth="1"/>
    <col min="2818" max="2818" width="5.109375" customWidth="1"/>
    <col min="2819" max="2819" width="4.5546875" customWidth="1"/>
    <col min="2820" max="2821" width="9.44140625" customWidth="1"/>
    <col min="2822" max="2822" width="5.88671875" customWidth="1"/>
    <col min="2823" max="2823" width="5.44140625" customWidth="1"/>
    <col min="2824" max="2824" width="5.6640625" customWidth="1"/>
    <col min="2825" max="2825" width="9.5546875" customWidth="1"/>
    <col min="2826" max="2826" width="10" customWidth="1"/>
    <col min="2827" max="2827" width="10.88671875" customWidth="1"/>
    <col min="2828" max="2828" width="6.109375" customWidth="1"/>
    <col min="2829" max="2829" width="10.109375" customWidth="1"/>
    <col min="2830" max="2830" width="6.6640625" customWidth="1"/>
    <col min="2831" max="2831" width="10.33203125" customWidth="1"/>
    <col min="2832" max="2832" width="8.109375" customWidth="1"/>
    <col min="2833" max="2833" width="9.44140625" customWidth="1"/>
    <col min="2834" max="2834" width="6" customWidth="1"/>
    <col min="3073" max="3073" width="50.88671875" customWidth="1"/>
    <col min="3074" max="3074" width="5.109375" customWidth="1"/>
    <col min="3075" max="3075" width="4.5546875" customWidth="1"/>
    <col min="3076" max="3077" width="9.44140625" customWidth="1"/>
    <col min="3078" max="3078" width="5.88671875" customWidth="1"/>
    <col min="3079" max="3079" width="5.44140625" customWidth="1"/>
    <col min="3080" max="3080" width="5.6640625" customWidth="1"/>
    <col min="3081" max="3081" width="9.5546875" customWidth="1"/>
    <col min="3082" max="3082" width="10" customWidth="1"/>
    <col min="3083" max="3083" width="10.88671875" customWidth="1"/>
    <col min="3084" max="3084" width="6.109375" customWidth="1"/>
    <col min="3085" max="3085" width="10.109375" customWidth="1"/>
    <col min="3086" max="3086" width="6.6640625" customWidth="1"/>
    <col min="3087" max="3087" width="10.33203125" customWidth="1"/>
    <col min="3088" max="3088" width="8.109375" customWidth="1"/>
    <col min="3089" max="3089" width="9.44140625" customWidth="1"/>
    <col min="3090" max="3090" width="6" customWidth="1"/>
    <col min="3329" max="3329" width="50.88671875" customWidth="1"/>
    <col min="3330" max="3330" width="5.109375" customWidth="1"/>
    <col min="3331" max="3331" width="4.5546875" customWidth="1"/>
    <col min="3332" max="3333" width="9.44140625" customWidth="1"/>
    <col min="3334" max="3334" width="5.88671875" customWidth="1"/>
    <col min="3335" max="3335" width="5.44140625" customWidth="1"/>
    <col min="3336" max="3336" width="5.6640625" customWidth="1"/>
    <col min="3337" max="3337" width="9.5546875" customWidth="1"/>
    <col min="3338" max="3338" width="10" customWidth="1"/>
    <col min="3339" max="3339" width="10.88671875" customWidth="1"/>
    <col min="3340" max="3340" width="6.109375" customWidth="1"/>
    <col min="3341" max="3341" width="10.109375" customWidth="1"/>
    <col min="3342" max="3342" width="6.6640625" customWidth="1"/>
    <col min="3343" max="3343" width="10.33203125" customWidth="1"/>
    <col min="3344" max="3344" width="8.109375" customWidth="1"/>
    <col min="3345" max="3345" width="9.44140625" customWidth="1"/>
    <col min="3346" max="3346" width="6" customWidth="1"/>
    <col min="3585" max="3585" width="50.88671875" customWidth="1"/>
    <col min="3586" max="3586" width="5.109375" customWidth="1"/>
    <col min="3587" max="3587" width="4.5546875" customWidth="1"/>
    <col min="3588" max="3589" width="9.44140625" customWidth="1"/>
    <col min="3590" max="3590" width="5.88671875" customWidth="1"/>
    <col min="3591" max="3591" width="5.44140625" customWidth="1"/>
    <col min="3592" max="3592" width="5.6640625" customWidth="1"/>
    <col min="3593" max="3593" width="9.5546875" customWidth="1"/>
    <col min="3594" max="3594" width="10" customWidth="1"/>
    <col min="3595" max="3595" width="10.88671875" customWidth="1"/>
    <col min="3596" max="3596" width="6.109375" customWidth="1"/>
    <col min="3597" max="3597" width="10.109375" customWidth="1"/>
    <col min="3598" max="3598" width="6.6640625" customWidth="1"/>
    <col min="3599" max="3599" width="10.33203125" customWidth="1"/>
    <col min="3600" max="3600" width="8.109375" customWidth="1"/>
    <col min="3601" max="3601" width="9.44140625" customWidth="1"/>
    <col min="3602" max="3602" width="6" customWidth="1"/>
    <col min="3841" max="3841" width="50.88671875" customWidth="1"/>
    <col min="3842" max="3842" width="5.109375" customWidth="1"/>
    <col min="3843" max="3843" width="4.5546875" customWidth="1"/>
    <col min="3844" max="3845" width="9.44140625" customWidth="1"/>
    <col min="3846" max="3846" width="5.88671875" customWidth="1"/>
    <col min="3847" max="3847" width="5.44140625" customWidth="1"/>
    <col min="3848" max="3848" width="5.6640625" customWidth="1"/>
    <col min="3849" max="3849" width="9.5546875" customWidth="1"/>
    <col min="3850" max="3850" width="10" customWidth="1"/>
    <col min="3851" max="3851" width="10.88671875" customWidth="1"/>
    <col min="3852" max="3852" width="6.109375" customWidth="1"/>
    <col min="3853" max="3853" width="10.109375" customWidth="1"/>
    <col min="3854" max="3854" width="6.6640625" customWidth="1"/>
    <col min="3855" max="3855" width="10.33203125" customWidth="1"/>
    <col min="3856" max="3856" width="8.109375" customWidth="1"/>
    <col min="3857" max="3857" width="9.44140625" customWidth="1"/>
    <col min="3858" max="3858" width="6" customWidth="1"/>
    <col min="4097" max="4097" width="50.88671875" customWidth="1"/>
    <col min="4098" max="4098" width="5.109375" customWidth="1"/>
    <col min="4099" max="4099" width="4.5546875" customWidth="1"/>
    <col min="4100" max="4101" width="9.44140625" customWidth="1"/>
    <col min="4102" max="4102" width="5.88671875" customWidth="1"/>
    <col min="4103" max="4103" width="5.44140625" customWidth="1"/>
    <col min="4104" max="4104" width="5.6640625" customWidth="1"/>
    <col min="4105" max="4105" width="9.5546875" customWidth="1"/>
    <col min="4106" max="4106" width="10" customWidth="1"/>
    <col min="4107" max="4107" width="10.88671875" customWidth="1"/>
    <col min="4108" max="4108" width="6.109375" customWidth="1"/>
    <col min="4109" max="4109" width="10.109375" customWidth="1"/>
    <col min="4110" max="4110" width="6.6640625" customWidth="1"/>
    <col min="4111" max="4111" width="10.33203125" customWidth="1"/>
    <col min="4112" max="4112" width="8.109375" customWidth="1"/>
    <col min="4113" max="4113" width="9.44140625" customWidth="1"/>
    <col min="4114" max="4114" width="6" customWidth="1"/>
    <col min="4353" max="4353" width="50.88671875" customWidth="1"/>
    <col min="4354" max="4354" width="5.109375" customWidth="1"/>
    <col min="4355" max="4355" width="4.5546875" customWidth="1"/>
    <col min="4356" max="4357" width="9.44140625" customWidth="1"/>
    <col min="4358" max="4358" width="5.88671875" customWidth="1"/>
    <col min="4359" max="4359" width="5.44140625" customWidth="1"/>
    <col min="4360" max="4360" width="5.6640625" customWidth="1"/>
    <col min="4361" max="4361" width="9.5546875" customWidth="1"/>
    <col min="4362" max="4362" width="10" customWidth="1"/>
    <col min="4363" max="4363" width="10.88671875" customWidth="1"/>
    <col min="4364" max="4364" width="6.109375" customWidth="1"/>
    <col min="4365" max="4365" width="10.109375" customWidth="1"/>
    <col min="4366" max="4366" width="6.6640625" customWidth="1"/>
    <col min="4367" max="4367" width="10.33203125" customWidth="1"/>
    <col min="4368" max="4368" width="8.109375" customWidth="1"/>
    <col min="4369" max="4369" width="9.44140625" customWidth="1"/>
    <col min="4370" max="4370" width="6" customWidth="1"/>
    <col min="4609" max="4609" width="50.88671875" customWidth="1"/>
    <col min="4610" max="4610" width="5.109375" customWidth="1"/>
    <col min="4611" max="4611" width="4.5546875" customWidth="1"/>
    <col min="4612" max="4613" width="9.44140625" customWidth="1"/>
    <col min="4614" max="4614" width="5.88671875" customWidth="1"/>
    <col min="4615" max="4615" width="5.44140625" customWidth="1"/>
    <col min="4616" max="4616" width="5.6640625" customWidth="1"/>
    <col min="4617" max="4617" width="9.5546875" customWidth="1"/>
    <col min="4618" max="4618" width="10" customWidth="1"/>
    <col min="4619" max="4619" width="10.88671875" customWidth="1"/>
    <col min="4620" max="4620" width="6.109375" customWidth="1"/>
    <col min="4621" max="4621" width="10.109375" customWidth="1"/>
    <col min="4622" max="4622" width="6.6640625" customWidth="1"/>
    <col min="4623" max="4623" width="10.33203125" customWidth="1"/>
    <col min="4624" max="4624" width="8.109375" customWidth="1"/>
    <col min="4625" max="4625" width="9.44140625" customWidth="1"/>
    <col min="4626" max="4626" width="6" customWidth="1"/>
    <col min="4865" max="4865" width="50.88671875" customWidth="1"/>
    <col min="4866" max="4866" width="5.109375" customWidth="1"/>
    <col min="4867" max="4867" width="4.5546875" customWidth="1"/>
    <col min="4868" max="4869" width="9.44140625" customWidth="1"/>
    <col min="4870" max="4870" width="5.88671875" customWidth="1"/>
    <col min="4871" max="4871" width="5.44140625" customWidth="1"/>
    <col min="4872" max="4872" width="5.6640625" customWidth="1"/>
    <col min="4873" max="4873" width="9.5546875" customWidth="1"/>
    <col min="4874" max="4874" width="10" customWidth="1"/>
    <col min="4875" max="4875" width="10.88671875" customWidth="1"/>
    <col min="4876" max="4876" width="6.109375" customWidth="1"/>
    <col min="4877" max="4877" width="10.109375" customWidth="1"/>
    <col min="4878" max="4878" width="6.6640625" customWidth="1"/>
    <col min="4879" max="4879" width="10.33203125" customWidth="1"/>
    <col min="4880" max="4880" width="8.109375" customWidth="1"/>
    <col min="4881" max="4881" width="9.44140625" customWidth="1"/>
    <col min="4882" max="4882" width="6" customWidth="1"/>
    <col min="5121" max="5121" width="50.88671875" customWidth="1"/>
    <col min="5122" max="5122" width="5.109375" customWidth="1"/>
    <col min="5123" max="5123" width="4.5546875" customWidth="1"/>
    <col min="5124" max="5125" width="9.44140625" customWidth="1"/>
    <col min="5126" max="5126" width="5.88671875" customWidth="1"/>
    <col min="5127" max="5127" width="5.44140625" customWidth="1"/>
    <col min="5128" max="5128" width="5.6640625" customWidth="1"/>
    <col min="5129" max="5129" width="9.5546875" customWidth="1"/>
    <col min="5130" max="5130" width="10" customWidth="1"/>
    <col min="5131" max="5131" width="10.88671875" customWidth="1"/>
    <col min="5132" max="5132" width="6.109375" customWidth="1"/>
    <col min="5133" max="5133" width="10.109375" customWidth="1"/>
    <col min="5134" max="5134" width="6.6640625" customWidth="1"/>
    <col min="5135" max="5135" width="10.33203125" customWidth="1"/>
    <col min="5136" max="5136" width="8.109375" customWidth="1"/>
    <col min="5137" max="5137" width="9.44140625" customWidth="1"/>
    <col min="5138" max="5138" width="6" customWidth="1"/>
    <col min="5377" max="5377" width="50.88671875" customWidth="1"/>
    <col min="5378" max="5378" width="5.109375" customWidth="1"/>
    <col min="5379" max="5379" width="4.5546875" customWidth="1"/>
    <col min="5380" max="5381" width="9.44140625" customWidth="1"/>
    <col min="5382" max="5382" width="5.88671875" customWidth="1"/>
    <col min="5383" max="5383" width="5.44140625" customWidth="1"/>
    <col min="5384" max="5384" width="5.6640625" customWidth="1"/>
    <col min="5385" max="5385" width="9.5546875" customWidth="1"/>
    <col min="5386" max="5386" width="10" customWidth="1"/>
    <col min="5387" max="5387" width="10.88671875" customWidth="1"/>
    <col min="5388" max="5388" width="6.109375" customWidth="1"/>
    <col min="5389" max="5389" width="10.109375" customWidth="1"/>
    <col min="5390" max="5390" width="6.6640625" customWidth="1"/>
    <col min="5391" max="5391" width="10.33203125" customWidth="1"/>
    <col min="5392" max="5392" width="8.109375" customWidth="1"/>
    <col min="5393" max="5393" width="9.44140625" customWidth="1"/>
    <col min="5394" max="5394" width="6" customWidth="1"/>
    <col min="5633" max="5633" width="50.88671875" customWidth="1"/>
    <col min="5634" max="5634" width="5.109375" customWidth="1"/>
    <col min="5635" max="5635" width="4.5546875" customWidth="1"/>
    <col min="5636" max="5637" width="9.44140625" customWidth="1"/>
    <col min="5638" max="5638" width="5.88671875" customWidth="1"/>
    <col min="5639" max="5639" width="5.44140625" customWidth="1"/>
    <col min="5640" max="5640" width="5.6640625" customWidth="1"/>
    <col min="5641" max="5641" width="9.5546875" customWidth="1"/>
    <col min="5642" max="5642" width="10" customWidth="1"/>
    <col min="5643" max="5643" width="10.88671875" customWidth="1"/>
    <col min="5644" max="5644" width="6.109375" customWidth="1"/>
    <col min="5645" max="5645" width="10.109375" customWidth="1"/>
    <col min="5646" max="5646" width="6.6640625" customWidth="1"/>
    <col min="5647" max="5647" width="10.33203125" customWidth="1"/>
    <col min="5648" max="5648" width="8.109375" customWidth="1"/>
    <col min="5649" max="5649" width="9.44140625" customWidth="1"/>
    <col min="5650" max="5650" width="6" customWidth="1"/>
    <col min="5889" max="5889" width="50.88671875" customWidth="1"/>
    <col min="5890" max="5890" width="5.109375" customWidth="1"/>
    <col min="5891" max="5891" width="4.5546875" customWidth="1"/>
    <col min="5892" max="5893" width="9.44140625" customWidth="1"/>
    <col min="5894" max="5894" width="5.88671875" customWidth="1"/>
    <col min="5895" max="5895" width="5.44140625" customWidth="1"/>
    <col min="5896" max="5896" width="5.6640625" customWidth="1"/>
    <col min="5897" max="5897" width="9.5546875" customWidth="1"/>
    <col min="5898" max="5898" width="10" customWidth="1"/>
    <col min="5899" max="5899" width="10.88671875" customWidth="1"/>
    <col min="5900" max="5900" width="6.109375" customWidth="1"/>
    <col min="5901" max="5901" width="10.109375" customWidth="1"/>
    <col min="5902" max="5902" width="6.6640625" customWidth="1"/>
    <col min="5903" max="5903" width="10.33203125" customWidth="1"/>
    <col min="5904" max="5904" width="8.109375" customWidth="1"/>
    <col min="5905" max="5905" width="9.44140625" customWidth="1"/>
    <col min="5906" max="5906" width="6" customWidth="1"/>
    <col min="6145" max="6145" width="50.88671875" customWidth="1"/>
    <col min="6146" max="6146" width="5.109375" customWidth="1"/>
    <col min="6147" max="6147" width="4.5546875" customWidth="1"/>
    <col min="6148" max="6149" width="9.44140625" customWidth="1"/>
    <col min="6150" max="6150" width="5.88671875" customWidth="1"/>
    <col min="6151" max="6151" width="5.44140625" customWidth="1"/>
    <col min="6152" max="6152" width="5.6640625" customWidth="1"/>
    <col min="6153" max="6153" width="9.5546875" customWidth="1"/>
    <col min="6154" max="6154" width="10" customWidth="1"/>
    <col min="6155" max="6155" width="10.88671875" customWidth="1"/>
    <col min="6156" max="6156" width="6.109375" customWidth="1"/>
    <col min="6157" max="6157" width="10.109375" customWidth="1"/>
    <col min="6158" max="6158" width="6.6640625" customWidth="1"/>
    <col min="6159" max="6159" width="10.33203125" customWidth="1"/>
    <col min="6160" max="6160" width="8.109375" customWidth="1"/>
    <col min="6161" max="6161" width="9.44140625" customWidth="1"/>
    <col min="6162" max="6162" width="6" customWidth="1"/>
    <col min="6401" max="6401" width="50.88671875" customWidth="1"/>
    <col min="6402" max="6402" width="5.109375" customWidth="1"/>
    <col min="6403" max="6403" width="4.5546875" customWidth="1"/>
    <col min="6404" max="6405" width="9.44140625" customWidth="1"/>
    <col min="6406" max="6406" width="5.88671875" customWidth="1"/>
    <col min="6407" max="6407" width="5.44140625" customWidth="1"/>
    <col min="6408" max="6408" width="5.6640625" customWidth="1"/>
    <col min="6409" max="6409" width="9.5546875" customWidth="1"/>
    <col min="6410" max="6410" width="10" customWidth="1"/>
    <col min="6411" max="6411" width="10.88671875" customWidth="1"/>
    <col min="6412" max="6412" width="6.109375" customWidth="1"/>
    <col min="6413" max="6413" width="10.109375" customWidth="1"/>
    <col min="6414" max="6414" width="6.6640625" customWidth="1"/>
    <col min="6415" max="6415" width="10.33203125" customWidth="1"/>
    <col min="6416" max="6416" width="8.109375" customWidth="1"/>
    <col min="6417" max="6417" width="9.44140625" customWidth="1"/>
    <col min="6418" max="6418" width="6" customWidth="1"/>
    <col min="6657" max="6657" width="50.88671875" customWidth="1"/>
    <col min="6658" max="6658" width="5.109375" customWidth="1"/>
    <col min="6659" max="6659" width="4.5546875" customWidth="1"/>
    <col min="6660" max="6661" width="9.44140625" customWidth="1"/>
    <col min="6662" max="6662" width="5.88671875" customWidth="1"/>
    <col min="6663" max="6663" width="5.44140625" customWidth="1"/>
    <col min="6664" max="6664" width="5.6640625" customWidth="1"/>
    <col min="6665" max="6665" width="9.5546875" customWidth="1"/>
    <col min="6666" max="6666" width="10" customWidth="1"/>
    <col min="6667" max="6667" width="10.88671875" customWidth="1"/>
    <col min="6668" max="6668" width="6.109375" customWidth="1"/>
    <col min="6669" max="6669" width="10.109375" customWidth="1"/>
    <col min="6670" max="6670" width="6.6640625" customWidth="1"/>
    <col min="6671" max="6671" width="10.33203125" customWidth="1"/>
    <col min="6672" max="6672" width="8.109375" customWidth="1"/>
    <col min="6673" max="6673" width="9.44140625" customWidth="1"/>
    <col min="6674" max="6674" width="6" customWidth="1"/>
    <col min="6913" max="6913" width="50.88671875" customWidth="1"/>
    <col min="6914" max="6914" width="5.109375" customWidth="1"/>
    <col min="6915" max="6915" width="4.5546875" customWidth="1"/>
    <col min="6916" max="6917" width="9.44140625" customWidth="1"/>
    <col min="6918" max="6918" width="5.88671875" customWidth="1"/>
    <col min="6919" max="6919" width="5.44140625" customWidth="1"/>
    <col min="6920" max="6920" width="5.6640625" customWidth="1"/>
    <col min="6921" max="6921" width="9.5546875" customWidth="1"/>
    <col min="6922" max="6922" width="10" customWidth="1"/>
    <col min="6923" max="6923" width="10.88671875" customWidth="1"/>
    <col min="6924" max="6924" width="6.109375" customWidth="1"/>
    <col min="6925" max="6925" width="10.109375" customWidth="1"/>
    <col min="6926" max="6926" width="6.6640625" customWidth="1"/>
    <col min="6927" max="6927" width="10.33203125" customWidth="1"/>
    <col min="6928" max="6928" width="8.109375" customWidth="1"/>
    <col min="6929" max="6929" width="9.44140625" customWidth="1"/>
    <col min="6930" max="6930" width="6" customWidth="1"/>
    <col min="7169" max="7169" width="50.88671875" customWidth="1"/>
    <col min="7170" max="7170" width="5.109375" customWidth="1"/>
    <col min="7171" max="7171" width="4.5546875" customWidth="1"/>
    <col min="7172" max="7173" width="9.44140625" customWidth="1"/>
    <col min="7174" max="7174" width="5.88671875" customWidth="1"/>
    <col min="7175" max="7175" width="5.44140625" customWidth="1"/>
    <col min="7176" max="7176" width="5.6640625" customWidth="1"/>
    <col min="7177" max="7177" width="9.5546875" customWidth="1"/>
    <col min="7178" max="7178" width="10" customWidth="1"/>
    <col min="7179" max="7179" width="10.88671875" customWidth="1"/>
    <col min="7180" max="7180" width="6.109375" customWidth="1"/>
    <col min="7181" max="7181" width="10.109375" customWidth="1"/>
    <col min="7182" max="7182" width="6.6640625" customWidth="1"/>
    <col min="7183" max="7183" width="10.33203125" customWidth="1"/>
    <col min="7184" max="7184" width="8.109375" customWidth="1"/>
    <col min="7185" max="7185" width="9.44140625" customWidth="1"/>
    <col min="7186" max="7186" width="6" customWidth="1"/>
    <col min="7425" max="7425" width="50.88671875" customWidth="1"/>
    <col min="7426" max="7426" width="5.109375" customWidth="1"/>
    <col min="7427" max="7427" width="4.5546875" customWidth="1"/>
    <col min="7428" max="7429" width="9.44140625" customWidth="1"/>
    <col min="7430" max="7430" width="5.88671875" customWidth="1"/>
    <col min="7431" max="7431" width="5.44140625" customWidth="1"/>
    <col min="7432" max="7432" width="5.6640625" customWidth="1"/>
    <col min="7433" max="7433" width="9.5546875" customWidth="1"/>
    <col min="7434" max="7434" width="10" customWidth="1"/>
    <col min="7435" max="7435" width="10.88671875" customWidth="1"/>
    <col min="7436" max="7436" width="6.109375" customWidth="1"/>
    <col min="7437" max="7437" width="10.109375" customWidth="1"/>
    <col min="7438" max="7438" width="6.6640625" customWidth="1"/>
    <col min="7439" max="7439" width="10.33203125" customWidth="1"/>
    <col min="7440" max="7440" width="8.109375" customWidth="1"/>
    <col min="7441" max="7441" width="9.44140625" customWidth="1"/>
    <col min="7442" max="7442" width="6" customWidth="1"/>
    <col min="7681" max="7681" width="50.88671875" customWidth="1"/>
    <col min="7682" max="7682" width="5.109375" customWidth="1"/>
    <col min="7683" max="7683" width="4.5546875" customWidth="1"/>
    <col min="7684" max="7685" width="9.44140625" customWidth="1"/>
    <col min="7686" max="7686" width="5.88671875" customWidth="1"/>
    <col min="7687" max="7687" width="5.44140625" customWidth="1"/>
    <col min="7688" max="7688" width="5.6640625" customWidth="1"/>
    <col min="7689" max="7689" width="9.5546875" customWidth="1"/>
    <col min="7690" max="7690" width="10" customWidth="1"/>
    <col min="7691" max="7691" width="10.88671875" customWidth="1"/>
    <col min="7692" max="7692" width="6.109375" customWidth="1"/>
    <col min="7693" max="7693" width="10.109375" customWidth="1"/>
    <col min="7694" max="7694" width="6.6640625" customWidth="1"/>
    <col min="7695" max="7695" width="10.33203125" customWidth="1"/>
    <col min="7696" max="7696" width="8.109375" customWidth="1"/>
    <col min="7697" max="7697" width="9.44140625" customWidth="1"/>
    <col min="7698" max="7698" width="6" customWidth="1"/>
    <col min="7937" max="7937" width="50.88671875" customWidth="1"/>
    <col min="7938" max="7938" width="5.109375" customWidth="1"/>
    <col min="7939" max="7939" width="4.5546875" customWidth="1"/>
    <col min="7940" max="7941" width="9.44140625" customWidth="1"/>
    <col min="7942" max="7942" width="5.88671875" customWidth="1"/>
    <col min="7943" max="7943" width="5.44140625" customWidth="1"/>
    <col min="7944" max="7944" width="5.6640625" customWidth="1"/>
    <col min="7945" max="7945" width="9.5546875" customWidth="1"/>
    <col min="7946" max="7946" width="10" customWidth="1"/>
    <col min="7947" max="7947" width="10.88671875" customWidth="1"/>
    <col min="7948" max="7948" width="6.109375" customWidth="1"/>
    <col min="7949" max="7949" width="10.109375" customWidth="1"/>
    <col min="7950" max="7950" width="6.6640625" customWidth="1"/>
    <col min="7951" max="7951" width="10.33203125" customWidth="1"/>
    <col min="7952" max="7952" width="8.109375" customWidth="1"/>
    <col min="7953" max="7953" width="9.44140625" customWidth="1"/>
    <col min="7954" max="7954" width="6" customWidth="1"/>
    <col min="8193" max="8193" width="50.88671875" customWidth="1"/>
    <col min="8194" max="8194" width="5.109375" customWidth="1"/>
    <col min="8195" max="8195" width="4.5546875" customWidth="1"/>
    <col min="8196" max="8197" width="9.44140625" customWidth="1"/>
    <col min="8198" max="8198" width="5.88671875" customWidth="1"/>
    <col min="8199" max="8199" width="5.44140625" customWidth="1"/>
    <col min="8200" max="8200" width="5.6640625" customWidth="1"/>
    <col min="8201" max="8201" width="9.5546875" customWidth="1"/>
    <col min="8202" max="8202" width="10" customWidth="1"/>
    <col min="8203" max="8203" width="10.88671875" customWidth="1"/>
    <col min="8204" max="8204" width="6.109375" customWidth="1"/>
    <col min="8205" max="8205" width="10.109375" customWidth="1"/>
    <col min="8206" max="8206" width="6.6640625" customWidth="1"/>
    <col min="8207" max="8207" width="10.33203125" customWidth="1"/>
    <col min="8208" max="8208" width="8.109375" customWidth="1"/>
    <col min="8209" max="8209" width="9.44140625" customWidth="1"/>
    <col min="8210" max="8210" width="6" customWidth="1"/>
    <col min="8449" max="8449" width="50.88671875" customWidth="1"/>
    <col min="8450" max="8450" width="5.109375" customWidth="1"/>
    <col min="8451" max="8451" width="4.5546875" customWidth="1"/>
    <col min="8452" max="8453" width="9.44140625" customWidth="1"/>
    <col min="8454" max="8454" width="5.88671875" customWidth="1"/>
    <col min="8455" max="8455" width="5.44140625" customWidth="1"/>
    <col min="8456" max="8456" width="5.6640625" customWidth="1"/>
    <col min="8457" max="8457" width="9.5546875" customWidth="1"/>
    <col min="8458" max="8458" width="10" customWidth="1"/>
    <col min="8459" max="8459" width="10.88671875" customWidth="1"/>
    <col min="8460" max="8460" width="6.109375" customWidth="1"/>
    <col min="8461" max="8461" width="10.109375" customWidth="1"/>
    <col min="8462" max="8462" width="6.6640625" customWidth="1"/>
    <col min="8463" max="8463" width="10.33203125" customWidth="1"/>
    <col min="8464" max="8464" width="8.109375" customWidth="1"/>
    <col min="8465" max="8465" width="9.44140625" customWidth="1"/>
    <col min="8466" max="8466" width="6" customWidth="1"/>
    <col min="8705" max="8705" width="50.88671875" customWidth="1"/>
    <col min="8706" max="8706" width="5.109375" customWidth="1"/>
    <col min="8707" max="8707" width="4.5546875" customWidth="1"/>
    <col min="8708" max="8709" width="9.44140625" customWidth="1"/>
    <col min="8710" max="8710" width="5.88671875" customWidth="1"/>
    <col min="8711" max="8711" width="5.44140625" customWidth="1"/>
    <col min="8712" max="8712" width="5.6640625" customWidth="1"/>
    <col min="8713" max="8713" width="9.5546875" customWidth="1"/>
    <col min="8714" max="8714" width="10" customWidth="1"/>
    <col min="8715" max="8715" width="10.88671875" customWidth="1"/>
    <col min="8716" max="8716" width="6.109375" customWidth="1"/>
    <col min="8717" max="8717" width="10.109375" customWidth="1"/>
    <col min="8718" max="8718" width="6.6640625" customWidth="1"/>
    <col min="8719" max="8719" width="10.33203125" customWidth="1"/>
    <col min="8720" max="8720" width="8.109375" customWidth="1"/>
    <col min="8721" max="8721" width="9.44140625" customWidth="1"/>
    <col min="8722" max="8722" width="6" customWidth="1"/>
    <col min="8961" max="8961" width="50.88671875" customWidth="1"/>
    <col min="8962" max="8962" width="5.109375" customWidth="1"/>
    <col min="8963" max="8963" width="4.5546875" customWidth="1"/>
    <col min="8964" max="8965" width="9.44140625" customWidth="1"/>
    <col min="8966" max="8966" width="5.88671875" customWidth="1"/>
    <col min="8967" max="8967" width="5.44140625" customWidth="1"/>
    <col min="8968" max="8968" width="5.6640625" customWidth="1"/>
    <col min="8969" max="8969" width="9.5546875" customWidth="1"/>
    <col min="8970" max="8970" width="10" customWidth="1"/>
    <col min="8971" max="8971" width="10.88671875" customWidth="1"/>
    <col min="8972" max="8972" width="6.109375" customWidth="1"/>
    <col min="8973" max="8973" width="10.109375" customWidth="1"/>
    <col min="8974" max="8974" width="6.6640625" customWidth="1"/>
    <col min="8975" max="8975" width="10.33203125" customWidth="1"/>
    <col min="8976" max="8976" width="8.109375" customWidth="1"/>
    <col min="8977" max="8977" width="9.44140625" customWidth="1"/>
    <col min="8978" max="8978" width="6" customWidth="1"/>
    <col min="9217" max="9217" width="50.88671875" customWidth="1"/>
    <col min="9218" max="9218" width="5.109375" customWidth="1"/>
    <col min="9219" max="9219" width="4.5546875" customWidth="1"/>
    <col min="9220" max="9221" width="9.44140625" customWidth="1"/>
    <col min="9222" max="9222" width="5.88671875" customWidth="1"/>
    <col min="9223" max="9223" width="5.44140625" customWidth="1"/>
    <col min="9224" max="9224" width="5.6640625" customWidth="1"/>
    <col min="9225" max="9225" width="9.5546875" customWidth="1"/>
    <col min="9226" max="9226" width="10" customWidth="1"/>
    <col min="9227" max="9227" width="10.88671875" customWidth="1"/>
    <col min="9228" max="9228" width="6.109375" customWidth="1"/>
    <col min="9229" max="9229" width="10.109375" customWidth="1"/>
    <col min="9230" max="9230" width="6.6640625" customWidth="1"/>
    <col min="9231" max="9231" width="10.33203125" customWidth="1"/>
    <col min="9232" max="9232" width="8.109375" customWidth="1"/>
    <col min="9233" max="9233" width="9.44140625" customWidth="1"/>
    <col min="9234" max="9234" width="6" customWidth="1"/>
    <col min="9473" max="9473" width="50.88671875" customWidth="1"/>
    <col min="9474" max="9474" width="5.109375" customWidth="1"/>
    <col min="9475" max="9475" width="4.5546875" customWidth="1"/>
    <col min="9476" max="9477" width="9.44140625" customWidth="1"/>
    <col min="9478" max="9478" width="5.88671875" customWidth="1"/>
    <col min="9479" max="9479" width="5.44140625" customWidth="1"/>
    <col min="9480" max="9480" width="5.6640625" customWidth="1"/>
    <col min="9481" max="9481" width="9.5546875" customWidth="1"/>
    <col min="9482" max="9482" width="10" customWidth="1"/>
    <col min="9483" max="9483" width="10.88671875" customWidth="1"/>
    <col min="9484" max="9484" width="6.109375" customWidth="1"/>
    <col min="9485" max="9485" width="10.109375" customWidth="1"/>
    <col min="9486" max="9486" width="6.6640625" customWidth="1"/>
    <col min="9487" max="9487" width="10.33203125" customWidth="1"/>
    <col min="9488" max="9488" width="8.109375" customWidth="1"/>
    <col min="9489" max="9489" width="9.44140625" customWidth="1"/>
    <col min="9490" max="9490" width="6" customWidth="1"/>
    <col min="9729" max="9729" width="50.88671875" customWidth="1"/>
    <col min="9730" max="9730" width="5.109375" customWidth="1"/>
    <col min="9731" max="9731" width="4.5546875" customWidth="1"/>
    <col min="9732" max="9733" width="9.44140625" customWidth="1"/>
    <col min="9734" max="9734" width="5.88671875" customWidth="1"/>
    <col min="9735" max="9735" width="5.44140625" customWidth="1"/>
    <col min="9736" max="9736" width="5.6640625" customWidth="1"/>
    <col min="9737" max="9737" width="9.5546875" customWidth="1"/>
    <col min="9738" max="9738" width="10" customWidth="1"/>
    <col min="9739" max="9739" width="10.88671875" customWidth="1"/>
    <col min="9740" max="9740" width="6.109375" customWidth="1"/>
    <col min="9741" max="9741" width="10.109375" customWidth="1"/>
    <col min="9742" max="9742" width="6.6640625" customWidth="1"/>
    <col min="9743" max="9743" width="10.33203125" customWidth="1"/>
    <col min="9744" max="9744" width="8.109375" customWidth="1"/>
    <col min="9745" max="9745" width="9.44140625" customWidth="1"/>
    <col min="9746" max="9746" width="6" customWidth="1"/>
    <col min="9985" max="9985" width="50.88671875" customWidth="1"/>
    <col min="9986" max="9986" width="5.109375" customWidth="1"/>
    <col min="9987" max="9987" width="4.5546875" customWidth="1"/>
    <col min="9988" max="9989" width="9.44140625" customWidth="1"/>
    <col min="9990" max="9990" width="5.88671875" customWidth="1"/>
    <col min="9991" max="9991" width="5.44140625" customWidth="1"/>
    <col min="9992" max="9992" width="5.6640625" customWidth="1"/>
    <col min="9993" max="9993" width="9.5546875" customWidth="1"/>
    <col min="9994" max="9994" width="10" customWidth="1"/>
    <col min="9995" max="9995" width="10.88671875" customWidth="1"/>
    <col min="9996" max="9996" width="6.109375" customWidth="1"/>
    <col min="9997" max="9997" width="10.109375" customWidth="1"/>
    <col min="9998" max="9998" width="6.6640625" customWidth="1"/>
    <col min="9999" max="9999" width="10.33203125" customWidth="1"/>
    <col min="10000" max="10000" width="8.109375" customWidth="1"/>
    <col min="10001" max="10001" width="9.44140625" customWidth="1"/>
    <col min="10002" max="10002" width="6" customWidth="1"/>
    <col min="10241" max="10241" width="50.88671875" customWidth="1"/>
    <col min="10242" max="10242" width="5.109375" customWidth="1"/>
    <col min="10243" max="10243" width="4.5546875" customWidth="1"/>
    <col min="10244" max="10245" width="9.44140625" customWidth="1"/>
    <col min="10246" max="10246" width="5.88671875" customWidth="1"/>
    <col min="10247" max="10247" width="5.44140625" customWidth="1"/>
    <col min="10248" max="10248" width="5.6640625" customWidth="1"/>
    <col min="10249" max="10249" width="9.5546875" customWidth="1"/>
    <col min="10250" max="10250" width="10" customWidth="1"/>
    <col min="10251" max="10251" width="10.88671875" customWidth="1"/>
    <col min="10252" max="10252" width="6.109375" customWidth="1"/>
    <col min="10253" max="10253" width="10.109375" customWidth="1"/>
    <col min="10254" max="10254" width="6.6640625" customWidth="1"/>
    <col min="10255" max="10255" width="10.33203125" customWidth="1"/>
    <col min="10256" max="10256" width="8.109375" customWidth="1"/>
    <col min="10257" max="10257" width="9.44140625" customWidth="1"/>
    <col min="10258" max="10258" width="6" customWidth="1"/>
    <col min="10497" max="10497" width="50.88671875" customWidth="1"/>
    <col min="10498" max="10498" width="5.109375" customWidth="1"/>
    <col min="10499" max="10499" width="4.5546875" customWidth="1"/>
    <col min="10500" max="10501" width="9.44140625" customWidth="1"/>
    <col min="10502" max="10502" width="5.88671875" customWidth="1"/>
    <col min="10503" max="10503" width="5.44140625" customWidth="1"/>
    <col min="10504" max="10504" width="5.6640625" customWidth="1"/>
    <col min="10505" max="10505" width="9.5546875" customWidth="1"/>
    <col min="10506" max="10506" width="10" customWidth="1"/>
    <col min="10507" max="10507" width="10.88671875" customWidth="1"/>
    <col min="10508" max="10508" width="6.109375" customWidth="1"/>
    <col min="10509" max="10509" width="10.109375" customWidth="1"/>
    <col min="10510" max="10510" width="6.6640625" customWidth="1"/>
    <col min="10511" max="10511" width="10.33203125" customWidth="1"/>
    <col min="10512" max="10512" width="8.109375" customWidth="1"/>
    <col min="10513" max="10513" width="9.44140625" customWidth="1"/>
    <col min="10514" max="10514" width="6" customWidth="1"/>
    <col min="10753" max="10753" width="50.88671875" customWidth="1"/>
    <col min="10754" max="10754" width="5.109375" customWidth="1"/>
    <col min="10755" max="10755" width="4.5546875" customWidth="1"/>
    <col min="10756" max="10757" width="9.44140625" customWidth="1"/>
    <col min="10758" max="10758" width="5.88671875" customWidth="1"/>
    <col min="10759" max="10759" width="5.44140625" customWidth="1"/>
    <col min="10760" max="10760" width="5.6640625" customWidth="1"/>
    <col min="10761" max="10761" width="9.5546875" customWidth="1"/>
    <col min="10762" max="10762" width="10" customWidth="1"/>
    <col min="10763" max="10763" width="10.88671875" customWidth="1"/>
    <col min="10764" max="10764" width="6.109375" customWidth="1"/>
    <col min="10765" max="10765" width="10.109375" customWidth="1"/>
    <col min="10766" max="10766" width="6.6640625" customWidth="1"/>
    <col min="10767" max="10767" width="10.33203125" customWidth="1"/>
    <col min="10768" max="10768" width="8.109375" customWidth="1"/>
    <col min="10769" max="10769" width="9.44140625" customWidth="1"/>
    <col min="10770" max="10770" width="6" customWidth="1"/>
    <col min="11009" max="11009" width="50.88671875" customWidth="1"/>
    <col min="11010" max="11010" width="5.109375" customWidth="1"/>
    <col min="11011" max="11011" width="4.5546875" customWidth="1"/>
    <col min="11012" max="11013" width="9.44140625" customWidth="1"/>
    <col min="11014" max="11014" width="5.88671875" customWidth="1"/>
    <col min="11015" max="11015" width="5.44140625" customWidth="1"/>
    <col min="11016" max="11016" width="5.6640625" customWidth="1"/>
    <col min="11017" max="11017" width="9.5546875" customWidth="1"/>
    <col min="11018" max="11018" width="10" customWidth="1"/>
    <col min="11019" max="11019" width="10.88671875" customWidth="1"/>
    <col min="11020" max="11020" width="6.109375" customWidth="1"/>
    <col min="11021" max="11021" width="10.109375" customWidth="1"/>
    <col min="11022" max="11022" width="6.6640625" customWidth="1"/>
    <col min="11023" max="11023" width="10.33203125" customWidth="1"/>
    <col min="11024" max="11024" width="8.109375" customWidth="1"/>
    <col min="11025" max="11025" width="9.44140625" customWidth="1"/>
    <col min="11026" max="11026" width="6" customWidth="1"/>
    <col min="11265" max="11265" width="50.88671875" customWidth="1"/>
    <col min="11266" max="11266" width="5.109375" customWidth="1"/>
    <col min="11267" max="11267" width="4.5546875" customWidth="1"/>
    <col min="11268" max="11269" width="9.44140625" customWidth="1"/>
    <col min="11270" max="11270" width="5.88671875" customWidth="1"/>
    <col min="11271" max="11271" width="5.44140625" customWidth="1"/>
    <col min="11272" max="11272" width="5.6640625" customWidth="1"/>
    <col min="11273" max="11273" width="9.5546875" customWidth="1"/>
    <col min="11274" max="11274" width="10" customWidth="1"/>
    <col min="11275" max="11275" width="10.88671875" customWidth="1"/>
    <col min="11276" max="11276" width="6.109375" customWidth="1"/>
    <col min="11277" max="11277" width="10.109375" customWidth="1"/>
    <col min="11278" max="11278" width="6.6640625" customWidth="1"/>
    <col min="11279" max="11279" width="10.33203125" customWidth="1"/>
    <col min="11280" max="11280" width="8.109375" customWidth="1"/>
    <col min="11281" max="11281" width="9.44140625" customWidth="1"/>
    <col min="11282" max="11282" width="6" customWidth="1"/>
    <col min="11521" max="11521" width="50.88671875" customWidth="1"/>
    <col min="11522" max="11522" width="5.109375" customWidth="1"/>
    <col min="11523" max="11523" width="4.5546875" customWidth="1"/>
    <col min="11524" max="11525" width="9.44140625" customWidth="1"/>
    <col min="11526" max="11526" width="5.88671875" customWidth="1"/>
    <col min="11527" max="11527" width="5.44140625" customWidth="1"/>
    <col min="11528" max="11528" width="5.6640625" customWidth="1"/>
    <col min="11529" max="11529" width="9.5546875" customWidth="1"/>
    <col min="11530" max="11530" width="10" customWidth="1"/>
    <col min="11531" max="11531" width="10.88671875" customWidth="1"/>
    <col min="11532" max="11532" width="6.109375" customWidth="1"/>
    <col min="11533" max="11533" width="10.109375" customWidth="1"/>
    <col min="11534" max="11534" width="6.6640625" customWidth="1"/>
    <col min="11535" max="11535" width="10.33203125" customWidth="1"/>
    <col min="11536" max="11536" width="8.109375" customWidth="1"/>
    <col min="11537" max="11537" width="9.44140625" customWidth="1"/>
    <col min="11538" max="11538" width="6" customWidth="1"/>
    <col min="11777" max="11777" width="50.88671875" customWidth="1"/>
    <col min="11778" max="11778" width="5.109375" customWidth="1"/>
    <col min="11779" max="11779" width="4.5546875" customWidth="1"/>
    <col min="11780" max="11781" width="9.44140625" customWidth="1"/>
    <col min="11782" max="11782" width="5.88671875" customWidth="1"/>
    <col min="11783" max="11783" width="5.44140625" customWidth="1"/>
    <col min="11784" max="11784" width="5.6640625" customWidth="1"/>
    <col min="11785" max="11785" width="9.5546875" customWidth="1"/>
    <col min="11786" max="11786" width="10" customWidth="1"/>
    <col min="11787" max="11787" width="10.88671875" customWidth="1"/>
    <col min="11788" max="11788" width="6.109375" customWidth="1"/>
    <col min="11789" max="11789" width="10.109375" customWidth="1"/>
    <col min="11790" max="11790" width="6.6640625" customWidth="1"/>
    <col min="11791" max="11791" width="10.33203125" customWidth="1"/>
    <col min="11792" max="11792" width="8.109375" customWidth="1"/>
    <col min="11793" max="11793" width="9.44140625" customWidth="1"/>
    <col min="11794" max="11794" width="6" customWidth="1"/>
    <col min="12033" max="12033" width="50.88671875" customWidth="1"/>
    <col min="12034" max="12034" width="5.109375" customWidth="1"/>
    <col min="12035" max="12035" width="4.5546875" customWidth="1"/>
    <col min="12036" max="12037" width="9.44140625" customWidth="1"/>
    <col min="12038" max="12038" width="5.88671875" customWidth="1"/>
    <col min="12039" max="12039" width="5.44140625" customWidth="1"/>
    <col min="12040" max="12040" width="5.6640625" customWidth="1"/>
    <col min="12041" max="12041" width="9.5546875" customWidth="1"/>
    <col min="12042" max="12042" width="10" customWidth="1"/>
    <col min="12043" max="12043" width="10.88671875" customWidth="1"/>
    <col min="12044" max="12044" width="6.109375" customWidth="1"/>
    <col min="12045" max="12045" width="10.109375" customWidth="1"/>
    <col min="12046" max="12046" width="6.6640625" customWidth="1"/>
    <col min="12047" max="12047" width="10.33203125" customWidth="1"/>
    <col min="12048" max="12048" width="8.109375" customWidth="1"/>
    <col min="12049" max="12049" width="9.44140625" customWidth="1"/>
    <col min="12050" max="12050" width="6" customWidth="1"/>
    <col min="12289" max="12289" width="50.88671875" customWidth="1"/>
    <col min="12290" max="12290" width="5.109375" customWidth="1"/>
    <col min="12291" max="12291" width="4.5546875" customWidth="1"/>
    <col min="12292" max="12293" width="9.44140625" customWidth="1"/>
    <col min="12294" max="12294" width="5.88671875" customWidth="1"/>
    <col min="12295" max="12295" width="5.44140625" customWidth="1"/>
    <col min="12296" max="12296" width="5.6640625" customWidth="1"/>
    <col min="12297" max="12297" width="9.5546875" customWidth="1"/>
    <col min="12298" max="12298" width="10" customWidth="1"/>
    <col min="12299" max="12299" width="10.88671875" customWidth="1"/>
    <col min="12300" max="12300" width="6.109375" customWidth="1"/>
    <col min="12301" max="12301" width="10.109375" customWidth="1"/>
    <col min="12302" max="12302" width="6.6640625" customWidth="1"/>
    <col min="12303" max="12303" width="10.33203125" customWidth="1"/>
    <col min="12304" max="12304" width="8.109375" customWidth="1"/>
    <col min="12305" max="12305" width="9.44140625" customWidth="1"/>
    <col min="12306" max="12306" width="6" customWidth="1"/>
    <col min="12545" max="12545" width="50.88671875" customWidth="1"/>
    <col min="12546" max="12546" width="5.109375" customWidth="1"/>
    <col min="12547" max="12547" width="4.5546875" customWidth="1"/>
    <col min="12548" max="12549" width="9.44140625" customWidth="1"/>
    <col min="12550" max="12550" width="5.88671875" customWidth="1"/>
    <col min="12551" max="12551" width="5.44140625" customWidth="1"/>
    <col min="12552" max="12552" width="5.6640625" customWidth="1"/>
    <col min="12553" max="12553" width="9.5546875" customWidth="1"/>
    <col min="12554" max="12554" width="10" customWidth="1"/>
    <col min="12555" max="12555" width="10.88671875" customWidth="1"/>
    <col min="12556" max="12556" width="6.109375" customWidth="1"/>
    <col min="12557" max="12557" width="10.109375" customWidth="1"/>
    <col min="12558" max="12558" width="6.6640625" customWidth="1"/>
    <col min="12559" max="12559" width="10.33203125" customWidth="1"/>
    <col min="12560" max="12560" width="8.109375" customWidth="1"/>
    <col min="12561" max="12561" width="9.44140625" customWidth="1"/>
    <col min="12562" max="12562" width="6" customWidth="1"/>
    <col min="12801" max="12801" width="50.88671875" customWidth="1"/>
    <col min="12802" max="12802" width="5.109375" customWidth="1"/>
    <col min="12803" max="12803" width="4.5546875" customWidth="1"/>
    <col min="12804" max="12805" width="9.44140625" customWidth="1"/>
    <col min="12806" max="12806" width="5.88671875" customWidth="1"/>
    <col min="12807" max="12807" width="5.44140625" customWidth="1"/>
    <col min="12808" max="12808" width="5.6640625" customWidth="1"/>
    <col min="12809" max="12809" width="9.5546875" customWidth="1"/>
    <col min="12810" max="12810" width="10" customWidth="1"/>
    <col min="12811" max="12811" width="10.88671875" customWidth="1"/>
    <col min="12812" max="12812" width="6.109375" customWidth="1"/>
    <col min="12813" max="12813" width="10.109375" customWidth="1"/>
    <col min="12814" max="12814" width="6.6640625" customWidth="1"/>
    <col min="12815" max="12815" width="10.33203125" customWidth="1"/>
    <col min="12816" max="12816" width="8.109375" customWidth="1"/>
    <col min="12817" max="12817" width="9.44140625" customWidth="1"/>
    <col min="12818" max="12818" width="6" customWidth="1"/>
    <col min="13057" max="13057" width="50.88671875" customWidth="1"/>
    <col min="13058" max="13058" width="5.109375" customWidth="1"/>
    <col min="13059" max="13059" width="4.5546875" customWidth="1"/>
    <col min="13060" max="13061" width="9.44140625" customWidth="1"/>
    <col min="13062" max="13062" width="5.88671875" customWidth="1"/>
    <col min="13063" max="13063" width="5.44140625" customWidth="1"/>
    <col min="13064" max="13064" width="5.6640625" customWidth="1"/>
    <col min="13065" max="13065" width="9.5546875" customWidth="1"/>
    <col min="13066" max="13066" width="10" customWidth="1"/>
    <col min="13067" max="13067" width="10.88671875" customWidth="1"/>
    <col min="13068" max="13068" width="6.109375" customWidth="1"/>
    <col min="13069" max="13069" width="10.109375" customWidth="1"/>
    <col min="13070" max="13070" width="6.6640625" customWidth="1"/>
    <col min="13071" max="13071" width="10.33203125" customWidth="1"/>
    <col min="13072" max="13072" width="8.109375" customWidth="1"/>
    <col min="13073" max="13073" width="9.44140625" customWidth="1"/>
    <col min="13074" max="13074" width="6" customWidth="1"/>
    <col min="13313" max="13313" width="50.88671875" customWidth="1"/>
    <col min="13314" max="13314" width="5.109375" customWidth="1"/>
    <col min="13315" max="13315" width="4.5546875" customWidth="1"/>
    <col min="13316" max="13317" width="9.44140625" customWidth="1"/>
    <col min="13318" max="13318" width="5.88671875" customWidth="1"/>
    <col min="13319" max="13319" width="5.44140625" customWidth="1"/>
    <col min="13320" max="13320" width="5.6640625" customWidth="1"/>
    <col min="13321" max="13321" width="9.5546875" customWidth="1"/>
    <col min="13322" max="13322" width="10" customWidth="1"/>
    <col min="13323" max="13323" width="10.88671875" customWidth="1"/>
    <col min="13324" max="13324" width="6.109375" customWidth="1"/>
    <col min="13325" max="13325" width="10.109375" customWidth="1"/>
    <col min="13326" max="13326" width="6.6640625" customWidth="1"/>
    <col min="13327" max="13327" width="10.33203125" customWidth="1"/>
    <col min="13328" max="13328" width="8.109375" customWidth="1"/>
    <col min="13329" max="13329" width="9.44140625" customWidth="1"/>
    <col min="13330" max="13330" width="6" customWidth="1"/>
    <col min="13569" max="13569" width="50.88671875" customWidth="1"/>
    <col min="13570" max="13570" width="5.109375" customWidth="1"/>
    <col min="13571" max="13571" width="4.5546875" customWidth="1"/>
    <col min="13572" max="13573" width="9.44140625" customWidth="1"/>
    <col min="13574" max="13574" width="5.88671875" customWidth="1"/>
    <col min="13575" max="13575" width="5.44140625" customWidth="1"/>
    <col min="13576" max="13576" width="5.6640625" customWidth="1"/>
    <col min="13577" max="13577" width="9.5546875" customWidth="1"/>
    <col min="13578" max="13578" width="10" customWidth="1"/>
    <col min="13579" max="13579" width="10.88671875" customWidth="1"/>
    <col min="13580" max="13580" width="6.109375" customWidth="1"/>
    <col min="13581" max="13581" width="10.109375" customWidth="1"/>
    <col min="13582" max="13582" width="6.6640625" customWidth="1"/>
    <col min="13583" max="13583" width="10.33203125" customWidth="1"/>
    <col min="13584" max="13584" width="8.109375" customWidth="1"/>
    <col min="13585" max="13585" width="9.44140625" customWidth="1"/>
    <col min="13586" max="13586" width="6" customWidth="1"/>
    <col min="13825" max="13825" width="50.88671875" customWidth="1"/>
    <col min="13826" max="13826" width="5.109375" customWidth="1"/>
    <col min="13827" max="13827" width="4.5546875" customWidth="1"/>
    <col min="13828" max="13829" width="9.44140625" customWidth="1"/>
    <col min="13830" max="13830" width="5.88671875" customWidth="1"/>
    <col min="13831" max="13831" width="5.44140625" customWidth="1"/>
    <col min="13832" max="13832" width="5.6640625" customWidth="1"/>
    <col min="13833" max="13833" width="9.5546875" customWidth="1"/>
    <col min="13834" max="13834" width="10" customWidth="1"/>
    <col min="13835" max="13835" width="10.88671875" customWidth="1"/>
    <col min="13836" max="13836" width="6.109375" customWidth="1"/>
    <col min="13837" max="13837" width="10.109375" customWidth="1"/>
    <col min="13838" max="13838" width="6.6640625" customWidth="1"/>
    <col min="13839" max="13839" width="10.33203125" customWidth="1"/>
    <col min="13840" max="13840" width="8.109375" customWidth="1"/>
    <col min="13841" max="13841" width="9.44140625" customWidth="1"/>
    <col min="13842" max="13842" width="6" customWidth="1"/>
    <col min="14081" max="14081" width="50.88671875" customWidth="1"/>
    <col min="14082" max="14082" width="5.109375" customWidth="1"/>
    <col min="14083" max="14083" width="4.5546875" customWidth="1"/>
    <col min="14084" max="14085" width="9.44140625" customWidth="1"/>
    <col min="14086" max="14086" width="5.88671875" customWidth="1"/>
    <col min="14087" max="14087" width="5.44140625" customWidth="1"/>
    <col min="14088" max="14088" width="5.6640625" customWidth="1"/>
    <col min="14089" max="14089" width="9.5546875" customWidth="1"/>
    <col min="14090" max="14090" width="10" customWidth="1"/>
    <col min="14091" max="14091" width="10.88671875" customWidth="1"/>
    <col min="14092" max="14092" width="6.109375" customWidth="1"/>
    <col min="14093" max="14093" width="10.109375" customWidth="1"/>
    <col min="14094" max="14094" width="6.6640625" customWidth="1"/>
    <col min="14095" max="14095" width="10.33203125" customWidth="1"/>
    <col min="14096" max="14096" width="8.109375" customWidth="1"/>
    <col min="14097" max="14097" width="9.44140625" customWidth="1"/>
    <col min="14098" max="14098" width="6" customWidth="1"/>
    <col min="14337" max="14337" width="50.88671875" customWidth="1"/>
    <col min="14338" max="14338" width="5.109375" customWidth="1"/>
    <col min="14339" max="14339" width="4.5546875" customWidth="1"/>
    <col min="14340" max="14341" width="9.44140625" customWidth="1"/>
    <col min="14342" max="14342" width="5.88671875" customWidth="1"/>
    <col min="14343" max="14343" width="5.44140625" customWidth="1"/>
    <col min="14344" max="14344" width="5.6640625" customWidth="1"/>
    <col min="14345" max="14345" width="9.5546875" customWidth="1"/>
    <col min="14346" max="14346" width="10" customWidth="1"/>
    <col min="14347" max="14347" width="10.88671875" customWidth="1"/>
    <col min="14348" max="14348" width="6.109375" customWidth="1"/>
    <col min="14349" max="14349" width="10.109375" customWidth="1"/>
    <col min="14350" max="14350" width="6.6640625" customWidth="1"/>
    <col min="14351" max="14351" width="10.33203125" customWidth="1"/>
    <col min="14352" max="14352" width="8.109375" customWidth="1"/>
    <col min="14353" max="14353" width="9.44140625" customWidth="1"/>
    <col min="14354" max="14354" width="6" customWidth="1"/>
    <col min="14593" max="14593" width="50.88671875" customWidth="1"/>
    <col min="14594" max="14594" width="5.109375" customWidth="1"/>
    <col min="14595" max="14595" width="4.5546875" customWidth="1"/>
    <col min="14596" max="14597" width="9.44140625" customWidth="1"/>
    <col min="14598" max="14598" width="5.88671875" customWidth="1"/>
    <col min="14599" max="14599" width="5.44140625" customWidth="1"/>
    <col min="14600" max="14600" width="5.6640625" customWidth="1"/>
    <col min="14601" max="14601" width="9.5546875" customWidth="1"/>
    <col min="14602" max="14602" width="10" customWidth="1"/>
    <col min="14603" max="14603" width="10.88671875" customWidth="1"/>
    <col min="14604" max="14604" width="6.109375" customWidth="1"/>
    <col min="14605" max="14605" width="10.109375" customWidth="1"/>
    <col min="14606" max="14606" width="6.6640625" customWidth="1"/>
    <col min="14607" max="14607" width="10.33203125" customWidth="1"/>
    <col min="14608" max="14608" width="8.109375" customWidth="1"/>
    <col min="14609" max="14609" width="9.44140625" customWidth="1"/>
    <col min="14610" max="14610" width="6" customWidth="1"/>
    <col min="14849" max="14849" width="50.88671875" customWidth="1"/>
    <col min="14850" max="14850" width="5.109375" customWidth="1"/>
    <col min="14851" max="14851" width="4.5546875" customWidth="1"/>
    <col min="14852" max="14853" width="9.44140625" customWidth="1"/>
    <col min="14854" max="14854" width="5.88671875" customWidth="1"/>
    <col min="14855" max="14855" width="5.44140625" customWidth="1"/>
    <col min="14856" max="14856" width="5.6640625" customWidth="1"/>
    <col min="14857" max="14857" width="9.5546875" customWidth="1"/>
    <col min="14858" max="14858" width="10" customWidth="1"/>
    <col min="14859" max="14859" width="10.88671875" customWidth="1"/>
    <col min="14860" max="14860" width="6.109375" customWidth="1"/>
    <col min="14861" max="14861" width="10.109375" customWidth="1"/>
    <col min="14862" max="14862" width="6.6640625" customWidth="1"/>
    <col min="14863" max="14863" width="10.33203125" customWidth="1"/>
    <col min="14864" max="14864" width="8.109375" customWidth="1"/>
    <col min="14865" max="14865" width="9.44140625" customWidth="1"/>
    <col min="14866" max="14866" width="6" customWidth="1"/>
    <col min="15105" max="15105" width="50.88671875" customWidth="1"/>
    <col min="15106" max="15106" width="5.109375" customWidth="1"/>
    <col min="15107" max="15107" width="4.5546875" customWidth="1"/>
    <col min="15108" max="15109" width="9.44140625" customWidth="1"/>
    <col min="15110" max="15110" width="5.88671875" customWidth="1"/>
    <col min="15111" max="15111" width="5.44140625" customWidth="1"/>
    <col min="15112" max="15112" width="5.6640625" customWidth="1"/>
    <col min="15113" max="15113" width="9.5546875" customWidth="1"/>
    <col min="15114" max="15114" width="10" customWidth="1"/>
    <col min="15115" max="15115" width="10.88671875" customWidth="1"/>
    <col min="15116" max="15116" width="6.109375" customWidth="1"/>
    <col min="15117" max="15117" width="10.109375" customWidth="1"/>
    <col min="15118" max="15118" width="6.6640625" customWidth="1"/>
    <col min="15119" max="15119" width="10.33203125" customWidth="1"/>
    <col min="15120" max="15120" width="8.109375" customWidth="1"/>
    <col min="15121" max="15121" width="9.44140625" customWidth="1"/>
    <col min="15122" max="15122" width="6" customWidth="1"/>
    <col min="15361" max="15361" width="50.88671875" customWidth="1"/>
    <col min="15362" max="15362" width="5.109375" customWidth="1"/>
    <col min="15363" max="15363" width="4.5546875" customWidth="1"/>
    <col min="15364" max="15365" width="9.44140625" customWidth="1"/>
    <col min="15366" max="15366" width="5.88671875" customWidth="1"/>
    <col min="15367" max="15367" width="5.44140625" customWidth="1"/>
    <col min="15368" max="15368" width="5.6640625" customWidth="1"/>
    <col min="15369" max="15369" width="9.5546875" customWidth="1"/>
    <col min="15370" max="15370" width="10" customWidth="1"/>
    <col min="15371" max="15371" width="10.88671875" customWidth="1"/>
    <col min="15372" max="15372" width="6.109375" customWidth="1"/>
    <col min="15373" max="15373" width="10.109375" customWidth="1"/>
    <col min="15374" max="15374" width="6.6640625" customWidth="1"/>
    <col min="15375" max="15375" width="10.33203125" customWidth="1"/>
    <col min="15376" max="15376" width="8.109375" customWidth="1"/>
    <col min="15377" max="15377" width="9.44140625" customWidth="1"/>
    <col min="15378" max="15378" width="6" customWidth="1"/>
    <col min="15617" max="15617" width="50.88671875" customWidth="1"/>
    <col min="15618" max="15618" width="5.109375" customWidth="1"/>
    <col min="15619" max="15619" width="4.5546875" customWidth="1"/>
    <col min="15620" max="15621" width="9.44140625" customWidth="1"/>
    <col min="15622" max="15622" width="5.88671875" customWidth="1"/>
    <col min="15623" max="15623" width="5.44140625" customWidth="1"/>
    <col min="15624" max="15624" width="5.6640625" customWidth="1"/>
    <col min="15625" max="15625" width="9.5546875" customWidth="1"/>
    <col min="15626" max="15626" width="10" customWidth="1"/>
    <col min="15627" max="15627" width="10.88671875" customWidth="1"/>
    <col min="15628" max="15628" width="6.109375" customWidth="1"/>
    <col min="15629" max="15629" width="10.109375" customWidth="1"/>
    <col min="15630" max="15630" width="6.6640625" customWidth="1"/>
    <col min="15631" max="15631" width="10.33203125" customWidth="1"/>
    <col min="15632" max="15632" width="8.109375" customWidth="1"/>
    <col min="15633" max="15633" width="9.44140625" customWidth="1"/>
    <col min="15634" max="15634" width="6" customWidth="1"/>
    <col min="15873" max="15873" width="50.88671875" customWidth="1"/>
    <col min="15874" max="15874" width="5.109375" customWidth="1"/>
    <col min="15875" max="15875" width="4.5546875" customWidth="1"/>
    <col min="15876" max="15877" width="9.44140625" customWidth="1"/>
    <col min="15878" max="15878" width="5.88671875" customWidth="1"/>
    <col min="15879" max="15879" width="5.44140625" customWidth="1"/>
    <col min="15880" max="15880" width="5.6640625" customWidth="1"/>
    <col min="15881" max="15881" width="9.5546875" customWidth="1"/>
    <col min="15882" max="15882" width="10" customWidth="1"/>
    <col min="15883" max="15883" width="10.88671875" customWidth="1"/>
    <col min="15884" max="15884" width="6.109375" customWidth="1"/>
    <col min="15885" max="15885" width="10.109375" customWidth="1"/>
    <col min="15886" max="15886" width="6.6640625" customWidth="1"/>
    <col min="15887" max="15887" width="10.33203125" customWidth="1"/>
    <col min="15888" max="15888" width="8.109375" customWidth="1"/>
    <col min="15889" max="15889" width="9.44140625" customWidth="1"/>
    <col min="15890" max="15890" width="6" customWidth="1"/>
    <col min="16129" max="16129" width="50.88671875" customWidth="1"/>
    <col min="16130" max="16130" width="5.109375" customWidth="1"/>
    <col min="16131" max="16131" width="4.5546875" customWidth="1"/>
    <col min="16132" max="16133" width="9.44140625" customWidth="1"/>
    <col min="16134" max="16134" width="5.88671875" customWidth="1"/>
    <col min="16135" max="16135" width="5.44140625" customWidth="1"/>
    <col min="16136" max="16136" width="5.6640625" customWidth="1"/>
    <col min="16137" max="16137" width="9.5546875" customWidth="1"/>
    <col min="16138" max="16138" width="10" customWidth="1"/>
    <col min="16139" max="16139" width="10.88671875" customWidth="1"/>
    <col min="16140" max="16140" width="6.109375" customWidth="1"/>
    <col min="16141" max="16141" width="10.109375" customWidth="1"/>
    <col min="16142" max="16142" width="6.6640625" customWidth="1"/>
    <col min="16143" max="16143" width="10.33203125" customWidth="1"/>
    <col min="16144" max="16144" width="8.109375" customWidth="1"/>
    <col min="16145" max="16145" width="9.44140625" customWidth="1"/>
    <col min="16146" max="16146" width="6" customWidth="1"/>
  </cols>
  <sheetData>
    <row r="1" spans="1:19" s="1" customFormat="1" ht="15" customHeight="1" x14ac:dyDescent="0.25">
      <c r="J1" s="95" t="s">
        <v>117</v>
      </c>
      <c r="K1" s="95"/>
      <c r="L1" s="95"/>
      <c r="M1" s="95"/>
      <c r="N1" s="95"/>
      <c r="O1" s="95"/>
      <c r="P1" s="95"/>
      <c r="Q1" s="95"/>
      <c r="R1" s="95"/>
    </row>
    <row r="2" spans="1:19" s="1" customFormat="1" ht="16.5" customHeight="1" x14ac:dyDescent="0.25">
      <c r="J2" s="95"/>
      <c r="K2" s="95"/>
      <c r="L2" s="95"/>
      <c r="M2" s="95"/>
      <c r="N2" s="95"/>
      <c r="O2" s="95"/>
      <c r="P2" s="95"/>
      <c r="Q2" s="95"/>
      <c r="R2" s="95"/>
    </row>
    <row r="3" spans="1:19" s="1" customFormat="1" ht="13.8" x14ac:dyDescent="0.25">
      <c r="A3" s="5" t="s">
        <v>118</v>
      </c>
      <c r="B3" s="5"/>
      <c r="C3" s="5"/>
      <c r="D3" s="5"/>
      <c r="E3" s="5"/>
      <c r="F3" s="5"/>
      <c r="G3" s="5"/>
      <c r="H3" s="5"/>
      <c r="I3" s="5"/>
      <c r="J3" s="5"/>
      <c r="K3" s="5"/>
      <c r="L3" s="5"/>
      <c r="M3" s="5"/>
      <c r="N3" s="5"/>
      <c r="O3" s="5"/>
      <c r="P3" s="5"/>
      <c r="Q3" s="5"/>
      <c r="R3" s="5"/>
    </row>
    <row r="4" spans="1:19" s="1" customFormat="1" ht="13.8" x14ac:dyDescent="0.25">
      <c r="A4" s="96" t="str">
        <f>IF([1]ЗАПОЛНИТЬ!$F$7=1,CONCATENATE([1]шапки!A3),CONCATENATE([1]шапки!A3,[1]шапки!C3))</f>
        <v>про надходження і використання коштів, отриманих як плата за послуги (форма</v>
      </c>
      <c r="B4" s="96"/>
      <c r="C4" s="96"/>
      <c r="D4" s="96"/>
      <c r="E4" s="96"/>
      <c r="F4" s="96"/>
      <c r="G4" s="96"/>
      <c r="H4" s="96"/>
      <c r="I4" s="96"/>
      <c r="J4" s="96"/>
      <c r="K4" s="97" t="str">
        <f>IF([1]ЗАПОЛНИТЬ!$F$7=1,[1]шапки!C3,[1]шапки!D3)</f>
        <v xml:space="preserve">№ 4-1д, </v>
      </c>
      <c r="L4" s="98"/>
      <c r="M4" s="98"/>
      <c r="N4" s="99" t="str">
        <f>IF([1]ЗАПОЛНИТЬ!$F$7=1,[1]шапки!D3,"")</f>
        <v>№ 4-1м),</v>
      </c>
      <c r="O4" s="99"/>
      <c r="P4" s="99"/>
      <c r="Q4" s="99"/>
      <c r="R4" s="99"/>
      <c r="S4" s="99"/>
    </row>
    <row r="5" spans="1:19" s="1" customFormat="1" ht="15" hidden="1" customHeight="1" x14ac:dyDescent="0.25">
      <c r="A5" s="100"/>
      <c r="B5" s="100"/>
      <c r="C5" s="100"/>
      <c r="D5" s="100"/>
      <c r="E5" s="100"/>
      <c r="F5" s="98"/>
      <c r="G5" s="101"/>
      <c r="H5" s="101"/>
      <c r="J5" s="98"/>
      <c r="K5" s="99"/>
      <c r="L5" s="99"/>
      <c r="M5" s="99"/>
      <c r="N5" s="99"/>
      <c r="O5" s="99"/>
      <c r="P5" s="99"/>
      <c r="Q5" s="99"/>
      <c r="R5" s="99"/>
    </row>
    <row r="6" spans="1:19" s="1" customFormat="1" ht="14.25" customHeight="1" x14ac:dyDescent="0.25">
      <c r="A6" s="5" t="str">
        <f>CONCATENATE("за ",[1]ЗАПОЛНИТЬ!$B$17," ",[1]ЗАПОЛНИТЬ!$C$17)</f>
        <v>за І квартал 2016 р.</v>
      </c>
      <c r="B6" s="5"/>
      <c r="C6" s="5"/>
      <c r="D6" s="5"/>
      <c r="E6" s="5"/>
      <c r="F6" s="5"/>
      <c r="G6" s="5"/>
      <c r="H6" s="5"/>
      <c r="I6" s="5"/>
      <c r="J6" s="5"/>
      <c r="K6" s="5"/>
      <c r="L6" s="5"/>
      <c r="M6" s="5"/>
      <c r="N6" s="5"/>
      <c r="O6" s="5"/>
      <c r="P6" s="5"/>
      <c r="Q6" s="5"/>
      <c r="R6" s="5"/>
    </row>
    <row r="7" spans="1:19" s="21" customFormat="1" ht="2.25" hidden="1" customHeight="1" x14ac:dyDescent="0.2"/>
    <row r="8" spans="1:19" s="21" customFormat="1" ht="9" customHeight="1" x14ac:dyDescent="0.2">
      <c r="Q8" s="102" t="s">
        <v>2</v>
      </c>
      <c r="R8" s="102"/>
    </row>
    <row r="9" spans="1:19" s="21" customFormat="1" ht="15" customHeight="1" x14ac:dyDescent="0.25">
      <c r="A9" s="103" t="s">
        <v>3</v>
      </c>
      <c r="B9" s="104" t="str">
        <f>[1]ЗАПОЛНИТЬ!B3</f>
        <v>Відділ освіти Амур - Нижньодніпровської районної у місті ради</v>
      </c>
      <c r="C9" s="104"/>
      <c r="D9" s="104"/>
      <c r="E9" s="104"/>
      <c r="F9" s="104"/>
      <c r="G9" s="104"/>
      <c r="H9" s="104"/>
      <c r="I9" s="104"/>
      <c r="J9" s="104"/>
      <c r="K9" s="104"/>
      <c r="L9" s="104"/>
      <c r="M9" s="104"/>
      <c r="N9" s="104"/>
      <c r="O9" s="104"/>
      <c r="P9" s="105" t="str">
        <f>[1]ЗАПОЛНИТЬ!A13</f>
        <v>за ЄДРПОУ</v>
      </c>
      <c r="Q9" s="106" t="str">
        <f>[1]ЗАПОЛНИТЬ!B13</f>
        <v>37969169</v>
      </c>
      <c r="R9" s="106"/>
    </row>
    <row r="10" spans="1:19" s="21" customFormat="1" ht="11.25" customHeight="1" x14ac:dyDescent="0.2">
      <c r="A10" s="107" t="s">
        <v>5</v>
      </c>
      <c r="B10" s="108" t="str">
        <f>[1]ЗАПОЛНИТЬ!B5</f>
        <v>49023,м. Дніпропетровськ, пр.Мануйлівський,31</v>
      </c>
      <c r="C10" s="108"/>
      <c r="D10" s="108"/>
      <c r="E10" s="108"/>
      <c r="F10" s="108"/>
      <c r="G10" s="108"/>
      <c r="H10" s="108"/>
      <c r="I10" s="108"/>
      <c r="J10" s="108"/>
      <c r="K10" s="108"/>
      <c r="L10" s="108"/>
      <c r="M10" s="108"/>
      <c r="N10" s="108"/>
      <c r="O10" s="108"/>
      <c r="P10" s="105" t="str">
        <f>[1]ЗАПОЛНИТЬ!A14</f>
        <v>за КОАТУУ</v>
      </c>
      <c r="Q10" s="109">
        <f>[1]ЗАПОЛНИТЬ!B14</f>
        <v>1210136300</v>
      </c>
      <c r="R10" s="109"/>
    </row>
    <row r="11" spans="1:19" s="21" customFormat="1" ht="11.25" customHeight="1" x14ac:dyDescent="0.2">
      <c r="A11" s="107" t="str">
        <f>[1]Ф.2.ЗВЕД!A11</f>
        <v>Організаційно-правова форма господарювання</v>
      </c>
      <c r="B11" s="108" t="str">
        <f>[1]ЗАПОЛНИТЬ!D15</f>
        <v>Орган місцевого самоврядування</v>
      </c>
      <c r="C11" s="108"/>
      <c r="D11" s="108"/>
      <c r="E11" s="108"/>
      <c r="F11" s="108"/>
      <c r="G11" s="108"/>
      <c r="H11" s="108"/>
      <c r="I11" s="108"/>
      <c r="J11" s="108"/>
      <c r="K11" s="108"/>
      <c r="L11" s="108"/>
      <c r="M11" s="108"/>
      <c r="N11" s="108"/>
      <c r="O11" s="108"/>
      <c r="P11" s="105" t="str">
        <f>[1]ЗАПОЛНИТЬ!A15</f>
        <v>за КОПФГ</v>
      </c>
      <c r="Q11" s="109">
        <f>[1]ЗАПОЛНИТЬ!B15</f>
        <v>420</v>
      </c>
      <c r="R11" s="109"/>
    </row>
    <row r="12" spans="1:19" s="21" customFormat="1" ht="11.25" customHeight="1" x14ac:dyDescent="0.2">
      <c r="A12" s="110" t="s">
        <v>119</v>
      </c>
      <c r="B12" s="110"/>
      <c r="C12" s="110"/>
      <c r="D12" s="110"/>
      <c r="E12" s="103"/>
      <c r="F12" s="111" t="str">
        <f>[1]ЗАПОЛНИТЬ!H9</f>
        <v>-</v>
      </c>
      <c r="G12" s="112" t="str">
        <f>IF(F12&gt;0,VLOOKUP(F12,'[1]ДовидникКВК(ГОС)'!A$1:B$65536,2,FALSE),"")</f>
        <v>-</v>
      </c>
      <c r="H12" s="112"/>
      <c r="I12" s="112"/>
      <c r="J12" s="112"/>
      <c r="K12" s="112"/>
      <c r="L12" s="112"/>
      <c r="M12" s="112"/>
      <c r="N12" s="112"/>
      <c r="O12" s="112"/>
      <c r="P12" s="113"/>
      <c r="Q12" s="113"/>
      <c r="R12" s="114"/>
    </row>
    <row r="13" spans="1:19" s="21" customFormat="1" ht="10.199999999999999" x14ac:dyDescent="0.2">
      <c r="A13" s="110" t="s">
        <v>120</v>
      </c>
      <c r="B13" s="110"/>
      <c r="C13" s="110"/>
      <c r="D13" s="110"/>
      <c r="E13" s="103"/>
      <c r="F13" s="191"/>
      <c r="G13" s="118" t="str">
        <f>IF(F13&gt;0,VLOOKUP(F13,[1]ДовидникКПК!B$1:C$65536,2,FALSE),"")</f>
        <v/>
      </c>
      <c r="H13" s="118"/>
      <c r="I13" s="118"/>
      <c r="J13" s="118"/>
      <c r="K13" s="118"/>
      <c r="L13" s="118"/>
      <c r="M13" s="118"/>
      <c r="N13" s="118"/>
      <c r="O13" s="118"/>
      <c r="P13" s="118"/>
      <c r="Q13" s="118"/>
      <c r="R13" s="118"/>
    </row>
    <row r="14" spans="1:19" s="21" customFormat="1" ht="10.199999999999999" x14ac:dyDescent="0.2">
      <c r="A14" s="110" t="s">
        <v>8</v>
      </c>
      <c r="B14" s="110"/>
      <c r="C14" s="110"/>
      <c r="D14" s="110"/>
      <c r="E14" s="103"/>
      <c r="F14" s="117" t="str">
        <f>[1]ЗАПОЛНИТЬ!H10</f>
        <v>10</v>
      </c>
      <c r="G14" s="118" t="str">
        <f>[1]ЗАПОЛНИТЬ!I10</f>
        <v>Орган з питань освіти і науки</v>
      </c>
      <c r="H14" s="118"/>
      <c r="I14" s="118"/>
      <c r="J14" s="118"/>
      <c r="K14" s="118"/>
      <c r="L14" s="118"/>
      <c r="M14" s="118"/>
      <c r="N14" s="118"/>
      <c r="O14" s="118"/>
      <c r="P14" s="118"/>
      <c r="Q14" s="118"/>
      <c r="R14" s="118"/>
    </row>
    <row r="15" spans="1:19" s="21" customFormat="1" ht="44.25" customHeight="1" x14ac:dyDescent="0.2">
      <c r="A15" s="110" t="s">
        <v>121</v>
      </c>
      <c r="B15" s="110"/>
      <c r="C15" s="110"/>
      <c r="D15" s="110"/>
      <c r="E15" s="103"/>
      <c r="F15" s="172"/>
      <c r="G15" s="112" t="str">
        <f>IF(F15&gt;0,VLOOKUP(F15,[1]ДовидникКФК!A$1:B$65536,2,FALSE),"")</f>
        <v/>
      </c>
      <c r="H15" s="112"/>
      <c r="I15" s="112"/>
      <c r="J15" s="112"/>
      <c r="K15" s="112"/>
      <c r="L15" s="112"/>
      <c r="M15" s="112"/>
      <c r="N15" s="112"/>
      <c r="O15" s="112"/>
      <c r="P15" s="112"/>
      <c r="Q15" s="112"/>
      <c r="R15" s="112"/>
    </row>
    <row r="16" spans="1:19" s="21" customFormat="1" ht="10.199999999999999" x14ac:dyDescent="0.2">
      <c r="A16" s="121" t="s">
        <v>123</v>
      </c>
    </row>
    <row r="17" spans="1:18" s="21" customFormat="1" ht="10.5" customHeight="1" thickBot="1" x14ac:dyDescent="0.25">
      <c r="A17" s="122" t="s">
        <v>10</v>
      </c>
    </row>
    <row r="18" spans="1:18" ht="24" customHeight="1" thickTop="1" thickBot="1" x14ac:dyDescent="0.35">
      <c r="A18" s="29" t="s">
        <v>124</v>
      </c>
      <c r="B18" s="29" t="s">
        <v>125</v>
      </c>
      <c r="C18" s="29" t="s">
        <v>13</v>
      </c>
      <c r="D18" s="29" t="s">
        <v>126</v>
      </c>
      <c r="E18" s="29" t="s">
        <v>127</v>
      </c>
      <c r="F18" s="29"/>
      <c r="G18" s="29" t="s">
        <v>128</v>
      </c>
      <c r="H18" s="29" t="s">
        <v>129</v>
      </c>
      <c r="I18" s="29" t="s">
        <v>130</v>
      </c>
      <c r="J18" s="29" t="s">
        <v>131</v>
      </c>
      <c r="K18" s="29" t="s">
        <v>132</v>
      </c>
      <c r="L18" s="29"/>
      <c r="M18" s="29"/>
      <c r="N18" s="29"/>
      <c r="O18" s="29" t="s">
        <v>133</v>
      </c>
      <c r="P18" s="29"/>
      <c r="Q18" s="29" t="s">
        <v>134</v>
      </c>
      <c r="R18" s="29"/>
    </row>
    <row r="19" spans="1:18" ht="17.25" customHeight="1" thickTop="1" thickBot="1" x14ac:dyDescent="0.35">
      <c r="A19" s="29"/>
      <c r="B19" s="29"/>
      <c r="C19" s="29"/>
      <c r="D19" s="29"/>
      <c r="E19" s="29" t="s">
        <v>135</v>
      </c>
      <c r="F19" s="123" t="s">
        <v>136</v>
      </c>
      <c r="G19" s="29"/>
      <c r="H19" s="29"/>
      <c r="I19" s="29"/>
      <c r="J19" s="29"/>
      <c r="K19" s="29" t="s">
        <v>135</v>
      </c>
      <c r="L19" s="29" t="s">
        <v>137</v>
      </c>
      <c r="M19" s="29"/>
      <c r="N19" s="29"/>
      <c r="O19" s="29" t="s">
        <v>135</v>
      </c>
      <c r="P19" s="124" t="s">
        <v>138</v>
      </c>
      <c r="Q19" s="29"/>
      <c r="R19" s="29"/>
    </row>
    <row r="20" spans="1:18" ht="36.75" customHeight="1" thickTop="1" thickBot="1" x14ac:dyDescent="0.35">
      <c r="A20" s="29"/>
      <c r="B20" s="29"/>
      <c r="C20" s="29"/>
      <c r="D20" s="29"/>
      <c r="E20" s="29"/>
      <c r="F20" s="123"/>
      <c r="G20" s="29"/>
      <c r="H20" s="29"/>
      <c r="I20" s="29"/>
      <c r="J20" s="29"/>
      <c r="K20" s="29"/>
      <c r="L20" s="123" t="s">
        <v>139</v>
      </c>
      <c r="M20" s="123" t="s">
        <v>140</v>
      </c>
      <c r="N20" s="123"/>
      <c r="O20" s="29"/>
      <c r="P20" s="124"/>
      <c r="Q20" s="124" t="s">
        <v>135</v>
      </c>
      <c r="R20" s="123" t="s">
        <v>141</v>
      </c>
    </row>
    <row r="21" spans="1:18" ht="62.25" customHeight="1" thickTop="1" thickBot="1" x14ac:dyDescent="0.35">
      <c r="A21" s="29"/>
      <c r="B21" s="29"/>
      <c r="C21" s="29"/>
      <c r="D21" s="29"/>
      <c r="E21" s="29"/>
      <c r="F21" s="123"/>
      <c r="G21" s="29"/>
      <c r="H21" s="29"/>
      <c r="I21" s="29"/>
      <c r="J21" s="29"/>
      <c r="K21" s="29"/>
      <c r="L21" s="123"/>
      <c r="M21" s="125" t="s">
        <v>135</v>
      </c>
      <c r="N21" s="126" t="s">
        <v>142</v>
      </c>
      <c r="O21" s="29"/>
      <c r="P21" s="124"/>
      <c r="Q21" s="124"/>
      <c r="R21" s="123"/>
    </row>
    <row r="22" spans="1:18" s="127" customFormat="1" ht="11.4" thickTop="1" thickBot="1" x14ac:dyDescent="0.25">
      <c r="A22" s="78">
        <v>1</v>
      </c>
      <c r="B22" s="78">
        <v>2</v>
      </c>
      <c r="C22" s="78">
        <v>3</v>
      </c>
      <c r="D22" s="78">
        <v>4</v>
      </c>
      <c r="E22" s="78">
        <v>5</v>
      </c>
      <c r="F22" s="78">
        <v>6</v>
      </c>
      <c r="G22" s="78">
        <v>7</v>
      </c>
      <c r="H22" s="78">
        <v>8</v>
      </c>
      <c r="I22" s="78">
        <v>9</v>
      </c>
      <c r="J22" s="78">
        <v>10</v>
      </c>
      <c r="K22" s="78">
        <v>11</v>
      </c>
      <c r="L22" s="78">
        <v>12</v>
      </c>
      <c r="M22" s="78">
        <v>13</v>
      </c>
      <c r="N22" s="78">
        <v>14</v>
      </c>
      <c r="O22" s="78">
        <v>15</v>
      </c>
      <c r="P22" s="78">
        <v>16</v>
      </c>
      <c r="Q22" s="78">
        <v>17</v>
      </c>
      <c r="R22" s="78">
        <v>18</v>
      </c>
    </row>
    <row r="23" spans="1:18" s="127" customFormat="1" ht="11.4" thickTop="1" thickBot="1" x14ac:dyDescent="0.25">
      <c r="A23" s="78" t="s">
        <v>143</v>
      </c>
      <c r="B23" s="64" t="s">
        <v>144</v>
      </c>
      <c r="C23" s="128" t="s">
        <v>145</v>
      </c>
      <c r="D23" s="129">
        <f>SUM(D24:D28)</f>
        <v>0</v>
      </c>
      <c r="E23" s="173">
        <v>550.16999999999996</v>
      </c>
      <c r="F23" s="173">
        <v>0</v>
      </c>
      <c r="G23" s="173">
        <v>0</v>
      </c>
      <c r="H23" s="173">
        <v>0</v>
      </c>
      <c r="I23" s="129">
        <f>SUM(I24:I27)</f>
        <v>0</v>
      </c>
      <c r="J23" s="129">
        <f>SUM(J24:J27)</f>
        <v>0</v>
      </c>
      <c r="K23" s="130" t="s">
        <v>144</v>
      </c>
      <c r="L23" s="130" t="s">
        <v>144</v>
      </c>
      <c r="M23" s="130" t="s">
        <v>144</v>
      </c>
      <c r="N23" s="130" t="s">
        <v>144</v>
      </c>
      <c r="O23" s="130" t="s">
        <v>144</v>
      </c>
      <c r="P23" s="130" t="s">
        <v>144</v>
      </c>
      <c r="Q23" s="130">
        <f>E23-G23+H23+J23-K29</f>
        <v>550.16999999999996</v>
      </c>
      <c r="R23" s="173">
        <v>0</v>
      </c>
    </row>
    <row r="24" spans="1:18" s="127" customFormat="1" ht="13.5" customHeight="1" thickTop="1" thickBot="1" x14ac:dyDescent="0.25">
      <c r="A24" s="131" t="s">
        <v>146</v>
      </c>
      <c r="B24" s="64" t="s">
        <v>144</v>
      </c>
      <c r="C24" s="128" t="s">
        <v>147</v>
      </c>
      <c r="D24" s="173">
        <v>0</v>
      </c>
      <c r="E24" s="130" t="s">
        <v>144</v>
      </c>
      <c r="F24" s="130" t="s">
        <v>144</v>
      </c>
      <c r="G24" s="130" t="s">
        <v>144</v>
      </c>
      <c r="H24" s="130" t="s">
        <v>144</v>
      </c>
      <c r="I24" s="173">
        <v>0</v>
      </c>
      <c r="J24" s="173">
        <v>0</v>
      </c>
      <c r="K24" s="130" t="s">
        <v>144</v>
      </c>
      <c r="L24" s="130" t="s">
        <v>144</v>
      </c>
      <c r="M24" s="130" t="s">
        <v>144</v>
      </c>
      <c r="N24" s="130" t="s">
        <v>144</v>
      </c>
      <c r="O24" s="130" t="s">
        <v>144</v>
      </c>
      <c r="P24" s="130" t="s">
        <v>144</v>
      </c>
      <c r="Q24" s="130" t="s">
        <v>144</v>
      </c>
      <c r="R24" s="130" t="s">
        <v>144</v>
      </c>
    </row>
    <row r="25" spans="1:18" s="127" customFormat="1" ht="11.4" thickTop="1" thickBot="1" x14ac:dyDescent="0.25">
      <c r="A25" s="83" t="s">
        <v>148</v>
      </c>
      <c r="B25" s="64" t="s">
        <v>144</v>
      </c>
      <c r="C25" s="128" t="s">
        <v>149</v>
      </c>
      <c r="D25" s="173">
        <v>0</v>
      </c>
      <c r="E25" s="130" t="s">
        <v>144</v>
      </c>
      <c r="F25" s="130" t="s">
        <v>144</v>
      </c>
      <c r="G25" s="130" t="s">
        <v>144</v>
      </c>
      <c r="H25" s="130" t="s">
        <v>144</v>
      </c>
      <c r="I25" s="173">
        <v>0</v>
      </c>
      <c r="J25" s="173">
        <v>0</v>
      </c>
      <c r="K25" s="130" t="s">
        <v>144</v>
      </c>
      <c r="L25" s="130" t="s">
        <v>144</v>
      </c>
      <c r="M25" s="130" t="s">
        <v>144</v>
      </c>
      <c r="N25" s="130" t="s">
        <v>144</v>
      </c>
      <c r="O25" s="130" t="s">
        <v>144</v>
      </c>
      <c r="P25" s="130" t="s">
        <v>144</v>
      </c>
      <c r="Q25" s="130" t="s">
        <v>144</v>
      </c>
      <c r="R25" s="130" t="s">
        <v>144</v>
      </c>
    </row>
    <row r="26" spans="1:18" s="127" customFormat="1" ht="11.4" thickTop="1" thickBot="1" x14ac:dyDescent="0.25">
      <c r="A26" s="131" t="s">
        <v>150</v>
      </c>
      <c r="B26" s="64" t="s">
        <v>144</v>
      </c>
      <c r="C26" s="128" t="s">
        <v>151</v>
      </c>
      <c r="D26" s="173">
        <v>0</v>
      </c>
      <c r="E26" s="130" t="s">
        <v>144</v>
      </c>
      <c r="F26" s="130" t="s">
        <v>144</v>
      </c>
      <c r="G26" s="130" t="s">
        <v>144</v>
      </c>
      <c r="H26" s="130" t="s">
        <v>144</v>
      </c>
      <c r="I26" s="173">
        <v>0</v>
      </c>
      <c r="J26" s="173">
        <v>0</v>
      </c>
      <c r="K26" s="130" t="s">
        <v>144</v>
      </c>
      <c r="L26" s="130" t="s">
        <v>144</v>
      </c>
      <c r="M26" s="130" t="s">
        <v>144</v>
      </c>
      <c r="N26" s="130" t="s">
        <v>144</v>
      </c>
      <c r="O26" s="130" t="s">
        <v>144</v>
      </c>
      <c r="P26" s="130" t="s">
        <v>144</v>
      </c>
      <c r="Q26" s="130" t="s">
        <v>144</v>
      </c>
      <c r="R26" s="130" t="s">
        <v>144</v>
      </c>
    </row>
    <row r="27" spans="1:18" s="127" customFormat="1" ht="12" customHeight="1" thickTop="1" thickBot="1" x14ac:dyDescent="0.25">
      <c r="A27" s="132" t="s">
        <v>152</v>
      </c>
      <c r="B27" s="64" t="s">
        <v>144</v>
      </c>
      <c r="C27" s="128" t="s">
        <v>153</v>
      </c>
      <c r="D27" s="173">
        <v>0</v>
      </c>
      <c r="E27" s="130" t="s">
        <v>144</v>
      </c>
      <c r="F27" s="130" t="s">
        <v>144</v>
      </c>
      <c r="G27" s="130" t="s">
        <v>144</v>
      </c>
      <c r="H27" s="130" t="s">
        <v>144</v>
      </c>
      <c r="I27" s="173">
        <v>0</v>
      </c>
      <c r="J27" s="173">
        <v>0</v>
      </c>
      <c r="K27" s="130" t="s">
        <v>144</v>
      </c>
      <c r="L27" s="130" t="s">
        <v>144</v>
      </c>
      <c r="M27" s="130" t="s">
        <v>144</v>
      </c>
      <c r="N27" s="130" t="s">
        <v>144</v>
      </c>
      <c r="O27" s="130" t="s">
        <v>144</v>
      </c>
      <c r="P27" s="130" t="s">
        <v>144</v>
      </c>
      <c r="Q27" s="130" t="s">
        <v>144</v>
      </c>
      <c r="R27" s="130" t="s">
        <v>144</v>
      </c>
    </row>
    <row r="28" spans="1:18" s="127" customFormat="1" ht="11.4" thickTop="1" thickBot="1" x14ac:dyDescent="0.25">
      <c r="A28" s="131" t="s">
        <v>154</v>
      </c>
      <c r="B28" s="64" t="s">
        <v>144</v>
      </c>
      <c r="C28" s="128" t="s">
        <v>155</v>
      </c>
      <c r="D28" s="173">
        <v>0</v>
      </c>
      <c r="E28" s="130" t="s">
        <v>144</v>
      </c>
      <c r="F28" s="130" t="s">
        <v>144</v>
      </c>
      <c r="G28" s="130" t="s">
        <v>144</v>
      </c>
      <c r="H28" s="130" t="s">
        <v>144</v>
      </c>
      <c r="I28" s="130" t="s">
        <v>144</v>
      </c>
      <c r="J28" s="130" t="s">
        <v>144</v>
      </c>
      <c r="K28" s="130" t="s">
        <v>144</v>
      </c>
      <c r="L28" s="130" t="s">
        <v>144</v>
      </c>
      <c r="M28" s="130" t="s">
        <v>144</v>
      </c>
      <c r="N28" s="130" t="s">
        <v>144</v>
      </c>
      <c r="O28" s="130" t="s">
        <v>144</v>
      </c>
      <c r="P28" s="130" t="s">
        <v>144</v>
      </c>
      <c r="Q28" s="130" t="s">
        <v>144</v>
      </c>
      <c r="R28" s="130" t="s">
        <v>144</v>
      </c>
    </row>
    <row r="29" spans="1:18" s="127" customFormat="1" ht="11.4" thickTop="1" thickBot="1" x14ac:dyDescent="0.25">
      <c r="A29" s="78" t="s">
        <v>156</v>
      </c>
      <c r="B29" s="78" t="s">
        <v>144</v>
      </c>
      <c r="C29" s="128" t="s">
        <v>157</v>
      </c>
      <c r="D29" s="129">
        <f>D31+D66</f>
        <v>0</v>
      </c>
      <c r="E29" s="130" t="s">
        <v>144</v>
      </c>
      <c r="F29" s="130" t="s">
        <v>144</v>
      </c>
      <c r="G29" s="130" t="s">
        <v>144</v>
      </c>
      <c r="H29" s="130" t="s">
        <v>144</v>
      </c>
      <c r="I29" s="130" t="s">
        <v>144</v>
      </c>
      <c r="J29" s="130" t="s">
        <v>144</v>
      </c>
      <c r="K29" s="129">
        <f t="shared" ref="K29:P29" si="0">K31+K66</f>
        <v>0</v>
      </c>
      <c r="L29" s="129">
        <f t="shared" si="0"/>
        <v>0</v>
      </c>
      <c r="M29" s="129">
        <f t="shared" si="0"/>
        <v>0</v>
      </c>
      <c r="N29" s="129">
        <f t="shared" si="0"/>
        <v>0</v>
      </c>
      <c r="O29" s="129">
        <f t="shared" si="0"/>
        <v>0</v>
      </c>
      <c r="P29" s="129">
        <f t="shared" si="0"/>
        <v>0</v>
      </c>
      <c r="Q29" s="130" t="s">
        <v>144</v>
      </c>
      <c r="R29" s="130" t="s">
        <v>144</v>
      </c>
    </row>
    <row r="30" spans="1:18" s="127" customFormat="1" ht="11.4" thickTop="1" thickBot="1" x14ac:dyDescent="0.25">
      <c r="A30" s="77" t="s">
        <v>158</v>
      </c>
      <c r="B30" s="64"/>
      <c r="C30" s="128"/>
      <c r="D30" s="129"/>
      <c r="E30" s="129"/>
      <c r="F30" s="130"/>
      <c r="G30" s="130"/>
      <c r="H30" s="130"/>
      <c r="I30" s="130"/>
      <c r="J30" s="130"/>
      <c r="K30" s="129"/>
      <c r="L30" s="129"/>
      <c r="M30" s="129"/>
      <c r="N30" s="129"/>
      <c r="O30" s="129"/>
      <c r="P30" s="129"/>
      <c r="Q30" s="130"/>
      <c r="R30" s="130"/>
    </row>
    <row r="31" spans="1:18" s="127" customFormat="1" ht="11.4" thickTop="1" thickBot="1" x14ac:dyDescent="0.25">
      <c r="A31" s="64" t="s">
        <v>159</v>
      </c>
      <c r="B31" s="64">
        <v>2000</v>
      </c>
      <c r="C31" s="128" t="s">
        <v>160</v>
      </c>
      <c r="D31" s="129">
        <f>D32+D37+D54+D57+D61+D65</f>
        <v>0</v>
      </c>
      <c r="E31" s="130" t="s">
        <v>144</v>
      </c>
      <c r="F31" s="130" t="s">
        <v>144</v>
      </c>
      <c r="G31" s="130" t="s">
        <v>144</v>
      </c>
      <c r="H31" s="130" t="s">
        <v>144</v>
      </c>
      <c r="I31" s="130" t="s">
        <v>144</v>
      </c>
      <c r="J31" s="130" t="s">
        <v>144</v>
      </c>
      <c r="K31" s="129">
        <f t="shared" ref="K31:P31" si="1">K32+K37+K54+K57+K61+K65</f>
        <v>0</v>
      </c>
      <c r="L31" s="129">
        <f t="shared" si="1"/>
        <v>0</v>
      </c>
      <c r="M31" s="129">
        <f t="shared" si="1"/>
        <v>0</v>
      </c>
      <c r="N31" s="129">
        <f t="shared" si="1"/>
        <v>0</v>
      </c>
      <c r="O31" s="129">
        <f t="shared" si="1"/>
        <v>0</v>
      </c>
      <c r="P31" s="129">
        <f t="shared" si="1"/>
        <v>0</v>
      </c>
      <c r="Q31" s="130" t="s">
        <v>144</v>
      </c>
      <c r="R31" s="130" t="s">
        <v>144</v>
      </c>
    </row>
    <row r="32" spans="1:18" s="127" customFormat="1" ht="11.4" thickTop="1" thickBot="1" x14ac:dyDescent="0.25">
      <c r="A32" s="133" t="s">
        <v>161</v>
      </c>
      <c r="B32" s="64">
        <v>2100</v>
      </c>
      <c r="C32" s="128" t="s">
        <v>162</v>
      </c>
      <c r="D32" s="129">
        <f>D33+D36</f>
        <v>0</v>
      </c>
      <c r="E32" s="130" t="s">
        <v>144</v>
      </c>
      <c r="F32" s="130" t="s">
        <v>144</v>
      </c>
      <c r="G32" s="130" t="s">
        <v>144</v>
      </c>
      <c r="H32" s="130" t="s">
        <v>144</v>
      </c>
      <c r="I32" s="130" t="s">
        <v>144</v>
      </c>
      <c r="J32" s="130" t="s">
        <v>144</v>
      </c>
      <c r="K32" s="129">
        <f t="shared" ref="K32:P32" si="2">K33+K36</f>
        <v>0</v>
      </c>
      <c r="L32" s="129">
        <f t="shared" si="2"/>
        <v>0</v>
      </c>
      <c r="M32" s="129">
        <f t="shared" si="2"/>
        <v>0</v>
      </c>
      <c r="N32" s="129">
        <f t="shared" si="2"/>
        <v>0</v>
      </c>
      <c r="O32" s="129">
        <f t="shared" si="2"/>
        <v>0</v>
      </c>
      <c r="P32" s="129">
        <f t="shared" si="2"/>
        <v>0</v>
      </c>
      <c r="Q32" s="130" t="s">
        <v>144</v>
      </c>
      <c r="R32" s="130" t="s">
        <v>144</v>
      </c>
    </row>
    <row r="33" spans="1:18" s="127" customFormat="1" ht="11.4" thickTop="1" thickBot="1" x14ac:dyDescent="0.25">
      <c r="A33" s="134" t="s">
        <v>163</v>
      </c>
      <c r="B33" s="135">
        <v>2110</v>
      </c>
      <c r="C33" s="135">
        <v>100</v>
      </c>
      <c r="D33" s="174">
        <f>SUM(D34:D35)</f>
        <v>0</v>
      </c>
      <c r="E33" s="130" t="s">
        <v>144</v>
      </c>
      <c r="F33" s="130" t="s">
        <v>144</v>
      </c>
      <c r="G33" s="130" t="s">
        <v>144</v>
      </c>
      <c r="H33" s="130" t="s">
        <v>144</v>
      </c>
      <c r="I33" s="130" t="s">
        <v>144</v>
      </c>
      <c r="J33" s="130" t="s">
        <v>144</v>
      </c>
      <c r="K33" s="174">
        <f t="shared" ref="K33:P33" si="3">SUM(K34:K35)</f>
        <v>0</v>
      </c>
      <c r="L33" s="174">
        <f t="shared" si="3"/>
        <v>0</v>
      </c>
      <c r="M33" s="174">
        <f t="shared" si="3"/>
        <v>0</v>
      </c>
      <c r="N33" s="174">
        <f t="shared" si="3"/>
        <v>0</v>
      </c>
      <c r="O33" s="174">
        <f t="shared" si="3"/>
        <v>0</v>
      </c>
      <c r="P33" s="174">
        <f t="shared" si="3"/>
        <v>0</v>
      </c>
      <c r="Q33" s="130" t="s">
        <v>144</v>
      </c>
      <c r="R33" s="130" t="s">
        <v>144</v>
      </c>
    </row>
    <row r="34" spans="1:18" s="127" customFormat="1" ht="11.4" thickTop="1" thickBot="1" x14ac:dyDescent="0.25">
      <c r="A34" s="136" t="s">
        <v>164</v>
      </c>
      <c r="B34" s="125">
        <v>2111</v>
      </c>
      <c r="C34" s="125">
        <v>110</v>
      </c>
      <c r="D34" s="175">
        <v>0</v>
      </c>
      <c r="E34" s="130" t="s">
        <v>144</v>
      </c>
      <c r="F34" s="130" t="s">
        <v>144</v>
      </c>
      <c r="G34" s="130" t="s">
        <v>144</v>
      </c>
      <c r="H34" s="130" t="s">
        <v>144</v>
      </c>
      <c r="I34" s="130" t="s">
        <v>144</v>
      </c>
      <c r="J34" s="130" t="s">
        <v>144</v>
      </c>
      <c r="K34" s="175">
        <v>0</v>
      </c>
      <c r="L34" s="175">
        <v>0</v>
      </c>
      <c r="M34" s="175">
        <v>0</v>
      </c>
      <c r="N34" s="175">
        <v>0</v>
      </c>
      <c r="O34" s="175">
        <v>0</v>
      </c>
      <c r="P34" s="175">
        <v>0</v>
      </c>
      <c r="Q34" s="130" t="s">
        <v>144</v>
      </c>
      <c r="R34" s="130" t="s">
        <v>144</v>
      </c>
    </row>
    <row r="35" spans="1:18" s="127" customFormat="1" ht="11.4" thickTop="1" thickBot="1" x14ac:dyDescent="0.25">
      <c r="A35" s="136" t="s">
        <v>165</v>
      </c>
      <c r="B35" s="125">
        <v>2112</v>
      </c>
      <c r="C35" s="125">
        <v>120</v>
      </c>
      <c r="D35" s="175">
        <v>0</v>
      </c>
      <c r="E35" s="130" t="s">
        <v>144</v>
      </c>
      <c r="F35" s="130" t="s">
        <v>144</v>
      </c>
      <c r="G35" s="130" t="s">
        <v>144</v>
      </c>
      <c r="H35" s="130" t="s">
        <v>144</v>
      </c>
      <c r="I35" s="130" t="s">
        <v>144</v>
      </c>
      <c r="J35" s="130" t="s">
        <v>144</v>
      </c>
      <c r="K35" s="176">
        <v>0</v>
      </c>
      <c r="L35" s="176">
        <v>0</v>
      </c>
      <c r="M35" s="176">
        <v>0</v>
      </c>
      <c r="N35" s="176">
        <v>0</v>
      </c>
      <c r="O35" s="176">
        <v>0</v>
      </c>
      <c r="P35" s="176">
        <v>0</v>
      </c>
      <c r="Q35" s="130" t="s">
        <v>144</v>
      </c>
      <c r="R35" s="130" t="s">
        <v>144</v>
      </c>
    </row>
    <row r="36" spans="1:18" s="127" customFormat="1" ht="11.4" thickTop="1" thickBot="1" x14ac:dyDescent="0.25">
      <c r="A36" s="137" t="s">
        <v>166</v>
      </c>
      <c r="B36" s="135">
        <v>2120</v>
      </c>
      <c r="C36" s="135">
        <v>130</v>
      </c>
      <c r="D36" s="177">
        <v>0</v>
      </c>
      <c r="E36" s="130" t="s">
        <v>144</v>
      </c>
      <c r="F36" s="130" t="s">
        <v>144</v>
      </c>
      <c r="G36" s="130" t="s">
        <v>144</v>
      </c>
      <c r="H36" s="130" t="s">
        <v>144</v>
      </c>
      <c r="I36" s="130" t="s">
        <v>144</v>
      </c>
      <c r="J36" s="130" t="s">
        <v>144</v>
      </c>
      <c r="K36" s="177">
        <v>0</v>
      </c>
      <c r="L36" s="177">
        <v>0</v>
      </c>
      <c r="M36" s="177">
        <v>0</v>
      </c>
      <c r="N36" s="177">
        <v>0</v>
      </c>
      <c r="O36" s="177">
        <v>0</v>
      </c>
      <c r="P36" s="177">
        <v>0</v>
      </c>
      <c r="Q36" s="130" t="s">
        <v>144</v>
      </c>
      <c r="R36" s="130" t="s">
        <v>144</v>
      </c>
    </row>
    <row r="37" spans="1:18" s="127" customFormat="1" ht="11.4" thickTop="1" thickBot="1" x14ac:dyDescent="0.25">
      <c r="A37" s="138" t="s">
        <v>167</v>
      </c>
      <c r="B37" s="64">
        <v>2200</v>
      </c>
      <c r="C37" s="64">
        <v>140</v>
      </c>
      <c r="D37" s="129">
        <f>SUM(D38:D44)+D51</f>
        <v>0</v>
      </c>
      <c r="E37" s="130" t="s">
        <v>144</v>
      </c>
      <c r="F37" s="130" t="s">
        <v>144</v>
      </c>
      <c r="G37" s="130" t="s">
        <v>144</v>
      </c>
      <c r="H37" s="130" t="s">
        <v>144</v>
      </c>
      <c r="I37" s="130" t="s">
        <v>144</v>
      </c>
      <c r="J37" s="130" t="s">
        <v>144</v>
      </c>
      <c r="K37" s="129">
        <f t="shared" ref="K37:P37" si="4">SUM(K38:K44)+K51</f>
        <v>0</v>
      </c>
      <c r="L37" s="129">
        <f t="shared" si="4"/>
        <v>0</v>
      </c>
      <c r="M37" s="129">
        <f t="shared" si="4"/>
        <v>0</v>
      </c>
      <c r="N37" s="129">
        <f t="shared" si="4"/>
        <v>0</v>
      </c>
      <c r="O37" s="129">
        <f t="shared" si="4"/>
        <v>0</v>
      </c>
      <c r="P37" s="129">
        <f t="shared" si="4"/>
        <v>0</v>
      </c>
      <c r="Q37" s="130" t="s">
        <v>144</v>
      </c>
      <c r="R37" s="130" t="s">
        <v>144</v>
      </c>
    </row>
    <row r="38" spans="1:18" s="127" customFormat="1" ht="11.4" thickTop="1" thickBot="1" x14ac:dyDescent="0.25">
      <c r="A38" s="134" t="s">
        <v>168</v>
      </c>
      <c r="B38" s="135">
        <v>2210</v>
      </c>
      <c r="C38" s="135">
        <v>150</v>
      </c>
      <c r="D38" s="177">
        <v>0</v>
      </c>
      <c r="E38" s="130" t="s">
        <v>144</v>
      </c>
      <c r="F38" s="130" t="s">
        <v>144</v>
      </c>
      <c r="G38" s="130" t="s">
        <v>144</v>
      </c>
      <c r="H38" s="130" t="s">
        <v>144</v>
      </c>
      <c r="I38" s="130" t="s">
        <v>144</v>
      </c>
      <c r="J38" s="130" t="s">
        <v>144</v>
      </c>
      <c r="K38" s="177">
        <v>0</v>
      </c>
      <c r="L38" s="177">
        <v>0</v>
      </c>
      <c r="M38" s="177">
        <v>0</v>
      </c>
      <c r="N38" s="177">
        <v>0</v>
      </c>
      <c r="O38" s="177">
        <v>0</v>
      </c>
      <c r="P38" s="177">
        <v>0</v>
      </c>
      <c r="Q38" s="130" t="s">
        <v>144</v>
      </c>
      <c r="R38" s="130" t="s">
        <v>144</v>
      </c>
    </row>
    <row r="39" spans="1:18" s="127" customFormat="1" ht="11.4" thickTop="1" thickBot="1" x14ac:dyDescent="0.25">
      <c r="A39" s="134" t="s">
        <v>169</v>
      </c>
      <c r="B39" s="135">
        <v>2220</v>
      </c>
      <c r="C39" s="135">
        <v>160</v>
      </c>
      <c r="D39" s="177">
        <v>0</v>
      </c>
      <c r="E39" s="130" t="s">
        <v>144</v>
      </c>
      <c r="F39" s="130" t="s">
        <v>144</v>
      </c>
      <c r="G39" s="130" t="s">
        <v>144</v>
      </c>
      <c r="H39" s="130" t="s">
        <v>144</v>
      </c>
      <c r="I39" s="130" t="s">
        <v>144</v>
      </c>
      <c r="J39" s="130" t="s">
        <v>144</v>
      </c>
      <c r="K39" s="177">
        <v>0</v>
      </c>
      <c r="L39" s="177">
        <v>0</v>
      </c>
      <c r="M39" s="177">
        <v>0</v>
      </c>
      <c r="N39" s="177">
        <v>0</v>
      </c>
      <c r="O39" s="177">
        <v>0</v>
      </c>
      <c r="P39" s="177">
        <v>0</v>
      </c>
      <c r="Q39" s="130" t="s">
        <v>144</v>
      </c>
      <c r="R39" s="130" t="s">
        <v>144</v>
      </c>
    </row>
    <row r="40" spans="1:18" s="127" customFormat="1" ht="11.4" thickTop="1" thickBot="1" x14ac:dyDescent="0.25">
      <c r="A40" s="134" t="s">
        <v>170</v>
      </c>
      <c r="B40" s="135">
        <v>2230</v>
      </c>
      <c r="C40" s="135">
        <v>170</v>
      </c>
      <c r="D40" s="177">
        <v>0</v>
      </c>
      <c r="E40" s="130" t="s">
        <v>144</v>
      </c>
      <c r="F40" s="130" t="s">
        <v>144</v>
      </c>
      <c r="G40" s="130" t="s">
        <v>144</v>
      </c>
      <c r="H40" s="130" t="s">
        <v>144</v>
      </c>
      <c r="I40" s="130" t="s">
        <v>144</v>
      </c>
      <c r="J40" s="130" t="s">
        <v>144</v>
      </c>
      <c r="K40" s="177">
        <v>0</v>
      </c>
      <c r="L40" s="177">
        <v>0</v>
      </c>
      <c r="M40" s="177">
        <v>0</v>
      </c>
      <c r="N40" s="177">
        <v>0</v>
      </c>
      <c r="O40" s="177">
        <v>0</v>
      </c>
      <c r="P40" s="177">
        <v>0</v>
      </c>
      <c r="Q40" s="130" t="s">
        <v>144</v>
      </c>
      <c r="R40" s="130" t="s">
        <v>144</v>
      </c>
    </row>
    <row r="41" spans="1:18" s="127" customFormat="1" ht="11.4" thickTop="1" thickBot="1" x14ac:dyDescent="0.25">
      <c r="A41" s="134" t="s">
        <v>171</v>
      </c>
      <c r="B41" s="135">
        <v>2240</v>
      </c>
      <c r="C41" s="135">
        <v>180</v>
      </c>
      <c r="D41" s="177">
        <v>0</v>
      </c>
      <c r="E41" s="130" t="s">
        <v>144</v>
      </c>
      <c r="F41" s="130" t="s">
        <v>144</v>
      </c>
      <c r="G41" s="130" t="s">
        <v>144</v>
      </c>
      <c r="H41" s="130" t="s">
        <v>144</v>
      </c>
      <c r="I41" s="130" t="s">
        <v>144</v>
      </c>
      <c r="J41" s="130" t="s">
        <v>144</v>
      </c>
      <c r="K41" s="177">
        <v>0</v>
      </c>
      <c r="L41" s="177">
        <v>0</v>
      </c>
      <c r="M41" s="177">
        <v>0</v>
      </c>
      <c r="N41" s="177">
        <v>0</v>
      </c>
      <c r="O41" s="177">
        <v>0</v>
      </c>
      <c r="P41" s="177">
        <v>0</v>
      </c>
      <c r="Q41" s="130" t="s">
        <v>144</v>
      </c>
      <c r="R41" s="130" t="s">
        <v>144</v>
      </c>
    </row>
    <row r="42" spans="1:18" s="127" customFormat="1" ht="11.25" customHeight="1" thickTop="1" thickBot="1" x14ac:dyDescent="0.25">
      <c r="A42" s="134" t="s">
        <v>172</v>
      </c>
      <c r="B42" s="135">
        <v>2250</v>
      </c>
      <c r="C42" s="135">
        <v>190</v>
      </c>
      <c r="D42" s="177">
        <v>0</v>
      </c>
      <c r="E42" s="130" t="s">
        <v>144</v>
      </c>
      <c r="F42" s="130" t="s">
        <v>144</v>
      </c>
      <c r="G42" s="130" t="s">
        <v>144</v>
      </c>
      <c r="H42" s="130" t="s">
        <v>144</v>
      </c>
      <c r="I42" s="130" t="s">
        <v>144</v>
      </c>
      <c r="J42" s="130" t="s">
        <v>144</v>
      </c>
      <c r="K42" s="177">
        <v>0</v>
      </c>
      <c r="L42" s="177">
        <v>0</v>
      </c>
      <c r="M42" s="177">
        <v>0</v>
      </c>
      <c r="N42" s="177">
        <v>0</v>
      </c>
      <c r="O42" s="177">
        <v>0</v>
      </c>
      <c r="P42" s="177">
        <v>0</v>
      </c>
      <c r="Q42" s="130" t="s">
        <v>144</v>
      </c>
      <c r="R42" s="130" t="s">
        <v>144</v>
      </c>
    </row>
    <row r="43" spans="1:18" s="127" customFormat="1" ht="11.25" customHeight="1" thickTop="1" thickBot="1" x14ac:dyDescent="0.25">
      <c r="A43" s="137" t="s">
        <v>173</v>
      </c>
      <c r="B43" s="135">
        <v>2260</v>
      </c>
      <c r="C43" s="135">
        <v>200</v>
      </c>
      <c r="D43" s="177">
        <v>0</v>
      </c>
      <c r="E43" s="130" t="s">
        <v>144</v>
      </c>
      <c r="F43" s="130" t="s">
        <v>144</v>
      </c>
      <c r="G43" s="130" t="s">
        <v>144</v>
      </c>
      <c r="H43" s="130" t="s">
        <v>144</v>
      </c>
      <c r="I43" s="130" t="s">
        <v>144</v>
      </c>
      <c r="J43" s="130" t="s">
        <v>144</v>
      </c>
      <c r="K43" s="177">
        <v>0</v>
      </c>
      <c r="L43" s="177">
        <v>0</v>
      </c>
      <c r="M43" s="177">
        <v>0</v>
      </c>
      <c r="N43" s="177">
        <v>0</v>
      </c>
      <c r="O43" s="177">
        <v>0</v>
      </c>
      <c r="P43" s="177">
        <v>0</v>
      </c>
      <c r="Q43" s="130" t="s">
        <v>144</v>
      </c>
      <c r="R43" s="130" t="s">
        <v>144</v>
      </c>
    </row>
    <row r="44" spans="1:18" s="127" customFormat="1" ht="11.25" customHeight="1" thickTop="1" thickBot="1" x14ac:dyDescent="0.25">
      <c r="A44" s="137" t="s">
        <v>174</v>
      </c>
      <c r="B44" s="135">
        <v>2270</v>
      </c>
      <c r="C44" s="135">
        <v>210</v>
      </c>
      <c r="D44" s="174">
        <f>SUM(D45:D50)</f>
        <v>0</v>
      </c>
      <c r="E44" s="130" t="s">
        <v>144</v>
      </c>
      <c r="F44" s="130" t="s">
        <v>144</v>
      </c>
      <c r="G44" s="130" t="s">
        <v>144</v>
      </c>
      <c r="H44" s="130" t="s">
        <v>144</v>
      </c>
      <c r="I44" s="130" t="s">
        <v>144</v>
      </c>
      <c r="J44" s="130" t="s">
        <v>144</v>
      </c>
      <c r="K44" s="174">
        <f t="shared" ref="K44:P44" si="5">SUM(K45:K50)</f>
        <v>0</v>
      </c>
      <c r="L44" s="174">
        <f t="shared" si="5"/>
        <v>0</v>
      </c>
      <c r="M44" s="174">
        <f t="shared" si="5"/>
        <v>0</v>
      </c>
      <c r="N44" s="174">
        <f t="shared" si="5"/>
        <v>0</v>
      </c>
      <c r="O44" s="174">
        <f t="shared" si="5"/>
        <v>0</v>
      </c>
      <c r="P44" s="174">
        <f t="shared" si="5"/>
        <v>0</v>
      </c>
      <c r="Q44" s="130" t="s">
        <v>144</v>
      </c>
      <c r="R44" s="130" t="s">
        <v>144</v>
      </c>
    </row>
    <row r="45" spans="1:18" s="127" customFormat="1" ht="11.25" customHeight="1" thickTop="1" thickBot="1" x14ac:dyDescent="0.25">
      <c r="A45" s="136" t="s">
        <v>175</v>
      </c>
      <c r="B45" s="125">
        <v>2271</v>
      </c>
      <c r="C45" s="125">
        <v>220</v>
      </c>
      <c r="D45" s="175">
        <v>0</v>
      </c>
      <c r="E45" s="130" t="s">
        <v>144</v>
      </c>
      <c r="F45" s="130" t="s">
        <v>144</v>
      </c>
      <c r="G45" s="130" t="s">
        <v>144</v>
      </c>
      <c r="H45" s="130" t="s">
        <v>144</v>
      </c>
      <c r="I45" s="130" t="s">
        <v>144</v>
      </c>
      <c r="J45" s="130" t="s">
        <v>144</v>
      </c>
      <c r="K45" s="175">
        <v>0</v>
      </c>
      <c r="L45" s="175">
        <v>0</v>
      </c>
      <c r="M45" s="175">
        <v>0</v>
      </c>
      <c r="N45" s="175">
        <v>0</v>
      </c>
      <c r="O45" s="175">
        <v>0</v>
      </c>
      <c r="P45" s="175">
        <v>0</v>
      </c>
      <c r="Q45" s="130" t="s">
        <v>144</v>
      </c>
      <c r="R45" s="130" t="s">
        <v>144</v>
      </c>
    </row>
    <row r="46" spans="1:18" s="127" customFormat="1" ht="11.4" thickTop="1" thickBot="1" x14ac:dyDescent="0.25">
      <c r="A46" s="136" t="s">
        <v>176</v>
      </c>
      <c r="B46" s="125">
        <v>2272</v>
      </c>
      <c r="C46" s="135">
        <v>230</v>
      </c>
      <c r="D46" s="177">
        <v>0</v>
      </c>
      <c r="E46" s="130" t="s">
        <v>144</v>
      </c>
      <c r="F46" s="130" t="s">
        <v>144</v>
      </c>
      <c r="G46" s="130" t="s">
        <v>144</v>
      </c>
      <c r="H46" s="130" t="s">
        <v>144</v>
      </c>
      <c r="I46" s="130" t="s">
        <v>144</v>
      </c>
      <c r="J46" s="130" t="s">
        <v>144</v>
      </c>
      <c r="K46" s="177">
        <v>0</v>
      </c>
      <c r="L46" s="177">
        <v>0</v>
      </c>
      <c r="M46" s="177">
        <v>0</v>
      </c>
      <c r="N46" s="177">
        <v>0</v>
      </c>
      <c r="O46" s="177">
        <v>0</v>
      </c>
      <c r="P46" s="177">
        <v>0</v>
      </c>
      <c r="Q46" s="130" t="s">
        <v>144</v>
      </c>
      <c r="R46" s="130" t="s">
        <v>144</v>
      </c>
    </row>
    <row r="47" spans="1:18" s="127" customFormat="1" ht="11.4" thickTop="1" thickBot="1" x14ac:dyDescent="0.25">
      <c r="A47" s="136" t="s">
        <v>177</v>
      </c>
      <c r="B47" s="125">
        <v>2273</v>
      </c>
      <c r="C47" s="125">
        <v>240</v>
      </c>
      <c r="D47" s="177">
        <v>0</v>
      </c>
      <c r="E47" s="130" t="s">
        <v>144</v>
      </c>
      <c r="F47" s="130" t="s">
        <v>144</v>
      </c>
      <c r="G47" s="130" t="s">
        <v>144</v>
      </c>
      <c r="H47" s="130" t="s">
        <v>144</v>
      </c>
      <c r="I47" s="130" t="s">
        <v>144</v>
      </c>
      <c r="J47" s="130" t="s">
        <v>144</v>
      </c>
      <c r="K47" s="177">
        <v>0</v>
      </c>
      <c r="L47" s="177">
        <v>0</v>
      </c>
      <c r="M47" s="177">
        <v>0</v>
      </c>
      <c r="N47" s="177">
        <v>0</v>
      </c>
      <c r="O47" s="177">
        <v>0</v>
      </c>
      <c r="P47" s="177">
        <v>0</v>
      </c>
      <c r="Q47" s="130" t="s">
        <v>144</v>
      </c>
      <c r="R47" s="130" t="s">
        <v>144</v>
      </c>
    </row>
    <row r="48" spans="1:18" s="127" customFormat="1" ht="11.4" thickTop="1" thickBot="1" x14ac:dyDescent="0.25">
      <c r="A48" s="136" t="s">
        <v>178</v>
      </c>
      <c r="B48" s="125">
        <v>2274</v>
      </c>
      <c r="C48" s="135">
        <v>250</v>
      </c>
      <c r="D48" s="177">
        <v>0</v>
      </c>
      <c r="E48" s="130" t="s">
        <v>144</v>
      </c>
      <c r="F48" s="130" t="s">
        <v>144</v>
      </c>
      <c r="G48" s="130" t="s">
        <v>144</v>
      </c>
      <c r="H48" s="130" t="s">
        <v>144</v>
      </c>
      <c r="I48" s="130" t="s">
        <v>144</v>
      </c>
      <c r="J48" s="130" t="s">
        <v>144</v>
      </c>
      <c r="K48" s="177">
        <v>0</v>
      </c>
      <c r="L48" s="177">
        <v>0</v>
      </c>
      <c r="M48" s="177">
        <v>0</v>
      </c>
      <c r="N48" s="177">
        <v>0</v>
      </c>
      <c r="O48" s="177">
        <v>0</v>
      </c>
      <c r="P48" s="177">
        <v>0</v>
      </c>
      <c r="Q48" s="130" t="s">
        <v>144</v>
      </c>
      <c r="R48" s="130" t="s">
        <v>144</v>
      </c>
    </row>
    <row r="49" spans="1:18" s="127" customFormat="1" ht="11.4" thickTop="1" thickBot="1" x14ac:dyDescent="0.25">
      <c r="A49" s="136" t="s">
        <v>179</v>
      </c>
      <c r="B49" s="125">
        <v>2275</v>
      </c>
      <c r="C49" s="125">
        <v>260</v>
      </c>
      <c r="D49" s="175">
        <v>0</v>
      </c>
      <c r="E49" s="130" t="s">
        <v>144</v>
      </c>
      <c r="F49" s="130" t="s">
        <v>144</v>
      </c>
      <c r="G49" s="130" t="s">
        <v>144</v>
      </c>
      <c r="H49" s="130" t="s">
        <v>144</v>
      </c>
      <c r="I49" s="130" t="s">
        <v>144</v>
      </c>
      <c r="J49" s="130" t="s">
        <v>144</v>
      </c>
      <c r="K49" s="175">
        <v>0</v>
      </c>
      <c r="L49" s="175">
        <v>0</v>
      </c>
      <c r="M49" s="175">
        <v>0</v>
      </c>
      <c r="N49" s="175">
        <v>0</v>
      </c>
      <c r="O49" s="175">
        <v>0</v>
      </c>
      <c r="P49" s="175">
        <v>0</v>
      </c>
      <c r="Q49" s="130" t="s">
        <v>144</v>
      </c>
      <c r="R49" s="130" t="s">
        <v>144</v>
      </c>
    </row>
    <row r="50" spans="1:18" s="127" customFormat="1" ht="11.4" thickTop="1" thickBot="1" x14ac:dyDescent="0.25">
      <c r="A50" s="136" t="s">
        <v>180</v>
      </c>
      <c r="B50" s="125">
        <v>2276</v>
      </c>
      <c r="C50" s="125">
        <v>270</v>
      </c>
      <c r="D50" s="175">
        <v>0</v>
      </c>
      <c r="E50" s="130" t="s">
        <v>144</v>
      </c>
      <c r="F50" s="130" t="s">
        <v>144</v>
      </c>
      <c r="G50" s="130" t="s">
        <v>144</v>
      </c>
      <c r="H50" s="130" t="s">
        <v>144</v>
      </c>
      <c r="I50" s="130" t="s">
        <v>144</v>
      </c>
      <c r="J50" s="130" t="s">
        <v>144</v>
      </c>
      <c r="K50" s="175">
        <v>0</v>
      </c>
      <c r="L50" s="175">
        <v>0</v>
      </c>
      <c r="M50" s="175">
        <v>0</v>
      </c>
      <c r="N50" s="175">
        <v>0</v>
      </c>
      <c r="O50" s="175">
        <v>0</v>
      </c>
      <c r="P50" s="175">
        <v>0</v>
      </c>
      <c r="Q50" s="130" t="s">
        <v>144</v>
      </c>
      <c r="R50" s="130" t="s">
        <v>144</v>
      </c>
    </row>
    <row r="51" spans="1:18" s="127" customFormat="1" ht="21.6" thickTop="1" thickBot="1" x14ac:dyDescent="0.25">
      <c r="A51" s="137" t="s">
        <v>181</v>
      </c>
      <c r="B51" s="135">
        <v>2280</v>
      </c>
      <c r="C51" s="135">
        <v>280</v>
      </c>
      <c r="D51" s="174">
        <f>SUM(D52:D53)</f>
        <v>0</v>
      </c>
      <c r="E51" s="130" t="s">
        <v>144</v>
      </c>
      <c r="F51" s="130" t="s">
        <v>144</v>
      </c>
      <c r="G51" s="130" t="s">
        <v>144</v>
      </c>
      <c r="H51" s="130" t="s">
        <v>144</v>
      </c>
      <c r="I51" s="130" t="s">
        <v>144</v>
      </c>
      <c r="J51" s="130" t="s">
        <v>144</v>
      </c>
      <c r="K51" s="174">
        <f t="shared" ref="K51:P51" si="6">SUM(K52:K53)</f>
        <v>0</v>
      </c>
      <c r="L51" s="174">
        <f t="shared" si="6"/>
        <v>0</v>
      </c>
      <c r="M51" s="174">
        <f t="shared" si="6"/>
        <v>0</v>
      </c>
      <c r="N51" s="174">
        <f t="shared" si="6"/>
        <v>0</v>
      </c>
      <c r="O51" s="174">
        <f t="shared" si="6"/>
        <v>0</v>
      </c>
      <c r="P51" s="174">
        <f t="shared" si="6"/>
        <v>0</v>
      </c>
      <c r="Q51" s="130" t="s">
        <v>144</v>
      </c>
      <c r="R51" s="130" t="s">
        <v>144</v>
      </c>
    </row>
    <row r="52" spans="1:18" s="127" customFormat="1" ht="21.6" thickTop="1" thickBot="1" x14ac:dyDescent="0.25">
      <c r="A52" s="139" t="s">
        <v>182</v>
      </c>
      <c r="B52" s="125">
        <v>2281</v>
      </c>
      <c r="C52" s="125">
        <v>290</v>
      </c>
      <c r="D52" s="175">
        <v>0</v>
      </c>
      <c r="E52" s="130" t="s">
        <v>144</v>
      </c>
      <c r="F52" s="130" t="s">
        <v>144</v>
      </c>
      <c r="G52" s="130" t="s">
        <v>144</v>
      </c>
      <c r="H52" s="130" t="s">
        <v>144</v>
      </c>
      <c r="I52" s="130" t="s">
        <v>144</v>
      </c>
      <c r="J52" s="130" t="s">
        <v>144</v>
      </c>
      <c r="K52" s="175">
        <v>0</v>
      </c>
      <c r="L52" s="175">
        <v>0</v>
      </c>
      <c r="M52" s="175">
        <v>0</v>
      </c>
      <c r="N52" s="175">
        <v>0</v>
      </c>
      <c r="O52" s="175">
        <v>0</v>
      </c>
      <c r="P52" s="175">
        <v>0</v>
      </c>
      <c r="Q52" s="130" t="s">
        <v>144</v>
      </c>
      <c r="R52" s="130" t="s">
        <v>144</v>
      </c>
    </row>
    <row r="53" spans="1:18" s="127" customFormat="1" ht="21.6" thickTop="1" thickBot="1" x14ac:dyDescent="0.25">
      <c r="A53" s="136" t="s">
        <v>183</v>
      </c>
      <c r="B53" s="125">
        <v>2282</v>
      </c>
      <c r="C53" s="135">
        <v>300</v>
      </c>
      <c r="D53" s="175">
        <v>0</v>
      </c>
      <c r="E53" s="130" t="s">
        <v>144</v>
      </c>
      <c r="F53" s="130" t="s">
        <v>144</v>
      </c>
      <c r="G53" s="130" t="s">
        <v>144</v>
      </c>
      <c r="H53" s="130" t="s">
        <v>144</v>
      </c>
      <c r="I53" s="130" t="s">
        <v>144</v>
      </c>
      <c r="J53" s="130" t="s">
        <v>144</v>
      </c>
      <c r="K53" s="175">
        <v>0</v>
      </c>
      <c r="L53" s="175">
        <v>0</v>
      </c>
      <c r="M53" s="175">
        <v>0</v>
      </c>
      <c r="N53" s="175">
        <v>0</v>
      </c>
      <c r="O53" s="175">
        <v>0</v>
      </c>
      <c r="P53" s="175">
        <v>0</v>
      </c>
      <c r="Q53" s="130" t="s">
        <v>144</v>
      </c>
      <c r="R53" s="130" t="s">
        <v>144</v>
      </c>
    </row>
    <row r="54" spans="1:18" s="127" customFormat="1" ht="11.4" thickTop="1" thickBot="1" x14ac:dyDescent="0.25">
      <c r="A54" s="133" t="s">
        <v>184</v>
      </c>
      <c r="B54" s="64">
        <v>2400</v>
      </c>
      <c r="C54" s="64">
        <v>310</v>
      </c>
      <c r="D54" s="129">
        <f>SUM(D55:D56)</f>
        <v>0</v>
      </c>
      <c r="E54" s="130" t="s">
        <v>144</v>
      </c>
      <c r="F54" s="130" t="s">
        <v>144</v>
      </c>
      <c r="G54" s="130" t="s">
        <v>144</v>
      </c>
      <c r="H54" s="130" t="s">
        <v>144</v>
      </c>
      <c r="I54" s="130" t="s">
        <v>144</v>
      </c>
      <c r="J54" s="130" t="s">
        <v>144</v>
      </c>
      <c r="K54" s="129">
        <f t="shared" ref="K54:P54" si="7">SUM(K55:K56)</f>
        <v>0</v>
      </c>
      <c r="L54" s="129">
        <f t="shared" si="7"/>
        <v>0</v>
      </c>
      <c r="M54" s="129">
        <f t="shared" si="7"/>
        <v>0</v>
      </c>
      <c r="N54" s="129">
        <f t="shared" si="7"/>
        <v>0</v>
      </c>
      <c r="O54" s="129">
        <f t="shared" si="7"/>
        <v>0</v>
      </c>
      <c r="P54" s="129">
        <f t="shared" si="7"/>
        <v>0</v>
      </c>
      <c r="Q54" s="130" t="s">
        <v>144</v>
      </c>
      <c r="R54" s="130" t="s">
        <v>144</v>
      </c>
    </row>
    <row r="55" spans="1:18" s="127" customFormat="1" ht="11.4" thickTop="1" thickBot="1" x14ac:dyDescent="0.25">
      <c r="A55" s="140" t="s">
        <v>185</v>
      </c>
      <c r="B55" s="135">
        <v>2410</v>
      </c>
      <c r="C55" s="135">
        <v>320</v>
      </c>
      <c r="D55" s="177">
        <v>0</v>
      </c>
      <c r="E55" s="130" t="s">
        <v>144</v>
      </c>
      <c r="F55" s="130" t="s">
        <v>144</v>
      </c>
      <c r="G55" s="130" t="s">
        <v>144</v>
      </c>
      <c r="H55" s="130" t="s">
        <v>144</v>
      </c>
      <c r="I55" s="130" t="s">
        <v>144</v>
      </c>
      <c r="J55" s="130" t="s">
        <v>144</v>
      </c>
      <c r="K55" s="177">
        <v>0</v>
      </c>
      <c r="L55" s="177">
        <v>0</v>
      </c>
      <c r="M55" s="177">
        <v>0</v>
      </c>
      <c r="N55" s="177">
        <v>0</v>
      </c>
      <c r="O55" s="177">
        <v>0</v>
      </c>
      <c r="P55" s="177">
        <v>0</v>
      </c>
      <c r="Q55" s="130" t="s">
        <v>144</v>
      </c>
      <c r="R55" s="130" t="s">
        <v>144</v>
      </c>
    </row>
    <row r="56" spans="1:18" s="127" customFormat="1" ht="11.4" thickTop="1" thickBot="1" x14ac:dyDescent="0.25">
      <c r="A56" s="140" t="s">
        <v>186</v>
      </c>
      <c r="B56" s="135">
        <v>2420</v>
      </c>
      <c r="C56" s="135">
        <v>330</v>
      </c>
      <c r="D56" s="177">
        <v>0</v>
      </c>
      <c r="E56" s="130" t="s">
        <v>144</v>
      </c>
      <c r="F56" s="130" t="s">
        <v>144</v>
      </c>
      <c r="G56" s="130" t="s">
        <v>144</v>
      </c>
      <c r="H56" s="130" t="s">
        <v>144</v>
      </c>
      <c r="I56" s="130" t="s">
        <v>144</v>
      </c>
      <c r="J56" s="130" t="s">
        <v>144</v>
      </c>
      <c r="K56" s="177">
        <v>0</v>
      </c>
      <c r="L56" s="177">
        <v>0</v>
      </c>
      <c r="M56" s="177">
        <v>0</v>
      </c>
      <c r="N56" s="177">
        <v>0</v>
      </c>
      <c r="O56" s="177">
        <v>0</v>
      </c>
      <c r="P56" s="177">
        <v>0</v>
      </c>
      <c r="Q56" s="130" t="s">
        <v>144</v>
      </c>
      <c r="R56" s="130" t="s">
        <v>144</v>
      </c>
    </row>
    <row r="57" spans="1:18" s="127" customFormat="1" ht="12" thickTop="1" thickBot="1" x14ac:dyDescent="0.25">
      <c r="A57" s="141" t="s">
        <v>187</v>
      </c>
      <c r="B57" s="64">
        <v>2600</v>
      </c>
      <c r="C57" s="142">
        <v>340</v>
      </c>
      <c r="D57" s="129">
        <f>SUM(D58:D60)</f>
        <v>0</v>
      </c>
      <c r="E57" s="130" t="s">
        <v>144</v>
      </c>
      <c r="F57" s="130" t="s">
        <v>144</v>
      </c>
      <c r="G57" s="130" t="s">
        <v>144</v>
      </c>
      <c r="H57" s="130" t="s">
        <v>144</v>
      </c>
      <c r="I57" s="130" t="s">
        <v>144</v>
      </c>
      <c r="J57" s="130" t="s">
        <v>144</v>
      </c>
      <c r="K57" s="129">
        <f t="shared" ref="K57:P57" si="8">SUM(K58:K60)</f>
        <v>0</v>
      </c>
      <c r="L57" s="129">
        <f t="shared" si="8"/>
        <v>0</v>
      </c>
      <c r="M57" s="129">
        <f t="shared" si="8"/>
        <v>0</v>
      </c>
      <c r="N57" s="129">
        <f t="shared" si="8"/>
        <v>0</v>
      </c>
      <c r="O57" s="129">
        <f t="shared" si="8"/>
        <v>0</v>
      </c>
      <c r="P57" s="129">
        <f t="shared" si="8"/>
        <v>0</v>
      </c>
      <c r="Q57" s="130" t="s">
        <v>144</v>
      </c>
      <c r="R57" s="130" t="s">
        <v>144</v>
      </c>
    </row>
    <row r="58" spans="1:18" s="127" customFormat="1" ht="12.75" customHeight="1" thickTop="1" thickBot="1" x14ac:dyDescent="0.25">
      <c r="A58" s="137" t="s">
        <v>188</v>
      </c>
      <c r="B58" s="135">
        <v>2610</v>
      </c>
      <c r="C58" s="135">
        <v>350</v>
      </c>
      <c r="D58" s="177">
        <v>0</v>
      </c>
      <c r="E58" s="130" t="s">
        <v>144</v>
      </c>
      <c r="F58" s="130" t="s">
        <v>144</v>
      </c>
      <c r="G58" s="130" t="s">
        <v>144</v>
      </c>
      <c r="H58" s="130" t="s">
        <v>144</v>
      </c>
      <c r="I58" s="130" t="s">
        <v>144</v>
      </c>
      <c r="J58" s="130" t="s">
        <v>144</v>
      </c>
      <c r="K58" s="177">
        <v>0</v>
      </c>
      <c r="L58" s="177">
        <v>0</v>
      </c>
      <c r="M58" s="177">
        <v>0</v>
      </c>
      <c r="N58" s="177">
        <v>0</v>
      </c>
      <c r="O58" s="177">
        <v>0</v>
      </c>
      <c r="P58" s="177">
        <v>0</v>
      </c>
      <c r="Q58" s="130" t="s">
        <v>144</v>
      </c>
      <c r="R58" s="130" t="s">
        <v>144</v>
      </c>
    </row>
    <row r="59" spans="1:18" s="127" customFormat="1" ht="12" thickTop="1" thickBot="1" x14ac:dyDescent="0.3">
      <c r="A59" s="137" t="s">
        <v>189</v>
      </c>
      <c r="B59" s="135">
        <v>2620</v>
      </c>
      <c r="C59" s="135">
        <v>360</v>
      </c>
      <c r="D59" s="178">
        <v>0</v>
      </c>
      <c r="E59" s="130" t="s">
        <v>144</v>
      </c>
      <c r="F59" s="130" t="s">
        <v>144</v>
      </c>
      <c r="G59" s="130" t="s">
        <v>144</v>
      </c>
      <c r="H59" s="130" t="s">
        <v>144</v>
      </c>
      <c r="I59" s="130" t="s">
        <v>144</v>
      </c>
      <c r="J59" s="130" t="s">
        <v>144</v>
      </c>
      <c r="K59" s="179">
        <v>0</v>
      </c>
      <c r="L59" s="179">
        <v>0</v>
      </c>
      <c r="M59" s="179">
        <v>0</v>
      </c>
      <c r="N59" s="179">
        <v>0</v>
      </c>
      <c r="O59" s="179">
        <v>0</v>
      </c>
      <c r="P59" s="179">
        <v>0</v>
      </c>
      <c r="Q59" s="130" t="s">
        <v>144</v>
      </c>
      <c r="R59" s="130" t="s">
        <v>144</v>
      </c>
    </row>
    <row r="60" spans="1:18" s="127" customFormat="1" ht="11.25" customHeight="1" thickTop="1" thickBot="1" x14ac:dyDescent="0.25">
      <c r="A60" s="140" t="s">
        <v>190</v>
      </c>
      <c r="B60" s="135">
        <v>2630</v>
      </c>
      <c r="C60" s="135">
        <v>370</v>
      </c>
      <c r="D60" s="180">
        <v>0</v>
      </c>
      <c r="E60" s="130" t="s">
        <v>144</v>
      </c>
      <c r="F60" s="130" t="s">
        <v>144</v>
      </c>
      <c r="G60" s="130" t="s">
        <v>144</v>
      </c>
      <c r="H60" s="130" t="s">
        <v>144</v>
      </c>
      <c r="I60" s="130" t="s">
        <v>144</v>
      </c>
      <c r="J60" s="130" t="s">
        <v>144</v>
      </c>
      <c r="K60" s="180">
        <v>0</v>
      </c>
      <c r="L60" s="180">
        <v>0</v>
      </c>
      <c r="M60" s="180">
        <v>0</v>
      </c>
      <c r="N60" s="180">
        <v>0</v>
      </c>
      <c r="O60" s="180">
        <v>0</v>
      </c>
      <c r="P60" s="180">
        <v>0</v>
      </c>
      <c r="Q60" s="130" t="s">
        <v>144</v>
      </c>
      <c r="R60" s="130" t="s">
        <v>144</v>
      </c>
    </row>
    <row r="61" spans="1:18" s="127" customFormat="1" ht="10.5" customHeight="1" thickTop="1" thickBot="1" x14ac:dyDescent="0.25">
      <c r="A61" s="138" t="s">
        <v>191</v>
      </c>
      <c r="B61" s="64">
        <v>2700</v>
      </c>
      <c r="C61" s="64">
        <v>380</v>
      </c>
      <c r="D61" s="129">
        <f>SUM(D62:D64)</f>
        <v>0</v>
      </c>
      <c r="E61" s="130" t="s">
        <v>144</v>
      </c>
      <c r="F61" s="130" t="s">
        <v>144</v>
      </c>
      <c r="G61" s="130" t="s">
        <v>144</v>
      </c>
      <c r="H61" s="130" t="s">
        <v>144</v>
      </c>
      <c r="I61" s="130" t="s">
        <v>144</v>
      </c>
      <c r="J61" s="130" t="s">
        <v>144</v>
      </c>
      <c r="K61" s="129">
        <f t="shared" ref="K61:P61" si="9">SUM(K62:K64)</f>
        <v>0</v>
      </c>
      <c r="L61" s="129">
        <f t="shared" si="9"/>
        <v>0</v>
      </c>
      <c r="M61" s="129">
        <f t="shared" si="9"/>
        <v>0</v>
      </c>
      <c r="N61" s="129">
        <f t="shared" si="9"/>
        <v>0</v>
      </c>
      <c r="O61" s="129">
        <f t="shared" si="9"/>
        <v>0</v>
      </c>
      <c r="P61" s="129">
        <f t="shared" si="9"/>
        <v>0</v>
      </c>
      <c r="Q61" s="130" t="s">
        <v>144</v>
      </c>
      <c r="R61" s="130" t="s">
        <v>144</v>
      </c>
    </row>
    <row r="62" spans="1:18" s="127" customFormat="1" ht="11.4" thickTop="1" thickBot="1" x14ac:dyDescent="0.25">
      <c r="A62" s="137" t="s">
        <v>192</v>
      </c>
      <c r="B62" s="135">
        <v>2710</v>
      </c>
      <c r="C62" s="135">
        <v>390</v>
      </c>
      <c r="D62" s="177">
        <v>0</v>
      </c>
      <c r="E62" s="130" t="s">
        <v>144</v>
      </c>
      <c r="F62" s="130" t="s">
        <v>144</v>
      </c>
      <c r="G62" s="130" t="s">
        <v>144</v>
      </c>
      <c r="H62" s="130" t="s">
        <v>144</v>
      </c>
      <c r="I62" s="130" t="s">
        <v>144</v>
      </c>
      <c r="J62" s="130" t="s">
        <v>144</v>
      </c>
      <c r="K62" s="177">
        <v>0</v>
      </c>
      <c r="L62" s="177">
        <v>0</v>
      </c>
      <c r="M62" s="177">
        <v>0</v>
      </c>
      <c r="N62" s="177">
        <v>0</v>
      </c>
      <c r="O62" s="177">
        <v>0</v>
      </c>
      <c r="P62" s="177">
        <v>0</v>
      </c>
      <c r="Q62" s="130" t="s">
        <v>144</v>
      </c>
      <c r="R62" s="130" t="s">
        <v>144</v>
      </c>
    </row>
    <row r="63" spans="1:18" s="127" customFormat="1" ht="11.4" thickTop="1" thickBot="1" x14ac:dyDescent="0.25">
      <c r="A63" s="137" t="s">
        <v>193</v>
      </c>
      <c r="B63" s="135">
        <v>2720</v>
      </c>
      <c r="C63" s="135">
        <v>400</v>
      </c>
      <c r="D63" s="177">
        <v>0</v>
      </c>
      <c r="E63" s="130" t="s">
        <v>144</v>
      </c>
      <c r="F63" s="130" t="s">
        <v>144</v>
      </c>
      <c r="G63" s="130" t="s">
        <v>144</v>
      </c>
      <c r="H63" s="130" t="s">
        <v>144</v>
      </c>
      <c r="I63" s="130" t="s">
        <v>144</v>
      </c>
      <c r="J63" s="130" t="s">
        <v>144</v>
      </c>
      <c r="K63" s="177">
        <v>0</v>
      </c>
      <c r="L63" s="177">
        <v>0</v>
      </c>
      <c r="M63" s="177">
        <v>0</v>
      </c>
      <c r="N63" s="177">
        <v>0</v>
      </c>
      <c r="O63" s="177">
        <v>0</v>
      </c>
      <c r="P63" s="177">
        <v>0</v>
      </c>
      <c r="Q63" s="130" t="s">
        <v>144</v>
      </c>
      <c r="R63" s="130" t="s">
        <v>144</v>
      </c>
    </row>
    <row r="64" spans="1:18" s="127" customFormat="1" ht="11.4" thickTop="1" thickBot="1" x14ac:dyDescent="0.25">
      <c r="A64" s="137" t="s">
        <v>194</v>
      </c>
      <c r="B64" s="135">
        <v>2730</v>
      </c>
      <c r="C64" s="135">
        <v>410</v>
      </c>
      <c r="D64" s="177">
        <v>0</v>
      </c>
      <c r="E64" s="130" t="s">
        <v>144</v>
      </c>
      <c r="F64" s="130" t="s">
        <v>144</v>
      </c>
      <c r="G64" s="130" t="s">
        <v>144</v>
      </c>
      <c r="H64" s="130" t="s">
        <v>144</v>
      </c>
      <c r="I64" s="130" t="s">
        <v>144</v>
      </c>
      <c r="J64" s="130" t="s">
        <v>144</v>
      </c>
      <c r="K64" s="177">
        <v>0</v>
      </c>
      <c r="L64" s="177">
        <v>0</v>
      </c>
      <c r="M64" s="177">
        <v>0</v>
      </c>
      <c r="N64" s="177">
        <v>0</v>
      </c>
      <c r="O64" s="177">
        <v>0</v>
      </c>
      <c r="P64" s="177">
        <v>0</v>
      </c>
      <c r="Q64" s="130" t="s">
        <v>144</v>
      </c>
      <c r="R64" s="130" t="s">
        <v>144</v>
      </c>
    </row>
    <row r="65" spans="1:18" s="127" customFormat="1" ht="11.4" thickTop="1" thickBot="1" x14ac:dyDescent="0.25">
      <c r="A65" s="138" t="s">
        <v>195</v>
      </c>
      <c r="B65" s="64">
        <v>2800</v>
      </c>
      <c r="C65" s="64">
        <v>420</v>
      </c>
      <c r="D65" s="173">
        <v>0</v>
      </c>
      <c r="E65" s="130" t="s">
        <v>144</v>
      </c>
      <c r="F65" s="130" t="s">
        <v>144</v>
      </c>
      <c r="G65" s="130" t="s">
        <v>144</v>
      </c>
      <c r="H65" s="130" t="s">
        <v>144</v>
      </c>
      <c r="I65" s="130" t="s">
        <v>144</v>
      </c>
      <c r="J65" s="130" t="s">
        <v>144</v>
      </c>
      <c r="K65" s="173">
        <v>0</v>
      </c>
      <c r="L65" s="173">
        <v>0</v>
      </c>
      <c r="M65" s="173">
        <v>0</v>
      </c>
      <c r="N65" s="173">
        <v>0</v>
      </c>
      <c r="O65" s="173">
        <v>0</v>
      </c>
      <c r="P65" s="173">
        <v>0</v>
      </c>
      <c r="Q65" s="130" t="s">
        <v>144</v>
      </c>
      <c r="R65" s="130" t="s">
        <v>144</v>
      </c>
    </row>
    <row r="66" spans="1:18" s="127" customFormat="1" ht="11.4" thickTop="1" thickBot="1" x14ac:dyDescent="0.25">
      <c r="A66" s="64" t="s">
        <v>196</v>
      </c>
      <c r="B66" s="64">
        <v>3000</v>
      </c>
      <c r="C66" s="64">
        <v>430</v>
      </c>
      <c r="D66" s="129">
        <f>D67+D81</f>
        <v>0</v>
      </c>
      <c r="E66" s="130" t="s">
        <v>144</v>
      </c>
      <c r="F66" s="130" t="s">
        <v>144</v>
      </c>
      <c r="G66" s="130" t="s">
        <v>144</v>
      </c>
      <c r="H66" s="130" t="s">
        <v>144</v>
      </c>
      <c r="I66" s="130" t="s">
        <v>144</v>
      </c>
      <c r="J66" s="130" t="s">
        <v>144</v>
      </c>
      <c r="K66" s="129">
        <f t="shared" ref="K66:P66" si="10">K67+K81</f>
        <v>0</v>
      </c>
      <c r="L66" s="129">
        <f t="shared" si="10"/>
        <v>0</v>
      </c>
      <c r="M66" s="129">
        <f t="shared" si="10"/>
        <v>0</v>
      </c>
      <c r="N66" s="129">
        <f t="shared" si="10"/>
        <v>0</v>
      </c>
      <c r="O66" s="129">
        <f t="shared" si="10"/>
        <v>0</v>
      </c>
      <c r="P66" s="129">
        <f t="shared" si="10"/>
        <v>0</v>
      </c>
      <c r="Q66" s="130" t="s">
        <v>144</v>
      </c>
      <c r="R66" s="130" t="s">
        <v>144</v>
      </c>
    </row>
    <row r="67" spans="1:18" s="127" customFormat="1" ht="11.4" thickTop="1" thickBot="1" x14ac:dyDescent="0.25">
      <c r="A67" s="133" t="s">
        <v>197</v>
      </c>
      <c r="B67" s="64">
        <v>3100</v>
      </c>
      <c r="C67" s="64">
        <v>440</v>
      </c>
      <c r="D67" s="129">
        <f>D68+D69+D72+D75+D79+D80</f>
        <v>0</v>
      </c>
      <c r="E67" s="130" t="s">
        <v>144</v>
      </c>
      <c r="F67" s="130" t="s">
        <v>144</v>
      </c>
      <c r="G67" s="130" t="s">
        <v>144</v>
      </c>
      <c r="H67" s="130" t="s">
        <v>144</v>
      </c>
      <c r="I67" s="130" t="s">
        <v>144</v>
      </c>
      <c r="J67" s="130" t="s">
        <v>144</v>
      </c>
      <c r="K67" s="129">
        <f t="shared" ref="K67:P67" si="11">K68+K69+K72+K75+K79+K80</f>
        <v>0</v>
      </c>
      <c r="L67" s="129">
        <f t="shared" si="11"/>
        <v>0</v>
      </c>
      <c r="M67" s="129">
        <f t="shared" si="11"/>
        <v>0</v>
      </c>
      <c r="N67" s="129">
        <f t="shared" si="11"/>
        <v>0</v>
      </c>
      <c r="O67" s="129">
        <f t="shared" si="11"/>
        <v>0</v>
      </c>
      <c r="P67" s="129">
        <f t="shared" si="11"/>
        <v>0</v>
      </c>
      <c r="Q67" s="130" t="s">
        <v>144</v>
      </c>
      <c r="R67" s="130" t="s">
        <v>144</v>
      </c>
    </row>
    <row r="68" spans="1:18" s="127" customFormat="1" ht="11.4" thickTop="1" thickBot="1" x14ac:dyDescent="0.25">
      <c r="A68" s="137" t="s">
        <v>198</v>
      </c>
      <c r="B68" s="135">
        <v>3110</v>
      </c>
      <c r="C68" s="135">
        <v>450</v>
      </c>
      <c r="D68" s="177">
        <v>0</v>
      </c>
      <c r="E68" s="130" t="s">
        <v>144</v>
      </c>
      <c r="F68" s="130" t="s">
        <v>144</v>
      </c>
      <c r="G68" s="130" t="s">
        <v>144</v>
      </c>
      <c r="H68" s="130" t="s">
        <v>144</v>
      </c>
      <c r="I68" s="130" t="s">
        <v>144</v>
      </c>
      <c r="J68" s="130" t="s">
        <v>144</v>
      </c>
      <c r="K68" s="177">
        <v>0</v>
      </c>
      <c r="L68" s="177">
        <v>0</v>
      </c>
      <c r="M68" s="177">
        <v>0</v>
      </c>
      <c r="N68" s="177">
        <v>0</v>
      </c>
      <c r="O68" s="177">
        <v>0</v>
      </c>
      <c r="P68" s="177">
        <v>0</v>
      </c>
      <c r="Q68" s="130" t="s">
        <v>144</v>
      </c>
      <c r="R68" s="130" t="s">
        <v>144</v>
      </c>
    </row>
    <row r="69" spans="1:18" s="127" customFormat="1" ht="11.4" thickTop="1" thickBot="1" x14ac:dyDescent="0.25">
      <c r="A69" s="140" t="s">
        <v>199</v>
      </c>
      <c r="B69" s="135">
        <v>3120</v>
      </c>
      <c r="C69" s="135">
        <v>460</v>
      </c>
      <c r="D69" s="174">
        <f>SUM(D70:D71)</f>
        <v>0</v>
      </c>
      <c r="E69" s="130" t="s">
        <v>144</v>
      </c>
      <c r="F69" s="130" t="s">
        <v>144</v>
      </c>
      <c r="G69" s="130" t="s">
        <v>144</v>
      </c>
      <c r="H69" s="130" t="s">
        <v>144</v>
      </c>
      <c r="I69" s="130" t="s">
        <v>144</v>
      </c>
      <c r="J69" s="130" t="s">
        <v>144</v>
      </c>
      <c r="K69" s="174">
        <f t="shared" ref="K69:P69" si="12">SUM(K70:K71)</f>
        <v>0</v>
      </c>
      <c r="L69" s="174">
        <f t="shared" si="12"/>
        <v>0</v>
      </c>
      <c r="M69" s="174">
        <f t="shared" si="12"/>
        <v>0</v>
      </c>
      <c r="N69" s="174">
        <f t="shared" si="12"/>
        <v>0</v>
      </c>
      <c r="O69" s="174">
        <f t="shared" si="12"/>
        <v>0</v>
      </c>
      <c r="P69" s="174">
        <f t="shared" si="12"/>
        <v>0</v>
      </c>
      <c r="Q69" s="130" t="s">
        <v>144</v>
      </c>
      <c r="R69" s="130" t="s">
        <v>144</v>
      </c>
    </row>
    <row r="70" spans="1:18" s="127" customFormat="1" ht="13.5" customHeight="1" thickTop="1" thickBot="1" x14ac:dyDescent="0.25">
      <c r="A70" s="136" t="s">
        <v>200</v>
      </c>
      <c r="B70" s="125">
        <v>3121</v>
      </c>
      <c r="C70" s="125">
        <v>470</v>
      </c>
      <c r="D70" s="175">
        <v>0</v>
      </c>
      <c r="E70" s="130" t="s">
        <v>144</v>
      </c>
      <c r="F70" s="130" t="s">
        <v>144</v>
      </c>
      <c r="G70" s="130" t="s">
        <v>144</v>
      </c>
      <c r="H70" s="130" t="s">
        <v>144</v>
      </c>
      <c r="I70" s="130" t="s">
        <v>144</v>
      </c>
      <c r="J70" s="130" t="s">
        <v>144</v>
      </c>
      <c r="K70" s="175">
        <v>0</v>
      </c>
      <c r="L70" s="175">
        <v>0</v>
      </c>
      <c r="M70" s="175">
        <v>0</v>
      </c>
      <c r="N70" s="175">
        <v>0</v>
      </c>
      <c r="O70" s="175">
        <v>0</v>
      </c>
      <c r="P70" s="175">
        <v>0</v>
      </c>
      <c r="Q70" s="130" t="s">
        <v>144</v>
      </c>
      <c r="R70" s="130" t="s">
        <v>144</v>
      </c>
    </row>
    <row r="71" spans="1:18" s="127" customFormat="1" ht="11.4" thickTop="1" thickBot="1" x14ac:dyDescent="0.25">
      <c r="A71" s="136" t="s">
        <v>201</v>
      </c>
      <c r="B71" s="125">
        <v>3122</v>
      </c>
      <c r="C71" s="125">
        <v>480</v>
      </c>
      <c r="D71" s="175">
        <v>0</v>
      </c>
      <c r="E71" s="130" t="s">
        <v>144</v>
      </c>
      <c r="F71" s="130" t="s">
        <v>144</v>
      </c>
      <c r="G71" s="130" t="s">
        <v>144</v>
      </c>
      <c r="H71" s="130" t="s">
        <v>144</v>
      </c>
      <c r="I71" s="130" t="s">
        <v>144</v>
      </c>
      <c r="J71" s="130" t="s">
        <v>144</v>
      </c>
      <c r="K71" s="175">
        <v>0</v>
      </c>
      <c r="L71" s="175">
        <v>0</v>
      </c>
      <c r="M71" s="175">
        <v>0</v>
      </c>
      <c r="N71" s="175">
        <v>0</v>
      </c>
      <c r="O71" s="175">
        <v>0</v>
      </c>
      <c r="P71" s="175">
        <v>0</v>
      </c>
      <c r="Q71" s="130" t="s">
        <v>144</v>
      </c>
      <c r="R71" s="130" t="s">
        <v>144</v>
      </c>
    </row>
    <row r="72" spans="1:18" s="127" customFormat="1" ht="11.4" thickTop="1" thickBot="1" x14ac:dyDescent="0.25">
      <c r="A72" s="134" t="s">
        <v>202</v>
      </c>
      <c r="B72" s="135">
        <v>3130</v>
      </c>
      <c r="C72" s="135">
        <v>490</v>
      </c>
      <c r="D72" s="174">
        <f>SUM(D73:D74)</f>
        <v>0</v>
      </c>
      <c r="E72" s="130" t="s">
        <v>144</v>
      </c>
      <c r="F72" s="130" t="s">
        <v>144</v>
      </c>
      <c r="G72" s="130" t="s">
        <v>144</v>
      </c>
      <c r="H72" s="130" t="s">
        <v>144</v>
      </c>
      <c r="I72" s="130" t="s">
        <v>144</v>
      </c>
      <c r="J72" s="130" t="s">
        <v>144</v>
      </c>
      <c r="K72" s="174">
        <f t="shared" ref="K72:P72" si="13">SUM(K73:K74)</f>
        <v>0</v>
      </c>
      <c r="L72" s="174">
        <f t="shared" si="13"/>
        <v>0</v>
      </c>
      <c r="M72" s="174">
        <f t="shared" si="13"/>
        <v>0</v>
      </c>
      <c r="N72" s="174">
        <f t="shared" si="13"/>
        <v>0</v>
      </c>
      <c r="O72" s="174">
        <f t="shared" si="13"/>
        <v>0</v>
      </c>
      <c r="P72" s="174">
        <f t="shared" si="13"/>
        <v>0</v>
      </c>
      <c r="Q72" s="130" t="s">
        <v>144</v>
      </c>
      <c r="R72" s="130" t="s">
        <v>144</v>
      </c>
    </row>
    <row r="73" spans="1:18" s="127" customFormat="1" ht="11.4" thickTop="1" thickBot="1" x14ac:dyDescent="0.25">
      <c r="A73" s="136" t="s">
        <v>203</v>
      </c>
      <c r="B73" s="125">
        <v>3131</v>
      </c>
      <c r="C73" s="125">
        <v>500</v>
      </c>
      <c r="D73" s="175">
        <v>0</v>
      </c>
      <c r="E73" s="130" t="s">
        <v>144</v>
      </c>
      <c r="F73" s="130" t="s">
        <v>144</v>
      </c>
      <c r="G73" s="130" t="s">
        <v>144</v>
      </c>
      <c r="H73" s="130" t="s">
        <v>144</v>
      </c>
      <c r="I73" s="130" t="s">
        <v>144</v>
      </c>
      <c r="J73" s="130" t="s">
        <v>144</v>
      </c>
      <c r="K73" s="175">
        <v>0</v>
      </c>
      <c r="L73" s="175">
        <v>0</v>
      </c>
      <c r="M73" s="175">
        <v>0</v>
      </c>
      <c r="N73" s="175">
        <v>0</v>
      </c>
      <c r="O73" s="175">
        <v>0</v>
      </c>
      <c r="P73" s="175">
        <v>0</v>
      </c>
      <c r="Q73" s="130" t="s">
        <v>144</v>
      </c>
      <c r="R73" s="130" t="s">
        <v>144</v>
      </c>
    </row>
    <row r="74" spans="1:18" s="127" customFormat="1" ht="11.4" thickTop="1" thickBot="1" x14ac:dyDescent="0.25">
      <c r="A74" s="136" t="s">
        <v>204</v>
      </c>
      <c r="B74" s="125">
        <v>3132</v>
      </c>
      <c r="C74" s="125">
        <v>510</v>
      </c>
      <c r="D74" s="175">
        <v>0</v>
      </c>
      <c r="E74" s="130" t="s">
        <v>144</v>
      </c>
      <c r="F74" s="130" t="s">
        <v>144</v>
      </c>
      <c r="G74" s="130" t="s">
        <v>144</v>
      </c>
      <c r="H74" s="130" t="s">
        <v>144</v>
      </c>
      <c r="I74" s="130" t="s">
        <v>144</v>
      </c>
      <c r="J74" s="130" t="s">
        <v>144</v>
      </c>
      <c r="K74" s="175">
        <v>0</v>
      </c>
      <c r="L74" s="175">
        <v>0</v>
      </c>
      <c r="M74" s="175">
        <v>0</v>
      </c>
      <c r="N74" s="175">
        <v>0</v>
      </c>
      <c r="O74" s="175">
        <v>0</v>
      </c>
      <c r="P74" s="175">
        <v>0</v>
      </c>
      <c r="Q74" s="130" t="s">
        <v>144</v>
      </c>
      <c r="R74" s="130" t="s">
        <v>144</v>
      </c>
    </row>
    <row r="75" spans="1:18" s="127" customFormat="1" ht="11.4" thickTop="1" thickBot="1" x14ac:dyDescent="0.25">
      <c r="A75" s="134" t="s">
        <v>205</v>
      </c>
      <c r="B75" s="135">
        <v>3140</v>
      </c>
      <c r="C75" s="135">
        <v>520</v>
      </c>
      <c r="D75" s="174">
        <f>SUM(D76:D78)</f>
        <v>0</v>
      </c>
      <c r="E75" s="130" t="s">
        <v>144</v>
      </c>
      <c r="F75" s="130" t="s">
        <v>144</v>
      </c>
      <c r="G75" s="130" t="s">
        <v>144</v>
      </c>
      <c r="H75" s="130" t="s">
        <v>144</v>
      </c>
      <c r="I75" s="130" t="s">
        <v>144</v>
      </c>
      <c r="J75" s="130" t="s">
        <v>144</v>
      </c>
      <c r="K75" s="174">
        <f t="shared" ref="K75:P75" si="14">SUM(K76:K78)</f>
        <v>0</v>
      </c>
      <c r="L75" s="174">
        <f t="shared" si="14"/>
        <v>0</v>
      </c>
      <c r="M75" s="174">
        <f t="shared" si="14"/>
        <v>0</v>
      </c>
      <c r="N75" s="174">
        <f t="shared" si="14"/>
        <v>0</v>
      </c>
      <c r="O75" s="174">
        <f t="shared" si="14"/>
        <v>0</v>
      </c>
      <c r="P75" s="174">
        <f t="shared" si="14"/>
        <v>0</v>
      </c>
      <c r="Q75" s="130" t="s">
        <v>144</v>
      </c>
      <c r="R75" s="130" t="s">
        <v>144</v>
      </c>
    </row>
    <row r="76" spans="1:18" s="127" customFormat="1" ht="13.2" thickTop="1" thickBot="1" x14ac:dyDescent="0.25">
      <c r="A76" s="57" t="s">
        <v>206</v>
      </c>
      <c r="B76" s="125">
        <v>3141</v>
      </c>
      <c r="C76" s="125">
        <v>530</v>
      </c>
      <c r="D76" s="175">
        <v>0</v>
      </c>
      <c r="E76" s="130" t="s">
        <v>144</v>
      </c>
      <c r="F76" s="130" t="s">
        <v>144</v>
      </c>
      <c r="G76" s="130" t="s">
        <v>144</v>
      </c>
      <c r="H76" s="130" t="s">
        <v>144</v>
      </c>
      <c r="I76" s="130" t="s">
        <v>144</v>
      </c>
      <c r="J76" s="130" t="s">
        <v>144</v>
      </c>
      <c r="K76" s="175">
        <v>0</v>
      </c>
      <c r="L76" s="175">
        <v>0</v>
      </c>
      <c r="M76" s="175">
        <v>0</v>
      </c>
      <c r="N76" s="175">
        <v>0</v>
      </c>
      <c r="O76" s="175">
        <v>0</v>
      </c>
      <c r="P76" s="175">
        <v>0</v>
      </c>
      <c r="Q76" s="130" t="s">
        <v>144</v>
      </c>
      <c r="R76" s="130" t="s">
        <v>144</v>
      </c>
    </row>
    <row r="77" spans="1:18" s="127" customFormat="1" ht="13.2" thickTop="1" thickBot="1" x14ac:dyDescent="0.25">
      <c r="A77" s="57" t="s">
        <v>207</v>
      </c>
      <c r="B77" s="125">
        <v>3142</v>
      </c>
      <c r="C77" s="125">
        <v>540</v>
      </c>
      <c r="D77" s="175">
        <v>0</v>
      </c>
      <c r="E77" s="130" t="s">
        <v>144</v>
      </c>
      <c r="F77" s="130" t="s">
        <v>144</v>
      </c>
      <c r="G77" s="130" t="s">
        <v>144</v>
      </c>
      <c r="H77" s="130" t="s">
        <v>144</v>
      </c>
      <c r="I77" s="130" t="s">
        <v>144</v>
      </c>
      <c r="J77" s="130" t="s">
        <v>144</v>
      </c>
      <c r="K77" s="175">
        <v>0</v>
      </c>
      <c r="L77" s="175">
        <v>0</v>
      </c>
      <c r="M77" s="175">
        <v>0</v>
      </c>
      <c r="N77" s="175">
        <v>0</v>
      </c>
      <c r="O77" s="175">
        <v>0</v>
      </c>
      <c r="P77" s="175">
        <v>0</v>
      </c>
      <c r="Q77" s="130" t="s">
        <v>144</v>
      </c>
      <c r="R77" s="130" t="s">
        <v>144</v>
      </c>
    </row>
    <row r="78" spans="1:18" s="127" customFormat="1" ht="13.2" thickTop="1" thickBot="1" x14ac:dyDescent="0.25">
      <c r="A78" s="57" t="s">
        <v>208</v>
      </c>
      <c r="B78" s="125">
        <v>3143</v>
      </c>
      <c r="C78" s="125">
        <v>550</v>
      </c>
      <c r="D78" s="175">
        <v>0</v>
      </c>
      <c r="E78" s="130" t="s">
        <v>144</v>
      </c>
      <c r="F78" s="130" t="s">
        <v>144</v>
      </c>
      <c r="G78" s="130" t="s">
        <v>144</v>
      </c>
      <c r="H78" s="130" t="s">
        <v>144</v>
      </c>
      <c r="I78" s="130" t="s">
        <v>144</v>
      </c>
      <c r="J78" s="130" t="s">
        <v>144</v>
      </c>
      <c r="K78" s="175">
        <v>0</v>
      </c>
      <c r="L78" s="175">
        <v>0</v>
      </c>
      <c r="M78" s="175">
        <v>0</v>
      </c>
      <c r="N78" s="175">
        <v>0</v>
      </c>
      <c r="O78" s="175">
        <v>0</v>
      </c>
      <c r="P78" s="175">
        <v>0</v>
      </c>
      <c r="Q78" s="130" t="s">
        <v>144</v>
      </c>
      <c r="R78" s="130" t="s">
        <v>144</v>
      </c>
    </row>
    <row r="79" spans="1:18" s="127" customFormat="1" ht="11.4" thickTop="1" thickBot="1" x14ac:dyDescent="0.25">
      <c r="A79" s="134" t="s">
        <v>209</v>
      </c>
      <c r="B79" s="135">
        <v>3150</v>
      </c>
      <c r="C79" s="135">
        <v>560</v>
      </c>
      <c r="D79" s="177">
        <v>0</v>
      </c>
      <c r="E79" s="130" t="s">
        <v>144</v>
      </c>
      <c r="F79" s="130" t="s">
        <v>144</v>
      </c>
      <c r="G79" s="130" t="s">
        <v>144</v>
      </c>
      <c r="H79" s="130" t="s">
        <v>144</v>
      </c>
      <c r="I79" s="130" t="s">
        <v>144</v>
      </c>
      <c r="J79" s="130" t="s">
        <v>144</v>
      </c>
      <c r="K79" s="177">
        <v>0</v>
      </c>
      <c r="L79" s="177">
        <v>0</v>
      </c>
      <c r="M79" s="177">
        <v>0</v>
      </c>
      <c r="N79" s="177">
        <v>0</v>
      </c>
      <c r="O79" s="177">
        <v>0</v>
      </c>
      <c r="P79" s="177">
        <v>0</v>
      </c>
      <c r="Q79" s="130" t="s">
        <v>144</v>
      </c>
      <c r="R79" s="130" t="s">
        <v>144</v>
      </c>
    </row>
    <row r="80" spans="1:18" s="127" customFormat="1" ht="11.4" thickTop="1" thickBot="1" x14ac:dyDescent="0.25">
      <c r="A80" s="134" t="s">
        <v>210</v>
      </c>
      <c r="B80" s="135">
        <v>3160</v>
      </c>
      <c r="C80" s="135">
        <v>570</v>
      </c>
      <c r="D80" s="177">
        <v>0</v>
      </c>
      <c r="E80" s="130" t="s">
        <v>144</v>
      </c>
      <c r="F80" s="130" t="s">
        <v>144</v>
      </c>
      <c r="G80" s="130" t="s">
        <v>144</v>
      </c>
      <c r="H80" s="130" t="s">
        <v>144</v>
      </c>
      <c r="I80" s="130" t="s">
        <v>144</v>
      </c>
      <c r="J80" s="130" t="s">
        <v>144</v>
      </c>
      <c r="K80" s="177">
        <v>0</v>
      </c>
      <c r="L80" s="177">
        <v>0</v>
      </c>
      <c r="M80" s="177">
        <v>0</v>
      </c>
      <c r="N80" s="177">
        <v>0</v>
      </c>
      <c r="O80" s="177">
        <v>0</v>
      </c>
      <c r="P80" s="177">
        <v>0</v>
      </c>
      <c r="Q80" s="130" t="s">
        <v>144</v>
      </c>
      <c r="R80" s="130" t="s">
        <v>144</v>
      </c>
    </row>
    <row r="81" spans="1:18" s="127" customFormat="1" ht="11.4" thickTop="1" thickBot="1" x14ac:dyDescent="0.25">
      <c r="A81" s="133" t="s">
        <v>211</v>
      </c>
      <c r="B81" s="64">
        <v>3200</v>
      </c>
      <c r="C81" s="64">
        <v>580</v>
      </c>
      <c r="D81" s="129">
        <f>SUM(D82:D84)</f>
        <v>0</v>
      </c>
      <c r="E81" s="130" t="s">
        <v>144</v>
      </c>
      <c r="F81" s="130" t="s">
        <v>144</v>
      </c>
      <c r="G81" s="130" t="s">
        <v>144</v>
      </c>
      <c r="H81" s="130" t="s">
        <v>144</v>
      </c>
      <c r="I81" s="130" t="s">
        <v>144</v>
      </c>
      <c r="J81" s="130" t="s">
        <v>144</v>
      </c>
      <c r="K81" s="129">
        <f t="shared" ref="K81:P81" si="15">SUM(K82:K84)</f>
        <v>0</v>
      </c>
      <c r="L81" s="129">
        <f t="shared" si="15"/>
        <v>0</v>
      </c>
      <c r="M81" s="129">
        <f t="shared" si="15"/>
        <v>0</v>
      </c>
      <c r="N81" s="129">
        <f t="shared" si="15"/>
        <v>0</v>
      </c>
      <c r="O81" s="129">
        <f t="shared" si="15"/>
        <v>0</v>
      </c>
      <c r="P81" s="129">
        <f t="shared" si="15"/>
        <v>0</v>
      </c>
      <c r="Q81" s="130" t="s">
        <v>144</v>
      </c>
      <c r="R81" s="130" t="s">
        <v>144</v>
      </c>
    </row>
    <row r="82" spans="1:18" s="127" customFormat="1" ht="11.4" thickTop="1" thickBot="1" x14ac:dyDescent="0.25">
      <c r="A82" s="137" t="s">
        <v>212</v>
      </c>
      <c r="B82" s="135">
        <v>3210</v>
      </c>
      <c r="C82" s="135">
        <v>590</v>
      </c>
      <c r="D82" s="177">
        <v>0</v>
      </c>
      <c r="E82" s="130" t="s">
        <v>144</v>
      </c>
      <c r="F82" s="130" t="s">
        <v>144</v>
      </c>
      <c r="G82" s="130" t="s">
        <v>144</v>
      </c>
      <c r="H82" s="130" t="s">
        <v>144</v>
      </c>
      <c r="I82" s="130" t="s">
        <v>144</v>
      </c>
      <c r="J82" s="130" t="s">
        <v>144</v>
      </c>
      <c r="K82" s="177">
        <v>0</v>
      </c>
      <c r="L82" s="177">
        <v>0</v>
      </c>
      <c r="M82" s="177">
        <v>0</v>
      </c>
      <c r="N82" s="177">
        <v>0</v>
      </c>
      <c r="O82" s="177">
        <v>0</v>
      </c>
      <c r="P82" s="177">
        <v>0</v>
      </c>
      <c r="Q82" s="130" t="s">
        <v>144</v>
      </c>
      <c r="R82" s="130" t="s">
        <v>144</v>
      </c>
    </row>
    <row r="83" spans="1:18" s="127" customFormat="1" ht="11.4" thickTop="1" thickBot="1" x14ac:dyDescent="0.25">
      <c r="A83" s="137" t="s">
        <v>213</v>
      </c>
      <c r="B83" s="135">
        <v>3220</v>
      </c>
      <c r="C83" s="135">
        <v>600</v>
      </c>
      <c r="D83" s="177">
        <v>0</v>
      </c>
      <c r="E83" s="130" t="s">
        <v>144</v>
      </c>
      <c r="F83" s="130" t="s">
        <v>144</v>
      </c>
      <c r="G83" s="130" t="s">
        <v>144</v>
      </c>
      <c r="H83" s="130" t="s">
        <v>144</v>
      </c>
      <c r="I83" s="130" t="s">
        <v>144</v>
      </c>
      <c r="J83" s="130" t="s">
        <v>144</v>
      </c>
      <c r="K83" s="177">
        <v>0</v>
      </c>
      <c r="L83" s="177">
        <v>0</v>
      </c>
      <c r="M83" s="177">
        <v>0</v>
      </c>
      <c r="N83" s="177">
        <v>0</v>
      </c>
      <c r="O83" s="177">
        <v>0</v>
      </c>
      <c r="P83" s="177">
        <v>0</v>
      </c>
      <c r="Q83" s="130" t="s">
        <v>144</v>
      </c>
      <c r="R83" s="130" t="s">
        <v>144</v>
      </c>
    </row>
    <row r="84" spans="1:18" s="127" customFormat="1" ht="12.75" customHeight="1" thickTop="1" thickBot="1" x14ac:dyDescent="0.25">
      <c r="A84" s="134" t="s">
        <v>214</v>
      </c>
      <c r="B84" s="135">
        <v>3230</v>
      </c>
      <c r="C84" s="135">
        <v>610</v>
      </c>
      <c r="D84" s="177">
        <v>0</v>
      </c>
      <c r="E84" s="130" t="s">
        <v>144</v>
      </c>
      <c r="F84" s="130" t="s">
        <v>144</v>
      </c>
      <c r="G84" s="130" t="s">
        <v>144</v>
      </c>
      <c r="H84" s="130" t="s">
        <v>144</v>
      </c>
      <c r="I84" s="130" t="s">
        <v>144</v>
      </c>
      <c r="J84" s="130" t="s">
        <v>144</v>
      </c>
      <c r="K84" s="177">
        <v>0</v>
      </c>
      <c r="L84" s="177">
        <v>0</v>
      </c>
      <c r="M84" s="177">
        <v>0</v>
      </c>
      <c r="N84" s="177">
        <v>0</v>
      </c>
      <c r="O84" s="177">
        <v>0</v>
      </c>
      <c r="P84" s="177">
        <v>0</v>
      </c>
      <c r="Q84" s="130" t="s">
        <v>144</v>
      </c>
      <c r="R84" s="130" t="s">
        <v>144</v>
      </c>
    </row>
    <row r="85" spans="1:18" s="127" customFormat="1" ht="13.5" customHeight="1" thickTop="1" thickBot="1" x14ac:dyDescent="0.25">
      <c r="A85" s="137" t="s">
        <v>215</v>
      </c>
      <c r="B85" s="135">
        <v>3240</v>
      </c>
      <c r="C85" s="135">
        <v>620</v>
      </c>
      <c r="D85" s="177">
        <v>0</v>
      </c>
      <c r="E85" s="130" t="s">
        <v>144</v>
      </c>
      <c r="F85" s="130" t="s">
        <v>144</v>
      </c>
      <c r="G85" s="130" t="s">
        <v>144</v>
      </c>
      <c r="H85" s="130" t="s">
        <v>144</v>
      </c>
      <c r="I85" s="130" t="s">
        <v>144</v>
      </c>
      <c r="J85" s="130" t="s">
        <v>144</v>
      </c>
      <c r="K85" s="177">
        <v>0</v>
      </c>
      <c r="L85" s="177">
        <v>0</v>
      </c>
      <c r="M85" s="177">
        <v>0</v>
      </c>
      <c r="N85" s="177">
        <v>0</v>
      </c>
      <c r="O85" s="177">
        <v>0</v>
      </c>
      <c r="P85" s="177">
        <v>0</v>
      </c>
      <c r="Q85" s="130" t="s">
        <v>144</v>
      </c>
      <c r="R85" s="130" t="s">
        <v>144</v>
      </c>
    </row>
    <row r="86" spans="1:18" s="127" customFormat="1" ht="12" hidden="1" customHeight="1" x14ac:dyDescent="0.2">
      <c r="A86" s="143"/>
      <c r="B86" s="144"/>
      <c r="C86" s="144"/>
      <c r="D86" s="181"/>
      <c r="E86" s="181"/>
      <c r="F86" s="182"/>
      <c r="G86" s="182"/>
      <c r="H86" s="182"/>
      <c r="I86" s="182"/>
      <c r="J86" s="182"/>
      <c r="K86" s="181"/>
      <c r="L86" s="181"/>
      <c r="M86" s="181"/>
      <c r="N86" s="181"/>
      <c r="O86" s="181"/>
      <c r="P86" s="181"/>
      <c r="Q86" s="181"/>
      <c r="R86" s="182"/>
    </row>
    <row r="87" spans="1:18" s="127" customFormat="1" ht="12" hidden="1" customHeight="1" thickTop="1" x14ac:dyDescent="0.2">
      <c r="A87" s="147"/>
      <c r="B87" s="148"/>
      <c r="C87" s="148"/>
      <c r="D87" s="183"/>
      <c r="E87" s="183"/>
      <c r="F87" s="184"/>
      <c r="G87" s="184"/>
      <c r="H87" s="184"/>
      <c r="I87" s="184"/>
      <c r="J87" s="184"/>
      <c r="K87" s="183"/>
      <c r="L87" s="183"/>
      <c r="M87" s="183"/>
      <c r="N87" s="183"/>
      <c r="O87" s="183"/>
      <c r="P87" s="183"/>
      <c r="Q87" s="183"/>
      <c r="R87" s="184"/>
    </row>
    <row r="88" spans="1:18" s="127" customFormat="1" ht="12" hidden="1" customHeight="1" thickTop="1" x14ac:dyDescent="0.2">
      <c r="A88" s="147" t="s">
        <v>216</v>
      </c>
      <c r="B88" s="148">
        <v>2450</v>
      </c>
      <c r="C88" s="148">
        <v>610</v>
      </c>
      <c r="D88" s="183" t="s">
        <v>47</v>
      </c>
      <c r="E88" s="183"/>
      <c r="F88" s="184" t="s">
        <v>144</v>
      </c>
      <c r="G88" s="184" t="s">
        <v>144</v>
      </c>
      <c r="H88" s="184" t="s">
        <v>144</v>
      </c>
      <c r="I88" s="184" t="s">
        <v>144</v>
      </c>
      <c r="J88" s="184" t="s">
        <v>144</v>
      </c>
      <c r="K88" s="183" t="s">
        <v>47</v>
      </c>
      <c r="L88" s="183"/>
      <c r="M88" s="183"/>
      <c r="N88" s="183" t="s">
        <v>47</v>
      </c>
      <c r="O88" s="183" t="s">
        <v>47</v>
      </c>
      <c r="P88" s="183" t="s">
        <v>47</v>
      </c>
      <c r="Q88" s="183"/>
      <c r="R88" s="184" t="s">
        <v>144</v>
      </c>
    </row>
    <row r="89" spans="1:18" s="127" customFormat="1" ht="12" hidden="1" customHeight="1" thickTop="1" x14ac:dyDescent="0.2">
      <c r="A89" s="153" t="s">
        <v>217</v>
      </c>
      <c r="B89" s="154">
        <v>4100</v>
      </c>
      <c r="C89" s="154">
        <v>620</v>
      </c>
      <c r="D89" s="184" t="s">
        <v>144</v>
      </c>
      <c r="E89" s="184"/>
      <c r="F89" s="184" t="s">
        <v>144</v>
      </c>
      <c r="G89" s="184" t="s">
        <v>144</v>
      </c>
      <c r="H89" s="184" t="s">
        <v>144</v>
      </c>
      <c r="I89" s="184" t="s">
        <v>144</v>
      </c>
      <c r="J89" s="184" t="s">
        <v>144</v>
      </c>
      <c r="K89" s="184" t="s">
        <v>144</v>
      </c>
      <c r="L89" s="184"/>
      <c r="M89" s="184"/>
      <c r="N89" s="184" t="s">
        <v>144</v>
      </c>
      <c r="O89" s="184" t="s">
        <v>144</v>
      </c>
      <c r="P89" s="184" t="s">
        <v>144</v>
      </c>
      <c r="Q89" s="184"/>
      <c r="R89" s="184" t="s">
        <v>144</v>
      </c>
    </row>
    <row r="90" spans="1:18" s="127" customFormat="1" ht="12" hidden="1" customHeight="1" thickTop="1" x14ac:dyDescent="0.2">
      <c r="A90" s="147" t="s">
        <v>218</v>
      </c>
      <c r="B90" s="148">
        <v>4110</v>
      </c>
      <c r="C90" s="154">
        <v>630</v>
      </c>
      <c r="D90" s="184" t="s">
        <v>144</v>
      </c>
      <c r="E90" s="184"/>
      <c r="F90" s="184" t="s">
        <v>144</v>
      </c>
      <c r="G90" s="184" t="s">
        <v>144</v>
      </c>
      <c r="H90" s="184" t="s">
        <v>144</v>
      </c>
      <c r="I90" s="184" t="s">
        <v>144</v>
      </c>
      <c r="J90" s="184" t="s">
        <v>144</v>
      </c>
      <c r="K90" s="184" t="s">
        <v>144</v>
      </c>
      <c r="L90" s="184"/>
      <c r="M90" s="184"/>
      <c r="N90" s="184" t="s">
        <v>144</v>
      </c>
      <c r="O90" s="184" t="s">
        <v>144</v>
      </c>
      <c r="P90" s="184" t="s">
        <v>144</v>
      </c>
      <c r="Q90" s="184"/>
      <c r="R90" s="184" t="s">
        <v>144</v>
      </c>
    </row>
    <row r="91" spans="1:18" s="127" customFormat="1" ht="12" hidden="1" customHeight="1" thickTop="1" x14ac:dyDescent="0.2">
      <c r="A91" s="155" t="s">
        <v>219</v>
      </c>
      <c r="B91" s="156">
        <v>4111</v>
      </c>
      <c r="C91" s="154">
        <v>640</v>
      </c>
      <c r="D91" s="184" t="s">
        <v>144</v>
      </c>
      <c r="E91" s="184"/>
      <c r="F91" s="184" t="s">
        <v>144</v>
      </c>
      <c r="G91" s="184" t="s">
        <v>144</v>
      </c>
      <c r="H91" s="184" t="s">
        <v>144</v>
      </c>
      <c r="I91" s="184" t="s">
        <v>144</v>
      </c>
      <c r="J91" s="184" t="s">
        <v>144</v>
      </c>
      <c r="K91" s="184" t="s">
        <v>144</v>
      </c>
      <c r="L91" s="184"/>
      <c r="M91" s="184"/>
      <c r="N91" s="184" t="s">
        <v>144</v>
      </c>
      <c r="O91" s="184" t="s">
        <v>144</v>
      </c>
      <c r="P91" s="184" t="s">
        <v>144</v>
      </c>
      <c r="Q91" s="184"/>
      <c r="R91" s="184" t="s">
        <v>144</v>
      </c>
    </row>
    <row r="92" spans="1:18" s="127" customFormat="1" ht="12" hidden="1" customHeight="1" thickTop="1" x14ac:dyDescent="0.2">
      <c r="A92" s="155" t="s">
        <v>220</v>
      </c>
      <c r="B92" s="156">
        <v>4112</v>
      </c>
      <c r="C92" s="154">
        <v>650</v>
      </c>
      <c r="D92" s="184" t="s">
        <v>144</v>
      </c>
      <c r="E92" s="184"/>
      <c r="F92" s="184" t="s">
        <v>144</v>
      </c>
      <c r="G92" s="184" t="s">
        <v>144</v>
      </c>
      <c r="H92" s="184" t="s">
        <v>144</v>
      </c>
      <c r="I92" s="184" t="s">
        <v>144</v>
      </c>
      <c r="J92" s="184" t="s">
        <v>144</v>
      </c>
      <c r="K92" s="184" t="s">
        <v>144</v>
      </c>
      <c r="L92" s="184"/>
      <c r="M92" s="184"/>
      <c r="N92" s="184" t="s">
        <v>144</v>
      </c>
      <c r="O92" s="184" t="s">
        <v>144</v>
      </c>
      <c r="P92" s="184" t="s">
        <v>144</v>
      </c>
      <c r="Q92" s="184"/>
      <c r="R92" s="184" t="s">
        <v>144</v>
      </c>
    </row>
    <row r="93" spans="1:18" s="127" customFormat="1" ht="12" hidden="1" customHeight="1" thickTop="1" x14ac:dyDescent="0.2">
      <c r="A93" s="157" t="s">
        <v>221</v>
      </c>
      <c r="B93" s="156">
        <v>4113</v>
      </c>
      <c r="C93" s="154">
        <v>660</v>
      </c>
      <c r="D93" s="184" t="s">
        <v>144</v>
      </c>
      <c r="E93" s="184"/>
      <c r="F93" s="184" t="s">
        <v>144</v>
      </c>
      <c r="G93" s="184" t="s">
        <v>144</v>
      </c>
      <c r="H93" s="184" t="s">
        <v>144</v>
      </c>
      <c r="I93" s="184" t="s">
        <v>144</v>
      </c>
      <c r="J93" s="184" t="s">
        <v>144</v>
      </c>
      <c r="K93" s="184" t="s">
        <v>144</v>
      </c>
      <c r="L93" s="184"/>
      <c r="M93" s="184"/>
      <c r="N93" s="184" t="s">
        <v>144</v>
      </c>
      <c r="O93" s="184" t="s">
        <v>144</v>
      </c>
      <c r="P93" s="184" t="s">
        <v>144</v>
      </c>
      <c r="Q93" s="184"/>
      <c r="R93" s="184" t="s">
        <v>144</v>
      </c>
    </row>
    <row r="94" spans="1:18" s="127" customFormat="1" ht="12" hidden="1" customHeight="1" thickTop="1" x14ac:dyDescent="0.2">
      <c r="A94" s="147" t="s">
        <v>222</v>
      </c>
      <c r="B94" s="148">
        <v>4120</v>
      </c>
      <c r="C94" s="154">
        <v>670</v>
      </c>
      <c r="D94" s="184" t="s">
        <v>144</v>
      </c>
      <c r="E94" s="184"/>
      <c r="F94" s="184" t="s">
        <v>144</v>
      </c>
      <c r="G94" s="184" t="s">
        <v>144</v>
      </c>
      <c r="H94" s="184" t="s">
        <v>144</v>
      </c>
      <c r="I94" s="184" t="s">
        <v>144</v>
      </c>
      <c r="J94" s="184" t="s">
        <v>144</v>
      </c>
      <c r="K94" s="184" t="s">
        <v>144</v>
      </c>
      <c r="L94" s="184"/>
      <c r="M94" s="184"/>
      <c r="N94" s="184" t="s">
        <v>144</v>
      </c>
      <c r="O94" s="184" t="s">
        <v>144</v>
      </c>
      <c r="P94" s="184" t="s">
        <v>144</v>
      </c>
      <c r="Q94" s="184"/>
      <c r="R94" s="184" t="s">
        <v>144</v>
      </c>
    </row>
    <row r="95" spans="1:18" s="127" customFormat="1" ht="12" hidden="1" customHeight="1" thickTop="1" x14ac:dyDescent="0.2">
      <c r="A95" s="158" t="s">
        <v>223</v>
      </c>
      <c r="B95" s="156">
        <v>4121</v>
      </c>
      <c r="C95" s="154">
        <v>680</v>
      </c>
      <c r="D95" s="184" t="s">
        <v>144</v>
      </c>
      <c r="E95" s="184"/>
      <c r="F95" s="184" t="s">
        <v>144</v>
      </c>
      <c r="G95" s="184" t="s">
        <v>144</v>
      </c>
      <c r="H95" s="184" t="s">
        <v>144</v>
      </c>
      <c r="I95" s="184" t="s">
        <v>144</v>
      </c>
      <c r="J95" s="184" t="s">
        <v>144</v>
      </c>
      <c r="K95" s="184" t="s">
        <v>144</v>
      </c>
      <c r="L95" s="184"/>
      <c r="M95" s="184"/>
      <c r="N95" s="184" t="s">
        <v>144</v>
      </c>
      <c r="O95" s="184" t="s">
        <v>144</v>
      </c>
      <c r="P95" s="184" t="s">
        <v>144</v>
      </c>
      <c r="Q95" s="184"/>
      <c r="R95" s="184" t="s">
        <v>144</v>
      </c>
    </row>
    <row r="96" spans="1:18" s="127" customFormat="1" ht="12" hidden="1" customHeight="1" thickTop="1" x14ac:dyDescent="0.2">
      <c r="A96" s="158" t="s">
        <v>224</v>
      </c>
      <c r="B96" s="156">
        <v>4122</v>
      </c>
      <c r="C96" s="154">
        <v>690</v>
      </c>
      <c r="D96" s="184" t="s">
        <v>144</v>
      </c>
      <c r="E96" s="184"/>
      <c r="F96" s="184" t="s">
        <v>144</v>
      </c>
      <c r="G96" s="184" t="s">
        <v>144</v>
      </c>
      <c r="H96" s="184" t="s">
        <v>144</v>
      </c>
      <c r="I96" s="184" t="s">
        <v>144</v>
      </c>
      <c r="J96" s="184" t="s">
        <v>144</v>
      </c>
      <c r="K96" s="184" t="s">
        <v>144</v>
      </c>
      <c r="L96" s="184"/>
      <c r="M96" s="184"/>
      <c r="N96" s="184" t="s">
        <v>144</v>
      </c>
      <c r="O96" s="184" t="s">
        <v>144</v>
      </c>
      <c r="P96" s="184" t="s">
        <v>144</v>
      </c>
      <c r="Q96" s="184"/>
      <c r="R96" s="184" t="s">
        <v>144</v>
      </c>
    </row>
    <row r="97" spans="1:18" s="127" customFormat="1" ht="12" hidden="1" customHeight="1" thickTop="1" x14ac:dyDescent="0.2">
      <c r="A97" s="155" t="s">
        <v>225</v>
      </c>
      <c r="B97" s="156">
        <v>4123</v>
      </c>
      <c r="C97" s="154">
        <v>700</v>
      </c>
      <c r="D97" s="184" t="s">
        <v>144</v>
      </c>
      <c r="E97" s="184"/>
      <c r="F97" s="184" t="s">
        <v>144</v>
      </c>
      <c r="G97" s="184" t="s">
        <v>144</v>
      </c>
      <c r="H97" s="184" t="s">
        <v>144</v>
      </c>
      <c r="I97" s="184" t="s">
        <v>144</v>
      </c>
      <c r="J97" s="184" t="s">
        <v>144</v>
      </c>
      <c r="K97" s="184" t="s">
        <v>144</v>
      </c>
      <c r="L97" s="184"/>
      <c r="M97" s="184"/>
      <c r="N97" s="184" t="s">
        <v>144</v>
      </c>
      <c r="O97" s="184" t="s">
        <v>144</v>
      </c>
      <c r="P97" s="184" t="s">
        <v>144</v>
      </c>
      <c r="Q97" s="184"/>
      <c r="R97" s="184" t="s">
        <v>144</v>
      </c>
    </row>
    <row r="98" spans="1:18" s="127" customFormat="1" ht="12" hidden="1" customHeight="1" thickTop="1" x14ac:dyDescent="0.2">
      <c r="A98" s="153" t="s">
        <v>226</v>
      </c>
      <c r="B98" s="154">
        <v>4200</v>
      </c>
      <c r="C98" s="154">
        <v>710</v>
      </c>
      <c r="D98" s="184" t="s">
        <v>144</v>
      </c>
      <c r="E98" s="184"/>
      <c r="F98" s="184" t="s">
        <v>144</v>
      </c>
      <c r="G98" s="184" t="s">
        <v>144</v>
      </c>
      <c r="H98" s="184" t="s">
        <v>144</v>
      </c>
      <c r="I98" s="184" t="s">
        <v>144</v>
      </c>
      <c r="J98" s="184" t="s">
        <v>144</v>
      </c>
      <c r="K98" s="184" t="s">
        <v>144</v>
      </c>
      <c r="L98" s="184"/>
      <c r="M98" s="184"/>
      <c r="N98" s="184" t="s">
        <v>144</v>
      </c>
      <c r="O98" s="184" t="s">
        <v>144</v>
      </c>
      <c r="P98" s="184" t="s">
        <v>144</v>
      </c>
      <c r="Q98" s="184"/>
      <c r="R98" s="184" t="s">
        <v>144</v>
      </c>
    </row>
    <row r="99" spans="1:18" ht="12" hidden="1" customHeight="1" thickTop="1" x14ac:dyDescent="0.3">
      <c r="A99" s="147" t="s">
        <v>227</v>
      </c>
      <c r="B99" s="148">
        <v>4210</v>
      </c>
      <c r="C99" s="154">
        <v>720</v>
      </c>
      <c r="D99" s="184" t="s">
        <v>144</v>
      </c>
      <c r="E99" s="184"/>
      <c r="F99" s="184" t="s">
        <v>144</v>
      </c>
      <c r="G99" s="184" t="s">
        <v>144</v>
      </c>
      <c r="H99" s="184" t="s">
        <v>144</v>
      </c>
      <c r="I99" s="184" t="s">
        <v>144</v>
      </c>
      <c r="J99" s="184" t="s">
        <v>144</v>
      </c>
      <c r="K99" s="184" t="s">
        <v>144</v>
      </c>
      <c r="L99" s="184"/>
      <c r="M99" s="184"/>
      <c r="N99" s="184" t="s">
        <v>144</v>
      </c>
      <c r="O99" s="184" t="s">
        <v>144</v>
      </c>
      <c r="P99" s="184" t="s">
        <v>144</v>
      </c>
      <c r="Q99" s="184"/>
      <c r="R99" s="184" t="s">
        <v>144</v>
      </c>
    </row>
    <row r="100" spans="1:18" ht="12" hidden="1" customHeight="1" thickTop="1" x14ac:dyDescent="0.3">
      <c r="A100" s="147" t="s">
        <v>228</v>
      </c>
      <c r="B100" s="148">
        <v>4220</v>
      </c>
      <c r="C100" s="154">
        <v>730</v>
      </c>
      <c r="D100" s="184" t="s">
        <v>144</v>
      </c>
      <c r="E100" s="184"/>
      <c r="F100" s="184" t="s">
        <v>144</v>
      </c>
      <c r="G100" s="184" t="s">
        <v>144</v>
      </c>
      <c r="H100" s="184" t="s">
        <v>144</v>
      </c>
      <c r="I100" s="184" t="s">
        <v>144</v>
      </c>
      <c r="J100" s="184" t="s">
        <v>144</v>
      </c>
      <c r="K100" s="184" t="s">
        <v>144</v>
      </c>
      <c r="L100" s="184"/>
      <c r="M100" s="184"/>
      <c r="N100" s="184" t="s">
        <v>144</v>
      </c>
      <c r="O100" s="184" t="s">
        <v>144</v>
      </c>
      <c r="P100" s="184" t="s">
        <v>144</v>
      </c>
      <c r="Q100" s="184"/>
      <c r="R100" s="184" t="s">
        <v>144</v>
      </c>
    </row>
    <row r="101" spans="1:18" ht="3" customHeight="1" thickTop="1" x14ac:dyDescent="0.3">
      <c r="A101" s="161"/>
      <c r="B101" s="162"/>
      <c r="C101" s="163"/>
      <c r="D101" s="164"/>
      <c r="E101" s="164"/>
      <c r="F101" s="164"/>
      <c r="J101" s="187"/>
      <c r="K101" s="187"/>
      <c r="L101" s="187"/>
      <c r="M101" s="187"/>
      <c r="N101" s="187"/>
      <c r="O101" s="187"/>
      <c r="P101" s="187"/>
      <c r="Q101" s="187"/>
      <c r="R101" s="187"/>
    </row>
    <row r="102" spans="1:18" x14ac:dyDescent="0.3">
      <c r="A102" s="6" t="str">
        <f>[1]ЗАПОЛНИТЬ!F30</f>
        <v xml:space="preserve">Керівник </v>
      </c>
      <c r="C102" s="9"/>
      <c r="D102" s="187"/>
      <c r="E102" s="187"/>
      <c r="F102" s="187"/>
      <c r="G102" s="187"/>
      <c r="H102" s="192" t="str">
        <f>[1]ЗАПОЛНИТЬ!F26</f>
        <v>Л.О.Темченко</v>
      </c>
      <c r="I102" s="192"/>
      <c r="J102" s="192"/>
    </row>
    <row r="103" spans="1:18" ht="12" customHeight="1" x14ac:dyDescent="0.3">
      <c r="A103" s="6"/>
      <c r="C103" s="9"/>
      <c r="D103" s="89" t="s">
        <v>115</v>
      </c>
      <c r="E103" s="89"/>
      <c r="F103" s="89"/>
      <c r="H103" s="189" t="s">
        <v>116</v>
      </c>
      <c r="I103" s="189"/>
      <c r="J103" s="189"/>
    </row>
    <row r="104" spans="1:18" x14ac:dyDescent="0.3">
      <c r="A104" s="6" t="str">
        <f>[1]ЗАПОЛНИТЬ!F31</f>
        <v>Головний бухгалтер</v>
      </c>
      <c r="C104" s="1"/>
      <c r="D104" s="190"/>
      <c r="E104" s="190"/>
      <c r="F104" s="190"/>
      <c r="H104" s="193" t="str">
        <f>[1]ЗАПОЛНИТЬ!F28</f>
        <v>А.М.Трусевич</v>
      </c>
      <c r="I104" s="193"/>
      <c r="J104" s="193"/>
    </row>
    <row r="105" spans="1:18" x14ac:dyDescent="0.3">
      <c r="A105" s="94" t="str">
        <f>[1]ЗАПОЛНИТЬ!C19</f>
        <v>"11" квітня 2016 року</v>
      </c>
      <c r="C105" s="1"/>
      <c r="D105" s="89" t="s">
        <v>115</v>
      </c>
      <c r="E105" s="89"/>
      <c r="F105" s="89"/>
      <c r="H105" s="189" t="s">
        <v>116</v>
      </c>
      <c r="I105" s="189"/>
      <c r="J105" s="189"/>
    </row>
    <row r="106" spans="1:18" x14ac:dyDescent="0.3">
      <c r="A106" s="21" t="s">
        <v>229</v>
      </c>
    </row>
  </sheetData>
  <mergeCells count="45">
    <mergeCell ref="H104:J104"/>
    <mergeCell ref="H105:J105"/>
    <mergeCell ref="L20:L21"/>
    <mergeCell ref="M20:N20"/>
    <mergeCell ref="Q20:Q21"/>
    <mergeCell ref="R20:R21"/>
    <mergeCell ref="H102:J102"/>
    <mergeCell ref="H103:J103"/>
    <mergeCell ref="H18:H21"/>
    <mergeCell ref="I18:I21"/>
    <mergeCell ref="J18:J21"/>
    <mergeCell ref="K18:N18"/>
    <mergeCell ref="O18:P18"/>
    <mergeCell ref="Q18:R19"/>
    <mergeCell ref="K19:K21"/>
    <mergeCell ref="L19:N19"/>
    <mergeCell ref="O19:O21"/>
    <mergeCell ref="P19:P21"/>
    <mergeCell ref="A18:A21"/>
    <mergeCell ref="B18:B21"/>
    <mergeCell ref="C18:C21"/>
    <mergeCell ref="D18:D21"/>
    <mergeCell ref="E18:F18"/>
    <mergeCell ref="G18:G21"/>
    <mergeCell ref="E19:E21"/>
    <mergeCell ref="F19:F21"/>
    <mergeCell ref="A13:D13"/>
    <mergeCell ref="G13:R13"/>
    <mergeCell ref="A14:D14"/>
    <mergeCell ref="G14:R14"/>
    <mergeCell ref="A15:D15"/>
    <mergeCell ref="G15:R15"/>
    <mergeCell ref="B10:O10"/>
    <mergeCell ref="Q10:R10"/>
    <mergeCell ref="B11:O11"/>
    <mergeCell ref="Q11:R11"/>
    <mergeCell ref="A12:D12"/>
    <mergeCell ref="G12:O12"/>
    <mergeCell ref="J1:R2"/>
    <mergeCell ref="A3:R3"/>
    <mergeCell ref="A4:J4"/>
    <mergeCell ref="A6:R6"/>
    <mergeCell ref="Q8:R8"/>
    <mergeCell ref="B9:O9"/>
    <mergeCell ref="Q9:R9"/>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6"/>
  <sheetViews>
    <sheetView workbookViewId="0">
      <selection sqref="A1:XFD1048576"/>
    </sheetView>
  </sheetViews>
  <sheetFormatPr defaultRowHeight="14.4" x14ac:dyDescent="0.3"/>
  <cols>
    <col min="1" max="1" width="74.33203125" customWidth="1"/>
    <col min="2" max="2" width="5" customWidth="1"/>
    <col min="3" max="3" width="4.44140625" customWidth="1"/>
    <col min="4" max="4" width="10" customWidth="1"/>
    <col min="5" max="5" width="9.6640625" customWidth="1"/>
    <col min="6" max="6" width="7.109375" customWidth="1"/>
    <col min="7" max="7" width="6.88671875" customWidth="1"/>
    <col min="8" max="8" width="9.5546875" customWidth="1"/>
    <col min="9" max="10" width="12.109375" customWidth="1"/>
    <col min="11" max="11" width="7.33203125" customWidth="1"/>
    <col min="12" max="12" width="12.109375" customWidth="1"/>
    <col min="13" max="13" width="10" customWidth="1"/>
    <col min="14" max="14" width="7" customWidth="1"/>
    <col min="257" max="257" width="74.33203125" customWidth="1"/>
    <col min="258" max="258" width="5" customWidth="1"/>
    <col min="259" max="259" width="4.44140625" customWidth="1"/>
    <col min="260" max="260" width="10" customWidth="1"/>
    <col min="261" max="261" width="9.6640625" customWidth="1"/>
    <col min="262" max="262" width="7.109375" customWidth="1"/>
    <col min="263" max="263" width="6.88671875" customWidth="1"/>
    <col min="264" max="264" width="9.5546875" customWidth="1"/>
    <col min="265" max="266" width="12.109375" customWidth="1"/>
    <col min="267" max="267" width="7.33203125" customWidth="1"/>
    <col min="268" max="268" width="12.109375" customWidth="1"/>
    <col min="269" max="269" width="10" customWidth="1"/>
    <col min="270" max="270" width="7" customWidth="1"/>
    <col min="513" max="513" width="74.33203125" customWidth="1"/>
    <col min="514" max="514" width="5" customWidth="1"/>
    <col min="515" max="515" width="4.44140625" customWidth="1"/>
    <col min="516" max="516" width="10" customWidth="1"/>
    <col min="517" max="517" width="9.6640625" customWidth="1"/>
    <col min="518" max="518" width="7.109375" customWidth="1"/>
    <col min="519" max="519" width="6.88671875" customWidth="1"/>
    <col min="520" max="520" width="9.5546875" customWidth="1"/>
    <col min="521" max="522" width="12.109375" customWidth="1"/>
    <col min="523" max="523" width="7.33203125" customWidth="1"/>
    <col min="524" max="524" width="12.109375" customWidth="1"/>
    <col min="525" max="525" width="10" customWidth="1"/>
    <col min="526" max="526" width="7" customWidth="1"/>
    <col min="769" max="769" width="74.33203125" customWidth="1"/>
    <col min="770" max="770" width="5" customWidth="1"/>
    <col min="771" max="771" width="4.44140625" customWidth="1"/>
    <col min="772" max="772" width="10" customWidth="1"/>
    <col min="773" max="773" width="9.6640625" customWidth="1"/>
    <col min="774" max="774" width="7.109375" customWidth="1"/>
    <col min="775" max="775" width="6.88671875" customWidth="1"/>
    <col min="776" max="776" width="9.5546875" customWidth="1"/>
    <col min="777" max="778" width="12.109375" customWidth="1"/>
    <col min="779" max="779" width="7.33203125" customWidth="1"/>
    <col min="780" max="780" width="12.109375" customWidth="1"/>
    <col min="781" max="781" width="10" customWidth="1"/>
    <col min="782" max="782" width="7" customWidth="1"/>
    <col min="1025" max="1025" width="74.33203125" customWidth="1"/>
    <col min="1026" max="1026" width="5" customWidth="1"/>
    <col min="1027" max="1027" width="4.44140625" customWidth="1"/>
    <col min="1028" max="1028" width="10" customWidth="1"/>
    <col min="1029" max="1029" width="9.6640625" customWidth="1"/>
    <col min="1030" max="1030" width="7.109375" customWidth="1"/>
    <col min="1031" max="1031" width="6.88671875" customWidth="1"/>
    <col min="1032" max="1032" width="9.5546875" customWidth="1"/>
    <col min="1033" max="1034" width="12.109375" customWidth="1"/>
    <col min="1035" max="1035" width="7.33203125" customWidth="1"/>
    <col min="1036" max="1036" width="12.109375" customWidth="1"/>
    <col min="1037" max="1037" width="10" customWidth="1"/>
    <col min="1038" max="1038" width="7" customWidth="1"/>
    <col min="1281" max="1281" width="74.33203125" customWidth="1"/>
    <col min="1282" max="1282" width="5" customWidth="1"/>
    <col min="1283" max="1283" width="4.44140625" customWidth="1"/>
    <col min="1284" max="1284" width="10" customWidth="1"/>
    <col min="1285" max="1285" width="9.6640625" customWidth="1"/>
    <col min="1286" max="1286" width="7.109375" customWidth="1"/>
    <col min="1287" max="1287" width="6.88671875" customWidth="1"/>
    <col min="1288" max="1288" width="9.5546875" customWidth="1"/>
    <col min="1289" max="1290" width="12.109375" customWidth="1"/>
    <col min="1291" max="1291" width="7.33203125" customWidth="1"/>
    <col min="1292" max="1292" width="12.109375" customWidth="1"/>
    <col min="1293" max="1293" width="10" customWidth="1"/>
    <col min="1294" max="1294" width="7" customWidth="1"/>
    <col min="1537" max="1537" width="74.33203125" customWidth="1"/>
    <col min="1538" max="1538" width="5" customWidth="1"/>
    <col min="1539" max="1539" width="4.44140625" customWidth="1"/>
    <col min="1540" max="1540" width="10" customWidth="1"/>
    <col min="1541" max="1541" width="9.6640625" customWidth="1"/>
    <col min="1542" max="1542" width="7.109375" customWidth="1"/>
    <col min="1543" max="1543" width="6.88671875" customWidth="1"/>
    <col min="1544" max="1544" width="9.5546875" customWidth="1"/>
    <col min="1545" max="1546" width="12.109375" customWidth="1"/>
    <col min="1547" max="1547" width="7.33203125" customWidth="1"/>
    <col min="1548" max="1548" width="12.109375" customWidth="1"/>
    <col min="1549" max="1549" width="10" customWidth="1"/>
    <col min="1550" max="1550" width="7" customWidth="1"/>
    <col min="1793" max="1793" width="74.33203125" customWidth="1"/>
    <col min="1794" max="1794" width="5" customWidth="1"/>
    <col min="1795" max="1795" width="4.44140625" customWidth="1"/>
    <col min="1796" max="1796" width="10" customWidth="1"/>
    <col min="1797" max="1797" width="9.6640625" customWidth="1"/>
    <col min="1798" max="1798" width="7.109375" customWidth="1"/>
    <col min="1799" max="1799" width="6.88671875" customWidth="1"/>
    <col min="1800" max="1800" width="9.5546875" customWidth="1"/>
    <col min="1801" max="1802" width="12.109375" customWidth="1"/>
    <col min="1803" max="1803" width="7.33203125" customWidth="1"/>
    <col min="1804" max="1804" width="12.109375" customWidth="1"/>
    <col min="1805" max="1805" width="10" customWidth="1"/>
    <col min="1806" max="1806" width="7" customWidth="1"/>
    <col min="2049" max="2049" width="74.33203125" customWidth="1"/>
    <col min="2050" max="2050" width="5" customWidth="1"/>
    <col min="2051" max="2051" width="4.44140625" customWidth="1"/>
    <col min="2052" max="2052" width="10" customWidth="1"/>
    <col min="2053" max="2053" width="9.6640625" customWidth="1"/>
    <col min="2054" max="2054" width="7.109375" customWidth="1"/>
    <col min="2055" max="2055" width="6.88671875" customWidth="1"/>
    <col min="2056" max="2056" width="9.5546875" customWidth="1"/>
    <col min="2057" max="2058" width="12.109375" customWidth="1"/>
    <col min="2059" max="2059" width="7.33203125" customWidth="1"/>
    <col min="2060" max="2060" width="12.109375" customWidth="1"/>
    <col min="2061" max="2061" width="10" customWidth="1"/>
    <col min="2062" max="2062" width="7" customWidth="1"/>
    <col min="2305" max="2305" width="74.33203125" customWidth="1"/>
    <col min="2306" max="2306" width="5" customWidth="1"/>
    <col min="2307" max="2307" width="4.44140625" customWidth="1"/>
    <col min="2308" max="2308" width="10" customWidth="1"/>
    <col min="2309" max="2309" width="9.6640625" customWidth="1"/>
    <col min="2310" max="2310" width="7.109375" customWidth="1"/>
    <col min="2311" max="2311" width="6.88671875" customWidth="1"/>
    <col min="2312" max="2312" width="9.5546875" customWidth="1"/>
    <col min="2313" max="2314" width="12.109375" customWidth="1"/>
    <col min="2315" max="2315" width="7.33203125" customWidth="1"/>
    <col min="2316" max="2316" width="12.109375" customWidth="1"/>
    <col min="2317" max="2317" width="10" customWidth="1"/>
    <col min="2318" max="2318" width="7" customWidth="1"/>
    <col min="2561" max="2561" width="74.33203125" customWidth="1"/>
    <col min="2562" max="2562" width="5" customWidth="1"/>
    <col min="2563" max="2563" width="4.44140625" customWidth="1"/>
    <col min="2564" max="2564" width="10" customWidth="1"/>
    <col min="2565" max="2565" width="9.6640625" customWidth="1"/>
    <col min="2566" max="2566" width="7.109375" customWidth="1"/>
    <col min="2567" max="2567" width="6.88671875" customWidth="1"/>
    <col min="2568" max="2568" width="9.5546875" customWidth="1"/>
    <col min="2569" max="2570" width="12.109375" customWidth="1"/>
    <col min="2571" max="2571" width="7.33203125" customWidth="1"/>
    <col min="2572" max="2572" width="12.109375" customWidth="1"/>
    <col min="2573" max="2573" width="10" customWidth="1"/>
    <col min="2574" max="2574" width="7" customWidth="1"/>
    <col min="2817" max="2817" width="74.33203125" customWidth="1"/>
    <col min="2818" max="2818" width="5" customWidth="1"/>
    <col min="2819" max="2819" width="4.44140625" customWidth="1"/>
    <col min="2820" max="2820" width="10" customWidth="1"/>
    <col min="2821" max="2821" width="9.6640625" customWidth="1"/>
    <col min="2822" max="2822" width="7.109375" customWidth="1"/>
    <col min="2823" max="2823" width="6.88671875" customWidth="1"/>
    <col min="2824" max="2824" width="9.5546875" customWidth="1"/>
    <col min="2825" max="2826" width="12.109375" customWidth="1"/>
    <col min="2827" max="2827" width="7.33203125" customWidth="1"/>
    <col min="2828" max="2828" width="12.109375" customWidth="1"/>
    <col min="2829" max="2829" width="10" customWidth="1"/>
    <col min="2830" max="2830" width="7" customWidth="1"/>
    <col min="3073" max="3073" width="74.33203125" customWidth="1"/>
    <col min="3074" max="3074" width="5" customWidth="1"/>
    <col min="3075" max="3075" width="4.44140625" customWidth="1"/>
    <col min="3076" max="3076" width="10" customWidth="1"/>
    <col min="3077" max="3077" width="9.6640625" customWidth="1"/>
    <col min="3078" max="3078" width="7.109375" customWidth="1"/>
    <col min="3079" max="3079" width="6.88671875" customWidth="1"/>
    <col min="3080" max="3080" width="9.5546875" customWidth="1"/>
    <col min="3081" max="3082" width="12.109375" customWidth="1"/>
    <col min="3083" max="3083" width="7.33203125" customWidth="1"/>
    <col min="3084" max="3084" width="12.109375" customWidth="1"/>
    <col min="3085" max="3085" width="10" customWidth="1"/>
    <col min="3086" max="3086" width="7" customWidth="1"/>
    <col min="3329" max="3329" width="74.33203125" customWidth="1"/>
    <col min="3330" max="3330" width="5" customWidth="1"/>
    <col min="3331" max="3331" width="4.44140625" customWidth="1"/>
    <col min="3332" max="3332" width="10" customWidth="1"/>
    <col min="3333" max="3333" width="9.6640625" customWidth="1"/>
    <col min="3334" max="3334" width="7.109375" customWidth="1"/>
    <col min="3335" max="3335" width="6.88671875" customWidth="1"/>
    <col min="3336" max="3336" width="9.5546875" customWidth="1"/>
    <col min="3337" max="3338" width="12.109375" customWidth="1"/>
    <col min="3339" max="3339" width="7.33203125" customWidth="1"/>
    <col min="3340" max="3340" width="12.109375" customWidth="1"/>
    <col min="3341" max="3341" width="10" customWidth="1"/>
    <col min="3342" max="3342" width="7" customWidth="1"/>
    <col min="3585" max="3585" width="74.33203125" customWidth="1"/>
    <col min="3586" max="3586" width="5" customWidth="1"/>
    <col min="3587" max="3587" width="4.44140625" customWidth="1"/>
    <col min="3588" max="3588" width="10" customWidth="1"/>
    <col min="3589" max="3589" width="9.6640625" customWidth="1"/>
    <col min="3590" max="3590" width="7.109375" customWidth="1"/>
    <col min="3591" max="3591" width="6.88671875" customWidth="1"/>
    <col min="3592" max="3592" width="9.5546875" customWidth="1"/>
    <col min="3593" max="3594" width="12.109375" customWidth="1"/>
    <col min="3595" max="3595" width="7.33203125" customWidth="1"/>
    <col min="3596" max="3596" width="12.109375" customWidth="1"/>
    <col min="3597" max="3597" width="10" customWidth="1"/>
    <col min="3598" max="3598" width="7" customWidth="1"/>
    <col min="3841" max="3841" width="74.33203125" customWidth="1"/>
    <col min="3842" max="3842" width="5" customWidth="1"/>
    <col min="3843" max="3843" width="4.44140625" customWidth="1"/>
    <col min="3844" max="3844" width="10" customWidth="1"/>
    <col min="3845" max="3845" width="9.6640625" customWidth="1"/>
    <col min="3846" max="3846" width="7.109375" customWidth="1"/>
    <col min="3847" max="3847" width="6.88671875" customWidth="1"/>
    <col min="3848" max="3848" width="9.5546875" customWidth="1"/>
    <col min="3849" max="3850" width="12.109375" customWidth="1"/>
    <col min="3851" max="3851" width="7.33203125" customWidth="1"/>
    <col min="3852" max="3852" width="12.109375" customWidth="1"/>
    <col min="3853" max="3853" width="10" customWidth="1"/>
    <col min="3854" max="3854" width="7" customWidth="1"/>
    <col min="4097" max="4097" width="74.33203125" customWidth="1"/>
    <col min="4098" max="4098" width="5" customWidth="1"/>
    <col min="4099" max="4099" width="4.44140625" customWidth="1"/>
    <col min="4100" max="4100" width="10" customWidth="1"/>
    <col min="4101" max="4101" width="9.6640625" customWidth="1"/>
    <col min="4102" max="4102" width="7.109375" customWidth="1"/>
    <col min="4103" max="4103" width="6.88671875" customWidth="1"/>
    <col min="4104" max="4104" width="9.5546875" customWidth="1"/>
    <col min="4105" max="4106" width="12.109375" customWidth="1"/>
    <col min="4107" max="4107" width="7.33203125" customWidth="1"/>
    <col min="4108" max="4108" width="12.109375" customWidth="1"/>
    <col min="4109" max="4109" width="10" customWidth="1"/>
    <col min="4110" max="4110" width="7" customWidth="1"/>
    <col min="4353" max="4353" width="74.33203125" customWidth="1"/>
    <col min="4354" max="4354" width="5" customWidth="1"/>
    <col min="4355" max="4355" width="4.44140625" customWidth="1"/>
    <col min="4356" max="4356" width="10" customWidth="1"/>
    <col min="4357" max="4357" width="9.6640625" customWidth="1"/>
    <col min="4358" max="4358" width="7.109375" customWidth="1"/>
    <col min="4359" max="4359" width="6.88671875" customWidth="1"/>
    <col min="4360" max="4360" width="9.5546875" customWidth="1"/>
    <col min="4361" max="4362" width="12.109375" customWidth="1"/>
    <col min="4363" max="4363" width="7.33203125" customWidth="1"/>
    <col min="4364" max="4364" width="12.109375" customWidth="1"/>
    <col min="4365" max="4365" width="10" customWidth="1"/>
    <col min="4366" max="4366" width="7" customWidth="1"/>
    <col min="4609" max="4609" width="74.33203125" customWidth="1"/>
    <col min="4610" max="4610" width="5" customWidth="1"/>
    <col min="4611" max="4611" width="4.44140625" customWidth="1"/>
    <col min="4612" max="4612" width="10" customWidth="1"/>
    <col min="4613" max="4613" width="9.6640625" customWidth="1"/>
    <col min="4614" max="4614" width="7.109375" customWidth="1"/>
    <col min="4615" max="4615" width="6.88671875" customWidth="1"/>
    <col min="4616" max="4616" width="9.5546875" customWidth="1"/>
    <col min="4617" max="4618" width="12.109375" customWidth="1"/>
    <col min="4619" max="4619" width="7.33203125" customWidth="1"/>
    <col min="4620" max="4620" width="12.109375" customWidth="1"/>
    <col min="4621" max="4621" width="10" customWidth="1"/>
    <col min="4622" max="4622" width="7" customWidth="1"/>
    <col min="4865" max="4865" width="74.33203125" customWidth="1"/>
    <col min="4866" max="4866" width="5" customWidth="1"/>
    <col min="4867" max="4867" width="4.44140625" customWidth="1"/>
    <col min="4868" max="4868" width="10" customWidth="1"/>
    <col min="4869" max="4869" width="9.6640625" customWidth="1"/>
    <col min="4870" max="4870" width="7.109375" customWidth="1"/>
    <col min="4871" max="4871" width="6.88671875" customWidth="1"/>
    <col min="4872" max="4872" width="9.5546875" customWidth="1"/>
    <col min="4873" max="4874" width="12.109375" customWidth="1"/>
    <col min="4875" max="4875" width="7.33203125" customWidth="1"/>
    <col min="4876" max="4876" width="12.109375" customWidth="1"/>
    <col min="4877" max="4877" width="10" customWidth="1"/>
    <col min="4878" max="4878" width="7" customWidth="1"/>
    <col min="5121" max="5121" width="74.33203125" customWidth="1"/>
    <col min="5122" max="5122" width="5" customWidth="1"/>
    <col min="5123" max="5123" width="4.44140625" customWidth="1"/>
    <col min="5124" max="5124" width="10" customWidth="1"/>
    <col min="5125" max="5125" width="9.6640625" customWidth="1"/>
    <col min="5126" max="5126" width="7.109375" customWidth="1"/>
    <col min="5127" max="5127" width="6.88671875" customWidth="1"/>
    <col min="5128" max="5128" width="9.5546875" customWidth="1"/>
    <col min="5129" max="5130" width="12.109375" customWidth="1"/>
    <col min="5131" max="5131" width="7.33203125" customWidth="1"/>
    <col min="5132" max="5132" width="12.109375" customWidth="1"/>
    <col min="5133" max="5133" width="10" customWidth="1"/>
    <col min="5134" max="5134" width="7" customWidth="1"/>
    <col min="5377" max="5377" width="74.33203125" customWidth="1"/>
    <col min="5378" max="5378" width="5" customWidth="1"/>
    <col min="5379" max="5379" width="4.44140625" customWidth="1"/>
    <col min="5380" max="5380" width="10" customWidth="1"/>
    <col min="5381" max="5381" width="9.6640625" customWidth="1"/>
    <col min="5382" max="5382" width="7.109375" customWidth="1"/>
    <col min="5383" max="5383" width="6.88671875" customWidth="1"/>
    <col min="5384" max="5384" width="9.5546875" customWidth="1"/>
    <col min="5385" max="5386" width="12.109375" customWidth="1"/>
    <col min="5387" max="5387" width="7.33203125" customWidth="1"/>
    <col min="5388" max="5388" width="12.109375" customWidth="1"/>
    <col min="5389" max="5389" width="10" customWidth="1"/>
    <col min="5390" max="5390" width="7" customWidth="1"/>
    <col min="5633" max="5633" width="74.33203125" customWidth="1"/>
    <col min="5634" max="5634" width="5" customWidth="1"/>
    <col min="5635" max="5635" width="4.44140625" customWidth="1"/>
    <col min="5636" max="5636" width="10" customWidth="1"/>
    <col min="5637" max="5637" width="9.6640625" customWidth="1"/>
    <col min="5638" max="5638" width="7.109375" customWidth="1"/>
    <col min="5639" max="5639" width="6.88671875" customWidth="1"/>
    <col min="5640" max="5640" width="9.5546875" customWidth="1"/>
    <col min="5641" max="5642" width="12.109375" customWidth="1"/>
    <col min="5643" max="5643" width="7.33203125" customWidth="1"/>
    <col min="5644" max="5644" width="12.109375" customWidth="1"/>
    <col min="5645" max="5645" width="10" customWidth="1"/>
    <col min="5646" max="5646" width="7" customWidth="1"/>
    <col min="5889" max="5889" width="74.33203125" customWidth="1"/>
    <col min="5890" max="5890" width="5" customWidth="1"/>
    <col min="5891" max="5891" width="4.44140625" customWidth="1"/>
    <col min="5892" max="5892" width="10" customWidth="1"/>
    <col min="5893" max="5893" width="9.6640625" customWidth="1"/>
    <col min="5894" max="5894" width="7.109375" customWidth="1"/>
    <col min="5895" max="5895" width="6.88671875" customWidth="1"/>
    <col min="5896" max="5896" width="9.5546875" customWidth="1"/>
    <col min="5897" max="5898" width="12.109375" customWidth="1"/>
    <col min="5899" max="5899" width="7.33203125" customWidth="1"/>
    <col min="5900" max="5900" width="12.109375" customWidth="1"/>
    <col min="5901" max="5901" width="10" customWidth="1"/>
    <col min="5902" max="5902" width="7" customWidth="1"/>
    <col min="6145" max="6145" width="74.33203125" customWidth="1"/>
    <col min="6146" max="6146" width="5" customWidth="1"/>
    <col min="6147" max="6147" width="4.44140625" customWidth="1"/>
    <col min="6148" max="6148" width="10" customWidth="1"/>
    <col min="6149" max="6149" width="9.6640625" customWidth="1"/>
    <col min="6150" max="6150" width="7.109375" customWidth="1"/>
    <col min="6151" max="6151" width="6.88671875" customWidth="1"/>
    <col min="6152" max="6152" width="9.5546875" customWidth="1"/>
    <col min="6153" max="6154" width="12.109375" customWidth="1"/>
    <col min="6155" max="6155" width="7.33203125" customWidth="1"/>
    <col min="6156" max="6156" width="12.109375" customWidth="1"/>
    <col min="6157" max="6157" width="10" customWidth="1"/>
    <col min="6158" max="6158" width="7" customWidth="1"/>
    <col min="6401" max="6401" width="74.33203125" customWidth="1"/>
    <col min="6402" max="6402" width="5" customWidth="1"/>
    <col min="6403" max="6403" width="4.44140625" customWidth="1"/>
    <col min="6404" max="6404" width="10" customWidth="1"/>
    <col min="6405" max="6405" width="9.6640625" customWidth="1"/>
    <col min="6406" max="6406" width="7.109375" customWidth="1"/>
    <col min="6407" max="6407" width="6.88671875" customWidth="1"/>
    <col min="6408" max="6408" width="9.5546875" customWidth="1"/>
    <col min="6409" max="6410" width="12.109375" customWidth="1"/>
    <col min="6411" max="6411" width="7.33203125" customWidth="1"/>
    <col min="6412" max="6412" width="12.109375" customWidth="1"/>
    <col min="6413" max="6413" width="10" customWidth="1"/>
    <col min="6414" max="6414" width="7" customWidth="1"/>
    <col min="6657" max="6657" width="74.33203125" customWidth="1"/>
    <col min="6658" max="6658" width="5" customWidth="1"/>
    <col min="6659" max="6659" width="4.44140625" customWidth="1"/>
    <col min="6660" max="6660" width="10" customWidth="1"/>
    <col min="6661" max="6661" width="9.6640625" customWidth="1"/>
    <col min="6662" max="6662" width="7.109375" customWidth="1"/>
    <col min="6663" max="6663" width="6.88671875" customWidth="1"/>
    <col min="6664" max="6664" width="9.5546875" customWidth="1"/>
    <col min="6665" max="6666" width="12.109375" customWidth="1"/>
    <col min="6667" max="6667" width="7.33203125" customWidth="1"/>
    <col min="6668" max="6668" width="12.109375" customWidth="1"/>
    <col min="6669" max="6669" width="10" customWidth="1"/>
    <col min="6670" max="6670" width="7" customWidth="1"/>
    <col min="6913" max="6913" width="74.33203125" customWidth="1"/>
    <col min="6914" max="6914" width="5" customWidth="1"/>
    <col min="6915" max="6915" width="4.44140625" customWidth="1"/>
    <col min="6916" max="6916" width="10" customWidth="1"/>
    <col min="6917" max="6917" width="9.6640625" customWidth="1"/>
    <col min="6918" max="6918" width="7.109375" customWidth="1"/>
    <col min="6919" max="6919" width="6.88671875" customWidth="1"/>
    <col min="6920" max="6920" width="9.5546875" customWidth="1"/>
    <col min="6921" max="6922" width="12.109375" customWidth="1"/>
    <col min="6923" max="6923" width="7.33203125" customWidth="1"/>
    <col min="6924" max="6924" width="12.109375" customWidth="1"/>
    <col min="6925" max="6925" width="10" customWidth="1"/>
    <col min="6926" max="6926" width="7" customWidth="1"/>
    <col min="7169" max="7169" width="74.33203125" customWidth="1"/>
    <col min="7170" max="7170" width="5" customWidth="1"/>
    <col min="7171" max="7171" width="4.44140625" customWidth="1"/>
    <col min="7172" max="7172" width="10" customWidth="1"/>
    <col min="7173" max="7173" width="9.6640625" customWidth="1"/>
    <col min="7174" max="7174" width="7.109375" customWidth="1"/>
    <col min="7175" max="7175" width="6.88671875" customWidth="1"/>
    <col min="7176" max="7176" width="9.5546875" customWidth="1"/>
    <col min="7177" max="7178" width="12.109375" customWidth="1"/>
    <col min="7179" max="7179" width="7.33203125" customWidth="1"/>
    <col min="7180" max="7180" width="12.109375" customWidth="1"/>
    <col min="7181" max="7181" width="10" customWidth="1"/>
    <col min="7182" max="7182" width="7" customWidth="1"/>
    <col min="7425" max="7425" width="74.33203125" customWidth="1"/>
    <col min="7426" max="7426" width="5" customWidth="1"/>
    <col min="7427" max="7427" width="4.44140625" customWidth="1"/>
    <col min="7428" max="7428" width="10" customWidth="1"/>
    <col min="7429" max="7429" width="9.6640625" customWidth="1"/>
    <col min="7430" max="7430" width="7.109375" customWidth="1"/>
    <col min="7431" max="7431" width="6.88671875" customWidth="1"/>
    <col min="7432" max="7432" width="9.5546875" customWidth="1"/>
    <col min="7433" max="7434" width="12.109375" customWidth="1"/>
    <col min="7435" max="7435" width="7.33203125" customWidth="1"/>
    <col min="7436" max="7436" width="12.109375" customWidth="1"/>
    <col min="7437" max="7437" width="10" customWidth="1"/>
    <col min="7438" max="7438" width="7" customWidth="1"/>
    <col min="7681" max="7681" width="74.33203125" customWidth="1"/>
    <col min="7682" max="7682" width="5" customWidth="1"/>
    <col min="7683" max="7683" width="4.44140625" customWidth="1"/>
    <col min="7684" max="7684" width="10" customWidth="1"/>
    <col min="7685" max="7685" width="9.6640625" customWidth="1"/>
    <col min="7686" max="7686" width="7.109375" customWidth="1"/>
    <col min="7687" max="7687" width="6.88671875" customWidth="1"/>
    <col min="7688" max="7688" width="9.5546875" customWidth="1"/>
    <col min="7689" max="7690" width="12.109375" customWidth="1"/>
    <col min="7691" max="7691" width="7.33203125" customWidth="1"/>
    <col min="7692" max="7692" width="12.109375" customWidth="1"/>
    <col min="7693" max="7693" width="10" customWidth="1"/>
    <col min="7694" max="7694" width="7" customWidth="1"/>
    <col min="7937" max="7937" width="74.33203125" customWidth="1"/>
    <col min="7938" max="7938" width="5" customWidth="1"/>
    <col min="7939" max="7939" width="4.44140625" customWidth="1"/>
    <col min="7940" max="7940" width="10" customWidth="1"/>
    <col min="7941" max="7941" width="9.6640625" customWidth="1"/>
    <col min="7942" max="7942" width="7.109375" customWidth="1"/>
    <col min="7943" max="7943" width="6.88671875" customWidth="1"/>
    <col min="7944" max="7944" width="9.5546875" customWidth="1"/>
    <col min="7945" max="7946" width="12.109375" customWidth="1"/>
    <col min="7947" max="7947" width="7.33203125" customWidth="1"/>
    <col min="7948" max="7948" width="12.109375" customWidth="1"/>
    <col min="7949" max="7949" width="10" customWidth="1"/>
    <col min="7950" max="7950" width="7" customWidth="1"/>
    <col min="8193" max="8193" width="74.33203125" customWidth="1"/>
    <col min="8194" max="8194" width="5" customWidth="1"/>
    <col min="8195" max="8195" width="4.44140625" customWidth="1"/>
    <col min="8196" max="8196" width="10" customWidth="1"/>
    <col min="8197" max="8197" width="9.6640625" customWidth="1"/>
    <col min="8198" max="8198" width="7.109375" customWidth="1"/>
    <col min="8199" max="8199" width="6.88671875" customWidth="1"/>
    <col min="8200" max="8200" width="9.5546875" customWidth="1"/>
    <col min="8201" max="8202" width="12.109375" customWidth="1"/>
    <col min="8203" max="8203" width="7.33203125" customWidth="1"/>
    <col min="8204" max="8204" width="12.109375" customWidth="1"/>
    <col min="8205" max="8205" width="10" customWidth="1"/>
    <col min="8206" max="8206" width="7" customWidth="1"/>
    <col min="8449" max="8449" width="74.33203125" customWidth="1"/>
    <col min="8450" max="8450" width="5" customWidth="1"/>
    <col min="8451" max="8451" width="4.44140625" customWidth="1"/>
    <col min="8452" max="8452" width="10" customWidth="1"/>
    <col min="8453" max="8453" width="9.6640625" customWidth="1"/>
    <col min="8454" max="8454" width="7.109375" customWidth="1"/>
    <col min="8455" max="8455" width="6.88671875" customWidth="1"/>
    <col min="8456" max="8456" width="9.5546875" customWidth="1"/>
    <col min="8457" max="8458" width="12.109375" customWidth="1"/>
    <col min="8459" max="8459" width="7.33203125" customWidth="1"/>
    <col min="8460" max="8460" width="12.109375" customWidth="1"/>
    <col min="8461" max="8461" width="10" customWidth="1"/>
    <col min="8462" max="8462" width="7" customWidth="1"/>
    <col min="8705" max="8705" width="74.33203125" customWidth="1"/>
    <col min="8706" max="8706" width="5" customWidth="1"/>
    <col min="8707" max="8707" width="4.44140625" customWidth="1"/>
    <col min="8708" max="8708" width="10" customWidth="1"/>
    <col min="8709" max="8709" width="9.6640625" customWidth="1"/>
    <col min="8710" max="8710" width="7.109375" customWidth="1"/>
    <col min="8711" max="8711" width="6.88671875" customWidth="1"/>
    <col min="8712" max="8712" width="9.5546875" customWidth="1"/>
    <col min="8713" max="8714" width="12.109375" customWidth="1"/>
    <col min="8715" max="8715" width="7.33203125" customWidth="1"/>
    <col min="8716" max="8716" width="12.109375" customWidth="1"/>
    <col min="8717" max="8717" width="10" customWidth="1"/>
    <col min="8718" max="8718" width="7" customWidth="1"/>
    <col min="8961" max="8961" width="74.33203125" customWidth="1"/>
    <col min="8962" max="8962" width="5" customWidth="1"/>
    <col min="8963" max="8963" width="4.44140625" customWidth="1"/>
    <col min="8964" max="8964" width="10" customWidth="1"/>
    <col min="8965" max="8965" width="9.6640625" customWidth="1"/>
    <col min="8966" max="8966" width="7.109375" customWidth="1"/>
    <col min="8967" max="8967" width="6.88671875" customWidth="1"/>
    <col min="8968" max="8968" width="9.5546875" customWidth="1"/>
    <col min="8969" max="8970" width="12.109375" customWidth="1"/>
    <col min="8971" max="8971" width="7.33203125" customWidth="1"/>
    <col min="8972" max="8972" width="12.109375" customWidth="1"/>
    <col min="8973" max="8973" width="10" customWidth="1"/>
    <col min="8974" max="8974" width="7" customWidth="1"/>
    <col min="9217" max="9217" width="74.33203125" customWidth="1"/>
    <col min="9218" max="9218" width="5" customWidth="1"/>
    <col min="9219" max="9219" width="4.44140625" customWidth="1"/>
    <col min="9220" max="9220" width="10" customWidth="1"/>
    <col min="9221" max="9221" width="9.6640625" customWidth="1"/>
    <col min="9222" max="9222" width="7.109375" customWidth="1"/>
    <col min="9223" max="9223" width="6.88671875" customWidth="1"/>
    <col min="9224" max="9224" width="9.5546875" customWidth="1"/>
    <col min="9225" max="9226" width="12.109375" customWidth="1"/>
    <col min="9227" max="9227" width="7.33203125" customWidth="1"/>
    <col min="9228" max="9228" width="12.109375" customWidth="1"/>
    <col min="9229" max="9229" width="10" customWidth="1"/>
    <col min="9230" max="9230" width="7" customWidth="1"/>
    <col min="9473" max="9473" width="74.33203125" customWidth="1"/>
    <col min="9474" max="9474" width="5" customWidth="1"/>
    <col min="9475" max="9475" width="4.44140625" customWidth="1"/>
    <col min="9476" max="9476" width="10" customWidth="1"/>
    <col min="9477" max="9477" width="9.6640625" customWidth="1"/>
    <col min="9478" max="9478" width="7.109375" customWidth="1"/>
    <col min="9479" max="9479" width="6.88671875" customWidth="1"/>
    <col min="9480" max="9480" width="9.5546875" customWidth="1"/>
    <col min="9481" max="9482" width="12.109375" customWidth="1"/>
    <col min="9483" max="9483" width="7.33203125" customWidth="1"/>
    <col min="9484" max="9484" width="12.109375" customWidth="1"/>
    <col min="9485" max="9485" width="10" customWidth="1"/>
    <col min="9486" max="9486" width="7" customWidth="1"/>
    <col min="9729" max="9729" width="74.33203125" customWidth="1"/>
    <col min="9730" max="9730" width="5" customWidth="1"/>
    <col min="9731" max="9731" width="4.44140625" customWidth="1"/>
    <col min="9732" max="9732" width="10" customWidth="1"/>
    <col min="9733" max="9733" width="9.6640625" customWidth="1"/>
    <col min="9734" max="9734" width="7.109375" customWidth="1"/>
    <col min="9735" max="9735" width="6.88671875" customWidth="1"/>
    <col min="9736" max="9736" width="9.5546875" customWidth="1"/>
    <col min="9737" max="9738" width="12.109375" customWidth="1"/>
    <col min="9739" max="9739" width="7.33203125" customWidth="1"/>
    <col min="9740" max="9740" width="12.109375" customWidth="1"/>
    <col min="9741" max="9741" width="10" customWidth="1"/>
    <col min="9742" max="9742" width="7" customWidth="1"/>
    <col min="9985" max="9985" width="74.33203125" customWidth="1"/>
    <col min="9986" max="9986" width="5" customWidth="1"/>
    <col min="9987" max="9987" width="4.44140625" customWidth="1"/>
    <col min="9988" max="9988" width="10" customWidth="1"/>
    <col min="9989" max="9989" width="9.6640625" customWidth="1"/>
    <col min="9990" max="9990" width="7.109375" customWidth="1"/>
    <col min="9991" max="9991" width="6.88671875" customWidth="1"/>
    <col min="9992" max="9992" width="9.5546875" customWidth="1"/>
    <col min="9993" max="9994" width="12.109375" customWidth="1"/>
    <col min="9995" max="9995" width="7.33203125" customWidth="1"/>
    <col min="9996" max="9996" width="12.109375" customWidth="1"/>
    <col min="9997" max="9997" width="10" customWidth="1"/>
    <col min="9998" max="9998" width="7" customWidth="1"/>
    <col min="10241" max="10241" width="74.33203125" customWidth="1"/>
    <col min="10242" max="10242" width="5" customWidth="1"/>
    <col min="10243" max="10243" width="4.44140625" customWidth="1"/>
    <col min="10244" max="10244" width="10" customWidth="1"/>
    <col min="10245" max="10245" width="9.6640625" customWidth="1"/>
    <col min="10246" max="10246" width="7.109375" customWidth="1"/>
    <col min="10247" max="10247" width="6.88671875" customWidth="1"/>
    <col min="10248" max="10248" width="9.5546875" customWidth="1"/>
    <col min="10249" max="10250" width="12.109375" customWidth="1"/>
    <col min="10251" max="10251" width="7.33203125" customWidth="1"/>
    <col min="10252" max="10252" width="12.109375" customWidth="1"/>
    <col min="10253" max="10253" width="10" customWidth="1"/>
    <col min="10254" max="10254" width="7" customWidth="1"/>
    <col min="10497" max="10497" width="74.33203125" customWidth="1"/>
    <col min="10498" max="10498" width="5" customWidth="1"/>
    <col min="10499" max="10499" width="4.44140625" customWidth="1"/>
    <col min="10500" max="10500" width="10" customWidth="1"/>
    <col min="10501" max="10501" width="9.6640625" customWidth="1"/>
    <col min="10502" max="10502" width="7.109375" customWidth="1"/>
    <col min="10503" max="10503" width="6.88671875" customWidth="1"/>
    <col min="10504" max="10504" width="9.5546875" customWidth="1"/>
    <col min="10505" max="10506" width="12.109375" customWidth="1"/>
    <col min="10507" max="10507" width="7.33203125" customWidth="1"/>
    <col min="10508" max="10508" width="12.109375" customWidth="1"/>
    <col min="10509" max="10509" width="10" customWidth="1"/>
    <col min="10510" max="10510" width="7" customWidth="1"/>
    <col min="10753" max="10753" width="74.33203125" customWidth="1"/>
    <col min="10754" max="10754" width="5" customWidth="1"/>
    <col min="10755" max="10755" width="4.44140625" customWidth="1"/>
    <col min="10756" max="10756" width="10" customWidth="1"/>
    <col min="10757" max="10757" width="9.6640625" customWidth="1"/>
    <col min="10758" max="10758" width="7.109375" customWidth="1"/>
    <col min="10759" max="10759" width="6.88671875" customWidth="1"/>
    <col min="10760" max="10760" width="9.5546875" customWidth="1"/>
    <col min="10761" max="10762" width="12.109375" customWidth="1"/>
    <col min="10763" max="10763" width="7.33203125" customWidth="1"/>
    <col min="10764" max="10764" width="12.109375" customWidth="1"/>
    <col min="10765" max="10765" width="10" customWidth="1"/>
    <col min="10766" max="10766" width="7" customWidth="1"/>
    <col min="11009" max="11009" width="74.33203125" customWidth="1"/>
    <col min="11010" max="11010" width="5" customWidth="1"/>
    <col min="11011" max="11011" width="4.44140625" customWidth="1"/>
    <col min="11012" max="11012" width="10" customWidth="1"/>
    <col min="11013" max="11013" width="9.6640625" customWidth="1"/>
    <col min="11014" max="11014" width="7.109375" customWidth="1"/>
    <col min="11015" max="11015" width="6.88671875" customWidth="1"/>
    <col min="11016" max="11016" width="9.5546875" customWidth="1"/>
    <col min="11017" max="11018" width="12.109375" customWidth="1"/>
    <col min="11019" max="11019" width="7.33203125" customWidth="1"/>
    <col min="11020" max="11020" width="12.109375" customWidth="1"/>
    <col min="11021" max="11021" width="10" customWidth="1"/>
    <col min="11022" max="11022" width="7" customWidth="1"/>
    <col min="11265" max="11265" width="74.33203125" customWidth="1"/>
    <col min="11266" max="11266" width="5" customWidth="1"/>
    <col min="11267" max="11267" width="4.44140625" customWidth="1"/>
    <col min="11268" max="11268" width="10" customWidth="1"/>
    <col min="11269" max="11269" width="9.6640625" customWidth="1"/>
    <col min="11270" max="11270" width="7.109375" customWidth="1"/>
    <col min="11271" max="11271" width="6.88671875" customWidth="1"/>
    <col min="11272" max="11272" width="9.5546875" customWidth="1"/>
    <col min="11273" max="11274" width="12.109375" customWidth="1"/>
    <col min="11275" max="11275" width="7.33203125" customWidth="1"/>
    <col min="11276" max="11276" width="12.109375" customWidth="1"/>
    <col min="11277" max="11277" width="10" customWidth="1"/>
    <col min="11278" max="11278" width="7" customWidth="1"/>
    <col min="11521" max="11521" width="74.33203125" customWidth="1"/>
    <col min="11522" max="11522" width="5" customWidth="1"/>
    <col min="11523" max="11523" width="4.44140625" customWidth="1"/>
    <col min="11524" max="11524" width="10" customWidth="1"/>
    <col min="11525" max="11525" width="9.6640625" customWidth="1"/>
    <col min="11526" max="11526" width="7.109375" customWidth="1"/>
    <col min="11527" max="11527" width="6.88671875" customWidth="1"/>
    <col min="11528" max="11528" width="9.5546875" customWidth="1"/>
    <col min="11529" max="11530" width="12.109375" customWidth="1"/>
    <col min="11531" max="11531" width="7.33203125" customWidth="1"/>
    <col min="11532" max="11532" width="12.109375" customWidth="1"/>
    <col min="11533" max="11533" width="10" customWidth="1"/>
    <col min="11534" max="11534" width="7" customWidth="1"/>
    <col min="11777" max="11777" width="74.33203125" customWidth="1"/>
    <col min="11778" max="11778" width="5" customWidth="1"/>
    <col min="11779" max="11779" width="4.44140625" customWidth="1"/>
    <col min="11780" max="11780" width="10" customWidth="1"/>
    <col min="11781" max="11781" width="9.6640625" customWidth="1"/>
    <col min="11782" max="11782" width="7.109375" customWidth="1"/>
    <col min="11783" max="11783" width="6.88671875" customWidth="1"/>
    <col min="11784" max="11784" width="9.5546875" customWidth="1"/>
    <col min="11785" max="11786" width="12.109375" customWidth="1"/>
    <col min="11787" max="11787" width="7.33203125" customWidth="1"/>
    <col min="11788" max="11788" width="12.109375" customWidth="1"/>
    <col min="11789" max="11789" width="10" customWidth="1"/>
    <col min="11790" max="11790" width="7" customWidth="1"/>
    <col min="12033" max="12033" width="74.33203125" customWidth="1"/>
    <col min="12034" max="12034" width="5" customWidth="1"/>
    <col min="12035" max="12035" width="4.44140625" customWidth="1"/>
    <col min="12036" max="12036" width="10" customWidth="1"/>
    <col min="12037" max="12037" width="9.6640625" customWidth="1"/>
    <col min="12038" max="12038" width="7.109375" customWidth="1"/>
    <col min="12039" max="12039" width="6.88671875" customWidth="1"/>
    <col min="12040" max="12040" width="9.5546875" customWidth="1"/>
    <col min="12041" max="12042" width="12.109375" customWidth="1"/>
    <col min="12043" max="12043" width="7.33203125" customWidth="1"/>
    <col min="12044" max="12044" width="12.109375" customWidth="1"/>
    <col min="12045" max="12045" width="10" customWidth="1"/>
    <col min="12046" max="12046" width="7" customWidth="1"/>
    <col min="12289" max="12289" width="74.33203125" customWidth="1"/>
    <col min="12290" max="12290" width="5" customWidth="1"/>
    <col min="12291" max="12291" width="4.44140625" customWidth="1"/>
    <col min="12292" max="12292" width="10" customWidth="1"/>
    <col min="12293" max="12293" width="9.6640625" customWidth="1"/>
    <col min="12294" max="12294" width="7.109375" customWidth="1"/>
    <col min="12295" max="12295" width="6.88671875" customWidth="1"/>
    <col min="12296" max="12296" width="9.5546875" customWidth="1"/>
    <col min="12297" max="12298" width="12.109375" customWidth="1"/>
    <col min="12299" max="12299" width="7.33203125" customWidth="1"/>
    <col min="12300" max="12300" width="12.109375" customWidth="1"/>
    <col min="12301" max="12301" width="10" customWidth="1"/>
    <col min="12302" max="12302" width="7" customWidth="1"/>
    <col min="12545" max="12545" width="74.33203125" customWidth="1"/>
    <col min="12546" max="12546" width="5" customWidth="1"/>
    <col min="12547" max="12547" width="4.44140625" customWidth="1"/>
    <col min="12548" max="12548" width="10" customWidth="1"/>
    <col min="12549" max="12549" width="9.6640625" customWidth="1"/>
    <col min="12550" max="12550" width="7.109375" customWidth="1"/>
    <col min="12551" max="12551" width="6.88671875" customWidth="1"/>
    <col min="12552" max="12552" width="9.5546875" customWidth="1"/>
    <col min="12553" max="12554" width="12.109375" customWidth="1"/>
    <col min="12555" max="12555" width="7.33203125" customWidth="1"/>
    <col min="12556" max="12556" width="12.109375" customWidth="1"/>
    <col min="12557" max="12557" width="10" customWidth="1"/>
    <col min="12558" max="12558" width="7" customWidth="1"/>
    <col min="12801" max="12801" width="74.33203125" customWidth="1"/>
    <col min="12802" max="12802" width="5" customWidth="1"/>
    <col min="12803" max="12803" width="4.44140625" customWidth="1"/>
    <col min="12804" max="12804" width="10" customWidth="1"/>
    <col min="12805" max="12805" width="9.6640625" customWidth="1"/>
    <col min="12806" max="12806" width="7.109375" customWidth="1"/>
    <col min="12807" max="12807" width="6.88671875" customWidth="1"/>
    <col min="12808" max="12808" width="9.5546875" customWidth="1"/>
    <col min="12809" max="12810" width="12.109375" customWidth="1"/>
    <col min="12811" max="12811" width="7.33203125" customWidth="1"/>
    <col min="12812" max="12812" width="12.109375" customWidth="1"/>
    <col min="12813" max="12813" width="10" customWidth="1"/>
    <col min="12814" max="12814" width="7" customWidth="1"/>
    <col min="13057" max="13057" width="74.33203125" customWidth="1"/>
    <col min="13058" max="13058" width="5" customWidth="1"/>
    <col min="13059" max="13059" width="4.44140625" customWidth="1"/>
    <col min="13060" max="13060" width="10" customWidth="1"/>
    <col min="13061" max="13061" width="9.6640625" customWidth="1"/>
    <col min="13062" max="13062" width="7.109375" customWidth="1"/>
    <col min="13063" max="13063" width="6.88671875" customWidth="1"/>
    <col min="13064" max="13064" width="9.5546875" customWidth="1"/>
    <col min="13065" max="13066" width="12.109375" customWidth="1"/>
    <col min="13067" max="13067" width="7.33203125" customWidth="1"/>
    <col min="13068" max="13068" width="12.109375" customWidth="1"/>
    <col min="13069" max="13069" width="10" customWidth="1"/>
    <col min="13070" max="13070" width="7" customWidth="1"/>
    <col min="13313" max="13313" width="74.33203125" customWidth="1"/>
    <col min="13314" max="13314" width="5" customWidth="1"/>
    <col min="13315" max="13315" width="4.44140625" customWidth="1"/>
    <col min="13316" max="13316" width="10" customWidth="1"/>
    <col min="13317" max="13317" width="9.6640625" customWidth="1"/>
    <col min="13318" max="13318" width="7.109375" customWidth="1"/>
    <col min="13319" max="13319" width="6.88671875" customWidth="1"/>
    <col min="13320" max="13320" width="9.5546875" customWidth="1"/>
    <col min="13321" max="13322" width="12.109375" customWidth="1"/>
    <col min="13323" max="13323" width="7.33203125" customWidth="1"/>
    <col min="13324" max="13324" width="12.109375" customWidth="1"/>
    <col min="13325" max="13325" width="10" customWidth="1"/>
    <col min="13326" max="13326" width="7" customWidth="1"/>
    <col min="13569" max="13569" width="74.33203125" customWidth="1"/>
    <col min="13570" max="13570" width="5" customWidth="1"/>
    <col min="13571" max="13571" width="4.44140625" customWidth="1"/>
    <col min="13572" max="13572" width="10" customWidth="1"/>
    <col min="13573" max="13573" width="9.6640625" customWidth="1"/>
    <col min="13574" max="13574" width="7.109375" customWidth="1"/>
    <col min="13575" max="13575" width="6.88671875" customWidth="1"/>
    <col min="13576" max="13576" width="9.5546875" customWidth="1"/>
    <col min="13577" max="13578" width="12.109375" customWidth="1"/>
    <col min="13579" max="13579" width="7.33203125" customWidth="1"/>
    <col min="13580" max="13580" width="12.109375" customWidth="1"/>
    <col min="13581" max="13581" width="10" customWidth="1"/>
    <col min="13582" max="13582" width="7" customWidth="1"/>
    <col min="13825" max="13825" width="74.33203125" customWidth="1"/>
    <col min="13826" max="13826" width="5" customWidth="1"/>
    <col min="13827" max="13827" width="4.44140625" customWidth="1"/>
    <col min="13828" max="13828" width="10" customWidth="1"/>
    <col min="13829" max="13829" width="9.6640625" customWidth="1"/>
    <col min="13830" max="13830" width="7.109375" customWidth="1"/>
    <col min="13831" max="13831" width="6.88671875" customWidth="1"/>
    <col min="13832" max="13832" width="9.5546875" customWidth="1"/>
    <col min="13833" max="13834" width="12.109375" customWidth="1"/>
    <col min="13835" max="13835" width="7.33203125" customWidth="1"/>
    <col min="13836" max="13836" width="12.109375" customWidth="1"/>
    <col min="13837" max="13837" width="10" customWidth="1"/>
    <col min="13838" max="13838" width="7" customWidth="1"/>
    <col min="14081" max="14081" width="74.33203125" customWidth="1"/>
    <col min="14082" max="14082" width="5" customWidth="1"/>
    <col min="14083" max="14083" width="4.44140625" customWidth="1"/>
    <col min="14084" max="14084" width="10" customWidth="1"/>
    <col min="14085" max="14085" width="9.6640625" customWidth="1"/>
    <col min="14086" max="14086" width="7.109375" customWidth="1"/>
    <col min="14087" max="14087" width="6.88671875" customWidth="1"/>
    <col min="14088" max="14088" width="9.5546875" customWidth="1"/>
    <col min="14089" max="14090" width="12.109375" customWidth="1"/>
    <col min="14091" max="14091" width="7.33203125" customWidth="1"/>
    <col min="14092" max="14092" width="12.109375" customWidth="1"/>
    <col min="14093" max="14093" width="10" customWidth="1"/>
    <col min="14094" max="14094" width="7" customWidth="1"/>
    <col min="14337" max="14337" width="74.33203125" customWidth="1"/>
    <col min="14338" max="14338" width="5" customWidth="1"/>
    <col min="14339" max="14339" width="4.44140625" customWidth="1"/>
    <col min="14340" max="14340" width="10" customWidth="1"/>
    <col min="14341" max="14341" width="9.6640625" customWidth="1"/>
    <col min="14342" max="14342" width="7.109375" customWidth="1"/>
    <col min="14343" max="14343" width="6.88671875" customWidth="1"/>
    <col min="14344" max="14344" width="9.5546875" customWidth="1"/>
    <col min="14345" max="14346" width="12.109375" customWidth="1"/>
    <col min="14347" max="14347" width="7.33203125" customWidth="1"/>
    <col min="14348" max="14348" width="12.109375" customWidth="1"/>
    <col min="14349" max="14349" width="10" customWidth="1"/>
    <col min="14350" max="14350" width="7" customWidth="1"/>
    <col min="14593" max="14593" width="74.33203125" customWidth="1"/>
    <col min="14594" max="14594" width="5" customWidth="1"/>
    <col min="14595" max="14595" width="4.44140625" customWidth="1"/>
    <col min="14596" max="14596" width="10" customWidth="1"/>
    <col min="14597" max="14597" width="9.6640625" customWidth="1"/>
    <col min="14598" max="14598" width="7.109375" customWidth="1"/>
    <col min="14599" max="14599" width="6.88671875" customWidth="1"/>
    <col min="14600" max="14600" width="9.5546875" customWidth="1"/>
    <col min="14601" max="14602" width="12.109375" customWidth="1"/>
    <col min="14603" max="14603" width="7.33203125" customWidth="1"/>
    <col min="14604" max="14604" width="12.109375" customWidth="1"/>
    <col min="14605" max="14605" width="10" customWidth="1"/>
    <col min="14606" max="14606" width="7" customWidth="1"/>
    <col min="14849" max="14849" width="74.33203125" customWidth="1"/>
    <col min="14850" max="14850" width="5" customWidth="1"/>
    <col min="14851" max="14851" width="4.44140625" customWidth="1"/>
    <col min="14852" max="14852" width="10" customWidth="1"/>
    <col min="14853" max="14853" width="9.6640625" customWidth="1"/>
    <col min="14854" max="14854" width="7.109375" customWidth="1"/>
    <col min="14855" max="14855" width="6.88671875" customWidth="1"/>
    <col min="14856" max="14856" width="9.5546875" customWidth="1"/>
    <col min="14857" max="14858" width="12.109375" customWidth="1"/>
    <col min="14859" max="14859" width="7.33203125" customWidth="1"/>
    <col min="14860" max="14860" width="12.109375" customWidth="1"/>
    <col min="14861" max="14861" width="10" customWidth="1"/>
    <col min="14862" max="14862" width="7" customWidth="1"/>
    <col min="15105" max="15105" width="74.33203125" customWidth="1"/>
    <col min="15106" max="15106" width="5" customWidth="1"/>
    <col min="15107" max="15107" width="4.44140625" customWidth="1"/>
    <col min="15108" max="15108" width="10" customWidth="1"/>
    <col min="15109" max="15109" width="9.6640625" customWidth="1"/>
    <col min="15110" max="15110" width="7.109375" customWidth="1"/>
    <col min="15111" max="15111" width="6.88671875" customWidth="1"/>
    <col min="15112" max="15112" width="9.5546875" customWidth="1"/>
    <col min="15113" max="15114" width="12.109375" customWidth="1"/>
    <col min="15115" max="15115" width="7.33203125" customWidth="1"/>
    <col min="15116" max="15116" width="12.109375" customWidth="1"/>
    <col min="15117" max="15117" width="10" customWidth="1"/>
    <col min="15118" max="15118" width="7" customWidth="1"/>
    <col min="15361" max="15361" width="74.33203125" customWidth="1"/>
    <col min="15362" max="15362" width="5" customWidth="1"/>
    <col min="15363" max="15363" width="4.44140625" customWidth="1"/>
    <col min="15364" max="15364" width="10" customWidth="1"/>
    <col min="15365" max="15365" width="9.6640625" customWidth="1"/>
    <col min="15366" max="15366" width="7.109375" customWidth="1"/>
    <col min="15367" max="15367" width="6.88671875" customWidth="1"/>
    <col min="15368" max="15368" width="9.5546875" customWidth="1"/>
    <col min="15369" max="15370" width="12.109375" customWidth="1"/>
    <col min="15371" max="15371" width="7.33203125" customWidth="1"/>
    <col min="15372" max="15372" width="12.109375" customWidth="1"/>
    <col min="15373" max="15373" width="10" customWidth="1"/>
    <col min="15374" max="15374" width="7" customWidth="1"/>
    <col min="15617" max="15617" width="74.33203125" customWidth="1"/>
    <col min="15618" max="15618" width="5" customWidth="1"/>
    <col min="15619" max="15619" width="4.44140625" customWidth="1"/>
    <col min="15620" max="15620" width="10" customWidth="1"/>
    <col min="15621" max="15621" width="9.6640625" customWidth="1"/>
    <col min="15622" max="15622" width="7.109375" customWidth="1"/>
    <col min="15623" max="15623" width="6.88671875" customWidth="1"/>
    <col min="15624" max="15624" width="9.5546875" customWidth="1"/>
    <col min="15625" max="15626" width="12.109375" customWidth="1"/>
    <col min="15627" max="15627" width="7.33203125" customWidth="1"/>
    <col min="15628" max="15628" width="12.109375" customWidth="1"/>
    <col min="15629" max="15629" width="10" customWidth="1"/>
    <col min="15630" max="15630" width="7" customWidth="1"/>
    <col min="15873" max="15873" width="74.33203125" customWidth="1"/>
    <col min="15874" max="15874" width="5" customWidth="1"/>
    <col min="15875" max="15875" width="4.44140625" customWidth="1"/>
    <col min="15876" max="15876" width="10" customWidth="1"/>
    <col min="15877" max="15877" width="9.6640625" customWidth="1"/>
    <col min="15878" max="15878" width="7.109375" customWidth="1"/>
    <col min="15879" max="15879" width="6.88671875" customWidth="1"/>
    <col min="15880" max="15880" width="9.5546875" customWidth="1"/>
    <col min="15881" max="15882" width="12.109375" customWidth="1"/>
    <col min="15883" max="15883" width="7.33203125" customWidth="1"/>
    <col min="15884" max="15884" width="12.109375" customWidth="1"/>
    <col min="15885" max="15885" width="10" customWidth="1"/>
    <col min="15886" max="15886" width="7" customWidth="1"/>
    <col min="16129" max="16129" width="74.33203125" customWidth="1"/>
    <col min="16130" max="16130" width="5" customWidth="1"/>
    <col min="16131" max="16131" width="4.44140625" customWidth="1"/>
    <col min="16132" max="16132" width="10" customWidth="1"/>
    <col min="16133" max="16133" width="9.6640625" customWidth="1"/>
    <col min="16134" max="16134" width="7.109375" customWidth="1"/>
    <col min="16135" max="16135" width="6.88671875" customWidth="1"/>
    <col min="16136" max="16136" width="9.5546875" customWidth="1"/>
    <col min="16137" max="16138" width="12.109375" customWidth="1"/>
    <col min="16139" max="16139" width="7.33203125" customWidth="1"/>
    <col min="16140" max="16140" width="12.109375" customWidth="1"/>
    <col min="16141" max="16141" width="10" customWidth="1"/>
    <col min="16142" max="16142" width="7" customWidth="1"/>
  </cols>
  <sheetData>
    <row r="1" spans="1:17" s="1" customFormat="1" ht="15" customHeight="1" x14ac:dyDescent="0.25">
      <c r="H1" s="194"/>
      <c r="I1" s="95" t="s">
        <v>233</v>
      </c>
      <c r="J1" s="95"/>
      <c r="K1" s="95"/>
      <c r="L1" s="95"/>
      <c r="M1" s="95"/>
      <c r="N1" s="194"/>
    </row>
    <row r="2" spans="1:17" s="1" customFormat="1" ht="13.8" x14ac:dyDescent="0.25">
      <c r="G2" s="194"/>
      <c r="H2" s="194"/>
      <c r="I2" s="95"/>
      <c r="J2" s="95"/>
      <c r="K2" s="95"/>
      <c r="L2" s="95"/>
      <c r="M2" s="95"/>
      <c r="N2" s="194"/>
    </row>
    <row r="3" spans="1:17" s="1" customFormat="1" ht="13.8" x14ac:dyDescent="0.25">
      <c r="A3" s="5" t="s">
        <v>118</v>
      </c>
      <c r="B3" s="5"/>
      <c r="C3" s="5"/>
      <c r="D3" s="5"/>
      <c r="E3" s="5"/>
      <c r="F3" s="5"/>
      <c r="G3" s="5"/>
      <c r="H3" s="5"/>
      <c r="I3" s="5"/>
      <c r="J3" s="5"/>
      <c r="K3" s="5"/>
      <c r="L3" s="5"/>
      <c r="M3" s="5"/>
      <c r="N3" s="194"/>
    </row>
    <row r="4" spans="1:17" s="1" customFormat="1" ht="13.8" x14ac:dyDescent="0.25">
      <c r="A4" s="5" t="s">
        <v>234</v>
      </c>
      <c r="B4" s="5"/>
      <c r="C4" s="5"/>
      <c r="D4" s="5"/>
      <c r="E4" s="5"/>
      <c r="F4" s="5"/>
      <c r="G4" s="5"/>
      <c r="H4" s="5"/>
      <c r="I4" s="5"/>
      <c r="J4" s="5"/>
      <c r="K4" s="5"/>
      <c r="L4" s="5"/>
      <c r="M4" s="5"/>
      <c r="N4" s="99"/>
      <c r="O4" s="99"/>
      <c r="P4" s="99"/>
      <c r="Q4" s="99"/>
    </row>
    <row r="5" spans="1:17" s="1" customFormat="1" ht="13.5" customHeight="1" x14ac:dyDescent="0.25">
      <c r="A5" s="96" t="str">
        <f>IF([1]ЗАПОЛНИТЬ!$F$7=1,CONCATENATE([1]шапки!A4),CONCATENATE([1]шапки!A4,[1]шапки!C4))</f>
        <v xml:space="preserve">(форма </v>
      </c>
      <c r="B5" s="96"/>
      <c r="C5" s="96"/>
      <c r="D5" s="97" t="str">
        <f>IF([1]ЗАПОЛНИТЬ!$F$7=1,[1]шапки!C4,[1]шапки!D4)</f>
        <v xml:space="preserve">№ 4-2д, </v>
      </c>
      <c r="E5" s="99" t="str">
        <f>IF([1]ЗАПОЛНИТЬ!$F$7=1,[1]шапки!D4,"")</f>
        <v>№ 4-2м),</v>
      </c>
      <c r="F5" s="99"/>
      <c r="G5" s="98"/>
      <c r="H5" s="98"/>
      <c r="I5" s="99"/>
      <c r="J5" s="99"/>
      <c r="K5" s="99"/>
      <c r="L5" s="99"/>
      <c r="M5" s="99"/>
      <c r="N5" s="99"/>
      <c r="O5" s="99"/>
      <c r="P5" s="99"/>
      <c r="Q5" s="99"/>
    </row>
    <row r="6" spans="1:17" s="1" customFormat="1" ht="13.8" x14ac:dyDescent="0.25">
      <c r="A6" s="5" t="str">
        <f>CONCATENATE("за ",[1]ЗАПОЛНИТЬ!$B$17," ",[1]ЗАПОЛНИТЬ!$C$17)</f>
        <v>за І квартал 2016 р.</v>
      </c>
      <c r="B6" s="5"/>
      <c r="C6" s="5"/>
      <c r="D6" s="5"/>
      <c r="E6" s="5"/>
      <c r="F6" s="5"/>
      <c r="G6" s="5"/>
      <c r="H6" s="5"/>
      <c r="I6" s="5"/>
      <c r="J6" s="5"/>
      <c r="K6" s="5"/>
      <c r="L6" s="5"/>
      <c r="M6" s="5"/>
    </row>
    <row r="7" spans="1:17" s="21" customFormat="1" ht="4.5" hidden="1" customHeight="1" x14ac:dyDescent="0.2"/>
    <row r="8" spans="1:17" s="21" customFormat="1" ht="9" customHeight="1" x14ac:dyDescent="0.2">
      <c r="M8" s="195" t="s">
        <v>2</v>
      </c>
      <c r="N8" s="195"/>
    </row>
    <row r="9" spans="1:17" s="21" customFormat="1" ht="12" x14ac:dyDescent="0.25">
      <c r="A9" s="196" t="s">
        <v>3</v>
      </c>
      <c r="B9" s="104" t="str">
        <f>[1]ЗАПОЛНИТЬ!B3</f>
        <v>Відділ освіти Амур - Нижньодніпровської районної у місті ради</v>
      </c>
      <c r="C9" s="104"/>
      <c r="D9" s="104"/>
      <c r="E9" s="104"/>
      <c r="F9" s="104"/>
      <c r="G9" s="104"/>
      <c r="H9" s="104"/>
      <c r="I9" s="104"/>
      <c r="J9" s="104"/>
      <c r="K9" s="197"/>
      <c r="L9" s="198" t="str">
        <f>[1]ЗАПОЛНИТЬ!A13</f>
        <v>за ЄДРПОУ</v>
      </c>
      <c r="M9" s="106" t="str">
        <f>[1]ЗАПОЛНИТЬ!B13</f>
        <v>37969169</v>
      </c>
      <c r="N9" s="106"/>
      <c r="O9" s="199"/>
    </row>
    <row r="10" spans="1:17" s="21" customFormat="1" ht="11.25" customHeight="1" x14ac:dyDescent="0.2">
      <c r="A10" s="107" t="s">
        <v>5</v>
      </c>
      <c r="B10" s="108" t="str">
        <f>[1]ЗАПОЛНИТЬ!B5</f>
        <v>49023,м. Дніпропетровськ, пр.Мануйлівський,31</v>
      </c>
      <c r="C10" s="108"/>
      <c r="D10" s="108"/>
      <c r="E10" s="108"/>
      <c r="F10" s="108"/>
      <c r="G10" s="108"/>
      <c r="H10" s="108"/>
      <c r="I10" s="108"/>
      <c r="J10" s="108"/>
      <c r="K10" s="200"/>
      <c r="L10" s="198" t="str">
        <f>[1]ЗАПОЛНИТЬ!A14</f>
        <v>за КОАТУУ</v>
      </c>
      <c r="M10" s="109">
        <f>[1]ЗАПОЛНИТЬ!B14</f>
        <v>1210136300</v>
      </c>
      <c r="N10" s="109"/>
      <c r="O10" s="107"/>
    </row>
    <row r="11" spans="1:17" s="21" customFormat="1" ht="11.25" customHeight="1" x14ac:dyDescent="0.2">
      <c r="A11" s="107" t="str">
        <f>[1]Ф.4.1.КФК20!A11</f>
        <v>Організаційно-правова форма господарювання</v>
      </c>
      <c r="B11" s="108" t="str">
        <f>[1]ЗАПОЛНИТЬ!D15</f>
        <v>Орган місцевого самоврядування</v>
      </c>
      <c r="C11" s="108"/>
      <c r="D11" s="108"/>
      <c r="E11" s="108"/>
      <c r="F11" s="108"/>
      <c r="G11" s="108"/>
      <c r="H11" s="108"/>
      <c r="I11" s="108"/>
      <c r="J11" s="108"/>
      <c r="K11" s="200"/>
      <c r="L11" s="198" t="str">
        <f>[1]ЗАПОЛНИТЬ!A15</f>
        <v>за КОПФГ</v>
      </c>
      <c r="M11" s="109">
        <f>[1]ЗАПОЛНИТЬ!B15</f>
        <v>420</v>
      </c>
      <c r="N11" s="109"/>
      <c r="O11" s="107"/>
    </row>
    <row r="12" spans="1:17" s="21" customFormat="1" ht="11.4" x14ac:dyDescent="0.25">
      <c r="A12" s="110" t="s">
        <v>119</v>
      </c>
      <c r="B12" s="110"/>
      <c r="C12" s="110"/>
      <c r="D12" s="201" t="str">
        <f>[1]ЗАПОЛНИТЬ!H9</f>
        <v>-</v>
      </c>
      <c r="E12" s="202" t="str">
        <f>IF(D12&gt;0,VLOOKUP(D12,'[1]ДовидникКВК(ГОС)'!A$1:B$65536,2,FALSE),"")</f>
        <v>-</v>
      </c>
      <c r="F12" s="202"/>
      <c r="G12" s="202"/>
      <c r="H12" s="202"/>
      <c r="I12" s="202"/>
      <c r="J12" s="202"/>
      <c r="K12" s="203"/>
      <c r="L12" s="114"/>
      <c r="M12" s="114"/>
      <c r="N12" s="204"/>
      <c r="O12" s="199"/>
    </row>
    <row r="13" spans="1:17" s="21" customFormat="1" ht="16.2" x14ac:dyDescent="0.35">
      <c r="A13" s="110" t="s">
        <v>120</v>
      </c>
      <c r="B13" s="110"/>
      <c r="C13" s="110"/>
      <c r="D13" s="205"/>
      <c r="E13" s="206"/>
      <c r="F13" s="206"/>
      <c r="G13" s="206"/>
      <c r="H13" s="206"/>
      <c r="I13" s="206"/>
      <c r="J13" s="206"/>
      <c r="K13" s="206"/>
      <c r="L13" s="206"/>
      <c r="M13" s="206"/>
      <c r="N13" s="207"/>
      <c r="O13" s="199"/>
    </row>
    <row r="14" spans="1:17" s="21" customFormat="1" ht="10.8" x14ac:dyDescent="0.25">
      <c r="A14" s="110" t="s">
        <v>8</v>
      </c>
      <c r="B14" s="110"/>
      <c r="C14" s="110"/>
      <c r="D14" s="117" t="str">
        <f>[1]ЗАПОЛНИТЬ!H10</f>
        <v>10</v>
      </c>
      <c r="E14" s="202" t="str">
        <f>[1]ЗАПОЛНИТЬ!I10</f>
        <v>Орган з питань освіти і науки</v>
      </c>
      <c r="F14" s="202"/>
      <c r="G14" s="202"/>
      <c r="H14" s="202"/>
      <c r="I14" s="202"/>
      <c r="J14" s="202"/>
      <c r="K14" s="202"/>
      <c r="L14" s="202"/>
      <c r="M14" s="202"/>
      <c r="N14" s="207"/>
      <c r="O14" s="199"/>
    </row>
    <row r="15" spans="1:17" s="21" customFormat="1" ht="30.75" customHeight="1" x14ac:dyDescent="0.35">
      <c r="A15" s="110" t="s">
        <v>121</v>
      </c>
      <c r="B15" s="110"/>
      <c r="C15" s="110"/>
      <c r="D15" s="120" t="s">
        <v>122</v>
      </c>
      <c r="E15" s="120"/>
      <c r="F15" s="120"/>
      <c r="G15" s="120"/>
      <c r="H15" s="120"/>
      <c r="I15" s="120"/>
      <c r="J15" s="120"/>
      <c r="K15" s="120"/>
      <c r="L15" s="120"/>
      <c r="M15" s="120"/>
      <c r="N15" s="120"/>
      <c r="O15" s="120"/>
    </row>
    <row r="16" spans="1:17" s="21" customFormat="1" ht="10.199999999999999" x14ac:dyDescent="0.2">
      <c r="A16" s="122" t="s">
        <v>9</v>
      </c>
    </row>
    <row r="17" spans="1:14" s="21" customFormat="1" ht="10.8" thickBot="1" x14ac:dyDescent="0.25">
      <c r="A17" s="122" t="s">
        <v>10</v>
      </c>
    </row>
    <row r="18" spans="1:14" s="21" customFormat="1" ht="11.25" customHeight="1" thickTop="1" thickBot="1" x14ac:dyDescent="0.25">
      <c r="A18" s="29" t="s">
        <v>124</v>
      </c>
      <c r="B18" s="29" t="s">
        <v>235</v>
      </c>
      <c r="C18" s="29" t="s">
        <v>13</v>
      </c>
      <c r="D18" s="29" t="s">
        <v>236</v>
      </c>
      <c r="E18" s="29" t="s">
        <v>127</v>
      </c>
      <c r="F18" s="29"/>
      <c r="G18" s="29" t="s">
        <v>128</v>
      </c>
      <c r="H18" s="29" t="s">
        <v>237</v>
      </c>
      <c r="I18" s="29" t="s">
        <v>238</v>
      </c>
      <c r="J18" s="29" t="s">
        <v>132</v>
      </c>
      <c r="K18" s="29"/>
      <c r="L18" s="29" t="s">
        <v>133</v>
      </c>
      <c r="M18" s="123" t="s">
        <v>134</v>
      </c>
      <c r="N18" s="123"/>
    </row>
    <row r="19" spans="1:14" s="21" customFormat="1" ht="16.5" customHeight="1" thickTop="1" thickBot="1" x14ac:dyDescent="0.25">
      <c r="A19" s="29"/>
      <c r="B19" s="29"/>
      <c r="C19" s="29"/>
      <c r="D19" s="29"/>
      <c r="E19" s="29"/>
      <c r="F19" s="29"/>
      <c r="G19" s="29"/>
      <c r="H19" s="29"/>
      <c r="I19" s="29"/>
      <c r="J19" s="29"/>
      <c r="K19" s="29"/>
      <c r="L19" s="29"/>
      <c r="M19" s="123"/>
      <c r="N19" s="123"/>
    </row>
    <row r="20" spans="1:14" s="21" customFormat="1" ht="57.75" customHeight="1" thickTop="1" thickBot="1" x14ac:dyDescent="0.25">
      <c r="A20" s="29"/>
      <c r="B20" s="29"/>
      <c r="C20" s="29"/>
      <c r="D20" s="29"/>
      <c r="E20" s="125" t="s">
        <v>135</v>
      </c>
      <c r="F20" s="208" t="s">
        <v>136</v>
      </c>
      <c r="G20" s="29"/>
      <c r="H20" s="29"/>
      <c r="I20" s="29"/>
      <c r="J20" s="125" t="s">
        <v>135</v>
      </c>
      <c r="K20" s="208" t="s">
        <v>239</v>
      </c>
      <c r="L20" s="29"/>
      <c r="M20" s="125" t="s">
        <v>135</v>
      </c>
      <c r="N20" s="209" t="s">
        <v>136</v>
      </c>
    </row>
    <row r="21" spans="1:14" s="21" customFormat="1" ht="11.4" thickTop="1" thickBot="1" x14ac:dyDescent="0.25">
      <c r="A21" s="78">
        <v>1</v>
      </c>
      <c r="B21" s="78">
        <v>2</v>
      </c>
      <c r="C21" s="78">
        <v>3</v>
      </c>
      <c r="D21" s="78">
        <v>4</v>
      </c>
      <c r="E21" s="78">
        <v>5</v>
      </c>
      <c r="F21" s="78">
        <v>6</v>
      </c>
      <c r="G21" s="78">
        <v>7</v>
      </c>
      <c r="H21" s="78">
        <v>8</v>
      </c>
      <c r="I21" s="78">
        <v>9</v>
      </c>
      <c r="J21" s="78">
        <v>10</v>
      </c>
      <c r="K21" s="78">
        <v>11</v>
      </c>
      <c r="L21" s="78">
        <v>12</v>
      </c>
      <c r="M21" s="78">
        <v>13</v>
      </c>
      <c r="N21" s="78">
        <v>14</v>
      </c>
    </row>
    <row r="22" spans="1:14" s="21" customFormat="1" ht="11.4" thickTop="1" thickBot="1" x14ac:dyDescent="0.25">
      <c r="A22" s="78" t="s">
        <v>143</v>
      </c>
      <c r="B22" s="64" t="s">
        <v>144</v>
      </c>
      <c r="C22" s="128" t="s">
        <v>145</v>
      </c>
      <c r="D22" s="129">
        <f>SUM('[1]070101-1:Ф.4.2.КФК30'!D22)</f>
        <v>1346162.18</v>
      </c>
      <c r="E22" s="129">
        <f>SUM('[1]070101-1:Ф.4.2.КФК30'!E22)</f>
        <v>28726.120000000003</v>
      </c>
      <c r="F22" s="129">
        <f>SUM('[1]070101-1:Ф.4.2.КФК30'!F22)</f>
        <v>0</v>
      </c>
      <c r="G22" s="129">
        <f>SUM('[1]070101-1:Ф.4.2.КФК30'!G22)</f>
        <v>0</v>
      </c>
      <c r="H22" s="129">
        <f>SUM('[1]070101-1:Ф.4.2.КФК30'!H22)</f>
        <v>0</v>
      </c>
      <c r="I22" s="129">
        <f>SUM('[1]070101-1:Ф.4.2.КФК30'!I22)</f>
        <v>1336308.01</v>
      </c>
      <c r="J22" s="130" t="s">
        <v>144</v>
      </c>
      <c r="K22" s="130" t="s">
        <v>144</v>
      </c>
      <c r="L22" s="130" t="s">
        <v>144</v>
      </c>
      <c r="M22" s="129">
        <f>SUM('[1]070101-1:Ф.4.2.КФК30'!M22)</f>
        <v>47312.570000000043</v>
      </c>
      <c r="N22" s="129">
        <f>SUM('[1]070101-1:Ф.4.2.КФК30'!N22)</f>
        <v>0</v>
      </c>
    </row>
    <row r="23" spans="1:14" s="21" customFormat="1" ht="11.4" thickTop="1" thickBot="1" x14ac:dyDescent="0.25">
      <c r="A23" s="131" t="s">
        <v>240</v>
      </c>
      <c r="B23" s="64" t="s">
        <v>144</v>
      </c>
      <c r="C23" s="128" t="s">
        <v>147</v>
      </c>
      <c r="D23" s="129">
        <f>SUM('[1]070101-1:Ф.4.2.КФК30'!D23)</f>
        <v>1294902.46</v>
      </c>
      <c r="E23" s="130" t="s">
        <v>144</v>
      </c>
      <c r="F23" s="130" t="s">
        <v>144</v>
      </c>
      <c r="G23" s="130" t="s">
        <v>144</v>
      </c>
      <c r="H23" s="130" t="s">
        <v>144</v>
      </c>
      <c r="I23" s="129">
        <f>SUM('[1]070101-1:Ф.4.2.КФК30'!I23)</f>
        <v>1294902.46</v>
      </c>
      <c r="J23" s="130" t="s">
        <v>144</v>
      </c>
      <c r="K23" s="130" t="s">
        <v>144</v>
      </c>
      <c r="L23" s="130" t="s">
        <v>144</v>
      </c>
      <c r="M23" s="130" t="s">
        <v>144</v>
      </c>
      <c r="N23" s="130" t="s">
        <v>144</v>
      </c>
    </row>
    <row r="24" spans="1:14" s="21" customFormat="1" ht="27.75" customHeight="1" thickTop="1" thickBot="1" x14ac:dyDescent="0.25">
      <c r="A24" s="210" t="s">
        <v>241</v>
      </c>
      <c r="B24" s="64" t="s">
        <v>144</v>
      </c>
      <c r="C24" s="128" t="s">
        <v>149</v>
      </c>
      <c r="D24" s="129">
        <f>SUM('[1]070101-1:Ф.4.2.КФК30'!D24)</f>
        <v>22738</v>
      </c>
      <c r="E24" s="130" t="s">
        <v>144</v>
      </c>
      <c r="F24" s="130" t="s">
        <v>144</v>
      </c>
      <c r="G24" s="130" t="s">
        <v>144</v>
      </c>
      <c r="H24" s="130" t="s">
        <v>144</v>
      </c>
      <c r="I24" s="129">
        <f>SUM('[1]070101-1:Ф.4.2.КФК30'!I24)</f>
        <v>41405.550000000003</v>
      </c>
      <c r="J24" s="130" t="s">
        <v>144</v>
      </c>
      <c r="K24" s="130" t="s">
        <v>144</v>
      </c>
      <c r="L24" s="130" t="s">
        <v>144</v>
      </c>
      <c r="M24" s="130" t="s">
        <v>144</v>
      </c>
      <c r="N24" s="130" t="s">
        <v>144</v>
      </c>
    </row>
    <row r="25" spans="1:14" s="21" customFormat="1" ht="43.5" customHeight="1" thickTop="1" thickBot="1" x14ac:dyDescent="0.25">
      <c r="A25" s="210" t="s">
        <v>242</v>
      </c>
      <c r="B25" s="64" t="s">
        <v>144</v>
      </c>
      <c r="C25" s="128" t="s">
        <v>151</v>
      </c>
      <c r="D25" s="129">
        <f>SUM('[1]070101-1:Ф.4.2.КФК30'!D25)</f>
        <v>0</v>
      </c>
      <c r="E25" s="130" t="s">
        <v>144</v>
      </c>
      <c r="F25" s="130" t="s">
        <v>144</v>
      </c>
      <c r="G25" s="130" t="s">
        <v>144</v>
      </c>
      <c r="H25" s="211">
        <v>0</v>
      </c>
      <c r="I25" s="129">
        <f>SUM('[1]070101-1:Ф.4.2.КФК30'!I25)</f>
        <v>0</v>
      </c>
      <c r="J25" s="130" t="s">
        <v>144</v>
      </c>
      <c r="K25" s="130" t="s">
        <v>144</v>
      </c>
      <c r="L25" s="130" t="s">
        <v>144</v>
      </c>
      <c r="M25" s="130" t="s">
        <v>144</v>
      </c>
      <c r="N25" s="130" t="s">
        <v>144</v>
      </c>
    </row>
    <row r="26" spans="1:14" s="21" customFormat="1" ht="16.8" thickTop="1" thickBot="1" x14ac:dyDescent="0.25">
      <c r="A26" s="210" t="s">
        <v>243</v>
      </c>
      <c r="B26" s="64" t="s">
        <v>144</v>
      </c>
      <c r="C26" s="128" t="s">
        <v>153</v>
      </c>
      <c r="D26" s="129">
        <f>SUM('[1]070101-1:Ф.4.2.КФК30'!D26)</f>
        <v>0</v>
      </c>
      <c r="E26" s="130" t="s">
        <v>144</v>
      </c>
      <c r="F26" s="130" t="s">
        <v>144</v>
      </c>
      <c r="G26" s="130" t="s">
        <v>144</v>
      </c>
      <c r="H26" s="130" t="s">
        <v>144</v>
      </c>
      <c r="I26" s="129">
        <f>SUM('[1]070101-1:Ф.4.2.КФК30'!I26)</f>
        <v>0</v>
      </c>
      <c r="J26" s="130" t="s">
        <v>144</v>
      </c>
      <c r="K26" s="130" t="s">
        <v>144</v>
      </c>
      <c r="L26" s="130" t="s">
        <v>144</v>
      </c>
      <c r="M26" s="130" t="s">
        <v>144</v>
      </c>
      <c r="N26" s="130" t="s">
        <v>144</v>
      </c>
    </row>
    <row r="27" spans="1:14" s="21" customFormat="1" ht="11.4" thickTop="1" thickBot="1" x14ac:dyDescent="0.25">
      <c r="A27" s="131" t="s">
        <v>154</v>
      </c>
      <c r="B27" s="64" t="s">
        <v>144</v>
      </c>
      <c r="C27" s="128" t="s">
        <v>155</v>
      </c>
      <c r="D27" s="129">
        <f>SUM('[1]070101-1:Ф.4.2.КФК30'!D27)</f>
        <v>28521.72</v>
      </c>
      <c r="E27" s="130" t="s">
        <v>144</v>
      </c>
      <c r="F27" s="130" t="s">
        <v>144</v>
      </c>
      <c r="G27" s="130" t="s">
        <v>144</v>
      </c>
      <c r="H27" s="130" t="s">
        <v>144</v>
      </c>
      <c r="I27" s="130" t="s">
        <v>144</v>
      </c>
      <c r="J27" s="130" t="s">
        <v>144</v>
      </c>
      <c r="K27" s="130" t="s">
        <v>144</v>
      </c>
      <c r="L27" s="130" t="s">
        <v>144</v>
      </c>
      <c r="M27" s="130" t="s">
        <v>144</v>
      </c>
      <c r="N27" s="130" t="s">
        <v>144</v>
      </c>
    </row>
    <row r="28" spans="1:14" s="21" customFormat="1" ht="11.4" thickTop="1" thickBot="1" x14ac:dyDescent="0.25">
      <c r="A28" s="212" t="s">
        <v>244</v>
      </c>
      <c r="B28" s="64" t="s">
        <v>144</v>
      </c>
      <c r="C28" s="128" t="s">
        <v>157</v>
      </c>
      <c r="D28" s="129">
        <f>SUM('[1]070101-1:Ф.4.2.КФК30'!D28)</f>
        <v>1346162.18</v>
      </c>
      <c r="E28" s="130" t="s">
        <v>144</v>
      </c>
      <c r="F28" s="130" t="s">
        <v>144</v>
      </c>
      <c r="G28" s="130" t="s">
        <v>144</v>
      </c>
      <c r="H28" s="130" t="s">
        <v>144</v>
      </c>
      <c r="I28" s="130" t="s">
        <v>144</v>
      </c>
      <c r="J28" s="129">
        <f>SUM('[1]070101-1:Ф.4.2.КФК30'!J28)</f>
        <v>1317721.56</v>
      </c>
      <c r="K28" s="129">
        <f>SUM('[1]070101-1:Ф.4.2.КФК30'!K28)</f>
        <v>0</v>
      </c>
      <c r="L28" s="129">
        <f>SUM('[1]070101-1:Ф.4.2.КФК30'!L28)</f>
        <v>1349008.19</v>
      </c>
      <c r="M28" s="130" t="s">
        <v>144</v>
      </c>
      <c r="N28" s="130" t="s">
        <v>144</v>
      </c>
    </row>
    <row r="29" spans="1:14" s="21" customFormat="1" ht="11.4" thickTop="1" thickBot="1" x14ac:dyDescent="0.25">
      <c r="A29" s="213" t="s">
        <v>158</v>
      </c>
      <c r="B29" s="214"/>
      <c r="C29" s="215"/>
      <c r="D29" s="211"/>
      <c r="E29" s="130"/>
      <c r="F29" s="130"/>
      <c r="G29" s="130"/>
      <c r="H29" s="130"/>
      <c r="I29" s="130"/>
      <c r="J29" s="211"/>
      <c r="K29" s="211"/>
      <c r="L29" s="211"/>
      <c r="M29" s="130"/>
      <c r="N29" s="130"/>
    </row>
    <row r="30" spans="1:14" s="21" customFormat="1" ht="11.4" thickTop="1" thickBot="1" x14ac:dyDescent="0.25">
      <c r="A30" s="64" t="s">
        <v>159</v>
      </c>
      <c r="B30" s="64">
        <v>2000</v>
      </c>
      <c r="C30" s="128" t="s">
        <v>160</v>
      </c>
      <c r="D30" s="129">
        <f>SUM('[1]070101-1:Ф.4.2.КФК30'!D30)</f>
        <v>1175524.4099999999</v>
      </c>
      <c r="E30" s="130" t="s">
        <v>144</v>
      </c>
      <c r="F30" s="130" t="s">
        <v>144</v>
      </c>
      <c r="G30" s="130" t="s">
        <v>144</v>
      </c>
      <c r="H30" s="130" t="s">
        <v>144</v>
      </c>
      <c r="I30" s="130" t="s">
        <v>144</v>
      </c>
      <c r="J30" s="129">
        <f>SUM('[1]070101-1:Ф.4.2.КФК30'!J30)</f>
        <v>1147083.79</v>
      </c>
      <c r="K30" s="129">
        <f>SUM('[1]070101-1:Ф.4.2.КФК30'!K30)</f>
        <v>0</v>
      </c>
      <c r="L30" s="129">
        <f>SUM('[1]070101-1:Ф.4.2.КФК30'!L30)</f>
        <v>1178370.42</v>
      </c>
      <c r="M30" s="130" t="s">
        <v>144</v>
      </c>
      <c r="N30" s="130" t="s">
        <v>144</v>
      </c>
    </row>
    <row r="31" spans="1:14" s="21" customFormat="1" ht="11.4" thickTop="1" thickBot="1" x14ac:dyDescent="0.25">
      <c r="A31" s="133" t="s">
        <v>161</v>
      </c>
      <c r="B31" s="64">
        <v>2100</v>
      </c>
      <c r="C31" s="128" t="s">
        <v>162</v>
      </c>
      <c r="D31" s="129">
        <f>SUM('[1]070101-1:Ф.4.2.КФК30'!D31)</f>
        <v>0</v>
      </c>
      <c r="E31" s="130" t="s">
        <v>144</v>
      </c>
      <c r="F31" s="130" t="s">
        <v>144</v>
      </c>
      <c r="G31" s="130" t="s">
        <v>144</v>
      </c>
      <c r="H31" s="130" t="s">
        <v>144</v>
      </c>
      <c r="I31" s="130" t="s">
        <v>144</v>
      </c>
      <c r="J31" s="129">
        <f>SUM('[1]070101-1:Ф.4.2.КФК30'!J31)</f>
        <v>0</v>
      </c>
      <c r="K31" s="129">
        <f>SUM('[1]070101-1:Ф.4.2.КФК30'!K31)</f>
        <v>0</v>
      </c>
      <c r="L31" s="129">
        <f>SUM('[1]070101-1:Ф.4.2.КФК30'!L31)</f>
        <v>0</v>
      </c>
      <c r="M31" s="130" t="s">
        <v>144</v>
      </c>
      <c r="N31" s="130" t="s">
        <v>144</v>
      </c>
    </row>
    <row r="32" spans="1:14" s="21" customFormat="1" ht="11.4" thickTop="1" thickBot="1" x14ac:dyDescent="0.25">
      <c r="A32" s="134" t="s">
        <v>163</v>
      </c>
      <c r="B32" s="135">
        <v>2110</v>
      </c>
      <c r="C32" s="216" t="s">
        <v>245</v>
      </c>
      <c r="D32" s="129">
        <f>SUM('[1]070101-1:Ф.4.2.КФК30'!D32)</f>
        <v>0</v>
      </c>
      <c r="E32" s="130" t="s">
        <v>144</v>
      </c>
      <c r="F32" s="130" t="s">
        <v>144</v>
      </c>
      <c r="G32" s="130" t="s">
        <v>144</v>
      </c>
      <c r="H32" s="130" t="s">
        <v>144</v>
      </c>
      <c r="I32" s="130" t="s">
        <v>144</v>
      </c>
      <c r="J32" s="129">
        <f>SUM('[1]070101-1:Ф.4.2.КФК30'!J32)</f>
        <v>0</v>
      </c>
      <c r="K32" s="129">
        <f>SUM('[1]070101-1:Ф.4.2.КФК30'!K32)</f>
        <v>0</v>
      </c>
      <c r="L32" s="129">
        <f>SUM('[1]070101-1:Ф.4.2.КФК30'!L32)</f>
        <v>0</v>
      </c>
      <c r="M32" s="130" t="s">
        <v>144</v>
      </c>
      <c r="N32" s="130" t="s">
        <v>144</v>
      </c>
    </row>
    <row r="33" spans="1:14" s="21" customFormat="1" ht="11.4" thickTop="1" thickBot="1" x14ac:dyDescent="0.25">
      <c r="A33" s="136" t="s">
        <v>164</v>
      </c>
      <c r="B33" s="125">
        <v>2111</v>
      </c>
      <c r="C33" s="125">
        <v>110</v>
      </c>
      <c r="D33" s="129">
        <f>SUM('[1]070101-1:Ф.4.2.КФК30'!D33)</f>
        <v>0</v>
      </c>
      <c r="E33" s="130" t="s">
        <v>144</v>
      </c>
      <c r="F33" s="130" t="s">
        <v>144</v>
      </c>
      <c r="G33" s="130" t="s">
        <v>144</v>
      </c>
      <c r="H33" s="130" t="s">
        <v>144</v>
      </c>
      <c r="I33" s="130" t="s">
        <v>144</v>
      </c>
      <c r="J33" s="129">
        <f>SUM('[1]070101-1:Ф.4.2.КФК30'!J33)</f>
        <v>0</v>
      </c>
      <c r="K33" s="129">
        <f>SUM('[1]070101-1:Ф.4.2.КФК30'!K33)</f>
        <v>0</v>
      </c>
      <c r="L33" s="129">
        <f>SUM('[1]070101-1:Ф.4.2.КФК30'!L33)</f>
        <v>0</v>
      </c>
      <c r="M33" s="130" t="s">
        <v>144</v>
      </c>
      <c r="N33" s="130" t="s">
        <v>144</v>
      </c>
    </row>
    <row r="34" spans="1:14" s="21" customFormat="1" ht="11.4" thickTop="1" thickBot="1" x14ac:dyDescent="0.25">
      <c r="A34" s="136" t="s">
        <v>165</v>
      </c>
      <c r="B34" s="125">
        <v>2112</v>
      </c>
      <c r="C34" s="125">
        <v>120</v>
      </c>
      <c r="D34" s="129">
        <f>SUM('[1]070101-1:Ф.4.2.КФК30'!D34)</f>
        <v>0</v>
      </c>
      <c r="E34" s="130" t="s">
        <v>144</v>
      </c>
      <c r="F34" s="130" t="s">
        <v>144</v>
      </c>
      <c r="G34" s="130" t="s">
        <v>144</v>
      </c>
      <c r="H34" s="130" t="s">
        <v>144</v>
      </c>
      <c r="I34" s="130" t="s">
        <v>144</v>
      </c>
      <c r="J34" s="129">
        <f>SUM('[1]070101-1:Ф.4.2.КФК30'!J34)</f>
        <v>0</v>
      </c>
      <c r="K34" s="129">
        <f>SUM('[1]070101-1:Ф.4.2.КФК30'!K34)</f>
        <v>0</v>
      </c>
      <c r="L34" s="129">
        <f>SUM('[1]070101-1:Ф.4.2.КФК30'!L34)</f>
        <v>0</v>
      </c>
      <c r="M34" s="130" t="s">
        <v>144</v>
      </c>
      <c r="N34" s="130" t="s">
        <v>144</v>
      </c>
    </row>
    <row r="35" spans="1:14" s="21" customFormat="1" ht="12" customHeight="1" thickTop="1" thickBot="1" x14ac:dyDescent="0.25">
      <c r="A35" s="137" t="s">
        <v>166</v>
      </c>
      <c r="B35" s="135">
        <v>2120</v>
      </c>
      <c r="C35" s="135">
        <v>130</v>
      </c>
      <c r="D35" s="129">
        <f>SUM('[1]070101-1:Ф.4.2.КФК30'!D35)</f>
        <v>0</v>
      </c>
      <c r="E35" s="130" t="s">
        <v>144</v>
      </c>
      <c r="F35" s="130" t="s">
        <v>144</v>
      </c>
      <c r="G35" s="130" t="s">
        <v>144</v>
      </c>
      <c r="H35" s="130" t="s">
        <v>144</v>
      </c>
      <c r="I35" s="130" t="s">
        <v>144</v>
      </c>
      <c r="J35" s="129">
        <f>SUM('[1]070101-1:Ф.4.2.КФК30'!J35)</f>
        <v>0</v>
      </c>
      <c r="K35" s="129">
        <f>SUM('[1]070101-1:Ф.4.2.КФК30'!K35)</f>
        <v>0</v>
      </c>
      <c r="L35" s="129">
        <f>SUM('[1]070101-1:Ф.4.2.КФК30'!L35)</f>
        <v>0</v>
      </c>
      <c r="M35" s="130" t="s">
        <v>144</v>
      </c>
      <c r="N35" s="130" t="s">
        <v>144</v>
      </c>
    </row>
    <row r="36" spans="1:14" s="21" customFormat="1" ht="12" customHeight="1" thickTop="1" thickBot="1" x14ac:dyDescent="0.25">
      <c r="A36" s="138" t="s">
        <v>167</v>
      </c>
      <c r="B36" s="64">
        <v>2200</v>
      </c>
      <c r="C36" s="64">
        <v>140</v>
      </c>
      <c r="D36" s="129">
        <f>SUM('[1]070101-1:Ф.4.2.КФК30'!D36)</f>
        <v>1175524.4099999999</v>
      </c>
      <c r="E36" s="130" t="s">
        <v>144</v>
      </c>
      <c r="F36" s="130" t="s">
        <v>144</v>
      </c>
      <c r="G36" s="130" t="s">
        <v>144</v>
      </c>
      <c r="H36" s="130" t="s">
        <v>144</v>
      </c>
      <c r="I36" s="130" t="s">
        <v>144</v>
      </c>
      <c r="J36" s="129">
        <f>SUM('[1]070101-1:Ф.4.2.КФК30'!J36)</f>
        <v>1147083.79</v>
      </c>
      <c r="K36" s="129">
        <f>SUM('[1]070101-1:Ф.4.2.КФК30'!K36)</f>
        <v>0</v>
      </c>
      <c r="L36" s="129">
        <f>SUM('[1]070101-1:Ф.4.2.КФК30'!L36)</f>
        <v>1178370.42</v>
      </c>
      <c r="M36" s="130" t="s">
        <v>144</v>
      </c>
      <c r="N36" s="130" t="s">
        <v>144</v>
      </c>
    </row>
    <row r="37" spans="1:14" s="21" customFormat="1" ht="11.4" thickTop="1" thickBot="1" x14ac:dyDescent="0.25">
      <c r="A37" s="134" t="s">
        <v>168</v>
      </c>
      <c r="B37" s="135">
        <v>2210</v>
      </c>
      <c r="C37" s="135">
        <v>150</v>
      </c>
      <c r="D37" s="129">
        <f>SUM('[1]070101-1:Ф.4.2.КФК30'!D37)</f>
        <v>1061546.28</v>
      </c>
      <c r="E37" s="130" t="s">
        <v>144</v>
      </c>
      <c r="F37" s="130" t="s">
        <v>144</v>
      </c>
      <c r="G37" s="130" t="s">
        <v>144</v>
      </c>
      <c r="H37" s="130" t="s">
        <v>144</v>
      </c>
      <c r="I37" s="130" t="s">
        <v>144</v>
      </c>
      <c r="J37" s="129">
        <f>SUM('[1]070101-1:Ф.4.2.КФК30'!J37)</f>
        <v>1033107.6599999999</v>
      </c>
      <c r="K37" s="129">
        <f>SUM('[1]070101-1:Ф.4.2.КФК30'!K37)</f>
        <v>0</v>
      </c>
      <c r="L37" s="129">
        <f>SUM('[1]070101-1:Ф.4.2.КФК30'!L37)</f>
        <v>1067080.3800000001</v>
      </c>
      <c r="M37" s="130" t="s">
        <v>144</v>
      </c>
      <c r="N37" s="130" t="s">
        <v>144</v>
      </c>
    </row>
    <row r="38" spans="1:14" s="21" customFormat="1" ht="11.4" thickTop="1" thickBot="1" x14ac:dyDescent="0.25">
      <c r="A38" s="134" t="s">
        <v>169</v>
      </c>
      <c r="B38" s="135">
        <v>2220</v>
      </c>
      <c r="C38" s="135">
        <v>160</v>
      </c>
      <c r="D38" s="129">
        <f>SUM('[1]070101-1:Ф.4.2.КФК30'!D38)</f>
        <v>1928.6599999999999</v>
      </c>
      <c r="E38" s="130" t="s">
        <v>144</v>
      </c>
      <c r="F38" s="130" t="s">
        <v>144</v>
      </c>
      <c r="G38" s="130" t="s">
        <v>144</v>
      </c>
      <c r="H38" s="130" t="s">
        <v>144</v>
      </c>
      <c r="I38" s="130" t="s">
        <v>144</v>
      </c>
      <c r="J38" s="129">
        <f>SUM('[1]070101-1:Ф.4.2.КФК30'!J38)</f>
        <v>1928.6599999999999</v>
      </c>
      <c r="K38" s="129">
        <f>SUM('[1]070101-1:Ф.4.2.КФК30'!K38)</f>
        <v>0</v>
      </c>
      <c r="L38" s="129">
        <f>SUM('[1]070101-1:Ф.4.2.КФК30'!L38)</f>
        <v>1100.43</v>
      </c>
      <c r="M38" s="130" t="s">
        <v>144</v>
      </c>
      <c r="N38" s="130" t="s">
        <v>144</v>
      </c>
    </row>
    <row r="39" spans="1:14" s="21" customFormat="1" ht="11.4" thickTop="1" thickBot="1" x14ac:dyDescent="0.25">
      <c r="A39" s="134" t="s">
        <v>170</v>
      </c>
      <c r="B39" s="135">
        <v>2230</v>
      </c>
      <c r="C39" s="135">
        <v>170</v>
      </c>
      <c r="D39" s="129">
        <f>SUM('[1]070101-1:Ф.4.2.КФК30'!D39)</f>
        <v>111894.37</v>
      </c>
      <c r="E39" s="130" t="s">
        <v>144</v>
      </c>
      <c r="F39" s="130" t="s">
        <v>144</v>
      </c>
      <c r="G39" s="130" t="s">
        <v>144</v>
      </c>
      <c r="H39" s="130" t="s">
        <v>144</v>
      </c>
      <c r="I39" s="130" t="s">
        <v>144</v>
      </c>
      <c r="J39" s="129">
        <f>SUM('[1]070101-1:Ф.4.2.КФК30'!J39)</f>
        <v>111894.37</v>
      </c>
      <c r="K39" s="129">
        <f>SUM('[1]070101-1:Ф.4.2.КФК30'!K39)</f>
        <v>0</v>
      </c>
      <c r="L39" s="129">
        <f>SUM('[1]070101-1:Ф.4.2.КФК30'!L39)</f>
        <v>110036.51</v>
      </c>
      <c r="M39" s="130" t="s">
        <v>144</v>
      </c>
      <c r="N39" s="130" t="s">
        <v>144</v>
      </c>
    </row>
    <row r="40" spans="1:14" s="21" customFormat="1" ht="11.4" thickTop="1" thickBot="1" x14ac:dyDescent="0.25">
      <c r="A40" s="134" t="s">
        <v>171</v>
      </c>
      <c r="B40" s="135">
        <v>2240</v>
      </c>
      <c r="C40" s="135">
        <v>180</v>
      </c>
      <c r="D40" s="129">
        <f>SUM('[1]070101-1:Ф.4.2.КФК30'!D40)</f>
        <v>155.1</v>
      </c>
      <c r="E40" s="130" t="s">
        <v>144</v>
      </c>
      <c r="F40" s="130" t="s">
        <v>144</v>
      </c>
      <c r="G40" s="130" t="s">
        <v>144</v>
      </c>
      <c r="H40" s="130" t="s">
        <v>144</v>
      </c>
      <c r="I40" s="130" t="s">
        <v>144</v>
      </c>
      <c r="J40" s="129">
        <f>SUM('[1]070101-1:Ф.4.2.КФК30'!J40)</f>
        <v>153.1</v>
      </c>
      <c r="K40" s="129">
        <f>SUM('[1]070101-1:Ф.4.2.КФК30'!K40)</f>
        <v>0</v>
      </c>
      <c r="L40" s="129">
        <f>SUM('[1]070101-1:Ф.4.2.КФК30'!L40)</f>
        <v>153.1</v>
      </c>
      <c r="M40" s="130" t="s">
        <v>144</v>
      </c>
      <c r="N40" s="130" t="s">
        <v>144</v>
      </c>
    </row>
    <row r="41" spans="1:14" s="21" customFormat="1" ht="11.4" thickTop="1" thickBot="1" x14ac:dyDescent="0.25">
      <c r="A41" s="134" t="s">
        <v>172</v>
      </c>
      <c r="B41" s="135">
        <v>2250</v>
      </c>
      <c r="C41" s="135">
        <v>190</v>
      </c>
      <c r="D41" s="129">
        <f>SUM('[1]070101-1:Ф.4.2.КФК30'!D41)</f>
        <v>0</v>
      </c>
      <c r="E41" s="130" t="s">
        <v>144</v>
      </c>
      <c r="F41" s="130" t="s">
        <v>144</v>
      </c>
      <c r="G41" s="130" t="s">
        <v>144</v>
      </c>
      <c r="H41" s="130" t="s">
        <v>144</v>
      </c>
      <c r="I41" s="130" t="s">
        <v>144</v>
      </c>
      <c r="J41" s="129">
        <f>SUM('[1]070101-1:Ф.4.2.КФК30'!J41)</f>
        <v>0</v>
      </c>
      <c r="K41" s="129">
        <f>SUM('[1]070101-1:Ф.4.2.КФК30'!K41)</f>
        <v>0</v>
      </c>
      <c r="L41" s="129">
        <f>SUM('[1]070101-1:Ф.4.2.КФК30'!L41)</f>
        <v>0</v>
      </c>
      <c r="M41" s="130" t="s">
        <v>144</v>
      </c>
      <c r="N41" s="130" t="s">
        <v>144</v>
      </c>
    </row>
    <row r="42" spans="1:14" s="21" customFormat="1" ht="12.75" customHeight="1" thickTop="1" thickBot="1" x14ac:dyDescent="0.25">
      <c r="A42" s="137" t="s">
        <v>173</v>
      </c>
      <c r="B42" s="135">
        <v>2260</v>
      </c>
      <c r="C42" s="135">
        <v>200</v>
      </c>
      <c r="D42" s="129">
        <f>SUM('[1]070101-1:Ф.4.2.КФК30'!D42)</f>
        <v>0</v>
      </c>
      <c r="E42" s="130" t="s">
        <v>144</v>
      </c>
      <c r="F42" s="130" t="s">
        <v>144</v>
      </c>
      <c r="G42" s="130" t="s">
        <v>144</v>
      </c>
      <c r="H42" s="130" t="s">
        <v>144</v>
      </c>
      <c r="I42" s="130" t="s">
        <v>144</v>
      </c>
      <c r="J42" s="129">
        <f>SUM('[1]070101-1:Ф.4.2.КФК30'!J42)</f>
        <v>0</v>
      </c>
      <c r="K42" s="129">
        <f>SUM('[1]070101-1:Ф.4.2.КФК30'!K42)</f>
        <v>0</v>
      </c>
      <c r="L42" s="129">
        <f>SUM('[1]070101-1:Ф.4.2.КФК30'!L42)</f>
        <v>0</v>
      </c>
      <c r="M42" s="130" t="s">
        <v>144</v>
      </c>
      <c r="N42" s="130" t="s">
        <v>144</v>
      </c>
    </row>
    <row r="43" spans="1:14" s="21" customFormat="1" ht="11.4" thickTop="1" thickBot="1" x14ac:dyDescent="0.25">
      <c r="A43" s="137" t="s">
        <v>174</v>
      </c>
      <c r="B43" s="135">
        <v>2270</v>
      </c>
      <c r="C43" s="135">
        <v>210</v>
      </c>
      <c r="D43" s="129">
        <f>SUM('[1]070101-1:Ф.4.2.КФК30'!D43)</f>
        <v>0</v>
      </c>
      <c r="E43" s="130" t="s">
        <v>144</v>
      </c>
      <c r="F43" s="130" t="s">
        <v>144</v>
      </c>
      <c r="G43" s="130" t="s">
        <v>144</v>
      </c>
      <c r="H43" s="130" t="s">
        <v>144</v>
      </c>
      <c r="I43" s="130" t="s">
        <v>144</v>
      </c>
      <c r="J43" s="129">
        <f>SUM('[1]070101-1:Ф.4.2.КФК30'!J43)</f>
        <v>0</v>
      </c>
      <c r="K43" s="129">
        <f>SUM('[1]070101-1:Ф.4.2.КФК30'!K43)</f>
        <v>0</v>
      </c>
      <c r="L43" s="129">
        <f>SUM('[1]070101-1:Ф.4.2.КФК30'!L43)</f>
        <v>0</v>
      </c>
      <c r="M43" s="130" t="s">
        <v>144</v>
      </c>
      <c r="N43" s="130" t="s">
        <v>144</v>
      </c>
    </row>
    <row r="44" spans="1:14" s="21" customFormat="1" ht="11.4" thickTop="1" thickBot="1" x14ac:dyDescent="0.25">
      <c r="A44" s="136" t="s">
        <v>175</v>
      </c>
      <c r="B44" s="125">
        <v>2271</v>
      </c>
      <c r="C44" s="125">
        <v>220</v>
      </c>
      <c r="D44" s="129">
        <f>SUM('[1]070101-1:Ф.4.2.КФК30'!D44)</f>
        <v>0</v>
      </c>
      <c r="E44" s="130" t="s">
        <v>144</v>
      </c>
      <c r="F44" s="130" t="s">
        <v>144</v>
      </c>
      <c r="G44" s="130" t="s">
        <v>144</v>
      </c>
      <c r="H44" s="130" t="s">
        <v>144</v>
      </c>
      <c r="I44" s="130" t="s">
        <v>144</v>
      </c>
      <c r="J44" s="129">
        <f>SUM('[1]070101-1:Ф.4.2.КФК30'!J44)</f>
        <v>0</v>
      </c>
      <c r="K44" s="129">
        <f>SUM('[1]070101-1:Ф.4.2.КФК30'!K44)</f>
        <v>0</v>
      </c>
      <c r="L44" s="129">
        <f>SUM('[1]070101-1:Ф.4.2.КФК30'!L44)</f>
        <v>0</v>
      </c>
      <c r="M44" s="130" t="s">
        <v>144</v>
      </c>
      <c r="N44" s="130" t="s">
        <v>144</v>
      </c>
    </row>
    <row r="45" spans="1:14" s="21" customFormat="1" ht="11.4" thickTop="1" thickBot="1" x14ac:dyDescent="0.25">
      <c r="A45" s="136" t="s">
        <v>176</v>
      </c>
      <c r="B45" s="125">
        <v>2272</v>
      </c>
      <c r="C45" s="125">
        <v>230</v>
      </c>
      <c r="D45" s="129">
        <f>SUM('[1]070101-1:Ф.4.2.КФК30'!D45)</f>
        <v>0</v>
      </c>
      <c r="E45" s="130" t="s">
        <v>144</v>
      </c>
      <c r="F45" s="130" t="s">
        <v>144</v>
      </c>
      <c r="G45" s="130" t="s">
        <v>144</v>
      </c>
      <c r="H45" s="130" t="s">
        <v>144</v>
      </c>
      <c r="I45" s="130" t="s">
        <v>144</v>
      </c>
      <c r="J45" s="129">
        <f>SUM('[1]070101-1:Ф.4.2.КФК30'!J45)</f>
        <v>0</v>
      </c>
      <c r="K45" s="129">
        <f>SUM('[1]070101-1:Ф.4.2.КФК30'!K45)</f>
        <v>0</v>
      </c>
      <c r="L45" s="129">
        <f>SUM('[1]070101-1:Ф.4.2.КФК30'!L45)</f>
        <v>0</v>
      </c>
      <c r="M45" s="130" t="s">
        <v>144</v>
      </c>
      <c r="N45" s="130" t="s">
        <v>144</v>
      </c>
    </row>
    <row r="46" spans="1:14" s="21" customFormat="1" ht="11.4" thickTop="1" thickBot="1" x14ac:dyDescent="0.25">
      <c r="A46" s="136" t="s">
        <v>177</v>
      </c>
      <c r="B46" s="125">
        <v>2273</v>
      </c>
      <c r="C46" s="125">
        <v>240</v>
      </c>
      <c r="D46" s="129">
        <f>SUM('[1]070101-1:Ф.4.2.КФК30'!D46)</f>
        <v>0</v>
      </c>
      <c r="E46" s="130" t="s">
        <v>144</v>
      </c>
      <c r="F46" s="130" t="s">
        <v>144</v>
      </c>
      <c r="G46" s="130" t="s">
        <v>144</v>
      </c>
      <c r="H46" s="130" t="s">
        <v>144</v>
      </c>
      <c r="I46" s="130" t="s">
        <v>144</v>
      </c>
      <c r="J46" s="129">
        <f>SUM('[1]070101-1:Ф.4.2.КФК30'!J46)</f>
        <v>0</v>
      </c>
      <c r="K46" s="129">
        <f>SUM('[1]070101-1:Ф.4.2.КФК30'!K46)</f>
        <v>0</v>
      </c>
      <c r="L46" s="129">
        <f>SUM('[1]070101-1:Ф.4.2.КФК30'!L46)</f>
        <v>0</v>
      </c>
      <c r="M46" s="130" t="s">
        <v>144</v>
      </c>
      <c r="N46" s="130" t="s">
        <v>144</v>
      </c>
    </row>
    <row r="47" spans="1:14" s="21" customFormat="1" ht="11.4" thickTop="1" thickBot="1" x14ac:dyDescent="0.25">
      <c r="A47" s="136" t="s">
        <v>178</v>
      </c>
      <c r="B47" s="125">
        <v>2274</v>
      </c>
      <c r="C47" s="125">
        <v>250</v>
      </c>
      <c r="D47" s="129">
        <f>SUM('[1]070101-1:Ф.4.2.КФК30'!D47)</f>
        <v>0</v>
      </c>
      <c r="E47" s="130" t="s">
        <v>144</v>
      </c>
      <c r="F47" s="130" t="s">
        <v>144</v>
      </c>
      <c r="G47" s="130" t="s">
        <v>144</v>
      </c>
      <c r="H47" s="130" t="s">
        <v>144</v>
      </c>
      <c r="I47" s="130" t="s">
        <v>144</v>
      </c>
      <c r="J47" s="129">
        <f>SUM('[1]070101-1:Ф.4.2.КФК30'!J47)</f>
        <v>0</v>
      </c>
      <c r="K47" s="129">
        <f>SUM('[1]070101-1:Ф.4.2.КФК30'!K47)</f>
        <v>0</v>
      </c>
      <c r="L47" s="129">
        <f>SUM('[1]070101-1:Ф.4.2.КФК30'!L47)</f>
        <v>0</v>
      </c>
      <c r="M47" s="130" t="s">
        <v>144</v>
      </c>
      <c r="N47" s="130" t="s">
        <v>144</v>
      </c>
    </row>
    <row r="48" spans="1:14" s="21" customFormat="1" ht="11.4" thickTop="1" thickBot="1" x14ac:dyDescent="0.25">
      <c r="A48" s="136" t="s">
        <v>179</v>
      </c>
      <c r="B48" s="125">
        <v>2275</v>
      </c>
      <c r="C48" s="125">
        <v>260</v>
      </c>
      <c r="D48" s="129">
        <f>SUM('[1]070101-1:Ф.4.2.КФК30'!D48)</f>
        <v>0</v>
      </c>
      <c r="E48" s="130" t="s">
        <v>144</v>
      </c>
      <c r="F48" s="130" t="s">
        <v>144</v>
      </c>
      <c r="G48" s="130" t="s">
        <v>144</v>
      </c>
      <c r="H48" s="130" t="s">
        <v>144</v>
      </c>
      <c r="I48" s="130" t="s">
        <v>144</v>
      </c>
      <c r="J48" s="129">
        <f>SUM('[1]070101-1:Ф.4.2.КФК30'!J48)</f>
        <v>0</v>
      </c>
      <c r="K48" s="129">
        <f>SUM('[1]070101-1:Ф.4.2.КФК30'!K48)</f>
        <v>0</v>
      </c>
      <c r="L48" s="129">
        <f>SUM('[1]070101-1:Ф.4.2.КФК30'!L48)</f>
        <v>0</v>
      </c>
      <c r="M48" s="130" t="s">
        <v>144</v>
      </c>
      <c r="N48" s="130" t="s">
        <v>144</v>
      </c>
    </row>
    <row r="49" spans="1:14" s="21" customFormat="1" ht="11.4" thickTop="1" thickBot="1" x14ac:dyDescent="0.25">
      <c r="A49" s="136" t="s">
        <v>246</v>
      </c>
      <c r="B49" s="125">
        <v>2276</v>
      </c>
      <c r="C49" s="125">
        <v>270</v>
      </c>
      <c r="D49" s="129">
        <f>SUM('[1]070101-1:Ф.4.2.КФК30'!D49)</f>
        <v>0</v>
      </c>
      <c r="E49" s="130" t="s">
        <v>144</v>
      </c>
      <c r="F49" s="130" t="s">
        <v>144</v>
      </c>
      <c r="G49" s="130" t="s">
        <v>144</v>
      </c>
      <c r="H49" s="130" t="s">
        <v>144</v>
      </c>
      <c r="I49" s="130" t="s">
        <v>144</v>
      </c>
      <c r="J49" s="129">
        <f>SUM('[1]070101-1:Ф.4.2.КФК30'!J49)</f>
        <v>0</v>
      </c>
      <c r="K49" s="129">
        <f>SUM('[1]070101-1:Ф.4.2.КФК30'!K49)</f>
        <v>0</v>
      </c>
      <c r="L49" s="129">
        <f>SUM('[1]070101-1:Ф.4.2.КФК30'!L49)</f>
        <v>0</v>
      </c>
      <c r="M49" s="130" t="s">
        <v>144</v>
      </c>
      <c r="N49" s="130" t="s">
        <v>144</v>
      </c>
    </row>
    <row r="50" spans="1:14" s="21" customFormat="1" ht="14.25" customHeight="1" thickTop="1" thickBot="1" x14ac:dyDescent="0.25">
      <c r="A50" s="137" t="s">
        <v>181</v>
      </c>
      <c r="B50" s="135">
        <v>2280</v>
      </c>
      <c r="C50" s="135">
        <v>280</v>
      </c>
      <c r="D50" s="129">
        <f>SUM('[1]070101-1:Ф.4.2.КФК30'!D50)</f>
        <v>0</v>
      </c>
      <c r="E50" s="130" t="s">
        <v>144</v>
      </c>
      <c r="F50" s="130" t="s">
        <v>144</v>
      </c>
      <c r="G50" s="130" t="s">
        <v>144</v>
      </c>
      <c r="H50" s="130" t="s">
        <v>144</v>
      </c>
      <c r="I50" s="130" t="s">
        <v>144</v>
      </c>
      <c r="J50" s="129">
        <f>SUM('[1]070101-1:Ф.4.2.КФК30'!J50)</f>
        <v>0</v>
      </c>
      <c r="K50" s="129">
        <f>SUM('[1]070101-1:Ф.4.2.КФК30'!K50)</f>
        <v>0</v>
      </c>
      <c r="L50" s="129">
        <f>SUM('[1]070101-1:Ф.4.2.КФК30'!L50)</f>
        <v>0</v>
      </c>
      <c r="M50" s="130" t="s">
        <v>144</v>
      </c>
      <c r="N50" s="130" t="s">
        <v>144</v>
      </c>
    </row>
    <row r="51" spans="1:14" s="21" customFormat="1" ht="11.4" thickTop="1" thickBot="1" x14ac:dyDescent="0.25">
      <c r="A51" s="217" t="s">
        <v>182</v>
      </c>
      <c r="B51" s="125">
        <v>2281</v>
      </c>
      <c r="C51" s="125">
        <v>290</v>
      </c>
      <c r="D51" s="129">
        <f>SUM('[1]070101-1:Ф.4.2.КФК30'!D51)</f>
        <v>0</v>
      </c>
      <c r="E51" s="130" t="s">
        <v>144</v>
      </c>
      <c r="F51" s="130" t="s">
        <v>144</v>
      </c>
      <c r="G51" s="130" t="s">
        <v>144</v>
      </c>
      <c r="H51" s="130" t="s">
        <v>144</v>
      </c>
      <c r="I51" s="130" t="s">
        <v>144</v>
      </c>
      <c r="J51" s="129">
        <f>SUM('[1]070101-1:Ф.4.2.КФК30'!J51)</f>
        <v>0</v>
      </c>
      <c r="K51" s="129">
        <f>SUM('[1]070101-1:Ф.4.2.КФК30'!K51)</f>
        <v>0</v>
      </c>
      <c r="L51" s="129">
        <f>SUM('[1]070101-1:Ф.4.2.КФК30'!L51)</f>
        <v>0</v>
      </c>
      <c r="M51" s="130" t="s">
        <v>144</v>
      </c>
      <c r="N51" s="130" t="s">
        <v>144</v>
      </c>
    </row>
    <row r="52" spans="1:14" s="21" customFormat="1" ht="11.4" thickTop="1" thickBot="1" x14ac:dyDescent="0.25">
      <c r="A52" s="218" t="s">
        <v>183</v>
      </c>
      <c r="B52" s="125">
        <v>2282</v>
      </c>
      <c r="C52" s="125">
        <v>300</v>
      </c>
      <c r="D52" s="129">
        <f>SUM('[1]070101-1:Ф.4.2.КФК30'!D52)</f>
        <v>0</v>
      </c>
      <c r="E52" s="130" t="s">
        <v>144</v>
      </c>
      <c r="F52" s="130" t="s">
        <v>144</v>
      </c>
      <c r="G52" s="130" t="s">
        <v>144</v>
      </c>
      <c r="H52" s="130" t="s">
        <v>144</v>
      </c>
      <c r="I52" s="130" t="s">
        <v>144</v>
      </c>
      <c r="J52" s="129">
        <f>SUM('[1]070101-1:Ф.4.2.КФК30'!J52)</f>
        <v>0</v>
      </c>
      <c r="K52" s="129">
        <f>SUM('[1]070101-1:Ф.4.2.КФК30'!K52)</f>
        <v>0</v>
      </c>
      <c r="L52" s="129">
        <f>SUM('[1]070101-1:Ф.4.2.КФК30'!L52)</f>
        <v>0</v>
      </c>
      <c r="M52" s="130" t="s">
        <v>144</v>
      </c>
      <c r="N52" s="130" t="s">
        <v>144</v>
      </c>
    </row>
    <row r="53" spans="1:14" s="21" customFormat="1" ht="11.4" thickTop="1" thickBot="1" x14ac:dyDescent="0.25">
      <c r="A53" s="133" t="s">
        <v>184</v>
      </c>
      <c r="B53" s="64">
        <v>2400</v>
      </c>
      <c r="C53" s="64">
        <v>310</v>
      </c>
      <c r="D53" s="129">
        <f>SUM('[1]070101-1:Ф.4.2.КФК30'!D53)</f>
        <v>0</v>
      </c>
      <c r="E53" s="130" t="s">
        <v>144</v>
      </c>
      <c r="F53" s="130" t="s">
        <v>144</v>
      </c>
      <c r="G53" s="130" t="s">
        <v>144</v>
      </c>
      <c r="H53" s="130" t="s">
        <v>144</v>
      </c>
      <c r="I53" s="130" t="s">
        <v>144</v>
      </c>
      <c r="J53" s="129">
        <f>SUM('[1]070101-1:Ф.4.2.КФК30'!J53)</f>
        <v>0</v>
      </c>
      <c r="K53" s="129">
        <f>SUM('[1]070101-1:Ф.4.2.КФК30'!K53)</f>
        <v>0</v>
      </c>
      <c r="L53" s="129">
        <f>SUM('[1]070101-1:Ф.4.2.КФК30'!L53)</f>
        <v>0</v>
      </c>
      <c r="M53" s="130" t="s">
        <v>144</v>
      </c>
      <c r="N53" s="130" t="s">
        <v>144</v>
      </c>
    </row>
    <row r="54" spans="1:14" s="21" customFormat="1" ht="11.4" thickTop="1" thickBot="1" x14ac:dyDescent="0.25">
      <c r="A54" s="140" t="s">
        <v>185</v>
      </c>
      <c r="B54" s="135">
        <v>2410</v>
      </c>
      <c r="C54" s="135">
        <v>320</v>
      </c>
      <c r="D54" s="129">
        <f>SUM('[1]070101-1:Ф.4.2.КФК30'!D54)</f>
        <v>0</v>
      </c>
      <c r="E54" s="130" t="s">
        <v>144</v>
      </c>
      <c r="F54" s="130" t="s">
        <v>144</v>
      </c>
      <c r="G54" s="130" t="s">
        <v>144</v>
      </c>
      <c r="H54" s="130" t="s">
        <v>144</v>
      </c>
      <c r="I54" s="130" t="s">
        <v>144</v>
      </c>
      <c r="J54" s="129">
        <f>SUM('[1]070101-1:Ф.4.2.КФК30'!J54)</f>
        <v>0</v>
      </c>
      <c r="K54" s="129">
        <f>SUM('[1]070101-1:Ф.4.2.КФК30'!K54)</f>
        <v>0</v>
      </c>
      <c r="L54" s="129">
        <f>SUM('[1]070101-1:Ф.4.2.КФК30'!L54)</f>
        <v>0</v>
      </c>
      <c r="M54" s="130" t="s">
        <v>144</v>
      </c>
      <c r="N54" s="130" t="s">
        <v>144</v>
      </c>
    </row>
    <row r="55" spans="1:14" s="21" customFormat="1" ht="12.75" customHeight="1" thickTop="1" thickBot="1" x14ac:dyDescent="0.25">
      <c r="A55" s="140" t="s">
        <v>186</v>
      </c>
      <c r="B55" s="135">
        <v>2420</v>
      </c>
      <c r="C55" s="135">
        <v>330</v>
      </c>
      <c r="D55" s="129">
        <f>SUM('[1]070101-1:Ф.4.2.КФК30'!D55)</f>
        <v>0</v>
      </c>
      <c r="E55" s="130" t="s">
        <v>144</v>
      </c>
      <c r="F55" s="130" t="s">
        <v>144</v>
      </c>
      <c r="G55" s="130" t="s">
        <v>144</v>
      </c>
      <c r="H55" s="130" t="s">
        <v>144</v>
      </c>
      <c r="I55" s="130" t="s">
        <v>144</v>
      </c>
      <c r="J55" s="129">
        <f>SUM('[1]070101-1:Ф.4.2.КФК30'!J55)</f>
        <v>0</v>
      </c>
      <c r="K55" s="129">
        <f>SUM('[1]070101-1:Ф.4.2.КФК30'!K55)</f>
        <v>0</v>
      </c>
      <c r="L55" s="129">
        <f>SUM('[1]070101-1:Ф.4.2.КФК30'!L55)</f>
        <v>0</v>
      </c>
      <c r="M55" s="130" t="s">
        <v>144</v>
      </c>
      <c r="N55" s="130" t="s">
        <v>144</v>
      </c>
    </row>
    <row r="56" spans="1:14" s="21" customFormat="1" ht="12" customHeight="1" thickTop="1" thickBot="1" x14ac:dyDescent="0.25">
      <c r="A56" s="141" t="s">
        <v>187</v>
      </c>
      <c r="B56" s="64">
        <v>2600</v>
      </c>
      <c r="C56" s="64">
        <v>340</v>
      </c>
      <c r="D56" s="129">
        <f>SUM('[1]070101-1:Ф.4.2.КФК30'!D56)</f>
        <v>0</v>
      </c>
      <c r="E56" s="130" t="s">
        <v>144</v>
      </c>
      <c r="F56" s="130" t="s">
        <v>144</v>
      </c>
      <c r="G56" s="130" t="s">
        <v>144</v>
      </c>
      <c r="H56" s="130" t="s">
        <v>144</v>
      </c>
      <c r="I56" s="130" t="s">
        <v>144</v>
      </c>
      <c r="J56" s="129">
        <f>SUM('[1]070101-1:Ф.4.2.КФК30'!J56)</f>
        <v>0</v>
      </c>
      <c r="K56" s="129">
        <f>SUM('[1]070101-1:Ф.4.2.КФК30'!K56)</f>
        <v>0</v>
      </c>
      <c r="L56" s="129">
        <f>SUM('[1]070101-1:Ф.4.2.КФК30'!L56)</f>
        <v>0</v>
      </c>
      <c r="M56" s="130" t="s">
        <v>144</v>
      </c>
      <c r="N56" s="130" t="s">
        <v>144</v>
      </c>
    </row>
    <row r="57" spans="1:14" s="21" customFormat="1" ht="11.25" customHeight="1" thickTop="1" thickBot="1" x14ac:dyDescent="0.25">
      <c r="A57" s="137" t="s">
        <v>188</v>
      </c>
      <c r="B57" s="135">
        <v>2610</v>
      </c>
      <c r="C57" s="135">
        <v>350</v>
      </c>
      <c r="D57" s="129">
        <f>SUM('[1]070101-1:Ф.4.2.КФК30'!D57)</f>
        <v>0</v>
      </c>
      <c r="E57" s="130" t="s">
        <v>144</v>
      </c>
      <c r="F57" s="130" t="s">
        <v>144</v>
      </c>
      <c r="G57" s="130" t="s">
        <v>144</v>
      </c>
      <c r="H57" s="130" t="s">
        <v>144</v>
      </c>
      <c r="I57" s="130" t="s">
        <v>144</v>
      </c>
      <c r="J57" s="129">
        <f>SUM('[1]070101-1:Ф.4.2.КФК30'!J57)</f>
        <v>0</v>
      </c>
      <c r="K57" s="129">
        <f>SUM('[1]070101-1:Ф.4.2.КФК30'!K57)</f>
        <v>0</v>
      </c>
      <c r="L57" s="129">
        <f>SUM('[1]070101-1:Ф.4.2.КФК30'!L57)</f>
        <v>0</v>
      </c>
      <c r="M57" s="130" t="s">
        <v>144</v>
      </c>
      <c r="N57" s="130" t="s">
        <v>144</v>
      </c>
    </row>
    <row r="58" spans="1:14" s="21" customFormat="1" ht="11.4" thickTop="1" thickBot="1" x14ac:dyDescent="0.25">
      <c r="A58" s="137" t="s">
        <v>189</v>
      </c>
      <c r="B58" s="135">
        <v>2620</v>
      </c>
      <c r="C58" s="135">
        <v>360</v>
      </c>
      <c r="D58" s="129">
        <f>SUM('[1]070101-1:Ф.4.2.КФК30'!D58)</f>
        <v>0</v>
      </c>
      <c r="E58" s="130" t="s">
        <v>144</v>
      </c>
      <c r="F58" s="130" t="s">
        <v>144</v>
      </c>
      <c r="G58" s="130" t="s">
        <v>144</v>
      </c>
      <c r="H58" s="130" t="s">
        <v>144</v>
      </c>
      <c r="I58" s="130" t="s">
        <v>144</v>
      </c>
      <c r="J58" s="129">
        <f>SUM('[1]070101-1:Ф.4.2.КФК30'!J58)</f>
        <v>0</v>
      </c>
      <c r="K58" s="129">
        <f>SUM('[1]070101-1:Ф.4.2.КФК30'!K58)</f>
        <v>0</v>
      </c>
      <c r="L58" s="129">
        <f>SUM('[1]070101-1:Ф.4.2.КФК30'!L58)</f>
        <v>0</v>
      </c>
      <c r="M58" s="130" t="s">
        <v>144</v>
      </c>
      <c r="N58" s="130" t="s">
        <v>144</v>
      </c>
    </row>
    <row r="59" spans="1:14" s="21" customFormat="1" ht="13.5" customHeight="1" thickTop="1" thickBot="1" x14ac:dyDescent="0.25">
      <c r="A59" s="140" t="s">
        <v>190</v>
      </c>
      <c r="B59" s="135">
        <v>2630</v>
      </c>
      <c r="C59" s="135">
        <v>370</v>
      </c>
      <c r="D59" s="129">
        <f>SUM('[1]070101-1:Ф.4.2.КФК30'!D59)</f>
        <v>0</v>
      </c>
      <c r="E59" s="130" t="s">
        <v>144</v>
      </c>
      <c r="F59" s="130" t="s">
        <v>144</v>
      </c>
      <c r="G59" s="130" t="s">
        <v>144</v>
      </c>
      <c r="H59" s="130" t="s">
        <v>144</v>
      </c>
      <c r="I59" s="130" t="s">
        <v>144</v>
      </c>
      <c r="J59" s="129">
        <f>SUM('[1]070101-1:Ф.4.2.КФК30'!J59)</f>
        <v>0</v>
      </c>
      <c r="K59" s="129">
        <f>SUM('[1]070101-1:Ф.4.2.КФК30'!K59)</f>
        <v>0</v>
      </c>
      <c r="L59" s="129">
        <f>SUM('[1]070101-1:Ф.4.2.КФК30'!L59)</f>
        <v>0</v>
      </c>
      <c r="M59" s="130" t="s">
        <v>144</v>
      </c>
      <c r="N59" s="130" t="s">
        <v>144</v>
      </c>
    </row>
    <row r="60" spans="1:14" s="21" customFormat="1" ht="11.4" thickTop="1" thickBot="1" x14ac:dyDescent="0.25">
      <c r="A60" s="138" t="s">
        <v>191</v>
      </c>
      <c r="B60" s="64">
        <v>2700</v>
      </c>
      <c r="C60" s="64">
        <v>380</v>
      </c>
      <c r="D60" s="129">
        <f>SUM('[1]070101-1:Ф.4.2.КФК30'!D60)</f>
        <v>0</v>
      </c>
      <c r="E60" s="130" t="s">
        <v>144</v>
      </c>
      <c r="F60" s="130" t="s">
        <v>144</v>
      </c>
      <c r="G60" s="130" t="s">
        <v>144</v>
      </c>
      <c r="H60" s="130" t="s">
        <v>144</v>
      </c>
      <c r="I60" s="130" t="s">
        <v>144</v>
      </c>
      <c r="J60" s="129">
        <f>SUM('[1]070101-1:Ф.4.2.КФК30'!J60)</f>
        <v>0</v>
      </c>
      <c r="K60" s="129">
        <f>SUM('[1]070101-1:Ф.4.2.КФК30'!K60)</f>
        <v>0</v>
      </c>
      <c r="L60" s="129">
        <f>SUM('[1]070101-1:Ф.4.2.КФК30'!L60)</f>
        <v>0</v>
      </c>
      <c r="M60" s="130" t="s">
        <v>144</v>
      </c>
      <c r="N60" s="130" t="s">
        <v>144</v>
      </c>
    </row>
    <row r="61" spans="1:14" s="21" customFormat="1" ht="11.4" thickTop="1" thickBot="1" x14ac:dyDescent="0.25">
      <c r="A61" s="137" t="s">
        <v>192</v>
      </c>
      <c r="B61" s="135">
        <v>2710</v>
      </c>
      <c r="C61" s="135">
        <v>390</v>
      </c>
      <c r="D61" s="129">
        <f>SUM('[1]070101-1:Ф.4.2.КФК30'!D61)</f>
        <v>0</v>
      </c>
      <c r="E61" s="130" t="s">
        <v>144</v>
      </c>
      <c r="F61" s="130" t="s">
        <v>144</v>
      </c>
      <c r="G61" s="130" t="s">
        <v>144</v>
      </c>
      <c r="H61" s="130" t="s">
        <v>144</v>
      </c>
      <c r="I61" s="130" t="s">
        <v>144</v>
      </c>
      <c r="J61" s="129">
        <f>SUM('[1]070101-1:Ф.4.2.КФК30'!J61)</f>
        <v>0</v>
      </c>
      <c r="K61" s="129">
        <f>SUM('[1]070101-1:Ф.4.2.КФК30'!K61)</f>
        <v>0</v>
      </c>
      <c r="L61" s="129">
        <f>SUM('[1]070101-1:Ф.4.2.КФК30'!L61)</f>
        <v>0</v>
      </c>
      <c r="M61" s="130" t="s">
        <v>144</v>
      </c>
      <c r="N61" s="130" t="s">
        <v>144</v>
      </c>
    </row>
    <row r="62" spans="1:14" s="21" customFormat="1" ht="11.4" thickTop="1" thickBot="1" x14ac:dyDescent="0.25">
      <c r="A62" s="137" t="s">
        <v>193</v>
      </c>
      <c r="B62" s="135">
        <v>2720</v>
      </c>
      <c r="C62" s="135">
        <v>400</v>
      </c>
      <c r="D62" s="129">
        <f>SUM('[1]070101-1:Ф.4.2.КФК30'!D62)</f>
        <v>0</v>
      </c>
      <c r="E62" s="130" t="s">
        <v>144</v>
      </c>
      <c r="F62" s="130" t="s">
        <v>144</v>
      </c>
      <c r="G62" s="130" t="s">
        <v>144</v>
      </c>
      <c r="H62" s="130" t="s">
        <v>144</v>
      </c>
      <c r="I62" s="130" t="s">
        <v>144</v>
      </c>
      <c r="J62" s="129">
        <f>SUM('[1]070101-1:Ф.4.2.КФК30'!J62)</f>
        <v>0</v>
      </c>
      <c r="K62" s="129">
        <f>SUM('[1]070101-1:Ф.4.2.КФК30'!K62)</f>
        <v>0</v>
      </c>
      <c r="L62" s="129">
        <f>SUM('[1]070101-1:Ф.4.2.КФК30'!L62)</f>
        <v>0</v>
      </c>
      <c r="M62" s="130" t="s">
        <v>144</v>
      </c>
      <c r="N62" s="130" t="s">
        <v>144</v>
      </c>
    </row>
    <row r="63" spans="1:14" s="21" customFormat="1" ht="11.4" thickTop="1" thickBot="1" x14ac:dyDescent="0.25">
      <c r="A63" s="137" t="s">
        <v>194</v>
      </c>
      <c r="B63" s="135">
        <v>2730</v>
      </c>
      <c r="C63" s="135">
        <v>410</v>
      </c>
      <c r="D63" s="129">
        <f>SUM('[1]070101-1:Ф.4.2.КФК30'!D63)</f>
        <v>0</v>
      </c>
      <c r="E63" s="130" t="s">
        <v>144</v>
      </c>
      <c r="F63" s="130" t="s">
        <v>144</v>
      </c>
      <c r="G63" s="130" t="s">
        <v>144</v>
      </c>
      <c r="H63" s="130" t="s">
        <v>144</v>
      </c>
      <c r="I63" s="130" t="s">
        <v>144</v>
      </c>
      <c r="J63" s="129">
        <f>SUM('[1]070101-1:Ф.4.2.КФК30'!J63)</f>
        <v>0</v>
      </c>
      <c r="K63" s="129">
        <f>SUM('[1]070101-1:Ф.4.2.КФК30'!K63)</f>
        <v>0</v>
      </c>
      <c r="L63" s="129">
        <f>SUM('[1]070101-1:Ф.4.2.КФК30'!L63)</f>
        <v>0</v>
      </c>
      <c r="M63" s="130" t="s">
        <v>144</v>
      </c>
      <c r="N63" s="130" t="s">
        <v>144</v>
      </c>
    </row>
    <row r="64" spans="1:14" s="21" customFormat="1" ht="11.4" thickTop="1" thickBot="1" x14ac:dyDescent="0.25">
      <c r="A64" s="138" t="s">
        <v>195</v>
      </c>
      <c r="B64" s="64">
        <v>2800</v>
      </c>
      <c r="C64" s="64">
        <v>420</v>
      </c>
      <c r="D64" s="129">
        <f>SUM('[1]070101-1:Ф.4.2.КФК30'!D64)</f>
        <v>0</v>
      </c>
      <c r="E64" s="130" t="s">
        <v>144</v>
      </c>
      <c r="F64" s="130" t="s">
        <v>144</v>
      </c>
      <c r="G64" s="130" t="s">
        <v>144</v>
      </c>
      <c r="H64" s="130" t="s">
        <v>144</v>
      </c>
      <c r="I64" s="130" t="s">
        <v>144</v>
      </c>
      <c r="J64" s="129">
        <f>SUM('[1]070101-1:Ф.4.2.КФК30'!J64)</f>
        <v>0</v>
      </c>
      <c r="K64" s="129">
        <f>SUM('[1]070101-1:Ф.4.2.КФК30'!K64)</f>
        <v>0</v>
      </c>
      <c r="L64" s="129">
        <f>SUM('[1]070101-1:Ф.4.2.КФК30'!L64)</f>
        <v>0</v>
      </c>
      <c r="M64" s="130" t="s">
        <v>144</v>
      </c>
      <c r="N64" s="130" t="s">
        <v>144</v>
      </c>
    </row>
    <row r="65" spans="1:14" s="21" customFormat="1" ht="11.4" thickTop="1" thickBot="1" x14ac:dyDescent="0.25">
      <c r="A65" s="64" t="s">
        <v>196</v>
      </c>
      <c r="B65" s="64">
        <v>3000</v>
      </c>
      <c r="C65" s="64">
        <v>430</v>
      </c>
      <c r="D65" s="129">
        <f>SUM('[1]070101-1:Ф.4.2.КФК30'!D65)</f>
        <v>170637.77</v>
      </c>
      <c r="E65" s="130" t="s">
        <v>144</v>
      </c>
      <c r="F65" s="130" t="s">
        <v>144</v>
      </c>
      <c r="G65" s="130" t="s">
        <v>144</v>
      </c>
      <c r="H65" s="130" t="s">
        <v>144</v>
      </c>
      <c r="I65" s="130" t="s">
        <v>144</v>
      </c>
      <c r="J65" s="129">
        <f>SUM('[1]070101-1:Ф.4.2.КФК30'!J65)</f>
        <v>170637.77</v>
      </c>
      <c r="K65" s="129">
        <f>SUM('[1]070101-1:Ф.4.2.КФК30'!K65)</f>
        <v>0</v>
      </c>
      <c r="L65" s="129">
        <f>SUM('[1]070101-1:Ф.4.2.КФК30'!L65)</f>
        <v>170637.77</v>
      </c>
      <c r="M65" s="130" t="s">
        <v>144</v>
      </c>
      <c r="N65" s="130" t="s">
        <v>144</v>
      </c>
    </row>
    <row r="66" spans="1:14" s="21" customFormat="1" ht="11.4" thickTop="1" thickBot="1" x14ac:dyDescent="0.25">
      <c r="A66" s="133" t="s">
        <v>197</v>
      </c>
      <c r="B66" s="64">
        <v>3100</v>
      </c>
      <c r="C66" s="64">
        <v>440</v>
      </c>
      <c r="D66" s="129">
        <f>SUM('[1]070101-1:Ф.4.2.КФК30'!D66)</f>
        <v>170637.77</v>
      </c>
      <c r="E66" s="130" t="s">
        <v>144</v>
      </c>
      <c r="F66" s="130" t="s">
        <v>144</v>
      </c>
      <c r="G66" s="130" t="s">
        <v>144</v>
      </c>
      <c r="H66" s="130" t="s">
        <v>144</v>
      </c>
      <c r="I66" s="130" t="s">
        <v>144</v>
      </c>
      <c r="J66" s="129">
        <f>SUM('[1]070101-1:Ф.4.2.КФК30'!J66)</f>
        <v>170637.77</v>
      </c>
      <c r="K66" s="129">
        <f>SUM('[1]070101-1:Ф.4.2.КФК30'!K66)</f>
        <v>0</v>
      </c>
      <c r="L66" s="129">
        <f>SUM('[1]070101-1:Ф.4.2.КФК30'!L66)</f>
        <v>170637.77</v>
      </c>
      <c r="M66" s="130" t="s">
        <v>144</v>
      </c>
      <c r="N66" s="130" t="s">
        <v>144</v>
      </c>
    </row>
    <row r="67" spans="1:14" s="21" customFormat="1" ht="11.4" thickTop="1" thickBot="1" x14ac:dyDescent="0.25">
      <c r="A67" s="137" t="s">
        <v>198</v>
      </c>
      <c r="B67" s="135">
        <v>3110</v>
      </c>
      <c r="C67" s="135">
        <v>450</v>
      </c>
      <c r="D67" s="129">
        <f>SUM('[1]070101-1:Ф.4.2.КФК30'!D67)</f>
        <v>170637.77</v>
      </c>
      <c r="E67" s="130" t="s">
        <v>144</v>
      </c>
      <c r="F67" s="130" t="s">
        <v>144</v>
      </c>
      <c r="G67" s="130" t="s">
        <v>144</v>
      </c>
      <c r="H67" s="130" t="s">
        <v>144</v>
      </c>
      <c r="I67" s="130" t="s">
        <v>144</v>
      </c>
      <c r="J67" s="129">
        <f>SUM('[1]070101-1:Ф.4.2.КФК30'!J67)</f>
        <v>170637.77</v>
      </c>
      <c r="K67" s="129">
        <f>SUM('[1]070101-1:Ф.4.2.КФК30'!K67)</f>
        <v>0</v>
      </c>
      <c r="L67" s="129">
        <f>SUM('[1]070101-1:Ф.4.2.КФК30'!L67)</f>
        <v>170637.77</v>
      </c>
      <c r="M67" s="130" t="s">
        <v>144</v>
      </c>
      <c r="N67" s="130" t="s">
        <v>144</v>
      </c>
    </row>
    <row r="68" spans="1:14" s="21" customFormat="1" ht="11.4" thickTop="1" thickBot="1" x14ac:dyDescent="0.25">
      <c r="A68" s="140" t="s">
        <v>199</v>
      </c>
      <c r="B68" s="135">
        <v>3120</v>
      </c>
      <c r="C68" s="135">
        <v>460</v>
      </c>
      <c r="D68" s="129">
        <f>SUM('[1]070101-1:Ф.4.2.КФК30'!D68)</f>
        <v>0</v>
      </c>
      <c r="E68" s="130" t="s">
        <v>144</v>
      </c>
      <c r="F68" s="130" t="s">
        <v>144</v>
      </c>
      <c r="G68" s="130" t="s">
        <v>144</v>
      </c>
      <c r="H68" s="130" t="s">
        <v>144</v>
      </c>
      <c r="I68" s="130" t="s">
        <v>144</v>
      </c>
      <c r="J68" s="129">
        <f>SUM('[1]070101-1:Ф.4.2.КФК30'!J68)</f>
        <v>0</v>
      </c>
      <c r="K68" s="129">
        <f>SUM('[1]070101-1:Ф.4.2.КФК30'!K68)</f>
        <v>0</v>
      </c>
      <c r="L68" s="129">
        <f>SUM('[1]070101-1:Ф.4.2.КФК30'!L68)</f>
        <v>0</v>
      </c>
      <c r="M68" s="130" t="s">
        <v>144</v>
      </c>
      <c r="N68" s="130" t="s">
        <v>144</v>
      </c>
    </row>
    <row r="69" spans="1:14" s="21" customFormat="1" ht="11.4" thickTop="1" thickBot="1" x14ac:dyDescent="0.25">
      <c r="A69" s="136" t="s">
        <v>200</v>
      </c>
      <c r="B69" s="125">
        <v>3121</v>
      </c>
      <c r="C69" s="125">
        <v>470</v>
      </c>
      <c r="D69" s="129">
        <f>SUM('[1]070101-1:Ф.4.2.КФК30'!D69)</f>
        <v>0</v>
      </c>
      <c r="E69" s="130" t="s">
        <v>144</v>
      </c>
      <c r="F69" s="130" t="s">
        <v>144</v>
      </c>
      <c r="G69" s="130" t="s">
        <v>144</v>
      </c>
      <c r="H69" s="130" t="s">
        <v>144</v>
      </c>
      <c r="I69" s="130" t="s">
        <v>144</v>
      </c>
      <c r="J69" s="129">
        <f>SUM('[1]070101-1:Ф.4.2.КФК30'!J69)</f>
        <v>0</v>
      </c>
      <c r="K69" s="129">
        <f>SUM('[1]070101-1:Ф.4.2.КФК30'!K69)</f>
        <v>0</v>
      </c>
      <c r="L69" s="129">
        <f>SUM('[1]070101-1:Ф.4.2.КФК30'!L69)</f>
        <v>0</v>
      </c>
      <c r="M69" s="130" t="s">
        <v>144</v>
      </c>
      <c r="N69" s="130" t="s">
        <v>144</v>
      </c>
    </row>
    <row r="70" spans="1:14" s="21" customFormat="1" ht="11.4" thickTop="1" thickBot="1" x14ac:dyDescent="0.25">
      <c r="A70" s="136" t="s">
        <v>201</v>
      </c>
      <c r="B70" s="125">
        <v>3122</v>
      </c>
      <c r="C70" s="125">
        <v>480</v>
      </c>
      <c r="D70" s="129">
        <f>SUM('[1]070101-1:Ф.4.2.КФК30'!D70)</f>
        <v>0</v>
      </c>
      <c r="E70" s="130" t="s">
        <v>144</v>
      </c>
      <c r="F70" s="130" t="s">
        <v>144</v>
      </c>
      <c r="G70" s="130" t="s">
        <v>144</v>
      </c>
      <c r="H70" s="130" t="s">
        <v>144</v>
      </c>
      <c r="I70" s="130" t="s">
        <v>144</v>
      </c>
      <c r="J70" s="129">
        <f>SUM('[1]070101-1:Ф.4.2.КФК30'!J70)</f>
        <v>0</v>
      </c>
      <c r="K70" s="129">
        <f>SUM('[1]070101-1:Ф.4.2.КФК30'!K70)</f>
        <v>0</v>
      </c>
      <c r="L70" s="129">
        <f>SUM('[1]070101-1:Ф.4.2.КФК30'!L70)</f>
        <v>0</v>
      </c>
      <c r="M70" s="130" t="s">
        <v>144</v>
      </c>
      <c r="N70" s="130" t="s">
        <v>144</v>
      </c>
    </row>
    <row r="71" spans="1:14" s="21" customFormat="1" ht="11.4" thickTop="1" thickBot="1" x14ac:dyDescent="0.25">
      <c r="A71" s="134" t="s">
        <v>202</v>
      </c>
      <c r="B71" s="135">
        <v>3130</v>
      </c>
      <c r="C71" s="135">
        <v>490</v>
      </c>
      <c r="D71" s="129">
        <f>SUM('[1]070101-1:Ф.4.2.КФК30'!D71)</f>
        <v>0</v>
      </c>
      <c r="E71" s="130" t="s">
        <v>144</v>
      </c>
      <c r="F71" s="130" t="s">
        <v>144</v>
      </c>
      <c r="G71" s="130" t="s">
        <v>144</v>
      </c>
      <c r="H71" s="130" t="s">
        <v>144</v>
      </c>
      <c r="I71" s="130" t="s">
        <v>144</v>
      </c>
      <c r="J71" s="129">
        <f>SUM('[1]070101-1:Ф.4.2.КФК30'!J71)</f>
        <v>0</v>
      </c>
      <c r="K71" s="129">
        <f>SUM('[1]070101-1:Ф.4.2.КФК30'!K71)</f>
        <v>0</v>
      </c>
      <c r="L71" s="129">
        <f>SUM('[1]070101-1:Ф.4.2.КФК30'!L71)</f>
        <v>0</v>
      </c>
      <c r="M71" s="130" t="s">
        <v>144</v>
      </c>
      <c r="N71" s="130" t="s">
        <v>144</v>
      </c>
    </row>
    <row r="72" spans="1:14" s="21" customFormat="1" ht="11.4" thickTop="1" thickBot="1" x14ac:dyDescent="0.25">
      <c r="A72" s="136" t="s">
        <v>203</v>
      </c>
      <c r="B72" s="125">
        <v>3131</v>
      </c>
      <c r="C72" s="135">
        <v>500</v>
      </c>
      <c r="D72" s="129">
        <f>SUM('[1]070101-1:Ф.4.2.КФК30'!D72)</f>
        <v>0</v>
      </c>
      <c r="E72" s="130" t="s">
        <v>144</v>
      </c>
      <c r="F72" s="130" t="s">
        <v>144</v>
      </c>
      <c r="G72" s="130" t="s">
        <v>144</v>
      </c>
      <c r="H72" s="130" t="s">
        <v>144</v>
      </c>
      <c r="I72" s="130" t="s">
        <v>144</v>
      </c>
      <c r="J72" s="129">
        <f>SUM('[1]070101-1:Ф.4.2.КФК30'!J72)</f>
        <v>0</v>
      </c>
      <c r="K72" s="129">
        <f>SUM('[1]070101-1:Ф.4.2.КФК30'!K72)</f>
        <v>0</v>
      </c>
      <c r="L72" s="129">
        <f>SUM('[1]070101-1:Ф.4.2.КФК30'!L72)</f>
        <v>0</v>
      </c>
      <c r="M72" s="130" t="s">
        <v>144</v>
      </c>
      <c r="N72" s="130" t="s">
        <v>144</v>
      </c>
    </row>
    <row r="73" spans="1:14" s="21" customFormat="1" ht="11.4" thickTop="1" thickBot="1" x14ac:dyDescent="0.25">
      <c r="A73" s="136" t="s">
        <v>204</v>
      </c>
      <c r="B73" s="125">
        <v>3132</v>
      </c>
      <c r="C73" s="125">
        <v>510</v>
      </c>
      <c r="D73" s="129">
        <f>SUM('[1]070101-1:Ф.4.2.КФК30'!D73)</f>
        <v>0</v>
      </c>
      <c r="E73" s="130" t="s">
        <v>144</v>
      </c>
      <c r="F73" s="130" t="s">
        <v>144</v>
      </c>
      <c r="G73" s="130" t="s">
        <v>144</v>
      </c>
      <c r="H73" s="130" t="s">
        <v>144</v>
      </c>
      <c r="I73" s="130" t="s">
        <v>144</v>
      </c>
      <c r="J73" s="129">
        <f>SUM('[1]070101-1:Ф.4.2.КФК30'!J73)</f>
        <v>0</v>
      </c>
      <c r="K73" s="129">
        <f>SUM('[1]070101-1:Ф.4.2.КФК30'!K73)</f>
        <v>0</v>
      </c>
      <c r="L73" s="129">
        <f>SUM('[1]070101-1:Ф.4.2.КФК30'!L73)</f>
        <v>0</v>
      </c>
      <c r="M73" s="130" t="s">
        <v>144</v>
      </c>
      <c r="N73" s="130" t="s">
        <v>144</v>
      </c>
    </row>
    <row r="74" spans="1:14" s="21" customFormat="1" ht="11.4" thickTop="1" thickBot="1" x14ac:dyDescent="0.25">
      <c r="A74" s="134" t="s">
        <v>205</v>
      </c>
      <c r="B74" s="135">
        <v>3140</v>
      </c>
      <c r="C74" s="135">
        <v>520</v>
      </c>
      <c r="D74" s="129">
        <f>SUM('[1]070101-1:Ф.4.2.КФК30'!D74)</f>
        <v>0</v>
      </c>
      <c r="E74" s="130" t="s">
        <v>144</v>
      </c>
      <c r="F74" s="130" t="s">
        <v>144</v>
      </c>
      <c r="G74" s="130" t="s">
        <v>144</v>
      </c>
      <c r="H74" s="130" t="s">
        <v>144</v>
      </c>
      <c r="I74" s="130" t="s">
        <v>144</v>
      </c>
      <c r="J74" s="129">
        <f>SUM('[1]070101-1:Ф.4.2.КФК30'!J74)</f>
        <v>0</v>
      </c>
      <c r="K74" s="129">
        <f>SUM('[1]070101-1:Ф.4.2.КФК30'!K74)</f>
        <v>0</v>
      </c>
      <c r="L74" s="129">
        <f>SUM('[1]070101-1:Ф.4.2.КФК30'!L74)</f>
        <v>0</v>
      </c>
      <c r="M74" s="130" t="s">
        <v>144</v>
      </c>
      <c r="N74" s="130" t="s">
        <v>144</v>
      </c>
    </row>
    <row r="75" spans="1:14" s="21" customFormat="1" ht="12.6" thickTop="1" thickBot="1" x14ac:dyDescent="0.25">
      <c r="A75" s="219" t="s">
        <v>206</v>
      </c>
      <c r="B75" s="125">
        <v>3141</v>
      </c>
      <c r="C75" s="125">
        <v>530</v>
      </c>
      <c r="D75" s="129">
        <f>SUM('[1]070101-1:Ф.4.2.КФК30'!D75)</f>
        <v>0</v>
      </c>
      <c r="E75" s="130" t="s">
        <v>144</v>
      </c>
      <c r="F75" s="130" t="s">
        <v>144</v>
      </c>
      <c r="G75" s="130" t="s">
        <v>144</v>
      </c>
      <c r="H75" s="130" t="s">
        <v>144</v>
      </c>
      <c r="I75" s="130" t="s">
        <v>144</v>
      </c>
      <c r="J75" s="129">
        <f>SUM('[1]070101-1:Ф.4.2.КФК30'!J75)</f>
        <v>0</v>
      </c>
      <c r="K75" s="129">
        <f>SUM('[1]070101-1:Ф.4.2.КФК30'!K75)</f>
        <v>0</v>
      </c>
      <c r="L75" s="129">
        <f>SUM('[1]070101-1:Ф.4.2.КФК30'!L75)</f>
        <v>0</v>
      </c>
      <c r="M75" s="130" t="s">
        <v>144</v>
      </c>
      <c r="N75" s="130" t="s">
        <v>144</v>
      </c>
    </row>
    <row r="76" spans="1:14" s="21" customFormat="1" ht="12.6" thickTop="1" thickBot="1" x14ac:dyDescent="0.25">
      <c r="A76" s="219" t="s">
        <v>207</v>
      </c>
      <c r="B76" s="125">
        <v>3142</v>
      </c>
      <c r="C76" s="125">
        <v>540</v>
      </c>
      <c r="D76" s="129">
        <f>SUM('[1]070101-1:Ф.4.2.КФК30'!D76)</f>
        <v>0</v>
      </c>
      <c r="E76" s="130" t="s">
        <v>144</v>
      </c>
      <c r="F76" s="130" t="s">
        <v>144</v>
      </c>
      <c r="G76" s="130" t="s">
        <v>144</v>
      </c>
      <c r="H76" s="130" t="s">
        <v>144</v>
      </c>
      <c r="I76" s="130" t="s">
        <v>144</v>
      </c>
      <c r="J76" s="129">
        <f>SUM('[1]070101-1:Ф.4.2.КФК30'!J76)</f>
        <v>0</v>
      </c>
      <c r="K76" s="129">
        <f>SUM('[1]070101-1:Ф.4.2.КФК30'!K76)</f>
        <v>0</v>
      </c>
      <c r="L76" s="129">
        <f>SUM('[1]070101-1:Ф.4.2.КФК30'!L76)</f>
        <v>0</v>
      </c>
      <c r="M76" s="130" t="s">
        <v>144</v>
      </c>
      <c r="N76" s="130" t="s">
        <v>144</v>
      </c>
    </row>
    <row r="77" spans="1:14" s="21" customFormat="1" ht="12.6" thickTop="1" thickBot="1" x14ac:dyDescent="0.25">
      <c r="A77" s="219" t="s">
        <v>208</v>
      </c>
      <c r="B77" s="125">
        <v>3143</v>
      </c>
      <c r="C77" s="125">
        <v>550</v>
      </c>
      <c r="D77" s="129">
        <f>SUM('[1]070101-1:Ф.4.2.КФК30'!D77)</f>
        <v>0</v>
      </c>
      <c r="E77" s="130" t="s">
        <v>144</v>
      </c>
      <c r="F77" s="130" t="s">
        <v>144</v>
      </c>
      <c r="G77" s="130" t="s">
        <v>144</v>
      </c>
      <c r="H77" s="130" t="s">
        <v>144</v>
      </c>
      <c r="I77" s="130" t="s">
        <v>144</v>
      </c>
      <c r="J77" s="129">
        <f>SUM('[1]070101-1:Ф.4.2.КФК30'!J77)</f>
        <v>0</v>
      </c>
      <c r="K77" s="129">
        <f>SUM('[1]070101-1:Ф.4.2.КФК30'!K77)</f>
        <v>0</v>
      </c>
      <c r="L77" s="129">
        <f>SUM('[1]070101-1:Ф.4.2.КФК30'!L77)</f>
        <v>0</v>
      </c>
      <c r="M77" s="130" t="s">
        <v>144</v>
      </c>
      <c r="N77" s="130" t="s">
        <v>144</v>
      </c>
    </row>
    <row r="78" spans="1:14" s="21" customFormat="1" ht="11.4" thickTop="1" thickBot="1" x14ac:dyDescent="0.25">
      <c r="A78" s="134" t="s">
        <v>209</v>
      </c>
      <c r="B78" s="135">
        <v>3150</v>
      </c>
      <c r="C78" s="135">
        <v>560</v>
      </c>
      <c r="D78" s="129">
        <f>SUM('[1]070101-1:Ф.4.2.КФК30'!D78)</f>
        <v>0</v>
      </c>
      <c r="E78" s="130" t="s">
        <v>144</v>
      </c>
      <c r="F78" s="130" t="s">
        <v>144</v>
      </c>
      <c r="G78" s="130" t="s">
        <v>144</v>
      </c>
      <c r="H78" s="130" t="s">
        <v>144</v>
      </c>
      <c r="I78" s="130" t="s">
        <v>144</v>
      </c>
      <c r="J78" s="129">
        <f>SUM('[1]070101-1:Ф.4.2.КФК30'!J78)</f>
        <v>0</v>
      </c>
      <c r="K78" s="129">
        <f>SUM('[1]070101-1:Ф.4.2.КФК30'!K78)</f>
        <v>0</v>
      </c>
      <c r="L78" s="129">
        <f>SUM('[1]070101-1:Ф.4.2.КФК30'!L78)</f>
        <v>0</v>
      </c>
      <c r="M78" s="130" t="s">
        <v>144</v>
      </c>
      <c r="N78" s="130" t="s">
        <v>144</v>
      </c>
    </row>
    <row r="79" spans="1:14" s="21" customFormat="1" ht="11.4" thickTop="1" thickBot="1" x14ac:dyDescent="0.25">
      <c r="A79" s="134" t="s">
        <v>210</v>
      </c>
      <c r="B79" s="135">
        <v>3160</v>
      </c>
      <c r="C79" s="135">
        <v>570</v>
      </c>
      <c r="D79" s="129">
        <f>SUM('[1]070101-1:Ф.4.2.КФК30'!D79)</f>
        <v>0</v>
      </c>
      <c r="E79" s="130" t="s">
        <v>144</v>
      </c>
      <c r="F79" s="130" t="s">
        <v>144</v>
      </c>
      <c r="G79" s="130" t="s">
        <v>144</v>
      </c>
      <c r="H79" s="130" t="s">
        <v>144</v>
      </c>
      <c r="I79" s="130" t="s">
        <v>144</v>
      </c>
      <c r="J79" s="129">
        <f>SUM('[1]070101-1:Ф.4.2.КФК30'!J79)</f>
        <v>0</v>
      </c>
      <c r="K79" s="129">
        <f>SUM('[1]070101-1:Ф.4.2.КФК30'!K79)</f>
        <v>0</v>
      </c>
      <c r="L79" s="129">
        <f>SUM('[1]070101-1:Ф.4.2.КФК30'!L79)</f>
        <v>0</v>
      </c>
      <c r="M79" s="130" t="s">
        <v>144</v>
      </c>
      <c r="N79" s="130" t="s">
        <v>144</v>
      </c>
    </row>
    <row r="80" spans="1:14" s="21" customFormat="1" ht="11.4" thickTop="1" thickBot="1" x14ac:dyDescent="0.25">
      <c r="A80" s="133" t="s">
        <v>211</v>
      </c>
      <c r="B80" s="64">
        <v>3200</v>
      </c>
      <c r="C80" s="64">
        <v>580</v>
      </c>
      <c r="D80" s="129">
        <f>SUM('[1]070101-1:Ф.4.2.КФК30'!D80)</f>
        <v>0</v>
      </c>
      <c r="E80" s="130" t="s">
        <v>144</v>
      </c>
      <c r="F80" s="130" t="s">
        <v>144</v>
      </c>
      <c r="G80" s="130" t="s">
        <v>144</v>
      </c>
      <c r="H80" s="130" t="s">
        <v>144</v>
      </c>
      <c r="I80" s="130" t="s">
        <v>144</v>
      </c>
      <c r="J80" s="129">
        <f>SUM('[1]070101-1:Ф.4.2.КФК30'!J80)</f>
        <v>0</v>
      </c>
      <c r="K80" s="129">
        <f>SUM('[1]070101-1:Ф.4.2.КФК30'!K80)</f>
        <v>0</v>
      </c>
      <c r="L80" s="129">
        <f>SUM('[1]070101-1:Ф.4.2.КФК30'!L80)</f>
        <v>0</v>
      </c>
      <c r="M80" s="130" t="s">
        <v>144</v>
      </c>
      <c r="N80" s="130" t="s">
        <v>144</v>
      </c>
    </row>
    <row r="81" spans="1:14" s="21" customFormat="1" ht="11.4" thickTop="1" thickBot="1" x14ac:dyDescent="0.25">
      <c r="A81" s="137" t="s">
        <v>212</v>
      </c>
      <c r="B81" s="135">
        <v>3210</v>
      </c>
      <c r="C81" s="135">
        <v>590</v>
      </c>
      <c r="D81" s="129">
        <f>SUM('[1]070101-1:Ф.4.2.КФК30'!D81)</f>
        <v>0</v>
      </c>
      <c r="E81" s="130" t="s">
        <v>144</v>
      </c>
      <c r="F81" s="130" t="s">
        <v>144</v>
      </c>
      <c r="G81" s="130" t="s">
        <v>144</v>
      </c>
      <c r="H81" s="130" t="s">
        <v>144</v>
      </c>
      <c r="I81" s="130" t="s">
        <v>144</v>
      </c>
      <c r="J81" s="129">
        <f>SUM('[1]070101-1:Ф.4.2.КФК30'!J81)</f>
        <v>0</v>
      </c>
      <c r="K81" s="129">
        <f>SUM('[1]070101-1:Ф.4.2.КФК30'!K81)</f>
        <v>0</v>
      </c>
      <c r="L81" s="129">
        <f>SUM('[1]070101-1:Ф.4.2.КФК30'!L81)</f>
        <v>0</v>
      </c>
      <c r="M81" s="130" t="s">
        <v>144</v>
      </c>
      <c r="N81" s="130" t="s">
        <v>144</v>
      </c>
    </row>
    <row r="82" spans="1:14" s="21" customFormat="1" ht="11.4" thickTop="1" thickBot="1" x14ac:dyDescent="0.25">
      <c r="A82" s="137" t="s">
        <v>213</v>
      </c>
      <c r="B82" s="135">
        <v>3220</v>
      </c>
      <c r="C82" s="135">
        <v>600</v>
      </c>
      <c r="D82" s="129">
        <f>SUM('[1]070101-1:Ф.4.2.КФК30'!D82)</f>
        <v>0</v>
      </c>
      <c r="E82" s="130" t="s">
        <v>144</v>
      </c>
      <c r="F82" s="130" t="s">
        <v>144</v>
      </c>
      <c r="G82" s="130" t="s">
        <v>144</v>
      </c>
      <c r="H82" s="130" t="s">
        <v>144</v>
      </c>
      <c r="I82" s="130" t="s">
        <v>144</v>
      </c>
      <c r="J82" s="129">
        <f>SUM('[1]070101-1:Ф.4.2.КФК30'!J82)</f>
        <v>0</v>
      </c>
      <c r="K82" s="129">
        <f>SUM('[1]070101-1:Ф.4.2.КФК30'!K82)</f>
        <v>0</v>
      </c>
      <c r="L82" s="129">
        <f>SUM('[1]070101-1:Ф.4.2.КФК30'!L82)</f>
        <v>0</v>
      </c>
      <c r="M82" s="130" t="s">
        <v>144</v>
      </c>
      <c r="N82" s="130" t="s">
        <v>144</v>
      </c>
    </row>
    <row r="83" spans="1:14" s="21" customFormat="1" ht="11.4" thickTop="1" thickBot="1" x14ac:dyDescent="0.25">
      <c r="A83" s="134" t="s">
        <v>214</v>
      </c>
      <c r="B83" s="135">
        <v>3230</v>
      </c>
      <c r="C83" s="135">
        <v>610</v>
      </c>
      <c r="D83" s="129">
        <f>SUM('[1]070101-1:Ф.4.2.КФК30'!D83)</f>
        <v>0</v>
      </c>
      <c r="E83" s="130" t="s">
        <v>144</v>
      </c>
      <c r="F83" s="130" t="s">
        <v>144</v>
      </c>
      <c r="G83" s="130" t="s">
        <v>144</v>
      </c>
      <c r="H83" s="130" t="s">
        <v>144</v>
      </c>
      <c r="I83" s="130" t="s">
        <v>144</v>
      </c>
      <c r="J83" s="129">
        <f>SUM('[1]070101-1:Ф.4.2.КФК30'!J83)</f>
        <v>0</v>
      </c>
      <c r="K83" s="129">
        <f>SUM('[1]070101-1:Ф.4.2.КФК30'!K83)</f>
        <v>0</v>
      </c>
      <c r="L83" s="129">
        <f>SUM('[1]070101-1:Ф.4.2.КФК30'!L83)</f>
        <v>0</v>
      </c>
      <c r="M83" s="130" t="s">
        <v>144</v>
      </c>
      <c r="N83" s="130" t="s">
        <v>144</v>
      </c>
    </row>
    <row r="84" spans="1:14" s="21" customFormat="1" ht="11.4" thickTop="1" thickBot="1" x14ac:dyDescent="0.25">
      <c r="A84" s="137" t="s">
        <v>215</v>
      </c>
      <c r="B84" s="135">
        <v>3240</v>
      </c>
      <c r="C84" s="135">
        <v>620</v>
      </c>
      <c r="D84" s="129">
        <f>SUM('[1]070101-1:Ф.4.2.КФК30'!D84)</f>
        <v>0</v>
      </c>
      <c r="E84" s="130" t="s">
        <v>144</v>
      </c>
      <c r="F84" s="130" t="s">
        <v>144</v>
      </c>
      <c r="G84" s="130" t="s">
        <v>144</v>
      </c>
      <c r="H84" s="130" t="s">
        <v>144</v>
      </c>
      <c r="I84" s="130" t="s">
        <v>144</v>
      </c>
      <c r="J84" s="129">
        <f>SUM('[1]070101-1:Ф.4.2.КФК30'!J84)</f>
        <v>0</v>
      </c>
      <c r="K84" s="129">
        <f>SUM('[1]070101-1:Ф.4.2.КФК30'!K84)</f>
        <v>0</v>
      </c>
      <c r="L84" s="129">
        <f>SUM('[1]070101-1:Ф.4.2.КФК30'!L84)</f>
        <v>0</v>
      </c>
      <c r="M84" s="130" t="s">
        <v>144</v>
      </c>
      <c r="N84" s="130" t="s">
        <v>144</v>
      </c>
    </row>
    <row r="85" spans="1:14" s="21" customFormat="1" ht="11.4" hidden="1" thickTop="1" thickBot="1" x14ac:dyDescent="0.25">
      <c r="A85" s="134"/>
      <c r="B85" s="135"/>
      <c r="C85" s="220">
        <v>630</v>
      </c>
      <c r="D85" s="129">
        <f>SUM('[1]070101-1:Ф.4.2.КФК30'!D85)</f>
        <v>0</v>
      </c>
      <c r="E85" s="221"/>
      <c r="F85" s="221"/>
      <c r="G85" s="221"/>
      <c r="H85" s="221"/>
      <c r="I85" s="221"/>
      <c r="J85" s="129">
        <f>SUM('[1]070101-1:Ф.4.2.КФК30'!J85)</f>
        <v>0</v>
      </c>
      <c r="K85" s="129">
        <f>SUM('[1]070101-1:Ф.4.2.КФК30'!K85)</f>
        <v>0</v>
      </c>
      <c r="L85" s="129">
        <f>SUM('[1]070101-1:Ф.4.2.КФК30'!L85)</f>
        <v>0</v>
      </c>
      <c r="M85" s="221"/>
      <c r="N85" s="221"/>
    </row>
    <row r="86" spans="1:14" s="21" customFormat="1" ht="11.4" hidden="1" thickTop="1" thickBot="1" x14ac:dyDescent="0.25">
      <c r="A86" s="134"/>
      <c r="B86" s="135"/>
      <c r="C86" s="220">
        <v>640</v>
      </c>
      <c r="D86" s="129">
        <f>SUM('[1]070101-1:Ф.4.2.КФК30'!D86)</f>
        <v>0</v>
      </c>
      <c r="E86" s="221"/>
      <c r="F86" s="221"/>
      <c r="G86" s="221"/>
      <c r="H86" s="221"/>
      <c r="I86" s="221"/>
      <c r="J86" s="129">
        <f>SUM('[1]070101-1:Ф.4.2.КФК30'!J86)</f>
        <v>0</v>
      </c>
      <c r="K86" s="129">
        <f>SUM('[1]070101-1:Ф.4.2.КФК30'!K86)</f>
        <v>0</v>
      </c>
      <c r="L86" s="129">
        <f>SUM('[1]070101-1:Ф.4.2.КФК30'!L86)</f>
        <v>0</v>
      </c>
      <c r="M86" s="221"/>
      <c r="N86" s="221"/>
    </row>
    <row r="87" spans="1:14" s="21" customFormat="1" ht="12.75" hidden="1" customHeight="1" thickTop="1" x14ac:dyDescent="0.2">
      <c r="A87" s="134"/>
      <c r="B87" s="135"/>
      <c r="C87" s="220">
        <v>650</v>
      </c>
      <c r="D87" s="129">
        <f>SUM('[1]070101-1:Ф.4.2.КФК30'!D87)</f>
        <v>0</v>
      </c>
      <c r="E87" s="222"/>
      <c r="F87" s="222"/>
      <c r="G87" s="222"/>
      <c r="H87" s="222"/>
      <c r="I87" s="222"/>
      <c r="J87" s="129">
        <f>SUM('[1]070101-1:Ф.4.2.КФК30'!J87)</f>
        <v>0</v>
      </c>
      <c r="K87" s="129">
        <f>SUM('[1]070101-1:Ф.4.2.КФК30'!K87)</f>
        <v>0</v>
      </c>
      <c r="L87" s="129">
        <f>SUM('[1]070101-1:Ф.4.2.КФК30'!L87)</f>
        <v>0</v>
      </c>
      <c r="M87" s="222"/>
      <c r="N87" s="222"/>
    </row>
    <row r="88" spans="1:14" s="21" customFormat="1" ht="12.6" thickTop="1" thickBot="1" x14ac:dyDescent="0.25">
      <c r="A88" s="68" t="s">
        <v>217</v>
      </c>
      <c r="B88" s="64">
        <v>4100</v>
      </c>
      <c r="C88" s="64">
        <v>630</v>
      </c>
      <c r="D88" s="129">
        <f>SUM('[1]070101-1:Ф.4.2.КФК30'!D88)</f>
        <v>0</v>
      </c>
      <c r="E88" s="223" t="s">
        <v>144</v>
      </c>
      <c r="F88" s="223" t="s">
        <v>144</v>
      </c>
      <c r="G88" s="223" t="s">
        <v>144</v>
      </c>
      <c r="H88" s="223" t="s">
        <v>144</v>
      </c>
      <c r="I88" s="223" t="s">
        <v>144</v>
      </c>
      <c r="J88" s="129">
        <f>SUM('[1]070101-1:Ф.4.2.КФК30'!J88)</f>
        <v>0</v>
      </c>
      <c r="K88" s="129">
        <f>SUM('[1]070101-1:Ф.4.2.КФК30'!K88)</f>
        <v>0</v>
      </c>
      <c r="L88" s="129">
        <f>SUM('[1]070101-1:Ф.4.2.КФК30'!L88)</f>
        <v>0</v>
      </c>
      <c r="M88" s="223" t="s">
        <v>144</v>
      </c>
      <c r="N88" s="223" t="s">
        <v>144</v>
      </c>
    </row>
    <row r="89" spans="1:14" s="21" customFormat="1" ht="11.4" thickTop="1" thickBot="1" x14ac:dyDescent="0.25">
      <c r="A89" s="134" t="s">
        <v>218</v>
      </c>
      <c r="B89" s="135">
        <v>4110</v>
      </c>
      <c r="C89" s="135">
        <v>640</v>
      </c>
      <c r="D89" s="129">
        <f>SUM('[1]070101-1:Ф.4.2.КФК30'!D89)</f>
        <v>0</v>
      </c>
      <c r="E89" s="223" t="s">
        <v>144</v>
      </c>
      <c r="F89" s="223" t="s">
        <v>144</v>
      </c>
      <c r="G89" s="223" t="s">
        <v>144</v>
      </c>
      <c r="H89" s="223" t="s">
        <v>144</v>
      </c>
      <c r="I89" s="223" t="s">
        <v>144</v>
      </c>
      <c r="J89" s="129">
        <f>SUM('[1]070101-1:Ф.4.2.КФК30'!J89)</f>
        <v>0</v>
      </c>
      <c r="K89" s="129">
        <f>SUM('[1]070101-1:Ф.4.2.КФК30'!K89)</f>
        <v>0</v>
      </c>
      <c r="L89" s="129">
        <f>SUM('[1]070101-1:Ф.4.2.КФК30'!L89)</f>
        <v>0</v>
      </c>
      <c r="M89" s="223" t="s">
        <v>144</v>
      </c>
      <c r="N89" s="223" t="s">
        <v>144</v>
      </c>
    </row>
    <row r="90" spans="1:14" s="21" customFormat="1" ht="11.4" thickTop="1" thickBot="1" x14ac:dyDescent="0.25">
      <c r="A90" s="136" t="s">
        <v>219</v>
      </c>
      <c r="B90" s="125">
        <v>4111</v>
      </c>
      <c r="C90" s="125">
        <v>650</v>
      </c>
      <c r="D90" s="129">
        <f>SUM('[1]070101-1:Ф.4.2.КФК30'!D90)</f>
        <v>0</v>
      </c>
      <c r="E90" s="223" t="s">
        <v>144</v>
      </c>
      <c r="F90" s="223" t="s">
        <v>144</v>
      </c>
      <c r="G90" s="223" t="s">
        <v>144</v>
      </c>
      <c r="H90" s="223" t="s">
        <v>144</v>
      </c>
      <c r="I90" s="223" t="s">
        <v>144</v>
      </c>
      <c r="J90" s="129">
        <f>SUM('[1]070101-1:Ф.4.2.КФК30'!J90)</f>
        <v>0</v>
      </c>
      <c r="K90" s="129">
        <f>SUM('[1]070101-1:Ф.4.2.КФК30'!K90)</f>
        <v>0</v>
      </c>
      <c r="L90" s="129">
        <f>SUM('[1]070101-1:Ф.4.2.КФК30'!L90)</f>
        <v>0</v>
      </c>
      <c r="M90" s="223" t="s">
        <v>144</v>
      </c>
      <c r="N90" s="223" t="s">
        <v>144</v>
      </c>
    </row>
    <row r="91" spans="1:14" s="21" customFormat="1" ht="11.4" thickTop="1" thickBot="1" x14ac:dyDescent="0.25">
      <c r="A91" s="136" t="s">
        <v>220</v>
      </c>
      <c r="B91" s="125">
        <v>4112</v>
      </c>
      <c r="C91" s="125">
        <v>660</v>
      </c>
      <c r="D91" s="129">
        <f>SUM('[1]070101-1:Ф.4.2.КФК30'!D91)</f>
        <v>0</v>
      </c>
      <c r="E91" s="223" t="s">
        <v>144</v>
      </c>
      <c r="F91" s="223" t="s">
        <v>144</v>
      </c>
      <c r="G91" s="223" t="s">
        <v>144</v>
      </c>
      <c r="H91" s="223" t="s">
        <v>144</v>
      </c>
      <c r="I91" s="223" t="s">
        <v>144</v>
      </c>
      <c r="J91" s="129">
        <f>SUM('[1]070101-1:Ф.4.2.КФК30'!J91)</f>
        <v>0</v>
      </c>
      <c r="K91" s="129">
        <f>SUM('[1]070101-1:Ф.4.2.КФК30'!K91)</f>
        <v>0</v>
      </c>
      <c r="L91" s="129">
        <f>SUM('[1]070101-1:Ф.4.2.КФК30'!L91)</f>
        <v>0</v>
      </c>
      <c r="M91" s="223" t="s">
        <v>144</v>
      </c>
      <c r="N91" s="223" t="s">
        <v>144</v>
      </c>
    </row>
    <row r="92" spans="1:14" s="21" customFormat="1" thickTop="1" thickBot="1" x14ac:dyDescent="0.25">
      <c r="A92" s="35" t="s">
        <v>221</v>
      </c>
      <c r="B92" s="125">
        <v>4113</v>
      </c>
      <c r="C92" s="125">
        <v>670</v>
      </c>
      <c r="D92" s="129">
        <f>SUM('[1]070101-1:Ф.4.2.КФК30'!D92)</f>
        <v>0</v>
      </c>
      <c r="E92" s="223" t="s">
        <v>144</v>
      </c>
      <c r="F92" s="223" t="s">
        <v>144</v>
      </c>
      <c r="G92" s="223" t="s">
        <v>144</v>
      </c>
      <c r="H92" s="223" t="s">
        <v>144</v>
      </c>
      <c r="I92" s="223" t="s">
        <v>144</v>
      </c>
      <c r="J92" s="129">
        <f>SUM('[1]070101-1:Ф.4.2.КФК30'!J92)</f>
        <v>0</v>
      </c>
      <c r="K92" s="129">
        <f>SUM('[1]070101-1:Ф.4.2.КФК30'!K92)</f>
        <v>0</v>
      </c>
      <c r="L92" s="129">
        <f>SUM('[1]070101-1:Ф.4.2.КФК30'!L92)</f>
        <v>0</v>
      </c>
      <c r="M92" s="223" t="s">
        <v>144</v>
      </c>
      <c r="N92" s="223" t="s">
        <v>144</v>
      </c>
    </row>
    <row r="93" spans="1:14" s="21" customFormat="1" ht="11.4" hidden="1" thickTop="1" thickBot="1" x14ac:dyDescent="0.25">
      <c r="A93" s="134"/>
      <c r="B93" s="135"/>
      <c r="C93" s="64"/>
      <c r="D93" s="129">
        <f>SUM('[1]070101-1:Ф.4.2.КФК30'!D93)</f>
        <v>0</v>
      </c>
      <c r="E93" s="223"/>
      <c r="F93" s="223"/>
      <c r="G93" s="223"/>
      <c r="H93" s="223"/>
      <c r="I93" s="223"/>
      <c r="J93" s="129">
        <f>SUM('[1]070101-1:Ф.4.2.КФК30'!J93)</f>
        <v>0</v>
      </c>
      <c r="K93" s="129">
        <f>SUM('[1]070101-1:Ф.4.2.КФК30'!K93)</f>
        <v>0</v>
      </c>
      <c r="L93" s="129">
        <f>SUM('[1]070101-1:Ф.4.2.КФК30'!L93)</f>
        <v>0</v>
      </c>
      <c r="M93" s="223"/>
      <c r="N93" s="223"/>
    </row>
    <row r="94" spans="1:14" s="21" customFormat="1" ht="11.4" hidden="1" thickTop="1" thickBot="1" x14ac:dyDescent="0.25">
      <c r="A94" s="218"/>
      <c r="B94" s="125"/>
      <c r="C94" s="64"/>
      <c r="D94" s="129">
        <f>SUM('[1]070101-1:Ф.4.2.КФК30'!D94)</f>
        <v>0</v>
      </c>
      <c r="E94" s="223"/>
      <c r="F94" s="223"/>
      <c r="G94" s="223"/>
      <c r="H94" s="223"/>
      <c r="I94" s="223"/>
      <c r="J94" s="129">
        <f>SUM('[1]070101-1:Ф.4.2.КФК30'!J94)</f>
        <v>0</v>
      </c>
      <c r="K94" s="129">
        <f>SUM('[1]070101-1:Ф.4.2.КФК30'!K94)</f>
        <v>0</v>
      </c>
      <c r="L94" s="129">
        <f>SUM('[1]070101-1:Ф.4.2.КФК30'!L94)</f>
        <v>0</v>
      </c>
      <c r="M94" s="223"/>
      <c r="N94" s="223"/>
    </row>
    <row r="95" spans="1:14" s="21" customFormat="1" ht="11.4" hidden="1" thickTop="1" thickBot="1" x14ac:dyDescent="0.25">
      <c r="A95" s="218"/>
      <c r="B95" s="125"/>
      <c r="C95" s="64"/>
      <c r="D95" s="129">
        <f>SUM('[1]070101-1:Ф.4.2.КФК30'!D95)</f>
        <v>0</v>
      </c>
      <c r="E95" s="223"/>
      <c r="F95" s="223"/>
      <c r="G95" s="223"/>
      <c r="H95" s="223"/>
      <c r="I95" s="223"/>
      <c r="J95" s="129">
        <f>SUM('[1]070101-1:Ф.4.2.КФК30'!J95)</f>
        <v>0</v>
      </c>
      <c r="K95" s="129">
        <f>SUM('[1]070101-1:Ф.4.2.КФК30'!K95)</f>
        <v>0</v>
      </c>
      <c r="L95" s="129">
        <f>SUM('[1]070101-1:Ф.4.2.КФК30'!L95)</f>
        <v>0</v>
      </c>
      <c r="M95" s="223"/>
      <c r="N95" s="223"/>
    </row>
    <row r="96" spans="1:14" s="21" customFormat="1" ht="11.4" hidden="1" thickTop="1" thickBot="1" x14ac:dyDescent="0.25">
      <c r="A96" s="136"/>
      <c r="B96" s="125"/>
      <c r="C96" s="64"/>
      <c r="D96" s="129">
        <f>SUM('[1]070101-1:Ф.4.2.КФК30'!D96)</f>
        <v>0</v>
      </c>
      <c r="E96" s="223"/>
      <c r="F96" s="223"/>
      <c r="G96" s="223"/>
      <c r="H96" s="223"/>
      <c r="I96" s="223"/>
      <c r="J96" s="129">
        <f>SUM('[1]070101-1:Ф.4.2.КФК30'!J96)</f>
        <v>0</v>
      </c>
      <c r="K96" s="129">
        <f>SUM('[1]070101-1:Ф.4.2.КФК30'!K96)</f>
        <v>0</v>
      </c>
      <c r="L96" s="129">
        <f>SUM('[1]070101-1:Ф.4.2.КФК30'!L96)</f>
        <v>0</v>
      </c>
      <c r="M96" s="223"/>
      <c r="N96" s="223"/>
    </row>
    <row r="97" spans="1:14" s="21" customFormat="1" ht="12.6" thickTop="1" thickBot="1" x14ac:dyDescent="0.25">
      <c r="A97" s="68" t="s">
        <v>226</v>
      </c>
      <c r="B97" s="64">
        <v>4200</v>
      </c>
      <c r="C97" s="64">
        <v>680</v>
      </c>
      <c r="D97" s="129">
        <f>SUM('[1]070101-1:Ф.4.2.КФК30'!D97)</f>
        <v>0</v>
      </c>
      <c r="E97" s="223" t="s">
        <v>144</v>
      </c>
      <c r="F97" s="223" t="s">
        <v>144</v>
      </c>
      <c r="G97" s="223" t="s">
        <v>144</v>
      </c>
      <c r="H97" s="223" t="s">
        <v>144</v>
      </c>
      <c r="I97" s="223" t="s">
        <v>144</v>
      </c>
      <c r="J97" s="129">
        <f>SUM('[1]070101-1:Ф.4.2.КФК30'!J97)</f>
        <v>0</v>
      </c>
      <c r="K97" s="129">
        <f>SUM('[1]070101-1:Ф.4.2.КФК30'!K97)</f>
        <v>0</v>
      </c>
      <c r="L97" s="129">
        <f>SUM('[1]070101-1:Ф.4.2.КФК30'!L97)</f>
        <v>0</v>
      </c>
      <c r="M97" s="223" t="s">
        <v>144</v>
      </c>
      <c r="N97" s="223" t="s">
        <v>144</v>
      </c>
    </row>
    <row r="98" spans="1:14" s="21" customFormat="1" ht="11.4" thickTop="1" thickBot="1" x14ac:dyDescent="0.25">
      <c r="A98" s="134" t="s">
        <v>227</v>
      </c>
      <c r="B98" s="135">
        <v>4210</v>
      </c>
      <c r="C98" s="135">
        <v>690</v>
      </c>
      <c r="D98" s="129">
        <f>SUM('[1]070101-1:Ф.4.2.КФК30'!D98)</f>
        <v>0</v>
      </c>
      <c r="E98" s="223" t="s">
        <v>144</v>
      </c>
      <c r="F98" s="223" t="s">
        <v>144</v>
      </c>
      <c r="G98" s="223" t="s">
        <v>144</v>
      </c>
      <c r="H98" s="223" t="s">
        <v>144</v>
      </c>
      <c r="I98" s="223" t="s">
        <v>144</v>
      </c>
      <c r="J98" s="129">
        <f>SUM('[1]070101-1:Ф.4.2.КФК30'!J98)</f>
        <v>0</v>
      </c>
      <c r="K98" s="129">
        <f>SUM('[1]070101-1:Ф.4.2.КФК30'!K98)</f>
        <v>0</v>
      </c>
      <c r="L98" s="129">
        <f>SUM('[1]070101-1:Ф.4.2.КФК30'!L98)</f>
        <v>0</v>
      </c>
      <c r="M98" s="223" t="s">
        <v>144</v>
      </c>
      <c r="N98" s="223" t="s">
        <v>144</v>
      </c>
    </row>
    <row r="99" spans="1:14" s="21" customFormat="1" ht="10.8" hidden="1" thickTop="1" x14ac:dyDescent="0.2">
      <c r="A99" s="143" t="s">
        <v>228</v>
      </c>
      <c r="B99" s="144">
        <v>4220</v>
      </c>
      <c r="C99" s="224">
        <v>710</v>
      </c>
      <c r="D99" s="225" t="s">
        <v>144</v>
      </c>
      <c r="E99" s="225" t="s">
        <v>144</v>
      </c>
      <c r="F99" s="225"/>
      <c r="G99" s="225" t="s">
        <v>144</v>
      </c>
      <c r="H99" s="225"/>
      <c r="I99" s="225" t="s">
        <v>144</v>
      </c>
      <c r="J99" s="225" t="s">
        <v>144</v>
      </c>
      <c r="K99" s="225"/>
      <c r="L99" s="225" t="s">
        <v>144</v>
      </c>
      <c r="M99" s="225" t="s">
        <v>144</v>
      </c>
    </row>
    <row r="100" spans="1:14" s="21" customFormat="1" ht="3" customHeight="1" thickTop="1" x14ac:dyDescent="0.2">
      <c r="A100" s="226"/>
      <c r="B100" s="227"/>
      <c r="C100" s="228"/>
      <c r="D100" s="229"/>
      <c r="E100" s="229"/>
      <c r="F100" s="229"/>
      <c r="G100" s="229"/>
      <c r="H100" s="229"/>
      <c r="I100" s="229"/>
      <c r="J100" s="229"/>
      <c r="K100" s="229"/>
      <c r="L100" s="229"/>
      <c r="M100" s="229"/>
    </row>
    <row r="101" spans="1:14" x14ac:dyDescent="0.3">
      <c r="A101" s="9" t="str">
        <f>[1]ЗАПОЛНИТЬ!F30</f>
        <v xml:space="preserve">Керівник </v>
      </c>
      <c r="B101" s="230"/>
      <c r="C101" s="230"/>
      <c r="E101" s="87" t="str">
        <f>[1]ЗАПОЛНИТЬ!F26</f>
        <v>Л.О.Темченко</v>
      </c>
      <c r="F101" s="87"/>
      <c r="G101" s="87"/>
      <c r="H101" s="87"/>
      <c r="I101" s="87"/>
    </row>
    <row r="102" spans="1:14" ht="12.75" customHeight="1" x14ac:dyDescent="0.3">
      <c r="B102" s="231" t="s">
        <v>115</v>
      </c>
      <c r="C102" s="231"/>
      <c r="E102" s="189" t="s">
        <v>116</v>
      </c>
      <c r="F102" s="189"/>
      <c r="G102" s="189"/>
      <c r="H102" s="232"/>
      <c r="I102" s="1"/>
    </row>
    <row r="103" spans="1:14" x14ac:dyDescent="0.3">
      <c r="A103" s="9" t="str">
        <f>[1]ЗАПОЛНИТЬ!F31</f>
        <v>Головний бухгалтер</v>
      </c>
      <c r="B103" s="230"/>
      <c r="C103" s="230"/>
      <c r="E103" s="87" t="str">
        <f>[1]ЗАПОЛНИТЬ!F28</f>
        <v>А.М.Трусевич</v>
      </c>
      <c r="F103" s="87"/>
      <c r="G103" s="87"/>
      <c r="H103" s="87"/>
      <c r="I103" s="87"/>
    </row>
    <row r="104" spans="1:14" ht="12" customHeight="1" x14ac:dyDescent="0.3">
      <c r="B104" s="231" t="s">
        <v>115</v>
      </c>
      <c r="C104" s="231"/>
      <c r="E104" s="189" t="s">
        <v>116</v>
      </c>
      <c r="F104" s="189"/>
      <c r="G104" s="189"/>
      <c r="H104" s="232"/>
      <c r="I104" s="1"/>
    </row>
    <row r="105" spans="1:14" x14ac:dyDescent="0.3">
      <c r="A105" s="1" t="str">
        <f>[1]ЗАПОЛНИТЬ!C19</f>
        <v>"11" квітня 2016 року</v>
      </c>
    </row>
    <row r="106" spans="1:14" x14ac:dyDescent="0.3">
      <c r="A106" s="21" t="s">
        <v>229</v>
      </c>
    </row>
  </sheetData>
  <mergeCells count="39">
    <mergeCell ref="B103:C103"/>
    <mergeCell ref="E103:I103"/>
    <mergeCell ref="B104:C104"/>
    <mergeCell ref="E104:G104"/>
    <mergeCell ref="J18:K19"/>
    <mergeCell ref="L18:L20"/>
    <mergeCell ref="M18:N19"/>
    <mergeCell ref="B101:C101"/>
    <mergeCell ref="E101:I101"/>
    <mergeCell ref="B102:C102"/>
    <mergeCell ref="E102:G102"/>
    <mergeCell ref="A15:C15"/>
    <mergeCell ref="D15:O15"/>
    <mergeCell ref="A18:A20"/>
    <mergeCell ref="B18:B20"/>
    <mergeCell ref="C18:C20"/>
    <mergeCell ref="D18:D20"/>
    <mergeCell ref="E18:F19"/>
    <mergeCell ref="G18:G20"/>
    <mergeCell ref="H18:H20"/>
    <mergeCell ref="I18:I20"/>
    <mergeCell ref="A12:C12"/>
    <mergeCell ref="E12:J12"/>
    <mergeCell ref="A13:C13"/>
    <mergeCell ref="E13:M13"/>
    <mergeCell ref="A14:C14"/>
    <mergeCell ref="E14:M14"/>
    <mergeCell ref="B9:J9"/>
    <mergeCell ref="M9:N9"/>
    <mergeCell ref="B10:J10"/>
    <mergeCell ref="M10:N10"/>
    <mergeCell ref="B11:J11"/>
    <mergeCell ref="M11:N11"/>
    <mergeCell ref="I1:M2"/>
    <mergeCell ref="A3:M3"/>
    <mergeCell ref="A4:M4"/>
    <mergeCell ref="A5:C5"/>
    <mergeCell ref="A6:M6"/>
    <mergeCell ref="M8:N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6"/>
  <sheetViews>
    <sheetView workbookViewId="0">
      <selection sqref="A1:XFD1048576"/>
    </sheetView>
  </sheetViews>
  <sheetFormatPr defaultRowHeight="14.4" x14ac:dyDescent="0.3"/>
  <cols>
    <col min="1" max="1" width="58.109375" customWidth="1"/>
    <col min="2" max="2" width="5" customWidth="1"/>
    <col min="3" max="3" width="4.77734375" customWidth="1"/>
    <col min="4" max="4" width="13.21875" customWidth="1"/>
    <col min="5" max="5" width="10.88671875" customWidth="1"/>
    <col min="6" max="6" width="10.21875" customWidth="1"/>
    <col min="7" max="7" width="10.88671875" customWidth="1"/>
    <col min="8" max="8" width="11" customWidth="1"/>
    <col min="9" max="9" width="9.33203125" customWidth="1"/>
    <col min="10" max="10" width="11.6640625" customWidth="1"/>
    <col min="11" max="11" width="9.5546875" customWidth="1"/>
    <col min="12" max="12" width="8" customWidth="1"/>
    <col min="13" max="13" width="8.5546875" customWidth="1"/>
    <col min="14" max="14" width="10.109375" customWidth="1"/>
    <col min="257" max="257" width="58.109375" customWidth="1"/>
    <col min="258" max="258" width="5" customWidth="1"/>
    <col min="259" max="259" width="4.77734375" customWidth="1"/>
    <col min="260" max="260" width="13.21875" customWidth="1"/>
    <col min="261" max="261" width="10.88671875" customWidth="1"/>
    <col min="262" max="262" width="10.21875" customWidth="1"/>
    <col min="263" max="263" width="10.88671875" customWidth="1"/>
    <col min="264" max="264" width="11" customWidth="1"/>
    <col min="265" max="265" width="9.33203125" customWidth="1"/>
    <col min="266" max="266" width="11.6640625" customWidth="1"/>
    <col min="267" max="267" width="9.5546875" customWidth="1"/>
    <col min="268" max="268" width="8" customWidth="1"/>
    <col min="269" max="269" width="8.5546875" customWidth="1"/>
    <col min="270" max="270" width="10.109375" customWidth="1"/>
    <col min="513" max="513" width="58.109375" customWidth="1"/>
    <col min="514" max="514" width="5" customWidth="1"/>
    <col min="515" max="515" width="4.77734375" customWidth="1"/>
    <col min="516" max="516" width="13.21875" customWidth="1"/>
    <col min="517" max="517" width="10.88671875" customWidth="1"/>
    <col min="518" max="518" width="10.21875" customWidth="1"/>
    <col min="519" max="519" width="10.88671875" customWidth="1"/>
    <col min="520" max="520" width="11" customWidth="1"/>
    <col min="521" max="521" width="9.33203125" customWidth="1"/>
    <col min="522" max="522" width="11.6640625" customWidth="1"/>
    <col min="523" max="523" width="9.5546875" customWidth="1"/>
    <col min="524" max="524" width="8" customWidth="1"/>
    <col min="525" max="525" width="8.5546875" customWidth="1"/>
    <col min="526" max="526" width="10.109375" customWidth="1"/>
    <col min="769" max="769" width="58.109375" customWidth="1"/>
    <col min="770" max="770" width="5" customWidth="1"/>
    <col min="771" max="771" width="4.77734375" customWidth="1"/>
    <col min="772" max="772" width="13.21875" customWidth="1"/>
    <col min="773" max="773" width="10.88671875" customWidth="1"/>
    <col min="774" max="774" width="10.21875" customWidth="1"/>
    <col min="775" max="775" width="10.88671875" customWidth="1"/>
    <col min="776" max="776" width="11" customWidth="1"/>
    <col min="777" max="777" width="9.33203125" customWidth="1"/>
    <col min="778" max="778" width="11.6640625" customWidth="1"/>
    <col min="779" max="779" width="9.5546875" customWidth="1"/>
    <col min="780" max="780" width="8" customWidth="1"/>
    <col min="781" max="781" width="8.5546875" customWidth="1"/>
    <col min="782" max="782" width="10.109375" customWidth="1"/>
    <col min="1025" max="1025" width="58.109375" customWidth="1"/>
    <col min="1026" max="1026" width="5" customWidth="1"/>
    <col min="1027" max="1027" width="4.77734375" customWidth="1"/>
    <col min="1028" max="1028" width="13.21875" customWidth="1"/>
    <col min="1029" max="1029" width="10.88671875" customWidth="1"/>
    <col min="1030" max="1030" width="10.21875" customWidth="1"/>
    <col min="1031" max="1031" width="10.88671875" customWidth="1"/>
    <col min="1032" max="1032" width="11" customWidth="1"/>
    <col min="1033" max="1033" width="9.33203125" customWidth="1"/>
    <col min="1034" max="1034" width="11.6640625" customWidth="1"/>
    <col min="1035" max="1035" width="9.5546875" customWidth="1"/>
    <col min="1036" max="1036" width="8" customWidth="1"/>
    <col min="1037" max="1037" width="8.5546875" customWidth="1"/>
    <col min="1038" max="1038" width="10.109375" customWidth="1"/>
    <col min="1281" max="1281" width="58.109375" customWidth="1"/>
    <col min="1282" max="1282" width="5" customWidth="1"/>
    <col min="1283" max="1283" width="4.77734375" customWidth="1"/>
    <col min="1284" max="1284" width="13.21875" customWidth="1"/>
    <col min="1285" max="1285" width="10.88671875" customWidth="1"/>
    <col min="1286" max="1286" width="10.21875" customWidth="1"/>
    <col min="1287" max="1287" width="10.88671875" customWidth="1"/>
    <col min="1288" max="1288" width="11" customWidth="1"/>
    <col min="1289" max="1289" width="9.33203125" customWidth="1"/>
    <col min="1290" max="1290" width="11.6640625" customWidth="1"/>
    <col min="1291" max="1291" width="9.5546875" customWidth="1"/>
    <col min="1292" max="1292" width="8" customWidth="1"/>
    <col min="1293" max="1293" width="8.5546875" customWidth="1"/>
    <col min="1294" max="1294" width="10.109375" customWidth="1"/>
    <col min="1537" max="1537" width="58.109375" customWidth="1"/>
    <col min="1538" max="1538" width="5" customWidth="1"/>
    <col min="1539" max="1539" width="4.77734375" customWidth="1"/>
    <col min="1540" max="1540" width="13.21875" customWidth="1"/>
    <col min="1541" max="1541" width="10.88671875" customWidth="1"/>
    <col min="1542" max="1542" width="10.21875" customWidth="1"/>
    <col min="1543" max="1543" width="10.88671875" customWidth="1"/>
    <col min="1544" max="1544" width="11" customWidth="1"/>
    <col min="1545" max="1545" width="9.33203125" customWidth="1"/>
    <col min="1546" max="1546" width="11.6640625" customWidth="1"/>
    <col min="1547" max="1547" width="9.5546875" customWidth="1"/>
    <col min="1548" max="1548" width="8" customWidth="1"/>
    <col min="1549" max="1549" width="8.5546875" customWidth="1"/>
    <col min="1550" max="1550" width="10.109375" customWidth="1"/>
    <col min="1793" max="1793" width="58.109375" customWidth="1"/>
    <col min="1794" max="1794" width="5" customWidth="1"/>
    <col min="1795" max="1795" width="4.77734375" customWidth="1"/>
    <col min="1796" max="1796" width="13.21875" customWidth="1"/>
    <col min="1797" max="1797" width="10.88671875" customWidth="1"/>
    <col min="1798" max="1798" width="10.21875" customWidth="1"/>
    <col min="1799" max="1799" width="10.88671875" customWidth="1"/>
    <col min="1800" max="1800" width="11" customWidth="1"/>
    <col min="1801" max="1801" width="9.33203125" customWidth="1"/>
    <col min="1802" max="1802" width="11.6640625" customWidth="1"/>
    <col min="1803" max="1803" width="9.5546875" customWidth="1"/>
    <col min="1804" max="1804" width="8" customWidth="1"/>
    <col min="1805" max="1805" width="8.5546875" customWidth="1"/>
    <col min="1806" max="1806" width="10.109375" customWidth="1"/>
    <col min="2049" max="2049" width="58.109375" customWidth="1"/>
    <col min="2050" max="2050" width="5" customWidth="1"/>
    <col min="2051" max="2051" width="4.77734375" customWidth="1"/>
    <col min="2052" max="2052" width="13.21875" customWidth="1"/>
    <col min="2053" max="2053" width="10.88671875" customWidth="1"/>
    <col min="2054" max="2054" width="10.21875" customWidth="1"/>
    <col min="2055" max="2055" width="10.88671875" customWidth="1"/>
    <col min="2056" max="2056" width="11" customWidth="1"/>
    <col min="2057" max="2057" width="9.33203125" customWidth="1"/>
    <col min="2058" max="2058" width="11.6640625" customWidth="1"/>
    <col min="2059" max="2059" width="9.5546875" customWidth="1"/>
    <col min="2060" max="2060" width="8" customWidth="1"/>
    <col min="2061" max="2061" width="8.5546875" customWidth="1"/>
    <col min="2062" max="2062" width="10.109375" customWidth="1"/>
    <col min="2305" max="2305" width="58.109375" customWidth="1"/>
    <col min="2306" max="2306" width="5" customWidth="1"/>
    <col min="2307" max="2307" width="4.77734375" customWidth="1"/>
    <col min="2308" max="2308" width="13.21875" customWidth="1"/>
    <col min="2309" max="2309" width="10.88671875" customWidth="1"/>
    <col min="2310" max="2310" width="10.21875" customWidth="1"/>
    <col min="2311" max="2311" width="10.88671875" customWidth="1"/>
    <col min="2312" max="2312" width="11" customWidth="1"/>
    <col min="2313" max="2313" width="9.33203125" customWidth="1"/>
    <col min="2314" max="2314" width="11.6640625" customWidth="1"/>
    <col min="2315" max="2315" width="9.5546875" customWidth="1"/>
    <col min="2316" max="2316" width="8" customWidth="1"/>
    <col min="2317" max="2317" width="8.5546875" customWidth="1"/>
    <col min="2318" max="2318" width="10.109375" customWidth="1"/>
    <col min="2561" max="2561" width="58.109375" customWidth="1"/>
    <col min="2562" max="2562" width="5" customWidth="1"/>
    <col min="2563" max="2563" width="4.77734375" customWidth="1"/>
    <col min="2564" max="2564" width="13.21875" customWidth="1"/>
    <col min="2565" max="2565" width="10.88671875" customWidth="1"/>
    <col min="2566" max="2566" width="10.21875" customWidth="1"/>
    <col min="2567" max="2567" width="10.88671875" customWidth="1"/>
    <col min="2568" max="2568" width="11" customWidth="1"/>
    <col min="2569" max="2569" width="9.33203125" customWidth="1"/>
    <col min="2570" max="2570" width="11.6640625" customWidth="1"/>
    <col min="2571" max="2571" width="9.5546875" customWidth="1"/>
    <col min="2572" max="2572" width="8" customWidth="1"/>
    <col min="2573" max="2573" width="8.5546875" customWidth="1"/>
    <col min="2574" max="2574" width="10.109375" customWidth="1"/>
    <col min="2817" max="2817" width="58.109375" customWidth="1"/>
    <col min="2818" max="2818" width="5" customWidth="1"/>
    <col min="2819" max="2819" width="4.77734375" customWidth="1"/>
    <col min="2820" max="2820" width="13.21875" customWidth="1"/>
    <col min="2821" max="2821" width="10.88671875" customWidth="1"/>
    <col min="2822" max="2822" width="10.21875" customWidth="1"/>
    <col min="2823" max="2823" width="10.88671875" customWidth="1"/>
    <col min="2824" max="2824" width="11" customWidth="1"/>
    <col min="2825" max="2825" width="9.33203125" customWidth="1"/>
    <col min="2826" max="2826" width="11.6640625" customWidth="1"/>
    <col min="2827" max="2827" width="9.5546875" customWidth="1"/>
    <col min="2828" max="2828" width="8" customWidth="1"/>
    <col min="2829" max="2829" width="8.5546875" customWidth="1"/>
    <col min="2830" max="2830" width="10.109375" customWidth="1"/>
    <col min="3073" max="3073" width="58.109375" customWidth="1"/>
    <col min="3074" max="3074" width="5" customWidth="1"/>
    <col min="3075" max="3075" width="4.77734375" customWidth="1"/>
    <col min="3076" max="3076" width="13.21875" customWidth="1"/>
    <col min="3077" max="3077" width="10.88671875" customWidth="1"/>
    <col min="3078" max="3078" width="10.21875" customWidth="1"/>
    <col min="3079" max="3079" width="10.88671875" customWidth="1"/>
    <col min="3080" max="3080" width="11" customWidth="1"/>
    <col min="3081" max="3081" width="9.33203125" customWidth="1"/>
    <col min="3082" max="3082" width="11.6640625" customWidth="1"/>
    <col min="3083" max="3083" width="9.5546875" customWidth="1"/>
    <col min="3084" max="3084" width="8" customWidth="1"/>
    <col min="3085" max="3085" width="8.5546875" customWidth="1"/>
    <col min="3086" max="3086" width="10.109375" customWidth="1"/>
    <col min="3329" max="3329" width="58.109375" customWidth="1"/>
    <col min="3330" max="3330" width="5" customWidth="1"/>
    <col min="3331" max="3331" width="4.77734375" customWidth="1"/>
    <col min="3332" max="3332" width="13.21875" customWidth="1"/>
    <col min="3333" max="3333" width="10.88671875" customWidth="1"/>
    <col min="3334" max="3334" width="10.21875" customWidth="1"/>
    <col min="3335" max="3335" width="10.88671875" customWidth="1"/>
    <col min="3336" max="3336" width="11" customWidth="1"/>
    <col min="3337" max="3337" width="9.33203125" customWidth="1"/>
    <col min="3338" max="3338" width="11.6640625" customWidth="1"/>
    <col min="3339" max="3339" width="9.5546875" customWidth="1"/>
    <col min="3340" max="3340" width="8" customWidth="1"/>
    <col min="3341" max="3341" width="8.5546875" customWidth="1"/>
    <col min="3342" max="3342" width="10.109375" customWidth="1"/>
    <col min="3585" max="3585" width="58.109375" customWidth="1"/>
    <col min="3586" max="3586" width="5" customWidth="1"/>
    <col min="3587" max="3587" width="4.77734375" customWidth="1"/>
    <col min="3588" max="3588" width="13.21875" customWidth="1"/>
    <col min="3589" max="3589" width="10.88671875" customWidth="1"/>
    <col min="3590" max="3590" width="10.21875" customWidth="1"/>
    <col min="3591" max="3591" width="10.88671875" customWidth="1"/>
    <col min="3592" max="3592" width="11" customWidth="1"/>
    <col min="3593" max="3593" width="9.33203125" customWidth="1"/>
    <col min="3594" max="3594" width="11.6640625" customWidth="1"/>
    <col min="3595" max="3595" width="9.5546875" customWidth="1"/>
    <col min="3596" max="3596" width="8" customWidth="1"/>
    <col min="3597" max="3597" width="8.5546875" customWidth="1"/>
    <col min="3598" max="3598" width="10.109375" customWidth="1"/>
    <col min="3841" max="3841" width="58.109375" customWidth="1"/>
    <col min="3842" max="3842" width="5" customWidth="1"/>
    <col min="3843" max="3843" width="4.77734375" customWidth="1"/>
    <col min="3844" max="3844" width="13.21875" customWidth="1"/>
    <col min="3845" max="3845" width="10.88671875" customWidth="1"/>
    <col min="3846" max="3846" width="10.21875" customWidth="1"/>
    <col min="3847" max="3847" width="10.88671875" customWidth="1"/>
    <col min="3848" max="3848" width="11" customWidth="1"/>
    <col min="3849" max="3849" width="9.33203125" customWidth="1"/>
    <col min="3850" max="3850" width="11.6640625" customWidth="1"/>
    <col min="3851" max="3851" width="9.5546875" customWidth="1"/>
    <col min="3852" max="3852" width="8" customWidth="1"/>
    <col min="3853" max="3853" width="8.5546875" customWidth="1"/>
    <col min="3854" max="3854" width="10.109375" customWidth="1"/>
    <col min="4097" max="4097" width="58.109375" customWidth="1"/>
    <col min="4098" max="4098" width="5" customWidth="1"/>
    <col min="4099" max="4099" width="4.77734375" customWidth="1"/>
    <col min="4100" max="4100" width="13.21875" customWidth="1"/>
    <col min="4101" max="4101" width="10.88671875" customWidth="1"/>
    <col min="4102" max="4102" width="10.21875" customWidth="1"/>
    <col min="4103" max="4103" width="10.88671875" customWidth="1"/>
    <col min="4104" max="4104" width="11" customWidth="1"/>
    <col min="4105" max="4105" width="9.33203125" customWidth="1"/>
    <col min="4106" max="4106" width="11.6640625" customWidth="1"/>
    <col min="4107" max="4107" width="9.5546875" customWidth="1"/>
    <col min="4108" max="4108" width="8" customWidth="1"/>
    <col min="4109" max="4109" width="8.5546875" customWidth="1"/>
    <col min="4110" max="4110" width="10.109375" customWidth="1"/>
    <col min="4353" max="4353" width="58.109375" customWidth="1"/>
    <col min="4354" max="4354" width="5" customWidth="1"/>
    <col min="4355" max="4355" width="4.77734375" customWidth="1"/>
    <col min="4356" max="4356" width="13.21875" customWidth="1"/>
    <col min="4357" max="4357" width="10.88671875" customWidth="1"/>
    <col min="4358" max="4358" width="10.21875" customWidth="1"/>
    <col min="4359" max="4359" width="10.88671875" customWidth="1"/>
    <col min="4360" max="4360" width="11" customWidth="1"/>
    <col min="4361" max="4361" width="9.33203125" customWidth="1"/>
    <col min="4362" max="4362" width="11.6640625" customWidth="1"/>
    <col min="4363" max="4363" width="9.5546875" customWidth="1"/>
    <col min="4364" max="4364" width="8" customWidth="1"/>
    <col min="4365" max="4365" width="8.5546875" customWidth="1"/>
    <col min="4366" max="4366" width="10.109375" customWidth="1"/>
    <col min="4609" max="4609" width="58.109375" customWidth="1"/>
    <col min="4610" max="4610" width="5" customWidth="1"/>
    <col min="4611" max="4611" width="4.77734375" customWidth="1"/>
    <col min="4612" max="4612" width="13.21875" customWidth="1"/>
    <col min="4613" max="4613" width="10.88671875" customWidth="1"/>
    <col min="4614" max="4614" width="10.21875" customWidth="1"/>
    <col min="4615" max="4615" width="10.88671875" customWidth="1"/>
    <col min="4616" max="4616" width="11" customWidth="1"/>
    <col min="4617" max="4617" width="9.33203125" customWidth="1"/>
    <col min="4618" max="4618" width="11.6640625" customWidth="1"/>
    <col min="4619" max="4619" width="9.5546875" customWidth="1"/>
    <col min="4620" max="4620" width="8" customWidth="1"/>
    <col min="4621" max="4621" width="8.5546875" customWidth="1"/>
    <col min="4622" max="4622" width="10.109375" customWidth="1"/>
    <col min="4865" max="4865" width="58.109375" customWidth="1"/>
    <col min="4866" max="4866" width="5" customWidth="1"/>
    <col min="4867" max="4867" width="4.77734375" customWidth="1"/>
    <col min="4868" max="4868" width="13.21875" customWidth="1"/>
    <col min="4869" max="4869" width="10.88671875" customWidth="1"/>
    <col min="4870" max="4870" width="10.21875" customWidth="1"/>
    <col min="4871" max="4871" width="10.88671875" customWidth="1"/>
    <col min="4872" max="4872" width="11" customWidth="1"/>
    <col min="4873" max="4873" width="9.33203125" customWidth="1"/>
    <col min="4874" max="4874" width="11.6640625" customWidth="1"/>
    <col min="4875" max="4875" width="9.5546875" customWidth="1"/>
    <col min="4876" max="4876" width="8" customWidth="1"/>
    <col min="4877" max="4877" width="8.5546875" customWidth="1"/>
    <col min="4878" max="4878" width="10.109375" customWidth="1"/>
    <col min="5121" max="5121" width="58.109375" customWidth="1"/>
    <col min="5122" max="5122" width="5" customWidth="1"/>
    <col min="5123" max="5123" width="4.77734375" customWidth="1"/>
    <col min="5124" max="5124" width="13.21875" customWidth="1"/>
    <col min="5125" max="5125" width="10.88671875" customWidth="1"/>
    <col min="5126" max="5126" width="10.21875" customWidth="1"/>
    <col min="5127" max="5127" width="10.88671875" customWidth="1"/>
    <col min="5128" max="5128" width="11" customWidth="1"/>
    <col min="5129" max="5129" width="9.33203125" customWidth="1"/>
    <col min="5130" max="5130" width="11.6640625" customWidth="1"/>
    <col min="5131" max="5131" width="9.5546875" customWidth="1"/>
    <col min="5132" max="5132" width="8" customWidth="1"/>
    <col min="5133" max="5133" width="8.5546875" customWidth="1"/>
    <col min="5134" max="5134" width="10.109375" customWidth="1"/>
    <col min="5377" max="5377" width="58.109375" customWidth="1"/>
    <col min="5378" max="5378" width="5" customWidth="1"/>
    <col min="5379" max="5379" width="4.77734375" customWidth="1"/>
    <col min="5380" max="5380" width="13.21875" customWidth="1"/>
    <col min="5381" max="5381" width="10.88671875" customWidth="1"/>
    <col min="5382" max="5382" width="10.21875" customWidth="1"/>
    <col min="5383" max="5383" width="10.88671875" customWidth="1"/>
    <col min="5384" max="5384" width="11" customWidth="1"/>
    <col min="5385" max="5385" width="9.33203125" customWidth="1"/>
    <col min="5386" max="5386" width="11.6640625" customWidth="1"/>
    <col min="5387" max="5387" width="9.5546875" customWidth="1"/>
    <col min="5388" max="5388" width="8" customWidth="1"/>
    <col min="5389" max="5389" width="8.5546875" customWidth="1"/>
    <col min="5390" max="5390" width="10.109375" customWidth="1"/>
    <col min="5633" max="5633" width="58.109375" customWidth="1"/>
    <col min="5634" max="5634" width="5" customWidth="1"/>
    <col min="5635" max="5635" width="4.77734375" customWidth="1"/>
    <col min="5636" max="5636" width="13.21875" customWidth="1"/>
    <col min="5637" max="5637" width="10.88671875" customWidth="1"/>
    <col min="5638" max="5638" width="10.21875" customWidth="1"/>
    <col min="5639" max="5639" width="10.88671875" customWidth="1"/>
    <col min="5640" max="5640" width="11" customWidth="1"/>
    <col min="5641" max="5641" width="9.33203125" customWidth="1"/>
    <col min="5642" max="5642" width="11.6640625" customWidth="1"/>
    <col min="5643" max="5643" width="9.5546875" customWidth="1"/>
    <col min="5644" max="5644" width="8" customWidth="1"/>
    <col min="5645" max="5645" width="8.5546875" customWidth="1"/>
    <col min="5646" max="5646" width="10.109375" customWidth="1"/>
    <col min="5889" max="5889" width="58.109375" customWidth="1"/>
    <col min="5890" max="5890" width="5" customWidth="1"/>
    <col min="5891" max="5891" width="4.77734375" customWidth="1"/>
    <col min="5892" max="5892" width="13.21875" customWidth="1"/>
    <col min="5893" max="5893" width="10.88671875" customWidth="1"/>
    <col min="5894" max="5894" width="10.21875" customWidth="1"/>
    <col min="5895" max="5895" width="10.88671875" customWidth="1"/>
    <col min="5896" max="5896" width="11" customWidth="1"/>
    <col min="5897" max="5897" width="9.33203125" customWidth="1"/>
    <col min="5898" max="5898" width="11.6640625" customWidth="1"/>
    <col min="5899" max="5899" width="9.5546875" customWidth="1"/>
    <col min="5900" max="5900" width="8" customWidth="1"/>
    <col min="5901" max="5901" width="8.5546875" customWidth="1"/>
    <col min="5902" max="5902" width="10.109375" customWidth="1"/>
    <col min="6145" max="6145" width="58.109375" customWidth="1"/>
    <col min="6146" max="6146" width="5" customWidth="1"/>
    <col min="6147" max="6147" width="4.77734375" customWidth="1"/>
    <col min="6148" max="6148" width="13.21875" customWidth="1"/>
    <col min="6149" max="6149" width="10.88671875" customWidth="1"/>
    <col min="6150" max="6150" width="10.21875" customWidth="1"/>
    <col min="6151" max="6151" width="10.88671875" customWidth="1"/>
    <col min="6152" max="6152" width="11" customWidth="1"/>
    <col min="6153" max="6153" width="9.33203125" customWidth="1"/>
    <col min="6154" max="6154" width="11.6640625" customWidth="1"/>
    <col min="6155" max="6155" width="9.5546875" customWidth="1"/>
    <col min="6156" max="6156" width="8" customWidth="1"/>
    <col min="6157" max="6157" width="8.5546875" customWidth="1"/>
    <col min="6158" max="6158" width="10.109375" customWidth="1"/>
    <col min="6401" max="6401" width="58.109375" customWidth="1"/>
    <col min="6402" max="6402" width="5" customWidth="1"/>
    <col min="6403" max="6403" width="4.77734375" customWidth="1"/>
    <col min="6404" max="6404" width="13.21875" customWidth="1"/>
    <col min="6405" max="6405" width="10.88671875" customWidth="1"/>
    <col min="6406" max="6406" width="10.21875" customWidth="1"/>
    <col min="6407" max="6407" width="10.88671875" customWidth="1"/>
    <col min="6408" max="6408" width="11" customWidth="1"/>
    <col min="6409" max="6409" width="9.33203125" customWidth="1"/>
    <col min="6410" max="6410" width="11.6640625" customWidth="1"/>
    <col min="6411" max="6411" width="9.5546875" customWidth="1"/>
    <col min="6412" max="6412" width="8" customWidth="1"/>
    <col min="6413" max="6413" width="8.5546875" customWidth="1"/>
    <col min="6414" max="6414" width="10.109375" customWidth="1"/>
    <col min="6657" max="6657" width="58.109375" customWidth="1"/>
    <col min="6658" max="6658" width="5" customWidth="1"/>
    <col min="6659" max="6659" width="4.77734375" customWidth="1"/>
    <col min="6660" max="6660" width="13.21875" customWidth="1"/>
    <col min="6661" max="6661" width="10.88671875" customWidth="1"/>
    <col min="6662" max="6662" width="10.21875" customWidth="1"/>
    <col min="6663" max="6663" width="10.88671875" customWidth="1"/>
    <col min="6664" max="6664" width="11" customWidth="1"/>
    <col min="6665" max="6665" width="9.33203125" customWidth="1"/>
    <col min="6666" max="6666" width="11.6640625" customWidth="1"/>
    <col min="6667" max="6667" width="9.5546875" customWidth="1"/>
    <col min="6668" max="6668" width="8" customWidth="1"/>
    <col min="6669" max="6669" width="8.5546875" customWidth="1"/>
    <col min="6670" max="6670" width="10.109375" customWidth="1"/>
    <col min="6913" max="6913" width="58.109375" customWidth="1"/>
    <col min="6914" max="6914" width="5" customWidth="1"/>
    <col min="6915" max="6915" width="4.77734375" customWidth="1"/>
    <col min="6916" max="6916" width="13.21875" customWidth="1"/>
    <col min="6917" max="6917" width="10.88671875" customWidth="1"/>
    <col min="6918" max="6918" width="10.21875" customWidth="1"/>
    <col min="6919" max="6919" width="10.88671875" customWidth="1"/>
    <col min="6920" max="6920" width="11" customWidth="1"/>
    <col min="6921" max="6921" width="9.33203125" customWidth="1"/>
    <col min="6922" max="6922" width="11.6640625" customWidth="1"/>
    <col min="6923" max="6923" width="9.5546875" customWidth="1"/>
    <col min="6924" max="6924" width="8" customWidth="1"/>
    <col min="6925" max="6925" width="8.5546875" customWidth="1"/>
    <col min="6926" max="6926" width="10.109375" customWidth="1"/>
    <col min="7169" max="7169" width="58.109375" customWidth="1"/>
    <col min="7170" max="7170" width="5" customWidth="1"/>
    <col min="7171" max="7171" width="4.77734375" customWidth="1"/>
    <col min="7172" max="7172" width="13.21875" customWidth="1"/>
    <col min="7173" max="7173" width="10.88671875" customWidth="1"/>
    <col min="7174" max="7174" width="10.21875" customWidth="1"/>
    <col min="7175" max="7175" width="10.88671875" customWidth="1"/>
    <col min="7176" max="7176" width="11" customWidth="1"/>
    <col min="7177" max="7177" width="9.33203125" customWidth="1"/>
    <col min="7178" max="7178" width="11.6640625" customWidth="1"/>
    <col min="7179" max="7179" width="9.5546875" customWidth="1"/>
    <col min="7180" max="7180" width="8" customWidth="1"/>
    <col min="7181" max="7181" width="8.5546875" customWidth="1"/>
    <col min="7182" max="7182" width="10.109375" customWidth="1"/>
    <col min="7425" max="7425" width="58.109375" customWidth="1"/>
    <col min="7426" max="7426" width="5" customWidth="1"/>
    <col min="7427" max="7427" width="4.77734375" customWidth="1"/>
    <col min="7428" max="7428" width="13.21875" customWidth="1"/>
    <col min="7429" max="7429" width="10.88671875" customWidth="1"/>
    <col min="7430" max="7430" width="10.21875" customWidth="1"/>
    <col min="7431" max="7431" width="10.88671875" customWidth="1"/>
    <col min="7432" max="7432" width="11" customWidth="1"/>
    <col min="7433" max="7433" width="9.33203125" customWidth="1"/>
    <col min="7434" max="7434" width="11.6640625" customWidth="1"/>
    <col min="7435" max="7435" width="9.5546875" customWidth="1"/>
    <col min="7436" max="7436" width="8" customWidth="1"/>
    <col min="7437" max="7437" width="8.5546875" customWidth="1"/>
    <col min="7438" max="7438" width="10.109375" customWidth="1"/>
    <col min="7681" max="7681" width="58.109375" customWidth="1"/>
    <col min="7682" max="7682" width="5" customWidth="1"/>
    <col min="7683" max="7683" width="4.77734375" customWidth="1"/>
    <col min="7684" max="7684" width="13.21875" customWidth="1"/>
    <col min="7685" max="7685" width="10.88671875" customWidth="1"/>
    <col min="7686" max="7686" width="10.21875" customWidth="1"/>
    <col min="7687" max="7687" width="10.88671875" customWidth="1"/>
    <col min="7688" max="7688" width="11" customWidth="1"/>
    <col min="7689" max="7689" width="9.33203125" customWidth="1"/>
    <col min="7690" max="7690" width="11.6640625" customWidth="1"/>
    <col min="7691" max="7691" width="9.5546875" customWidth="1"/>
    <col min="7692" max="7692" width="8" customWidth="1"/>
    <col min="7693" max="7693" width="8.5546875" customWidth="1"/>
    <col min="7694" max="7694" width="10.109375" customWidth="1"/>
    <col min="7937" max="7937" width="58.109375" customWidth="1"/>
    <col min="7938" max="7938" width="5" customWidth="1"/>
    <col min="7939" max="7939" width="4.77734375" customWidth="1"/>
    <col min="7940" max="7940" width="13.21875" customWidth="1"/>
    <col min="7941" max="7941" width="10.88671875" customWidth="1"/>
    <col min="7942" max="7942" width="10.21875" customWidth="1"/>
    <col min="7943" max="7943" width="10.88671875" customWidth="1"/>
    <col min="7944" max="7944" width="11" customWidth="1"/>
    <col min="7945" max="7945" width="9.33203125" customWidth="1"/>
    <col min="7946" max="7946" width="11.6640625" customWidth="1"/>
    <col min="7947" max="7947" width="9.5546875" customWidth="1"/>
    <col min="7948" max="7948" width="8" customWidth="1"/>
    <col min="7949" max="7949" width="8.5546875" customWidth="1"/>
    <col min="7950" max="7950" width="10.109375" customWidth="1"/>
    <col min="8193" max="8193" width="58.109375" customWidth="1"/>
    <col min="8194" max="8194" width="5" customWidth="1"/>
    <col min="8195" max="8195" width="4.77734375" customWidth="1"/>
    <col min="8196" max="8196" width="13.21875" customWidth="1"/>
    <col min="8197" max="8197" width="10.88671875" customWidth="1"/>
    <col min="8198" max="8198" width="10.21875" customWidth="1"/>
    <col min="8199" max="8199" width="10.88671875" customWidth="1"/>
    <col min="8200" max="8200" width="11" customWidth="1"/>
    <col min="8201" max="8201" width="9.33203125" customWidth="1"/>
    <col min="8202" max="8202" width="11.6640625" customWidth="1"/>
    <col min="8203" max="8203" width="9.5546875" customWidth="1"/>
    <col min="8204" max="8204" width="8" customWidth="1"/>
    <col min="8205" max="8205" width="8.5546875" customWidth="1"/>
    <col min="8206" max="8206" width="10.109375" customWidth="1"/>
    <col min="8449" max="8449" width="58.109375" customWidth="1"/>
    <col min="8450" max="8450" width="5" customWidth="1"/>
    <col min="8451" max="8451" width="4.77734375" customWidth="1"/>
    <col min="8452" max="8452" width="13.21875" customWidth="1"/>
    <col min="8453" max="8453" width="10.88671875" customWidth="1"/>
    <col min="8454" max="8454" width="10.21875" customWidth="1"/>
    <col min="8455" max="8455" width="10.88671875" customWidth="1"/>
    <col min="8456" max="8456" width="11" customWidth="1"/>
    <col min="8457" max="8457" width="9.33203125" customWidth="1"/>
    <col min="8458" max="8458" width="11.6640625" customWidth="1"/>
    <col min="8459" max="8459" width="9.5546875" customWidth="1"/>
    <col min="8460" max="8460" width="8" customWidth="1"/>
    <col min="8461" max="8461" width="8.5546875" customWidth="1"/>
    <col min="8462" max="8462" width="10.109375" customWidth="1"/>
    <col min="8705" max="8705" width="58.109375" customWidth="1"/>
    <col min="8706" max="8706" width="5" customWidth="1"/>
    <col min="8707" max="8707" width="4.77734375" customWidth="1"/>
    <col min="8708" max="8708" width="13.21875" customWidth="1"/>
    <col min="8709" max="8709" width="10.88671875" customWidth="1"/>
    <col min="8710" max="8710" width="10.21875" customWidth="1"/>
    <col min="8711" max="8711" width="10.88671875" customWidth="1"/>
    <col min="8712" max="8712" width="11" customWidth="1"/>
    <col min="8713" max="8713" width="9.33203125" customWidth="1"/>
    <col min="8714" max="8714" width="11.6640625" customWidth="1"/>
    <col min="8715" max="8715" width="9.5546875" customWidth="1"/>
    <col min="8716" max="8716" width="8" customWidth="1"/>
    <col min="8717" max="8717" width="8.5546875" customWidth="1"/>
    <col min="8718" max="8718" width="10.109375" customWidth="1"/>
    <col min="8961" max="8961" width="58.109375" customWidth="1"/>
    <col min="8962" max="8962" width="5" customWidth="1"/>
    <col min="8963" max="8963" width="4.77734375" customWidth="1"/>
    <col min="8964" max="8964" width="13.21875" customWidth="1"/>
    <col min="8965" max="8965" width="10.88671875" customWidth="1"/>
    <col min="8966" max="8966" width="10.21875" customWidth="1"/>
    <col min="8967" max="8967" width="10.88671875" customWidth="1"/>
    <col min="8968" max="8968" width="11" customWidth="1"/>
    <col min="8969" max="8969" width="9.33203125" customWidth="1"/>
    <col min="8970" max="8970" width="11.6640625" customWidth="1"/>
    <col min="8971" max="8971" width="9.5546875" customWidth="1"/>
    <col min="8972" max="8972" width="8" customWidth="1"/>
    <col min="8973" max="8973" width="8.5546875" customWidth="1"/>
    <col min="8974" max="8974" width="10.109375" customWidth="1"/>
    <col min="9217" max="9217" width="58.109375" customWidth="1"/>
    <col min="9218" max="9218" width="5" customWidth="1"/>
    <col min="9219" max="9219" width="4.77734375" customWidth="1"/>
    <col min="9220" max="9220" width="13.21875" customWidth="1"/>
    <col min="9221" max="9221" width="10.88671875" customWidth="1"/>
    <col min="9222" max="9222" width="10.21875" customWidth="1"/>
    <col min="9223" max="9223" width="10.88671875" customWidth="1"/>
    <col min="9224" max="9224" width="11" customWidth="1"/>
    <col min="9225" max="9225" width="9.33203125" customWidth="1"/>
    <col min="9226" max="9226" width="11.6640625" customWidth="1"/>
    <col min="9227" max="9227" width="9.5546875" customWidth="1"/>
    <col min="9228" max="9228" width="8" customWidth="1"/>
    <col min="9229" max="9229" width="8.5546875" customWidth="1"/>
    <col min="9230" max="9230" width="10.109375" customWidth="1"/>
    <col min="9473" max="9473" width="58.109375" customWidth="1"/>
    <col min="9474" max="9474" width="5" customWidth="1"/>
    <col min="9475" max="9475" width="4.77734375" customWidth="1"/>
    <col min="9476" max="9476" width="13.21875" customWidth="1"/>
    <col min="9477" max="9477" width="10.88671875" customWidth="1"/>
    <col min="9478" max="9478" width="10.21875" customWidth="1"/>
    <col min="9479" max="9479" width="10.88671875" customWidth="1"/>
    <col min="9480" max="9480" width="11" customWidth="1"/>
    <col min="9481" max="9481" width="9.33203125" customWidth="1"/>
    <col min="9482" max="9482" width="11.6640625" customWidth="1"/>
    <col min="9483" max="9483" width="9.5546875" customWidth="1"/>
    <col min="9484" max="9484" width="8" customWidth="1"/>
    <col min="9485" max="9485" width="8.5546875" customWidth="1"/>
    <col min="9486" max="9486" width="10.109375" customWidth="1"/>
    <col min="9729" max="9729" width="58.109375" customWidth="1"/>
    <col min="9730" max="9730" width="5" customWidth="1"/>
    <col min="9731" max="9731" width="4.77734375" customWidth="1"/>
    <col min="9732" max="9732" width="13.21875" customWidth="1"/>
    <col min="9733" max="9733" width="10.88671875" customWidth="1"/>
    <col min="9734" max="9734" width="10.21875" customWidth="1"/>
    <col min="9735" max="9735" width="10.88671875" customWidth="1"/>
    <col min="9736" max="9736" width="11" customWidth="1"/>
    <col min="9737" max="9737" width="9.33203125" customWidth="1"/>
    <col min="9738" max="9738" width="11.6640625" customWidth="1"/>
    <col min="9739" max="9739" width="9.5546875" customWidth="1"/>
    <col min="9740" max="9740" width="8" customWidth="1"/>
    <col min="9741" max="9741" width="8.5546875" customWidth="1"/>
    <col min="9742" max="9742" width="10.109375" customWidth="1"/>
    <col min="9985" max="9985" width="58.109375" customWidth="1"/>
    <col min="9986" max="9986" width="5" customWidth="1"/>
    <col min="9987" max="9987" width="4.77734375" customWidth="1"/>
    <col min="9988" max="9988" width="13.21875" customWidth="1"/>
    <col min="9989" max="9989" width="10.88671875" customWidth="1"/>
    <col min="9990" max="9990" width="10.21875" customWidth="1"/>
    <col min="9991" max="9991" width="10.88671875" customWidth="1"/>
    <col min="9992" max="9992" width="11" customWidth="1"/>
    <col min="9993" max="9993" width="9.33203125" customWidth="1"/>
    <col min="9994" max="9994" width="11.6640625" customWidth="1"/>
    <col min="9995" max="9995" width="9.5546875" customWidth="1"/>
    <col min="9996" max="9996" width="8" customWidth="1"/>
    <col min="9997" max="9997" width="8.5546875" customWidth="1"/>
    <col min="9998" max="9998" width="10.109375" customWidth="1"/>
    <col min="10241" max="10241" width="58.109375" customWidth="1"/>
    <col min="10242" max="10242" width="5" customWidth="1"/>
    <col min="10243" max="10243" width="4.77734375" customWidth="1"/>
    <col min="10244" max="10244" width="13.21875" customWidth="1"/>
    <col min="10245" max="10245" width="10.88671875" customWidth="1"/>
    <col min="10246" max="10246" width="10.21875" customWidth="1"/>
    <col min="10247" max="10247" width="10.88671875" customWidth="1"/>
    <col min="10248" max="10248" width="11" customWidth="1"/>
    <col min="10249" max="10249" width="9.33203125" customWidth="1"/>
    <col min="10250" max="10250" width="11.6640625" customWidth="1"/>
    <col min="10251" max="10251" width="9.5546875" customWidth="1"/>
    <col min="10252" max="10252" width="8" customWidth="1"/>
    <col min="10253" max="10253" width="8.5546875" customWidth="1"/>
    <col min="10254" max="10254" width="10.109375" customWidth="1"/>
    <col min="10497" max="10497" width="58.109375" customWidth="1"/>
    <col min="10498" max="10498" width="5" customWidth="1"/>
    <col min="10499" max="10499" width="4.77734375" customWidth="1"/>
    <col min="10500" max="10500" width="13.21875" customWidth="1"/>
    <col min="10501" max="10501" width="10.88671875" customWidth="1"/>
    <col min="10502" max="10502" width="10.21875" customWidth="1"/>
    <col min="10503" max="10503" width="10.88671875" customWidth="1"/>
    <col min="10504" max="10504" width="11" customWidth="1"/>
    <col min="10505" max="10505" width="9.33203125" customWidth="1"/>
    <col min="10506" max="10506" width="11.6640625" customWidth="1"/>
    <col min="10507" max="10507" width="9.5546875" customWidth="1"/>
    <col min="10508" max="10508" width="8" customWidth="1"/>
    <col min="10509" max="10509" width="8.5546875" customWidth="1"/>
    <col min="10510" max="10510" width="10.109375" customWidth="1"/>
    <col min="10753" max="10753" width="58.109375" customWidth="1"/>
    <col min="10754" max="10754" width="5" customWidth="1"/>
    <col min="10755" max="10755" width="4.77734375" customWidth="1"/>
    <col min="10756" max="10756" width="13.21875" customWidth="1"/>
    <col min="10757" max="10757" width="10.88671875" customWidth="1"/>
    <col min="10758" max="10758" width="10.21875" customWidth="1"/>
    <col min="10759" max="10759" width="10.88671875" customWidth="1"/>
    <col min="10760" max="10760" width="11" customWidth="1"/>
    <col min="10761" max="10761" width="9.33203125" customWidth="1"/>
    <col min="10762" max="10762" width="11.6640625" customWidth="1"/>
    <col min="10763" max="10763" width="9.5546875" customWidth="1"/>
    <col min="10764" max="10764" width="8" customWidth="1"/>
    <col min="10765" max="10765" width="8.5546875" customWidth="1"/>
    <col min="10766" max="10766" width="10.109375" customWidth="1"/>
    <col min="11009" max="11009" width="58.109375" customWidth="1"/>
    <col min="11010" max="11010" width="5" customWidth="1"/>
    <col min="11011" max="11011" width="4.77734375" customWidth="1"/>
    <col min="11012" max="11012" width="13.21875" customWidth="1"/>
    <col min="11013" max="11013" width="10.88671875" customWidth="1"/>
    <col min="11014" max="11014" width="10.21875" customWidth="1"/>
    <col min="11015" max="11015" width="10.88671875" customWidth="1"/>
    <col min="11016" max="11016" width="11" customWidth="1"/>
    <col min="11017" max="11017" width="9.33203125" customWidth="1"/>
    <col min="11018" max="11018" width="11.6640625" customWidth="1"/>
    <col min="11019" max="11019" width="9.5546875" customWidth="1"/>
    <col min="11020" max="11020" width="8" customWidth="1"/>
    <col min="11021" max="11021" width="8.5546875" customWidth="1"/>
    <col min="11022" max="11022" width="10.109375" customWidth="1"/>
    <col min="11265" max="11265" width="58.109375" customWidth="1"/>
    <col min="11266" max="11266" width="5" customWidth="1"/>
    <col min="11267" max="11267" width="4.77734375" customWidth="1"/>
    <col min="11268" max="11268" width="13.21875" customWidth="1"/>
    <col min="11269" max="11269" width="10.88671875" customWidth="1"/>
    <col min="11270" max="11270" width="10.21875" customWidth="1"/>
    <col min="11271" max="11271" width="10.88671875" customWidth="1"/>
    <col min="11272" max="11272" width="11" customWidth="1"/>
    <col min="11273" max="11273" width="9.33203125" customWidth="1"/>
    <col min="11274" max="11274" width="11.6640625" customWidth="1"/>
    <col min="11275" max="11275" width="9.5546875" customWidth="1"/>
    <col min="11276" max="11276" width="8" customWidth="1"/>
    <col min="11277" max="11277" width="8.5546875" customWidth="1"/>
    <col min="11278" max="11278" width="10.109375" customWidth="1"/>
    <col min="11521" max="11521" width="58.109375" customWidth="1"/>
    <col min="11522" max="11522" width="5" customWidth="1"/>
    <col min="11523" max="11523" width="4.77734375" customWidth="1"/>
    <col min="11524" max="11524" width="13.21875" customWidth="1"/>
    <col min="11525" max="11525" width="10.88671875" customWidth="1"/>
    <col min="11526" max="11526" width="10.21875" customWidth="1"/>
    <col min="11527" max="11527" width="10.88671875" customWidth="1"/>
    <col min="11528" max="11528" width="11" customWidth="1"/>
    <col min="11529" max="11529" width="9.33203125" customWidth="1"/>
    <col min="11530" max="11530" width="11.6640625" customWidth="1"/>
    <col min="11531" max="11531" width="9.5546875" customWidth="1"/>
    <col min="11532" max="11532" width="8" customWidth="1"/>
    <col min="11533" max="11533" width="8.5546875" customWidth="1"/>
    <col min="11534" max="11534" width="10.109375" customWidth="1"/>
    <col min="11777" max="11777" width="58.109375" customWidth="1"/>
    <col min="11778" max="11778" width="5" customWidth="1"/>
    <col min="11779" max="11779" width="4.77734375" customWidth="1"/>
    <col min="11780" max="11780" width="13.21875" customWidth="1"/>
    <col min="11781" max="11781" width="10.88671875" customWidth="1"/>
    <col min="11782" max="11782" width="10.21875" customWidth="1"/>
    <col min="11783" max="11783" width="10.88671875" customWidth="1"/>
    <col min="11784" max="11784" width="11" customWidth="1"/>
    <col min="11785" max="11785" width="9.33203125" customWidth="1"/>
    <col min="11786" max="11786" width="11.6640625" customWidth="1"/>
    <col min="11787" max="11787" width="9.5546875" customWidth="1"/>
    <col min="11788" max="11788" width="8" customWidth="1"/>
    <col min="11789" max="11789" width="8.5546875" customWidth="1"/>
    <col min="11790" max="11790" width="10.109375" customWidth="1"/>
    <col min="12033" max="12033" width="58.109375" customWidth="1"/>
    <col min="12034" max="12034" width="5" customWidth="1"/>
    <col min="12035" max="12035" width="4.77734375" customWidth="1"/>
    <col min="12036" max="12036" width="13.21875" customWidth="1"/>
    <col min="12037" max="12037" width="10.88671875" customWidth="1"/>
    <col min="12038" max="12038" width="10.21875" customWidth="1"/>
    <col min="12039" max="12039" width="10.88671875" customWidth="1"/>
    <col min="12040" max="12040" width="11" customWidth="1"/>
    <col min="12041" max="12041" width="9.33203125" customWidth="1"/>
    <col min="12042" max="12042" width="11.6640625" customWidth="1"/>
    <col min="12043" max="12043" width="9.5546875" customWidth="1"/>
    <col min="12044" max="12044" width="8" customWidth="1"/>
    <col min="12045" max="12045" width="8.5546875" customWidth="1"/>
    <col min="12046" max="12046" width="10.109375" customWidth="1"/>
    <col min="12289" max="12289" width="58.109375" customWidth="1"/>
    <col min="12290" max="12290" width="5" customWidth="1"/>
    <col min="12291" max="12291" width="4.77734375" customWidth="1"/>
    <col min="12292" max="12292" width="13.21875" customWidth="1"/>
    <col min="12293" max="12293" width="10.88671875" customWidth="1"/>
    <col min="12294" max="12294" width="10.21875" customWidth="1"/>
    <col min="12295" max="12295" width="10.88671875" customWidth="1"/>
    <col min="12296" max="12296" width="11" customWidth="1"/>
    <col min="12297" max="12297" width="9.33203125" customWidth="1"/>
    <col min="12298" max="12298" width="11.6640625" customWidth="1"/>
    <col min="12299" max="12299" width="9.5546875" customWidth="1"/>
    <col min="12300" max="12300" width="8" customWidth="1"/>
    <col min="12301" max="12301" width="8.5546875" customWidth="1"/>
    <col min="12302" max="12302" width="10.109375" customWidth="1"/>
    <col min="12545" max="12545" width="58.109375" customWidth="1"/>
    <col min="12546" max="12546" width="5" customWidth="1"/>
    <col min="12547" max="12547" width="4.77734375" customWidth="1"/>
    <col min="12548" max="12548" width="13.21875" customWidth="1"/>
    <col min="12549" max="12549" width="10.88671875" customWidth="1"/>
    <col min="12550" max="12550" width="10.21875" customWidth="1"/>
    <col min="12551" max="12551" width="10.88671875" customWidth="1"/>
    <col min="12552" max="12552" width="11" customWidth="1"/>
    <col min="12553" max="12553" width="9.33203125" customWidth="1"/>
    <col min="12554" max="12554" width="11.6640625" customWidth="1"/>
    <col min="12555" max="12555" width="9.5546875" customWidth="1"/>
    <col min="12556" max="12556" width="8" customWidth="1"/>
    <col min="12557" max="12557" width="8.5546875" customWidth="1"/>
    <col min="12558" max="12558" width="10.109375" customWidth="1"/>
    <col min="12801" max="12801" width="58.109375" customWidth="1"/>
    <col min="12802" max="12802" width="5" customWidth="1"/>
    <col min="12803" max="12803" width="4.77734375" customWidth="1"/>
    <col min="12804" max="12804" width="13.21875" customWidth="1"/>
    <col min="12805" max="12805" width="10.88671875" customWidth="1"/>
    <col min="12806" max="12806" width="10.21875" customWidth="1"/>
    <col min="12807" max="12807" width="10.88671875" customWidth="1"/>
    <col min="12808" max="12808" width="11" customWidth="1"/>
    <col min="12809" max="12809" width="9.33203125" customWidth="1"/>
    <col min="12810" max="12810" width="11.6640625" customWidth="1"/>
    <col min="12811" max="12811" width="9.5546875" customWidth="1"/>
    <col min="12812" max="12812" width="8" customWidth="1"/>
    <col min="12813" max="12813" width="8.5546875" customWidth="1"/>
    <col min="12814" max="12814" width="10.109375" customWidth="1"/>
    <col min="13057" max="13057" width="58.109375" customWidth="1"/>
    <col min="13058" max="13058" width="5" customWidth="1"/>
    <col min="13059" max="13059" width="4.77734375" customWidth="1"/>
    <col min="13060" max="13060" width="13.21875" customWidth="1"/>
    <col min="13061" max="13061" width="10.88671875" customWidth="1"/>
    <col min="13062" max="13062" width="10.21875" customWidth="1"/>
    <col min="13063" max="13063" width="10.88671875" customWidth="1"/>
    <col min="13064" max="13064" width="11" customWidth="1"/>
    <col min="13065" max="13065" width="9.33203125" customWidth="1"/>
    <col min="13066" max="13066" width="11.6640625" customWidth="1"/>
    <col min="13067" max="13067" width="9.5546875" customWidth="1"/>
    <col min="13068" max="13068" width="8" customWidth="1"/>
    <col min="13069" max="13069" width="8.5546875" customWidth="1"/>
    <col min="13070" max="13070" width="10.109375" customWidth="1"/>
    <col min="13313" max="13313" width="58.109375" customWidth="1"/>
    <col min="13314" max="13314" width="5" customWidth="1"/>
    <col min="13315" max="13315" width="4.77734375" customWidth="1"/>
    <col min="13316" max="13316" width="13.21875" customWidth="1"/>
    <col min="13317" max="13317" width="10.88671875" customWidth="1"/>
    <col min="13318" max="13318" width="10.21875" customWidth="1"/>
    <col min="13319" max="13319" width="10.88671875" customWidth="1"/>
    <col min="13320" max="13320" width="11" customWidth="1"/>
    <col min="13321" max="13321" width="9.33203125" customWidth="1"/>
    <col min="13322" max="13322" width="11.6640625" customWidth="1"/>
    <col min="13323" max="13323" width="9.5546875" customWidth="1"/>
    <col min="13324" max="13324" width="8" customWidth="1"/>
    <col min="13325" max="13325" width="8.5546875" customWidth="1"/>
    <col min="13326" max="13326" width="10.109375" customWidth="1"/>
    <col min="13569" max="13569" width="58.109375" customWidth="1"/>
    <col min="13570" max="13570" width="5" customWidth="1"/>
    <col min="13571" max="13571" width="4.77734375" customWidth="1"/>
    <col min="13572" max="13572" width="13.21875" customWidth="1"/>
    <col min="13573" max="13573" width="10.88671875" customWidth="1"/>
    <col min="13574" max="13574" width="10.21875" customWidth="1"/>
    <col min="13575" max="13575" width="10.88671875" customWidth="1"/>
    <col min="13576" max="13576" width="11" customWidth="1"/>
    <col min="13577" max="13577" width="9.33203125" customWidth="1"/>
    <col min="13578" max="13578" width="11.6640625" customWidth="1"/>
    <col min="13579" max="13579" width="9.5546875" customWidth="1"/>
    <col min="13580" max="13580" width="8" customWidth="1"/>
    <col min="13581" max="13581" width="8.5546875" customWidth="1"/>
    <col min="13582" max="13582" width="10.109375" customWidth="1"/>
    <col min="13825" max="13825" width="58.109375" customWidth="1"/>
    <col min="13826" max="13826" width="5" customWidth="1"/>
    <col min="13827" max="13827" width="4.77734375" customWidth="1"/>
    <col min="13828" max="13828" width="13.21875" customWidth="1"/>
    <col min="13829" max="13829" width="10.88671875" customWidth="1"/>
    <col min="13830" max="13830" width="10.21875" customWidth="1"/>
    <col min="13831" max="13831" width="10.88671875" customWidth="1"/>
    <col min="13832" max="13832" width="11" customWidth="1"/>
    <col min="13833" max="13833" width="9.33203125" customWidth="1"/>
    <col min="13834" max="13834" width="11.6640625" customWidth="1"/>
    <col min="13835" max="13835" width="9.5546875" customWidth="1"/>
    <col min="13836" max="13836" width="8" customWidth="1"/>
    <col min="13837" max="13837" width="8.5546875" customWidth="1"/>
    <col min="13838" max="13838" width="10.109375" customWidth="1"/>
    <col min="14081" max="14081" width="58.109375" customWidth="1"/>
    <col min="14082" max="14082" width="5" customWidth="1"/>
    <col min="14083" max="14083" width="4.77734375" customWidth="1"/>
    <col min="14084" max="14084" width="13.21875" customWidth="1"/>
    <col min="14085" max="14085" width="10.88671875" customWidth="1"/>
    <col min="14086" max="14086" width="10.21875" customWidth="1"/>
    <col min="14087" max="14087" width="10.88671875" customWidth="1"/>
    <col min="14088" max="14088" width="11" customWidth="1"/>
    <col min="14089" max="14089" width="9.33203125" customWidth="1"/>
    <col min="14090" max="14090" width="11.6640625" customWidth="1"/>
    <col min="14091" max="14091" width="9.5546875" customWidth="1"/>
    <col min="14092" max="14092" width="8" customWidth="1"/>
    <col min="14093" max="14093" width="8.5546875" customWidth="1"/>
    <col min="14094" max="14094" width="10.109375" customWidth="1"/>
    <col min="14337" max="14337" width="58.109375" customWidth="1"/>
    <col min="14338" max="14338" width="5" customWidth="1"/>
    <col min="14339" max="14339" width="4.77734375" customWidth="1"/>
    <col min="14340" max="14340" width="13.21875" customWidth="1"/>
    <col min="14341" max="14341" width="10.88671875" customWidth="1"/>
    <col min="14342" max="14342" width="10.21875" customWidth="1"/>
    <col min="14343" max="14343" width="10.88671875" customWidth="1"/>
    <col min="14344" max="14344" width="11" customWidth="1"/>
    <col min="14345" max="14345" width="9.33203125" customWidth="1"/>
    <col min="14346" max="14346" width="11.6640625" customWidth="1"/>
    <col min="14347" max="14347" width="9.5546875" customWidth="1"/>
    <col min="14348" max="14348" width="8" customWidth="1"/>
    <col min="14349" max="14349" width="8.5546875" customWidth="1"/>
    <col min="14350" max="14350" width="10.109375" customWidth="1"/>
    <col min="14593" max="14593" width="58.109375" customWidth="1"/>
    <col min="14594" max="14594" width="5" customWidth="1"/>
    <col min="14595" max="14595" width="4.77734375" customWidth="1"/>
    <col min="14596" max="14596" width="13.21875" customWidth="1"/>
    <col min="14597" max="14597" width="10.88671875" customWidth="1"/>
    <col min="14598" max="14598" width="10.21875" customWidth="1"/>
    <col min="14599" max="14599" width="10.88671875" customWidth="1"/>
    <col min="14600" max="14600" width="11" customWidth="1"/>
    <col min="14601" max="14601" width="9.33203125" customWidth="1"/>
    <col min="14602" max="14602" width="11.6640625" customWidth="1"/>
    <col min="14603" max="14603" width="9.5546875" customWidth="1"/>
    <col min="14604" max="14604" width="8" customWidth="1"/>
    <col min="14605" max="14605" width="8.5546875" customWidth="1"/>
    <col min="14606" max="14606" width="10.109375" customWidth="1"/>
    <col min="14849" max="14849" width="58.109375" customWidth="1"/>
    <col min="14850" max="14850" width="5" customWidth="1"/>
    <col min="14851" max="14851" width="4.77734375" customWidth="1"/>
    <col min="14852" max="14852" width="13.21875" customWidth="1"/>
    <col min="14853" max="14853" width="10.88671875" customWidth="1"/>
    <col min="14854" max="14854" width="10.21875" customWidth="1"/>
    <col min="14855" max="14855" width="10.88671875" customWidth="1"/>
    <col min="14856" max="14856" width="11" customWidth="1"/>
    <col min="14857" max="14857" width="9.33203125" customWidth="1"/>
    <col min="14858" max="14858" width="11.6640625" customWidth="1"/>
    <col min="14859" max="14859" width="9.5546875" customWidth="1"/>
    <col min="14860" max="14860" width="8" customWidth="1"/>
    <col min="14861" max="14861" width="8.5546875" customWidth="1"/>
    <col min="14862" max="14862" width="10.109375" customWidth="1"/>
    <col min="15105" max="15105" width="58.109375" customWidth="1"/>
    <col min="15106" max="15106" width="5" customWidth="1"/>
    <col min="15107" max="15107" width="4.77734375" customWidth="1"/>
    <col min="15108" max="15108" width="13.21875" customWidth="1"/>
    <col min="15109" max="15109" width="10.88671875" customWidth="1"/>
    <col min="15110" max="15110" width="10.21875" customWidth="1"/>
    <col min="15111" max="15111" width="10.88671875" customWidth="1"/>
    <col min="15112" max="15112" width="11" customWidth="1"/>
    <col min="15113" max="15113" width="9.33203125" customWidth="1"/>
    <col min="15114" max="15114" width="11.6640625" customWidth="1"/>
    <col min="15115" max="15115" width="9.5546875" customWidth="1"/>
    <col min="15116" max="15116" width="8" customWidth="1"/>
    <col min="15117" max="15117" width="8.5546875" customWidth="1"/>
    <col min="15118" max="15118" width="10.109375" customWidth="1"/>
    <col min="15361" max="15361" width="58.109375" customWidth="1"/>
    <col min="15362" max="15362" width="5" customWidth="1"/>
    <col min="15363" max="15363" width="4.77734375" customWidth="1"/>
    <col min="15364" max="15364" width="13.21875" customWidth="1"/>
    <col min="15365" max="15365" width="10.88671875" customWidth="1"/>
    <col min="15366" max="15366" width="10.21875" customWidth="1"/>
    <col min="15367" max="15367" width="10.88671875" customWidth="1"/>
    <col min="15368" max="15368" width="11" customWidth="1"/>
    <col min="15369" max="15369" width="9.33203125" customWidth="1"/>
    <col min="15370" max="15370" width="11.6640625" customWidth="1"/>
    <col min="15371" max="15371" width="9.5546875" customWidth="1"/>
    <col min="15372" max="15372" width="8" customWidth="1"/>
    <col min="15373" max="15373" width="8.5546875" customWidth="1"/>
    <col min="15374" max="15374" width="10.109375" customWidth="1"/>
    <col min="15617" max="15617" width="58.109375" customWidth="1"/>
    <col min="15618" max="15618" width="5" customWidth="1"/>
    <col min="15619" max="15619" width="4.77734375" customWidth="1"/>
    <col min="15620" max="15620" width="13.21875" customWidth="1"/>
    <col min="15621" max="15621" width="10.88671875" customWidth="1"/>
    <col min="15622" max="15622" width="10.21875" customWidth="1"/>
    <col min="15623" max="15623" width="10.88671875" customWidth="1"/>
    <col min="15624" max="15624" width="11" customWidth="1"/>
    <col min="15625" max="15625" width="9.33203125" customWidth="1"/>
    <col min="15626" max="15626" width="11.6640625" customWidth="1"/>
    <col min="15627" max="15627" width="9.5546875" customWidth="1"/>
    <col min="15628" max="15628" width="8" customWidth="1"/>
    <col min="15629" max="15629" width="8.5546875" customWidth="1"/>
    <col min="15630" max="15630" width="10.109375" customWidth="1"/>
    <col min="15873" max="15873" width="58.109375" customWidth="1"/>
    <col min="15874" max="15874" width="5" customWidth="1"/>
    <col min="15875" max="15875" width="4.77734375" customWidth="1"/>
    <col min="15876" max="15876" width="13.21875" customWidth="1"/>
    <col min="15877" max="15877" width="10.88671875" customWidth="1"/>
    <col min="15878" max="15878" width="10.21875" customWidth="1"/>
    <col min="15879" max="15879" width="10.88671875" customWidth="1"/>
    <col min="15880" max="15880" width="11" customWidth="1"/>
    <col min="15881" max="15881" width="9.33203125" customWidth="1"/>
    <col min="15882" max="15882" width="11.6640625" customWidth="1"/>
    <col min="15883" max="15883" width="9.5546875" customWidth="1"/>
    <col min="15884" max="15884" width="8" customWidth="1"/>
    <col min="15885" max="15885" width="8.5546875" customWidth="1"/>
    <col min="15886" max="15886" width="10.109375" customWidth="1"/>
    <col min="16129" max="16129" width="58.109375" customWidth="1"/>
    <col min="16130" max="16130" width="5" customWidth="1"/>
    <col min="16131" max="16131" width="4.77734375" customWidth="1"/>
    <col min="16132" max="16132" width="13.21875" customWidth="1"/>
    <col min="16133" max="16133" width="10.88671875" customWidth="1"/>
    <col min="16134" max="16134" width="10.21875" customWidth="1"/>
    <col min="16135" max="16135" width="10.88671875" customWidth="1"/>
    <col min="16136" max="16136" width="11" customWidth="1"/>
    <col min="16137" max="16137" width="9.33203125" customWidth="1"/>
    <col min="16138" max="16138" width="11.6640625" customWidth="1"/>
    <col min="16139" max="16139" width="9.5546875" customWidth="1"/>
    <col min="16140" max="16140" width="8" customWidth="1"/>
    <col min="16141" max="16141" width="8.5546875" customWidth="1"/>
    <col min="16142" max="16142" width="10.109375" customWidth="1"/>
  </cols>
  <sheetData>
    <row r="1" spans="1:17" s="1" customFormat="1" ht="15" customHeight="1" x14ac:dyDescent="0.25">
      <c r="H1" s="194"/>
      <c r="I1" s="95" t="s">
        <v>233</v>
      </c>
      <c r="J1" s="95"/>
      <c r="K1" s="95"/>
      <c r="L1" s="95"/>
      <c r="M1" s="95"/>
      <c r="N1" s="194"/>
    </row>
    <row r="2" spans="1:17" s="1" customFormat="1" ht="13.8" x14ac:dyDescent="0.25">
      <c r="G2" s="194"/>
      <c r="H2" s="194"/>
      <c r="I2" s="95"/>
      <c r="J2" s="95"/>
      <c r="K2" s="95"/>
      <c r="L2" s="95"/>
      <c r="M2" s="95"/>
      <c r="N2" s="194"/>
    </row>
    <row r="3" spans="1:17" s="1" customFormat="1" ht="13.8" x14ac:dyDescent="0.25">
      <c r="A3" s="5" t="s">
        <v>118</v>
      </c>
      <c r="B3" s="5"/>
      <c r="C3" s="5"/>
      <c r="D3" s="5"/>
      <c r="E3" s="5"/>
      <c r="F3" s="5"/>
      <c r="G3" s="5"/>
      <c r="H3" s="5"/>
      <c r="I3" s="5"/>
      <c r="J3" s="5"/>
      <c r="K3" s="5"/>
      <c r="L3" s="5"/>
      <c r="M3" s="5"/>
      <c r="N3" s="194"/>
    </row>
    <row r="4" spans="1:17" s="1" customFormat="1" ht="13.8" x14ac:dyDescent="0.25">
      <c r="A4" s="5" t="s">
        <v>234</v>
      </c>
      <c r="B4" s="5"/>
      <c r="C4" s="5"/>
      <c r="D4" s="5"/>
      <c r="E4" s="5"/>
      <c r="F4" s="5"/>
      <c r="G4" s="5"/>
      <c r="H4" s="5"/>
      <c r="I4" s="5"/>
      <c r="J4" s="5"/>
      <c r="K4" s="5"/>
      <c r="L4" s="5"/>
      <c r="M4" s="5"/>
      <c r="N4" s="99"/>
      <c r="O4" s="99"/>
      <c r="P4" s="99"/>
      <c r="Q4" s="99"/>
    </row>
    <row r="5" spans="1:17" s="1" customFormat="1" ht="13.5" customHeight="1" x14ac:dyDescent="0.25">
      <c r="A5" s="96" t="str">
        <f>IF([1]ЗАПОЛНИТЬ!$F$7=1,CONCATENATE([1]шапки!A4),CONCATENATE([1]шапки!A4,[1]шапки!C4))</f>
        <v xml:space="preserve">(форма </v>
      </c>
      <c r="B5" s="96"/>
      <c r="C5" s="96"/>
      <c r="D5" s="97" t="str">
        <f>IF([1]ЗАПОЛНИТЬ!$F$7=1,[1]шапки!C4,[1]шапки!D4)</f>
        <v xml:space="preserve">№ 4-2д, </v>
      </c>
      <c r="E5" s="99" t="str">
        <f>IF([1]ЗАПОЛНИТЬ!$F$7=1,[1]шапки!D4,"")</f>
        <v>№ 4-2м),</v>
      </c>
      <c r="F5" s="99"/>
      <c r="G5" s="98"/>
      <c r="H5" s="98"/>
      <c r="I5" s="99"/>
      <c r="J5" s="99"/>
      <c r="K5" s="99"/>
      <c r="L5" s="99"/>
      <c r="M5" s="99"/>
      <c r="N5" s="99"/>
      <c r="O5" s="99"/>
      <c r="P5" s="99"/>
      <c r="Q5" s="99"/>
    </row>
    <row r="6" spans="1:17" s="1" customFormat="1" ht="13.8" x14ac:dyDescent="0.25">
      <c r="A6" s="5" t="str">
        <f>CONCATENATE("за ",[1]ЗАПОЛНИТЬ!$B$17," ",[1]ЗАПОЛНИТЬ!$C$17)</f>
        <v>за І квартал 2016 р.</v>
      </c>
      <c r="B6" s="5"/>
      <c r="C6" s="5"/>
      <c r="D6" s="5"/>
      <c r="E6" s="5"/>
      <c r="F6" s="5"/>
      <c r="G6" s="5"/>
      <c r="H6" s="5"/>
      <c r="I6" s="5"/>
      <c r="J6" s="5"/>
      <c r="K6" s="5"/>
      <c r="L6" s="5"/>
      <c r="M6" s="5"/>
    </row>
    <row r="7" spans="1:17" s="21" customFormat="1" ht="4.5" hidden="1" customHeight="1" x14ac:dyDescent="0.2"/>
    <row r="8" spans="1:17" s="21" customFormat="1" ht="9" customHeight="1" x14ac:dyDescent="0.2">
      <c r="M8" s="195" t="s">
        <v>2</v>
      </c>
      <c r="N8" s="195"/>
    </row>
    <row r="9" spans="1:17" s="21" customFormat="1" ht="12" x14ac:dyDescent="0.25">
      <c r="A9" s="196" t="s">
        <v>3</v>
      </c>
      <c r="B9" s="104" t="str">
        <f>[1]ЗАПОЛНИТЬ!B3</f>
        <v>Відділ освіти Амур - Нижньодніпровської районної у місті ради</v>
      </c>
      <c r="C9" s="104"/>
      <c r="D9" s="104"/>
      <c r="E9" s="104"/>
      <c r="F9" s="104"/>
      <c r="G9" s="104"/>
      <c r="H9" s="104"/>
      <c r="I9" s="104"/>
      <c r="J9" s="104"/>
      <c r="K9" s="197"/>
      <c r="L9" s="198" t="str">
        <f>[1]ЗАПОЛНИТЬ!A13</f>
        <v>за ЄДРПОУ</v>
      </c>
      <c r="M9" s="106" t="str">
        <f>[1]ЗАПОЛНИТЬ!B13</f>
        <v>37969169</v>
      </c>
      <c r="N9" s="106"/>
      <c r="O9" s="199"/>
    </row>
    <row r="10" spans="1:17" s="21" customFormat="1" ht="11.25" customHeight="1" x14ac:dyDescent="0.2">
      <c r="A10" s="107" t="s">
        <v>5</v>
      </c>
      <c r="B10" s="108" t="str">
        <f>[1]ЗАПОЛНИТЬ!B5</f>
        <v>49023,м. Дніпропетровськ, пр.Мануйлівський,31</v>
      </c>
      <c r="C10" s="108"/>
      <c r="D10" s="108"/>
      <c r="E10" s="108"/>
      <c r="F10" s="108"/>
      <c r="G10" s="108"/>
      <c r="H10" s="108"/>
      <c r="I10" s="108"/>
      <c r="J10" s="108"/>
      <c r="K10" s="200"/>
      <c r="L10" s="198" t="str">
        <f>[1]ЗАПОЛНИТЬ!A14</f>
        <v>за КОАТУУ</v>
      </c>
      <c r="M10" s="109">
        <f>[1]ЗАПОЛНИТЬ!B14</f>
        <v>1210136300</v>
      </c>
      <c r="N10" s="109"/>
      <c r="O10" s="107"/>
    </row>
    <row r="11" spans="1:17" s="21" customFormat="1" ht="11.25" customHeight="1" x14ac:dyDescent="0.2">
      <c r="A11" s="107" t="str">
        <f>[1]Ф.4.1.КФК20!A11</f>
        <v>Організаційно-правова форма господарювання</v>
      </c>
      <c r="B11" s="108" t="str">
        <f>[1]ЗАПОЛНИТЬ!D15</f>
        <v>Орган місцевого самоврядування</v>
      </c>
      <c r="C11" s="108"/>
      <c r="D11" s="108"/>
      <c r="E11" s="108"/>
      <c r="F11" s="108"/>
      <c r="G11" s="108"/>
      <c r="H11" s="108"/>
      <c r="I11" s="108"/>
      <c r="J11" s="108"/>
      <c r="K11" s="200"/>
      <c r="L11" s="198" t="str">
        <f>[1]ЗАПОЛНИТЬ!A15</f>
        <v>за КОПФГ</v>
      </c>
      <c r="M11" s="109">
        <f>[1]ЗАПОЛНИТЬ!B15</f>
        <v>420</v>
      </c>
      <c r="N11" s="109"/>
      <c r="O11" s="107"/>
    </row>
    <row r="12" spans="1:17" s="21" customFormat="1" ht="11.4" x14ac:dyDescent="0.25">
      <c r="A12" s="110" t="s">
        <v>119</v>
      </c>
      <c r="B12" s="110"/>
      <c r="C12" s="110"/>
      <c r="D12" s="201" t="str">
        <f>[1]ЗАПОЛНИТЬ!H9</f>
        <v>-</v>
      </c>
      <c r="E12" s="202" t="str">
        <f>IF(D12&gt;0,VLOOKUP(D12,'[1]ДовидникКВК(ГОС)'!A$1:B$65536,2,FALSE),"")</f>
        <v>-</v>
      </c>
      <c r="F12" s="202"/>
      <c r="G12" s="202"/>
      <c r="H12" s="202"/>
      <c r="I12" s="202"/>
      <c r="J12" s="202"/>
      <c r="K12" s="203"/>
      <c r="L12" s="114"/>
      <c r="M12" s="114"/>
      <c r="N12" s="204"/>
      <c r="O12" s="199"/>
    </row>
    <row r="13" spans="1:17" s="21" customFormat="1" ht="10.8" x14ac:dyDescent="0.25">
      <c r="A13" s="110" t="s">
        <v>120</v>
      </c>
      <c r="B13" s="110"/>
      <c r="C13" s="110"/>
      <c r="D13" s="233"/>
      <c r="E13" s="234" t="str">
        <f>IF(D13&gt;0,VLOOKUP(D13,[1]ДовидникКПК!B$1:C$65536,2,FALSE),"")</f>
        <v/>
      </c>
      <c r="F13" s="234"/>
      <c r="G13" s="234"/>
      <c r="H13" s="234"/>
      <c r="I13" s="234"/>
      <c r="J13" s="234"/>
      <c r="K13" s="234"/>
      <c r="L13" s="234"/>
      <c r="M13" s="234"/>
      <c r="N13" s="207"/>
      <c r="O13" s="199"/>
    </row>
    <row r="14" spans="1:17" s="21" customFormat="1" ht="10.8" x14ac:dyDescent="0.25">
      <c r="A14" s="110" t="s">
        <v>8</v>
      </c>
      <c r="B14" s="110"/>
      <c r="C14" s="110"/>
      <c r="D14" s="117" t="str">
        <f>[1]ЗАПОЛНИТЬ!H10</f>
        <v>10</v>
      </c>
      <c r="E14" s="202" t="str">
        <f>[1]ЗАПОЛНИТЬ!I10</f>
        <v>Орган з питань освіти і науки</v>
      </c>
      <c r="F14" s="202"/>
      <c r="G14" s="202"/>
      <c r="H14" s="202"/>
      <c r="I14" s="202"/>
      <c r="J14" s="202"/>
      <c r="K14" s="202"/>
      <c r="L14" s="202"/>
      <c r="M14" s="202"/>
      <c r="N14" s="207"/>
      <c r="O14" s="199"/>
    </row>
    <row r="15" spans="1:17" s="21" customFormat="1" ht="30.75" customHeight="1" x14ac:dyDescent="0.25">
      <c r="A15" s="110" t="s">
        <v>121</v>
      </c>
      <c r="B15" s="110"/>
      <c r="C15" s="110"/>
      <c r="D15" s="235" t="s">
        <v>230</v>
      </c>
      <c r="E15" s="202" t="str">
        <f>IF(D15&gt;0,VLOOKUP(D15,[1]ДовидникКФК!A$1:B$65536,2,FALSE),"")</f>
        <v>Дошкільні заклади освіти</v>
      </c>
      <c r="F15" s="202"/>
      <c r="G15" s="202"/>
      <c r="H15" s="202"/>
      <c r="I15" s="202"/>
      <c r="J15" s="202"/>
      <c r="K15" s="202"/>
      <c r="L15" s="202"/>
      <c r="M15" s="202"/>
      <c r="N15" s="207"/>
      <c r="O15" s="199"/>
    </row>
    <row r="16" spans="1:17" s="21" customFormat="1" ht="10.199999999999999" x14ac:dyDescent="0.2">
      <c r="A16" s="122" t="s">
        <v>9</v>
      </c>
    </row>
    <row r="17" spans="1:14" s="21" customFormat="1" ht="10.8" thickBot="1" x14ac:dyDescent="0.25">
      <c r="A17" s="122" t="s">
        <v>10</v>
      </c>
    </row>
    <row r="18" spans="1:14" s="21" customFormat="1" ht="11.25" customHeight="1" thickTop="1" thickBot="1" x14ac:dyDescent="0.25">
      <c r="A18" s="29" t="s">
        <v>124</v>
      </c>
      <c r="B18" s="29" t="s">
        <v>235</v>
      </c>
      <c r="C18" s="29" t="s">
        <v>13</v>
      </c>
      <c r="D18" s="29" t="s">
        <v>236</v>
      </c>
      <c r="E18" s="29" t="s">
        <v>127</v>
      </c>
      <c r="F18" s="29"/>
      <c r="G18" s="29" t="s">
        <v>128</v>
      </c>
      <c r="H18" s="29" t="s">
        <v>237</v>
      </c>
      <c r="I18" s="29" t="s">
        <v>238</v>
      </c>
      <c r="J18" s="29" t="s">
        <v>132</v>
      </c>
      <c r="K18" s="29"/>
      <c r="L18" s="29" t="s">
        <v>133</v>
      </c>
      <c r="M18" s="123" t="s">
        <v>134</v>
      </c>
      <c r="N18" s="123"/>
    </row>
    <row r="19" spans="1:14" s="21" customFormat="1" ht="16.5" customHeight="1" thickTop="1" thickBot="1" x14ac:dyDescent="0.25">
      <c r="A19" s="29"/>
      <c r="B19" s="29"/>
      <c r="C19" s="29"/>
      <c r="D19" s="29"/>
      <c r="E19" s="29"/>
      <c r="F19" s="29"/>
      <c r="G19" s="29"/>
      <c r="H19" s="29"/>
      <c r="I19" s="29"/>
      <c r="J19" s="29"/>
      <c r="K19" s="29"/>
      <c r="L19" s="29"/>
      <c r="M19" s="123"/>
      <c r="N19" s="123"/>
    </row>
    <row r="20" spans="1:14" s="21" customFormat="1" ht="57.75" customHeight="1" thickTop="1" thickBot="1" x14ac:dyDescent="0.25">
      <c r="A20" s="29"/>
      <c r="B20" s="29"/>
      <c r="C20" s="29"/>
      <c r="D20" s="29"/>
      <c r="E20" s="125" t="s">
        <v>135</v>
      </c>
      <c r="F20" s="208" t="s">
        <v>136</v>
      </c>
      <c r="G20" s="29"/>
      <c r="H20" s="29"/>
      <c r="I20" s="29"/>
      <c r="J20" s="125" t="s">
        <v>135</v>
      </c>
      <c r="K20" s="208" t="s">
        <v>239</v>
      </c>
      <c r="L20" s="29"/>
      <c r="M20" s="125" t="s">
        <v>135</v>
      </c>
      <c r="N20" s="209" t="s">
        <v>136</v>
      </c>
    </row>
    <row r="21" spans="1:14" s="21" customFormat="1" ht="11.4" thickTop="1" thickBot="1" x14ac:dyDescent="0.25">
      <c r="A21" s="78">
        <v>1</v>
      </c>
      <c r="B21" s="78">
        <v>2</v>
      </c>
      <c r="C21" s="78">
        <v>3</v>
      </c>
      <c r="D21" s="78">
        <v>4</v>
      </c>
      <c r="E21" s="78">
        <v>5</v>
      </c>
      <c r="F21" s="78">
        <v>6</v>
      </c>
      <c r="G21" s="78">
        <v>7</v>
      </c>
      <c r="H21" s="78">
        <v>8</v>
      </c>
      <c r="I21" s="78">
        <v>9</v>
      </c>
      <c r="J21" s="78">
        <v>10</v>
      </c>
      <c r="K21" s="78">
        <v>11</v>
      </c>
      <c r="L21" s="78">
        <v>12</v>
      </c>
      <c r="M21" s="78">
        <v>13</v>
      </c>
      <c r="N21" s="78">
        <v>14</v>
      </c>
    </row>
    <row r="22" spans="1:14" s="21" customFormat="1" ht="11.4" thickTop="1" thickBot="1" x14ac:dyDescent="0.25">
      <c r="A22" s="78" t="s">
        <v>143</v>
      </c>
      <c r="B22" s="64" t="s">
        <v>144</v>
      </c>
      <c r="C22" s="128" t="s">
        <v>145</v>
      </c>
      <c r="D22" s="129">
        <f>SUM(D23:D27)</f>
        <v>683778.17999999993</v>
      </c>
      <c r="E22" s="173">
        <v>15577.08</v>
      </c>
      <c r="F22" s="173">
        <v>0</v>
      </c>
      <c r="G22" s="173">
        <v>0</v>
      </c>
      <c r="H22" s="129">
        <f>H25</f>
        <v>0</v>
      </c>
      <c r="I22" s="129">
        <f>SUM(I23:I26)</f>
        <v>669201.1</v>
      </c>
      <c r="J22" s="130" t="s">
        <v>144</v>
      </c>
      <c r="K22" s="130" t="s">
        <v>144</v>
      </c>
      <c r="L22" s="130" t="s">
        <v>144</v>
      </c>
      <c r="M22" s="129">
        <f>E22-F22-G22+I22-J28-K28</f>
        <v>16577.079999999958</v>
      </c>
      <c r="N22" s="129">
        <v>0</v>
      </c>
    </row>
    <row r="23" spans="1:14" s="21" customFormat="1" ht="11.4" thickTop="1" thickBot="1" x14ac:dyDescent="0.25">
      <c r="A23" s="131" t="s">
        <v>240</v>
      </c>
      <c r="B23" s="64" t="s">
        <v>144</v>
      </c>
      <c r="C23" s="128" t="s">
        <v>147</v>
      </c>
      <c r="D23" s="175">
        <v>668201.1</v>
      </c>
      <c r="E23" s="130" t="s">
        <v>144</v>
      </c>
      <c r="F23" s="130" t="s">
        <v>144</v>
      </c>
      <c r="G23" s="130" t="s">
        <v>144</v>
      </c>
      <c r="H23" s="130" t="s">
        <v>144</v>
      </c>
      <c r="I23" s="175">
        <v>668201.1</v>
      </c>
      <c r="J23" s="130" t="s">
        <v>144</v>
      </c>
      <c r="K23" s="130" t="s">
        <v>144</v>
      </c>
      <c r="L23" s="130" t="s">
        <v>144</v>
      </c>
      <c r="M23" s="130" t="s">
        <v>144</v>
      </c>
      <c r="N23" s="130" t="s">
        <v>144</v>
      </c>
    </row>
    <row r="24" spans="1:14" s="21" customFormat="1" ht="27.75" customHeight="1" thickTop="1" thickBot="1" x14ac:dyDescent="0.25">
      <c r="A24" s="210" t="s">
        <v>241</v>
      </c>
      <c r="B24" s="64" t="s">
        <v>144</v>
      </c>
      <c r="C24" s="128" t="s">
        <v>149</v>
      </c>
      <c r="D24" s="175">
        <v>0</v>
      </c>
      <c r="E24" s="130" t="s">
        <v>144</v>
      </c>
      <c r="F24" s="130" t="s">
        <v>144</v>
      </c>
      <c r="G24" s="130" t="s">
        <v>144</v>
      </c>
      <c r="H24" s="130" t="s">
        <v>144</v>
      </c>
      <c r="I24" s="175">
        <v>1000</v>
      </c>
      <c r="J24" s="130" t="s">
        <v>144</v>
      </c>
      <c r="K24" s="130" t="s">
        <v>144</v>
      </c>
      <c r="L24" s="130" t="s">
        <v>144</v>
      </c>
      <c r="M24" s="130" t="s">
        <v>144</v>
      </c>
      <c r="N24" s="130" t="s">
        <v>144</v>
      </c>
    </row>
    <row r="25" spans="1:14" s="21" customFormat="1" ht="43.5" customHeight="1" thickTop="1" thickBot="1" x14ac:dyDescent="0.25">
      <c r="A25" s="210" t="s">
        <v>242</v>
      </c>
      <c r="B25" s="64" t="s">
        <v>144</v>
      </c>
      <c r="C25" s="128" t="s">
        <v>151</v>
      </c>
      <c r="D25" s="175">
        <v>0</v>
      </c>
      <c r="E25" s="130" t="s">
        <v>144</v>
      </c>
      <c r="F25" s="130" t="s">
        <v>144</v>
      </c>
      <c r="G25" s="130" t="s">
        <v>144</v>
      </c>
      <c r="H25" s="211">
        <v>0</v>
      </c>
      <c r="I25" s="175">
        <v>0</v>
      </c>
      <c r="J25" s="130" t="s">
        <v>144</v>
      </c>
      <c r="K25" s="130" t="s">
        <v>144</v>
      </c>
      <c r="L25" s="130" t="s">
        <v>144</v>
      </c>
      <c r="M25" s="130" t="s">
        <v>144</v>
      </c>
      <c r="N25" s="130" t="s">
        <v>144</v>
      </c>
    </row>
    <row r="26" spans="1:14" s="21" customFormat="1" ht="16.8" thickTop="1" thickBot="1" x14ac:dyDescent="0.25">
      <c r="A26" s="210" t="s">
        <v>243</v>
      </c>
      <c r="B26" s="64" t="s">
        <v>144</v>
      </c>
      <c r="C26" s="128" t="s">
        <v>153</v>
      </c>
      <c r="D26" s="175">
        <v>0</v>
      </c>
      <c r="E26" s="130" t="s">
        <v>144</v>
      </c>
      <c r="F26" s="130" t="s">
        <v>144</v>
      </c>
      <c r="G26" s="130" t="s">
        <v>144</v>
      </c>
      <c r="H26" s="130" t="s">
        <v>144</v>
      </c>
      <c r="I26" s="175">
        <v>0</v>
      </c>
      <c r="J26" s="130" t="s">
        <v>144</v>
      </c>
      <c r="K26" s="130" t="s">
        <v>144</v>
      </c>
      <c r="L26" s="130" t="s">
        <v>144</v>
      </c>
      <c r="M26" s="130" t="s">
        <v>144</v>
      </c>
      <c r="N26" s="130" t="s">
        <v>144</v>
      </c>
    </row>
    <row r="27" spans="1:14" s="21" customFormat="1" ht="11.4" thickTop="1" thickBot="1" x14ac:dyDescent="0.25">
      <c r="A27" s="131" t="s">
        <v>154</v>
      </c>
      <c r="B27" s="64" t="s">
        <v>144</v>
      </c>
      <c r="C27" s="128" t="s">
        <v>155</v>
      </c>
      <c r="D27" s="175">
        <v>15577.08</v>
      </c>
      <c r="E27" s="130" t="s">
        <v>144</v>
      </c>
      <c r="F27" s="130" t="s">
        <v>144</v>
      </c>
      <c r="G27" s="130" t="s">
        <v>144</v>
      </c>
      <c r="H27" s="130" t="s">
        <v>144</v>
      </c>
      <c r="I27" s="130" t="s">
        <v>144</v>
      </c>
      <c r="J27" s="130" t="s">
        <v>144</v>
      </c>
      <c r="K27" s="130" t="s">
        <v>144</v>
      </c>
      <c r="L27" s="130" t="s">
        <v>144</v>
      </c>
      <c r="M27" s="130" t="s">
        <v>144</v>
      </c>
      <c r="N27" s="130" t="s">
        <v>144</v>
      </c>
    </row>
    <row r="28" spans="1:14" s="21" customFormat="1" ht="11.4" thickTop="1" thickBot="1" x14ac:dyDescent="0.25">
      <c r="A28" s="212" t="s">
        <v>244</v>
      </c>
      <c r="B28" s="64" t="s">
        <v>144</v>
      </c>
      <c r="C28" s="128" t="s">
        <v>157</v>
      </c>
      <c r="D28" s="129">
        <f>D30+D65+D88+D97</f>
        <v>683778.17999999993</v>
      </c>
      <c r="E28" s="130" t="s">
        <v>144</v>
      </c>
      <c r="F28" s="130" t="s">
        <v>144</v>
      </c>
      <c r="G28" s="130" t="s">
        <v>144</v>
      </c>
      <c r="H28" s="130" t="s">
        <v>144</v>
      </c>
      <c r="I28" s="130" t="s">
        <v>144</v>
      </c>
      <c r="J28" s="129">
        <f>J30+J65+J88+J97</f>
        <v>668201.1</v>
      </c>
      <c r="K28" s="129">
        <f>K30+K65+K88+K97</f>
        <v>0</v>
      </c>
      <c r="L28" s="129">
        <f>L30+L65+L88+L97</f>
        <v>691089.70000000007</v>
      </c>
      <c r="M28" s="130" t="s">
        <v>144</v>
      </c>
      <c r="N28" s="130" t="s">
        <v>144</v>
      </c>
    </row>
    <row r="29" spans="1:14" s="21" customFormat="1" ht="11.4" thickTop="1" thickBot="1" x14ac:dyDescent="0.25">
      <c r="A29" s="213" t="s">
        <v>158</v>
      </c>
      <c r="B29" s="214"/>
      <c r="C29" s="215"/>
      <c r="D29" s="211"/>
      <c r="E29" s="130"/>
      <c r="F29" s="130"/>
      <c r="G29" s="130"/>
      <c r="H29" s="130"/>
      <c r="I29" s="130"/>
      <c r="J29" s="211"/>
      <c r="K29" s="211"/>
      <c r="L29" s="211"/>
      <c r="M29" s="130"/>
      <c r="N29" s="130"/>
    </row>
    <row r="30" spans="1:14" s="21" customFormat="1" ht="11.4" thickTop="1" thickBot="1" x14ac:dyDescent="0.25">
      <c r="A30" s="64" t="s">
        <v>159</v>
      </c>
      <c r="B30" s="64">
        <v>2000</v>
      </c>
      <c r="C30" s="128" t="s">
        <v>160</v>
      </c>
      <c r="D30" s="129">
        <f>D31+D36+D53+D56+D60+D64</f>
        <v>663025.17999999993</v>
      </c>
      <c r="E30" s="130" t="s">
        <v>144</v>
      </c>
      <c r="F30" s="130" t="s">
        <v>144</v>
      </c>
      <c r="G30" s="130" t="s">
        <v>144</v>
      </c>
      <c r="H30" s="130" t="s">
        <v>144</v>
      </c>
      <c r="I30" s="130" t="s">
        <v>144</v>
      </c>
      <c r="J30" s="129">
        <f>J31+J36+J53+J56+J60+J64</f>
        <v>647448.1</v>
      </c>
      <c r="K30" s="129">
        <f>K31+K36+K53+K56+K60+K64</f>
        <v>0</v>
      </c>
      <c r="L30" s="129">
        <f>L31+L36+L53+L56+L60+L64</f>
        <v>670336.70000000007</v>
      </c>
      <c r="M30" s="130" t="s">
        <v>144</v>
      </c>
      <c r="N30" s="130" t="s">
        <v>144</v>
      </c>
    </row>
    <row r="31" spans="1:14" s="21" customFormat="1" ht="11.4" thickTop="1" thickBot="1" x14ac:dyDescent="0.25">
      <c r="A31" s="133" t="s">
        <v>161</v>
      </c>
      <c r="B31" s="64">
        <v>2100</v>
      </c>
      <c r="C31" s="128" t="s">
        <v>162</v>
      </c>
      <c r="D31" s="129">
        <f>D32+D35</f>
        <v>0</v>
      </c>
      <c r="E31" s="130" t="s">
        <v>144</v>
      </c>
      <c r="F31" s="130" t="s">
        <v>144</v>
      </c>
      <c r="G31" s="130" t="s">
        <v>144</v>
      </c>
      <c r="H31" s="130" t="s">
        <v>144</v>
      </c>
      <c r="I31" s="130" t="s">
        <v>144</v>
      </c>
      <c r="J31" s="129">
        <f>J32+J35</f>
        <v>0</v>
      </c>
      <c r="K31" s="129">
        <f>K32+K35</f>
        <v>0</v>
      </c>
      <c r="L31" s="129">
        <f>L32+L35</f>
        <v>0</v>
      </c>
      <c r="M31" s="130" t="s">
        <v>144</v>
      </c>
      <c r="N31" s="130" t="s">
        <v>144</v>
      </c>
    </row>
    <row r="32" spans="1:14" s="21" customFormat="1" ht="11.4" thickTop="1" thickBot="1" x14ac:dyDescent="0.25">
      <c r="A32" s="134" t="s">
        <v>163</v>
      </c>
      <c r="B32" s="135">
        <v>2110</v>
      </c>
      <c r="C32" s="216" t="s">
        <v>245</v>
      </c>
      <c r="D32" s="174">
        <f>SUM(D33:D34)</f>
        <v>0</v>
      </c>
      <c r="E32" s="130" t="s">
        <v>144</v>
      </c>
      <c r="F32" s="130" t="s">
        <v>144</v>
      </c>
      <c r="G32" s="130" t="s">
        <v>144</v>
      </c>
      <c r="H32" s="130" t="s">
        <v>144</v>
      </c>
      <c r="I32" s="130" t="s">
        <v>144</v>
      </c>
      <c r="J32" s="174">
        <f>SUM(J33:J34)</f>
        <v>0</v>
      </c>
      <c r="K32" s="174">
        <f>SUM(K33:K34)</f>
        <v>0</v>
      </c>
      <c r="L32" s="174">
        <f>SUM(L33:L34)</f>
        <v>0</v>
      </c>
      <c r="M32" s="130" t="s">
        <v>144</v>
      </c>
      <c r="N32" s="130" t="s">
        <v>144</v>
      </c>
    </row>
    <row r="33" spans="1:14" s="21" customFormat="1" ht="11.4" thickTop="1" thickBot="1" x14ac:dyDescent="0.25">
      <c r="A33" s="136" t="s">
        <v>164</v>
      </c>
      <c r="B33" s="125">
        <v>2111</v>
      </c>
      <c r="C33" s="125">
        <v>110</v>
      </c>
      <c r="D33" s="175">
        <v>0</v>
      </c>
      <c r="E33" s="130" t="s">
        <v>144</v>
      </c>
      <c r="F33" s="130" t="s">
        <v>144</v>
      </c>
      <c r="G33" s="130" t="s">
        <v>144</v>
      </c>
      <c r="H33" s="130" t="s">
        <v>144</v>
      </c>
      <c r="I33" s="130" t="s">
        <v>144</v>
      </c>
      <c r="J33" s="175">
        <v>0</v>
      </c>
      <c r="K33" s="175">
        <v>0</v>
      </c>
      <c r="L33" s="175">
        <v>0</v>
      </c>
      <c r="M33" s="130" t="s">
        <v>144</v>
      </c>
      <c r="N33" s="130" t="s">
        <v>144</v>
      </c>
    </row>
    <row r="34" spans="1:14" s="21" customFormat="1" ht="11.4" thickTop="1" thickBot="1" x14ac:dyDescent="0.25">
      <c r="A34" s="136" t="s">
        <v>165</v>
      </c>
      <c r="B34" s="125">
        <v>2112</v>
      </c>
      <c r="C34" s="125">
        <v>120</v>
      </c>
      <c r="D34" s="175">
        <v>0</v>
      </c>
      <c r="E34" s="130" t="s">
        <v>144</v>
      </c>
      <c r="F34" s="130" t="s">
        <v>144</v>
      </c>
      <c r="G34" s="130" t="s">
        <v>144</v>
      </c>
      <c r="H34" s="130" t="s">
        <v>144</v>
      </c>
      <c r="I34" s="130" t="s">
        <v>144</v>
      </c>
      <c r="J34" s="175">
        <v>0</v>
      </c>
      <c r="K34" s="175">
        <v>0</v>
      </c>
      <c r="L34" s="175">
        <v>0</v>
      </c>
      <c r="M34" s="130" t="s">
        <v>144</v>
      </c>
      <c r="N34" s="130" t="s">
        <v>144</v>
      </c>
    </row>
    <row r="35" spans="1:14" s="21" customFormat="1" ht="12" customHeight="1" thickTop="1" thickBot="1" x14ac:dyDescent="0.25">
      <c r="A35" s="137" t="s">
        <v>166</v>
      </c>
      <c r="B35" s="135">
        <v>2120</v>
      </c>
      <c r="C35" s="135">
        <v>130</v>
      </c>
      <c r="D35" s="177">
        <v>0</v>
      </c>
      <c r="E35" s="130" t="s">
        <v>144</v>
      </c>
      <c r="F35" s="130" t="s">
        <v>144</v>
      </c>
      <c r="G35" s="130" t="s">
        <v>144</v>
      </c>
      <c r="H35" s="130" t="s">
        <v>144</v>
      </c>
      <c r="I35" s="130" t="s">
        <v>144</v>
      </c>
      <c r="J35" s="177">
        <v>0</v>
      </c>
      <c r="K35" s="177">
        <v>0</v>
      </c>
      <c r="L35" s="177">
        <v>0</v>
      </c>
      <c r="M35" s="130" t="s">
        <v>144</v>
      </c>
      <c r="N35" s="130" t="s">
        <v>144</v>
      </c>
    </row>
    <row r="36" spans="1:14" s="21" customFormat="1" ht="12" customHeight="1" thickTop="1" thickBot="1" x14ac:dyDescent="0.25">
      <c r="A36" s="138" t="s">
        <v>167</v>
      </c>
      <c r="B36" s="64">
        <v>2200</v>
      </c>
      <c r="C36" s="64">
        <v>140</v>
      </c>
      <c r="D36" s="129">
        <f>SUM(D37:D43)+D50</f>
        <v>663025.17999999993</v>
      </c>
      <c r="E36" s="130" t="s">
        <v>144</v>
      </c>
      <c r="F36" s="130" t="s">
        <v>144</v>
      </c>
      <c r="G36" s="130" t="s">
        <v>144</v>
      </c>
      <c r="H36" s="130" t="s">
        <v>144</v>
      </c>
      <c r="I36" s="130" t="s">
        <v>144</v>
      </c>
      <c r="J36" s="129">
        <f>SUM(J37:J43)+J50</f>
        <v>647448.1</v>
      </c>
      <c r="K36" s="129">
        <f>SUM(K37:K43)+K50</f>
        <v>0</v>
      </c>
      <c r="L36" s="129">
        <f>SUM(L37:L43)+L50</f>
        <v>670336.70000000007</v>
      </c>
      <c r="M36" s="130" t="s">
        <v>144</v>
      </c>
      <c r="N36" s="130" t="s">
        <v>144</v>
      </c>
    </row>
    <row r="37" spans="1:14" s="21" customFormat="1" ht="11.4" thickTop="1" thickBot="1" x14ac:dyDescent="0.25">
      <c r="A37" s="134" t="s">
        <v>168</v>
      </c>
      <c r="B37" s="135">
        <v>2210</v>
      </c>
      <c r="C37" s="135">
        <v>150</v>
      </c>
      <c r="D37" s="177">
        <v>549587.94999999995</v>
      </c>
      <c r="E37" s="130" t="s">
        <v>144</v>
      </c>
      <c r="F37" s="130" t="s">
        <v>144</v>
      </c>
      <c r="G37" s="130" t="s">
        <v>144</v>
      </c>
      <c r="H37" s="130" t="s">
        <v>144</v>
      </c>
      <c r="I37" s="130" t="s">
        <v>144</v>
      </c>
      <c r="J37" s="177">
        <v>534010.87</v>
      </c>
      <c r="K37" s="177">
        <v>0</v>
      </c>
      <c r="L37" s="177">
        <v>559538.92000000004</v>
      </c>
      <c r="M37" s="130" t="s">
        <v>144</v>
      </c>
      <c r="N37" s="130" t="s">
        <v>144</v>
      </c>
    </row>
    <row r="38" spans="1:14" s="21" customFormat="1" ht="11.4" thickTop="1" thickBot="1" x14ac:dyDescent="0.25">
      <c r="A38" s="134" t="s">
        <v>169</v>
      </c>
      <c r="B38" s="135">
        <v>2220</v>
      </c>
      <c r="C38" s="135">
        <v>160</v>
      </c>
      <c r="D38" s="177">
        <v>1542.86</v>
      </c>
      <c r="E38" s="130" t="s">
        <v>144</v>
      </c>
      <c r="F38" s="130" t="s">
        <v>144</v>
      </c>
      <c r="G38" s="130" t="s">
        <v>144</v>
      </c>
      <c r="H38" s="130" t="s">
        <v>144</v>
      </c>
      <c r="I38" s="130" t="s">
        <v>144</v>
      </c>
      <c r="J38" s="177">
        <v>1542.86</v>
      </c>
      <c r="K38" s="177">
        <v>0</v>
      </c>
      <c r="L38" s="177">
        <v>761.27</v>
      </c>
      <c r="M38" s="130" t="s">
        <v>144</v>
      </c>
      <c r="N38" s="130" t="s">
        <v>144</v>
      </c>
    </row>
    <row r="39" spans="1:14" s="21" customFormat="1" ht="11.4" thickTop="1" thickBot="1" x14ac:dyDescent="0.25">
      <c r="A39" s="134" t="s">
        <v>170</v>
      </c>
      <c r="B39" s="135">
        <v>2230</v>
      </c>
      <c r="C39" s="135">
        <v>170</v>
      </c>
      <c r="D39" s="177">
        <v>111894.37</v>
      </c>
      <c r="E39" s="130" t="s">
        <v>144</v>
      </c>
      <c r="F39" s="130" t="s">
        <v>144</v>
      </c>
      <c r="G39" s="130" t="s">
        <v>144</v>
      </c>
      <c r="H39" s="130" t="s">
        <v>144</v>
      </c>
      <c r="I39" s="130" t="s">
        <v>144</v>
      </c>
      <c r="J39" s="177">
        <v>111894.37</v>
      </c>
      <c r="K39" s="177">
        <v>0</v>
      </c>
      <c r="L39" s="177">
        <v>110036.51</v>
      </c>
      <c r="M39" s="130" t="s">
        <v>144</v>
      </c>
      <c r="N39" s="130" t="s">
        <v>144</v>
      </c>
    </row>
    <row r="40" spans="1:14" s="21" customFormat="1" ht="11.4" thickTop="1" thickBot="1" x14ac:dyDescent="0.25">
      <c r="A40" s="134" t="s">
        <v>171</v>
      </c>
      <c r="B40" s="135">
        <v>2240</v>
      </c>
      <c r="C40" s="135">
        <v>180</v>
      </c>
      <c r="D40" s="177">
        <v>0</v>
      </c>
      <c r="E40" s="130" t="s">
        <v>144</v>
      </c>
      <c r="F40" s="130" t="s">
        <v>144</v>
      </c>
      <c r="G40" s="130" t="s">
        <v>144</v>
      </c>
      <c r="H40" s="130" t="s">
        <v>144</v>
      </c>
      <c r="I40" s="130" t="s">
        <v>144</v>
      </c>
      <c r="J40" s="177">
        <v>0</v>
      </c>
      <c r="K40" s="177">
        <v>0</v>
      </c>
      <c r="L40" s="177">
        <v>0</v>
      </c>
      <c r="M40" s="130" t="s">
        <v>144</v>
      </c>
      <c r="N40" s="130" t="s">
        <v>144</v>
      </c>
    </row>
    <row r="41" spans="1:14" s="21" customFormat="1" ht="11.4" thickTop="1" thickBot="1" x14ac:dyDescent="0.25">
      <c r="A41" s="134" t="s">
        <v>172</v>
      </c>
      <c r="B41" s="135">
        <v>2250</v>
      </c>
      <c r="C41" s="135">
        <v>190</v>
      </c>
      <c r="D41" s="177">
        <v>0</v>
      </c>
      <c r="E41" s="130" t="s">
        <v>144</v>
      </c>
      <c r="F41" s="130" t="s">
        <v>144</v>
      </c>
      <c r="G41" s="130" t="s">
        <v>144</v>
      </c>
      <c r="H41" s="130" t="s">
        <v>144</v>
      </c>
      <c r="I41" s="130" t="s">
        <v>144</v>
      </c>
      <c r="J41" s="177">
        <v>0</v>
      </c>
      <c r="K41" s="177">
        <v>0</v>
      </c>
      <c r="L41" s="177">
        <v>0</v>
      </c>
      <c r="M41" s="130" t="s">
        <v>144</v>
      </c>
      <c r="N41" s="130" t="s">
        <v>144</v>
      </c>
    </row>
    <row r="42" spans="1:14" s="21" customFormat="1" ht="12.75" customHeight="1" thickTop="1" thickBot="1" x14ac:dyDescent="0.25">
      <c r="A42" s="137" t="s">
        <v>173</v>
      </c>
      <c r="B42" s="135">
        <v>2260</v>
      </c>
      <c r="C42" s="135">
        <v>200</v>
      </c>
      <c r="D42" s="177">
        <v>0</v>
      </c>
      <c r="E42" s="130" t="s">
        <v>144</v>
      </c>
      <c r="F42" s="130" t="s">
        <v>144</v>
      </c>
      <c r="G42" s="130" t="s">
        <v>144</v>
      </c>
      <c r="H42" s="130" t="s">
        <v>144</v>
      </c>
      <c r="I42" s="130" t="s">
        <v>144</v>
      </c>
      <c r="J42" s="177">
        <v>0</v>
      </c>
      <c r="K42" s="177">
        <v>0</v>
      </c>
      <c r="L42" s="177">
        <v>0</v>
      </c>
      <c r="M42" s="130" t="s">
        <v>144</v>
      </c>
      <c r="N42" s="130" t="s">
        <v>144</v>
      </c>
    </row>
    <row r="43" spans="1:14" s="21" customFormat="1" ht="11.4" thickTop="1" thickBot="1" x14ac:dyDescent="0.25">
      <c r="A43" s="137" t="s">
        <v>174</v>
      </c>
      <c r="B43" s="135">
        <v>2270</v>
      </c>
      <c r="C43" s="135">
        <v>210</v>
      </c>
      <c r="D43" s="174">
        <f>SUM(D44:D49)</f>
        <v>0</v>
      </c>
      <c r="E43" s="130" t="s">
        <v>144</v>
      </c>
      <c r="F43" s="130" t="s">
        <v>144</v>
      </c>
      <c r="G43" s="130" t="s">
        <v>144</v>
      </c>
      <c r="H43" s="130" t="s">
        <v>144</v>
      </c>
      <c r="I43" s="130" t="s">
        <v>144</v>
      </c>
      <c r="J43" s="174">
        <f>SUM(J44:J49)</f>
        <v>0</v>
      </c>
      <c r="K43" s="174">
        <f>SUM(K44:K49)</f>
        <v>0</v>
      </c>
      <c r="L43" s="174">
        <f>SUM(L44:L49)</f>
        <v>0</v>
      </c>
      <c r="M43" s="130" t="s">
        <v>144</v>
      </c>
      <c r="N43" s="130" t="s">
        <v>144</v>
      </c>
    </row>
    <row r="44" spans="1:14" s="21" customFormat="1" ht="11.4" thickTop="1" thickBot="1" x14ac:dyDescent="0.25">
      <c r="A44" s="136" t="s">
        <v>175</v>
      </c>
      <c r="B44" s="125">
        <v>2271</v>
      </c>
      <c r="C44" s="125">
        <v>220</v>
      </c>
      <c r="D44" s="175">
        <v>0</v>
      </c>
      <c r="E44" s="130" t="s">
        <v>144</v>
      </c>
      <c r="F44" s="130" t="s">
        <v>144</v>
      </c>
      <c r="G44" s="130" t="s">
        <v>144</v>
      </c>
      <c r="H44" s="130" t="s">
        <v>144</v>
      </c>
      <c r="I44" s="130" t="s">
        <v>144</v>
      </c>
      <c r="J44" s="175">
        <v>0</v>
      </c>
      <c r="K44" s="175">
        <v>0</v>
      </c>
      <c r="L44" s="175">
        <v>0</v>
      </c>
      <c r="M44" s="130" t="s">
        <v>144</v>
      </c>
      <c r="N44" s="130" t="s">
        <v>144</v>
      </c>
    </row>
    <row r="45" spans="1:14" s="21" customFormat="1" ht="11.4" thickTop="1" thickBot="1" x14ac:dyDescent="0.25">
      <c r="A45" s="136" t="s">
        <v>176</v>
      </c>
      <c r="B45" s="125">
        <v>2272</v>
      </c>
      <c r="C45" s="125">
        <v>230</v>
      </c>
      <c r="D45" s="175">
        <v>0</v>
      </c>
      <c r="E45" s="130" t="s">
        <v>144</v>
      </c>
      <c r="F45" s="130" t="s">
        <v>144</v>
      </c>
      <c r="G45" s="130" t="s">
        <v>144</v>
      </c>
      <c r="H45" s="130" t="s">
        <v>144</v>
      </c>
      <c r="I45" s="130" t="s">
        <v>144</v>
      </c>
      <c r="J45" s="175">
        <v>0</v>
      </c>
      <c r="K45" s="175">
        <v>0</v>
      </c>
      <c r="L45" s="175">
        <v>0</v>
      </c>
      <c r="M45" s="130" t="s">
        <v>144</v>
      </c>
      <c r="N45" s="130" t="s">
        <v>144</v>
      </c>
    </row>
    <row r="46" spans="1:14" s="21" customFormat="1" ht="11.4" thickTop="1" thickBot="1" x14ac:dyDescent="0.25">
      <c r="A46" s="136" t="s">
        <v>177</v>
      </c>
      <c r="B46" s="125">
        <v>2273</v>
      </c>
      <c r="C46" s="125">
        <v>240</v>
      </c>
      <c r="D46" s="175">
        <v>0</v>
      </c>
      <c r="E46" s="130" t="s">
        <v>144</v>
      </c>
      <c r="F46" s="130" t="s">
        <v>144</v>
      </c>
      <c r="G46" s="130" t="s">
        <v>144</v>
      </c>
      <c r="H46" s="130" t="s">
        <v>144</v>
      </c>
      <c r="I46" s="130" t="s">
        <v>144</v>
      </c>
      <c r="J46" s="175">
        <v>0</v>
      </c>
      <c r="K46" s="175">
        <v>0</v>
      </c>
      <c r="L46" s="175">
        <v>0</v>
      </c>
      <c r="M46" s="130" t="s">
        <v>144</v>
      </c>
      <c r="N46" s="130" t="s">
        <v>144</v>
      </c>
    </row>
    <row r="47" spans="1:14" s="21" customFormat="1" ht="11.4" thickTop="1" thickBot="1" x14ac:dyDescent="0.25">
      <c r="A47" s="136" t="s">
        <v>178</v>
      </c>
      <c r="B47" s="125">
        <v>2274</v>
      </c>
      <c r="C47" s="125">
        <v>250</v>
      </c>
      <c r="D47" s="175">
        <v>0</v>
      </c>
      <c r="E47" s="130" t="s">
        <v>144</v>
      </c>
      <c r="F47" s="130" t="s">
        <v>144</v>
      </c>
      <c r="G47" s="130" t="s">
        <v>144</v>
      </c>
      <c r="H47" s="130" t="s">
        <v>144</v>
      </c>
      <c r="I47" s="130" t="s">
        <v>144</v>
      </c>
      <c r="J47" s="175">
        <v>0</v>
      </c>
      <c r="K47" s="175">
        <v>0</v>
      </c>
      <c r="L47" s="175">
        <v>0</v>
      </c>
      <c r="M47" s="130" t="s">
        <v>144</v>
      </c>
      <c r="N47" s="130" t="s">
        <v>144</v>
      </c>
    </row>
    <row r="48" spans="1:14" s="21" customFormat="1" ht="11.4" thickTop="1" thickBot="1" x14ac:dyDescent="0.25">
      <c r="A48" s="136" t="s">
        <v>179</v>
      </c>
      <c r="B48" s="125">
        <v>2275</v>
      </c>
      <c r="C48" s="125">
        <v>260</v>
      </c>
      <c r="D48" s="175">
        <v>0</v>
      </c>
      <c r="E48" s="130" t="s">
        <v>144</v>
      </c>
      <c r="F48" s="130" t="s">
        <v>144</v>
      </c>
      <c r="G48" s="130" t="s">
        <v>144</v>
      </c>
      <c r="H48" s="130" t="s">
        <v>144</v>
      </c>
      <c r="I48" s="130" t="s">
        <v>144</v>
      </c>
      <c r="J48" s="175">
        <v>0</v>
      </c>
      <c r="K48" s="175">
        <v>0</v>
      </c>
      <c r="L48" s="175">
        <v>0</v>
      </c>
      <c r="M48" s="130" t="s">
        <v>144</v>
      </c>
      <c r="N48" s="130" t="s">
        <v>144</v>
      </c>
    </row>
    <row r="49" spans="1:14" s="21" customFormat="1" ht="11.4" thickTop="1" thickBot="1" x14ac:dyDescent="0.25">
      <c r="A49" s="136" t="s">
        <v>246</v>
      </c>
      <c r="B49" s="125">
        <v>2276</v>
      </c>
      <c r="C49" s="125">
        <v>270</v>
      </c>
      <c r="D49" s="175">
        <v>0</v>
      </c>
      <c r="E49" s="130" t="s">
        <v>144</v>
      </c>
      <c r="F49" s="130" t="s">
        <v>144</v>
      </c>
      <c r="G49" s="130" t="s">
        <v>144</v>
      </c>
      <c r="H49" s="130" t="s">
        <v>144</v>
      </c>
      <c r="I49" s="130" t="s">
        <v>144</v>
      </c>
      <c r="J49" s="175">
        <v>0</v>
      </c>
      <c r="K49" s="175">
        <v>0</v>
      </c>
      <c r="L49" s="175">
        <v>0</v>
      </c>
      <c r="M49" s="130" t="s">
        <v>144</v>
      </c>
      <c r="N49" s="130" t="s">
        <v>144</v>
      </c>
    </row>
    <row r="50" spans="1:14" s="21" customFormat="1" ht="14.25" customHeight="1" thickTop="1" thickBot="1" x14ac:dyDescent="0.25">
      <c r="A50" s="137" t="s">
        <v>181</v>
      </c>
      <c r="B50" s="135">
        <v>2280</v>
      </c>
      <c r="C50" s="135">
        <v>280</v>
      </c>
      <c r="D50" s="174">
        <f>SUM(D51:D52)</f>
        <v>0</v>
      </c>
      <c r="E50" s="130" t="s">
        <v>144</v>
      </c>
      <c r="F50" s="130" t="s">
        <v>144</v>
      </c>
      <c r="G50" s="130" t="s">
        <v>144</v>
      </c>
      <c r="H50" s="130" t="s">
        <v>144</v>
      </c>
      <c r="I50" s="130" t="s">
        <v>144</v>
      </c>
      <c r="J50" s="174">
        <f>SUM(J51:J52)</f>
        <v>0</v>
      </c>
      <c r="K50" s="174">
        <f>SUM(K51:K52)</f>
        <v>0</v>
      </c>
      <c r="L50" s="174">
        <f>SUM(L51:L52)</f>
        <v>0</v>
      </c>
      <c r="M50" s="130" t="s">
        <v>144</v>
      </c>
      <c r="N50" s="130" t="s">
        <v>144</v>
      </c>
    </row>
    <row r="51" spans="1:14" s="21" customFormat="1" ht="11.4" thickTop="1" thickBot="1" x14ac:dyDescent="0.25">
      <c r="A51" s="217" t="s">
        <v>182</v>
      </c>
      <c r="B51" s="125">
        <v>2281</v>
      </c>
      <c r="C51" s="125">
        <v>290</v>
      </c>
      <c r="D51" s="175">
        <v>0</v>
      </c>
      <c r="E51" s="130" t="s">
        <v>144</v>
      </c>
      <c r="F51" s="130" t="s">
        <v>144</v>
      </c>
      <c r="G51" s="130" t="s">
        <v>144</v>
      </c>
      <c r="H51" s="130" t="s">
        <v>144</v>
      </c>
      <c r="I51" s="130" t="s">
        <v>144</v>
      </c>
      <c r="J51" s="175">
        <v>0</v>
      </c>
      <c r="K51" s="175">
        <v>0</v>
      </c>
      <c r="L51" s="175">
        <v>0</v>
      </c>
      <c r="M51" s="130" t="s">
        <v>144</v>
      </c>
      <c r="N51" s="130" t="s">
        <v>144</v>
      </c>
    </row>
    <row r="52" spans="1:14" s="21" customFormat="1" ht="11.4" thickTop="1" thickBot="1" x14ac:dyDescent="0.25">
      <c r="A52" s="218" t="s">
        <v>183</v>
      </c>
      <c r="B52" s="125">
        <v>2282</v>
      </c>
      <c r="C52" s="125">
        <v>300</v>
      </c>
      <c r="D52" s="175">
        <v>0</v>
      </c>
      <c r="E52" s="130" t="s">
        <v>144</v>
      </c>
      <c r="F52" s="130" t="s">
        <v>144</v>
      </c>
      <c r="G52" s="130" t="s">
        <v>144</v>
      </c>
      <c r="H52" s="130" t="s">
        <v>144</v>
      </c>
      <c r="I52" s="130" t="s">
        <v>144</v>
      </c>
      <c r="J52" s="175">
        <v>0</v>
      </c>
      <c r="K52" s="175">
        <v>0</v>
      </c>
      <c r="L52" s="175">
        <v>0</v>
      </c>
      <c r="M52" s="130" t="s">
        <v>144</v>
      </c>
      <c r="N52" s="130" t="s">
        <v>144</v>
      </c>
    </row>
    <row r="53" spans="1:14" s="21" customFormat="1" ht="11.4" thickTop="1" thickBot="1" x14ac:dyDescent="0.25">
      <c r="A53" s="133" t="s">
        <v>184</v>
      </c>
      <c r="B53" s="64">
        <v>2400</v>
      </c>
      <c r="C53" s="64">
        <v>310</v>
      </c>
      <c r="D53" s="129">
        <f>SUM(D54:D55)</f>
        <v>0</v>
      </c>
      <c r="E53" s="130" t="s">
        <v>144</v>
      </c>
      <c r="F53" s="130" t="s">
        <v>144</v>
      </c>
      <c r="G53" s="130" t="s">
        <v>144</v>
      </c>
      <c r="H53" s="130" t="s">
        <v>144</v>
      </c>
      <c r="I53" s="130" t="s">
        <v>144</v>
      </c>
      <c r="J53" s="129">
        <f>SUM(J54:J55)</f>
        <v>0</v>
      </c>
      <c r="K53" s="129">
        <f>SUM(K54:K55)</f>
        <v>0</v>
      </c>
      <c r="L53" s="129">
        <f>SUM(L54:L55)</f>
        <v>0</v>
      </c>
      <c r="M53" s="130" t="s">
        <v>144</v>
      </c>
      <c r="N53" s="130" t="s">
        <v>144</v>
      </c>
    </row>
    <row r="54" spans="1:14" s="21" customFormat="1" ht="11.4" thickTop="1" thickBot="1" x14ac:dyDescent="0.25">
      <c r="A54" s="140" t="s">
        <v>185</v>
      </c>
      <c r="B54" s="135">
        <v>2410</v>
      </c>
      <c r="C54" s="135">
        <v>320</v>
      </c>
      <c r="D54" s="177">
        <v>0</v>
      </c>
      <c r="E54" s="130" t="s">
        <v>144</v>
      </c>
      <c r="F54" s="130" t="s">
        <v>144</v>
      </c>
      <c r="G54" s="130" t="s">
        <v>144</v>
      </c>
      <c r="H54" s="130" t="s">
        <v>144</v>
      </c>
      <c r="I54" s="130" t="s">
        <v>144</v>
      </c>
      <c r="J54" s="177">
        <v>0</v>
      </c>
      <c r="K54" s="177">
        <v>0</v>
      </c>
      <c r="L54" s="177">
        <v>0</v>
      </c>
      <c r="M54" s="130" t="s">
        <v>144</v>
      </c>
      <c r="N54" s="130" t="s">
        <v>144</v>
      </c>
    </row>
    <row r="55" spans="1:14" s="21" customFormat="1" ht="12.75" customHeight="1" thickTop="1" thickBot="1" x14ac:dyDescent="0.25">
      <c r="A55" s="140" t="s">
        <v>186</v>
      </c>
      <c r="B55" s="135">
        <v>2420</v>
      </c>
      <c r="C55" s="135">
        <v>330</v>
      </c>
      <c r="D55" s="177">
        <v>0</v>
      </c>
      <c r="E55" s="130" t="s">
        <v>144</v>
      </c>
      <c r="F55" s="130" t="s">
        <v>144</v>
      </c>
      <c r="G55" s="130" t="s">
        <v>144</v>
      </c>
      <c r="H55" s="130" t="s">
        <v>144</v>
      </c>
      <c r="I55" s="130" t="s">
        <v>144</v>
      </c>
      <c r="J55" s="177">
        <v>0</v>
      </c>
      <c r="K55" s="177">
        <v>0</v>
      </c>
      <c r="L55" s="177">
        <v>0</v>
      </c>
      <c r="M55" s="130" t="s">
        <v>144</v>
      </c>
      <c r="N55" s="130" t="s">
        <v>144</v>
      </c>
    </row>
    <row r="56" spans="1:14" s="21" customFormat="1" ht="12" customHeight="1" thickTop="1" thickBot="1" x14ac:dyDescent="0.25">
      <c r="A56" s="141" t="s">
        <v>187</v>
      </c>
      <c r="B56" s="64">
        <v>2600</v>
      </c>
      <c r="C56" s="64">
        <v>340</v>
      </c>
      <c r="D56" s="129">
        <f>SUM(D57:D59)</f>
        <v>0</v>
      </c>
      <c r="E56" s="130" t="s">
        <v>144</v>
      </c>
      <c r="F56" s="130" t="s">
        <v>144</v>
      </c>
      <c r="G56" s="130" t="s">
        <v>144</v>
      </c>
      <c r="H56" s="130" t="s">
        <v>144</v>
      </c>
      <c r="I56" s="130" t="s">
        <v>144</v>
      </c>
      <c r="J56" s="129">
        <f>SUM(J57:J59)</f>
        <v>0</v>
      </c>
      <c r="K56" s="129">
        <f>SUM(K57:K59)</f>
        <v>0</v>
      </c>
      <c r="L56" s="129">
        <f>SUM(L57:L59)</f>
        <v>0</v>
      </c>
      <c r="M56" s="130" t="s">
        <v>144</v>
      </c>
      <c r="N56" s="130" t="s">
        <v>144</v>
      </c>
    </row>
    <row r="57" spans="1:14" s="21" customFormat="1" ht="11.25" customHeight="1" thickTop="1" thickBot="1" x14ac:dyDescent="0.25">
      <c r="A57" s="137" t="s">
        <v>188</v>
      </c>
      <c r="B57" s="135">
        <v>2610</v>
      </c>
      <c r="C57" s="135">
        <v>350</v>
      </c>
      <c r="D57" s="177">
        <v>0</v>
      </c>
      <c r="E57" s="130" t="s">
        <v>144</v>
      </c>
      <c r="F57" s="130" t="s">
        <v>144</v>
      </c>
      <c r="G57" s="130" t="s">
        <v>144</v>
      </c>
      <c r="H57" s="130" t="s">
        <v>144</v>
      </c>
      <c r="I57" s="130" t="s">
        <v>144</v>
      </c>
      <c r="J57" s="177">
        <v>0</v>
      </c>
      <c r="K57" s="177">
        <v>0</v>
      </c>
      <c r="L57" s="177">
        <v>0</v>
      </c>
      <c r="M57" s="130" t="s">
        <v>144</v>
      </c>
      <c r="N57" s="130" t="s">
        <v>144</v>
      </c>
    </row>
    <row r="58" spans="1:14" s="21" customFormat="1" ht="11.4" thickTop="1" thickBot="1" x14ac:dyDescent="0.25">
      <c r="A58" s="137" t="s">
        <v>189</v>
      </c>
      <c r="B58" s="135">
        <v>2620</v>
      </c>
      <c r="C58" s="135">
        <v>360</v>
      </c>
      <c r="D58" s="177">
        <v>0</v>
      </c>
      <c r="E58" s="130" t="s">
        <v>144</v>
      </c>
      <c r="F58" s="130" t="s">
        <v>144</v>
      </c>
      <c r="G58" s="130" t="s">
        <v>144</v>
      </c>
      <c r="H58" s="130" t="s">
        <v>144</v>
      </c>
      <c r="I58" s="130" t="s">
        <v>144</v>
      </c>
      <c r="J58" s="177">
        <v>0</v>
      </c>
      <c r="K58" s="177">
        <v>0</v>
      </c>
      <c r="L58" s="177">
        <v>0</v>
      </c>
      <c r="M58" s="130" t="s">
        <v>144</v>
      </c>
      <c r="N58" s="130" t="s">
        <v>144</v>
      </c>
    </row>
    <row r="59" spans="1:14" s="21" customFormat="1" ht="13.5" customHeight="1" thickTop="1" thickBot="1" x14ac:dyDescent="0.25">
      <c r="A59" s="140" t="s">
        <v>190</v>
      </c>
      <c r="B59" s="135">
        <v>2630</v>
      </c>
      <c r="C59" s="135">
        <v>370</v>
      </c>
      <c r="D59" s="177">
        <v>0</v>
      </c>
      <c r="E59" s="130" t="s">
        <v>144</v>
      </c>
      <c r="F59" s="130" t="s">
        <v>144</v>
      </c>
      <c r="G59" s="130" t="s">
        <v>144</v>
      </c>
      <c r="H59" s="130" t="s">
        <v>144</v>
      </c>
      <c r="I59" s="130" t="s">
        <v>144</v>
      </c>
      <c r="J59" s="177">
        <v>0</v>
      </c>
      <c r="K59" s="177">
        <v>0</v>
      </c>
      <c r="L59" s="177">
        <v>0</v>
      </c>
      <c r="M59" s="130" t="s">
        <v>144</v>
      </c>
      <c r="N59" s="130" t="s">
        <v>144</v>
      </c>
    </row>
    <row r="60" spans="1:14" s="21" customFormat="1" ht="11.4" thickTop="1" thickBot="1" x14ac:dyDescent="0.25">
      <c r="A60" s="138" t="s">
        <v>191</v>
      </c>
      <c r="B60" s="64">
        <v>2700</v>
      </c>
      <c r="C60" s="64">
        <v>380</v>
      </c>
      <c r="D60" s="129">
        <f>SUM(D61:D63)</f>
        <v>0</v>
      </c>
      <c r="E60" s="130" t="s">
        <v>144</v>
      </c>
      <c r="F60" s="130" t="s">
        <v>144</v>
      </c>
      <c r="G60" s="130" t="s">
        <v>144</v>
      </c>
      <c r="H60" s="130" t="s">
        <v>144</v>
      </c>
      <c r="I60" s="130" t="s">
        <v>144</v>
      </c>
      <c r="J60" s="129">
        <f>SUM(J61:J63)</f>
        <v>0</v>
      </c>
      <c r="K60" s="129">
        <f>SUM(K61:K63)</f>
        <v>0</v>
      </c>
      <c r="L60" s="129">
        <f>SUM(L61:L63)</f>
        <v>0</v>
      </c>
      <c r="M60" s="130" t="s">
        <v>144</v>
      </c>
      <c r="N60" s="130" t="s">
        <v>144</v>
      </c>
    </row>
    <row r="61" spans="1:14" s="21" customFormat="1" ht="11.4" thickTop="1" thickBot="1" x14ac:dyDescent="0.25">
      <c r="A61" s="137" t="s">
        <v>192</v>
      </c>
      <c r="B61" s="135">
        <v>2710</v>
      </c>
      <c r="C61" s="135">
        <v>390</v>
      </c>
      <c r="D61" s="177">
        <v>0</v>
      </c>
      <c r="E61" s="130" t="s">
        <v>144</v>
      </c>
      <c r="F61" s="130" t="s">
        <v>144</v>
      </c>
      <c r="G61" s="130" t="s">
        <v>144</v>
      </c>
      <c r="H61" s="130" t="s">
        <v>144</v>
      </c>
      <c r="I61" s="130" t="s">
        <v>144</v>
      </c>
      <c r="J61" s="177">
        <v>0</v>
      </c>
      <c r="K61" s="177">
        <v>0</v>
      </c>
      <c r="L61" s="177">
        <v>0</v>
      </c>
      <c r="M61" s="130" t="s">
        <v>144</v>
      </c>
      <c r="N61" s="130" t="s">
        <v>144</v>
      </c>
    </row>
    <row r="62" spans="1:14" s="21" customFormat="1" ht="11.4" thickTop="1" thickBot="1" x14ac:dyDescent="0.25">
      <c r="A62" s="137" t="s">
        <v>193</v>
      </c>
      <c r="B62" s="135">
        <v>2720</v>
      </c>
      <c r="C62" s="135">
        <v>400</v>
      </c>
      <c r="D62" s="177">
        <v>0</v>
      </c>
      <c r="E62" s="130" t="s">
        <v>144</v>
      </c>
      <c r="F62" s="130" t="s">
        <v>144</v>
      </c>
      <c r="G62" s="130" t="s">
        <v>144</v>
      </c>
      <c r="H62" s="130" t="s">
        <v>144</v>
      </c>
      <c r="I62" s="130" t="s">
        <v>144</v>
      </c>
      <c r="J62" s="177">
        <v>0</v>
      </c>
      <c r="K62" s="177">
        <v>0</v>
      </c>
      <c r="L62" s="177">
        <v>0</v>
      </c>
      <c r="M62" s="130" t="s">
        <v>144</v>
      </c>
      <c r="N62" s="130" t="s">
        <v>144</v>
      </c>
    </row>
    <row r="63" spans="1:14" s="21" customFormat="1" ht="11.4" thickTop="1" thickBot="1" x14ac:dyDescent="0.25">
      <c r="A63" s="137" t="s">
        <v>194</v>
      </c>
      <c r="B63" s="135">
        <v>2730</v>
      </c>
      <c r="C63" s="135">
        <v>410</v>
      </c>
      <c r="D63" s="177">
        <v>0</v>
      </c>
      <c r="E63" s="130" t="s">
        <v>144</v>
      </c>
      <c r="F63" s="130" t="s">
        <v>144</v>
      </c>
      <c r="G63" s="130" t="s">
        <v>144</v>
      </c>
      <c r="H63" s="130" t="s">
        <v>144</v>
      </c>
      <c r="I63" s="130" t="s">
        <v>144</v>
      </c>
      <c r="J63" s="177">
        <v>0</v>
      </c>
      <c r="K63" s="177">
        <v>0</v>
      </c>
      <c r="L63" s="177">
        <v>0</v>
      </c>
      <c r="M63" s="130" t="s">
        <v>144</v>
      </c>
      <c r="N63" s="130" t="s">
        <v>144</v>
      </c>
    </row>
    <row r="64" spans="1:14" s="21" customFormat="1" ht="11.4" thickTop="1" thickBot="1" x14ac:dyDescent="0.25">
      <c r="A64" s="138" t="s">
        <v>195</v>
      </c>
      <c r="B64" s="64">
        <v>2800</v>
      </c>
      <c r="C64" s="64">
        <v>420</v>
      </c>
      <c r="D64" s="173">
        <v>0</v>
      </c>
      <c r="E64" s="130" t="s">
        <v>144</v>
      </c>
      <c r="F64" s="130" t="s">
        <v>144</v>
      </c>
      <c r="G64" s="130" t="s">
        <v>144</v>
      </c>
      <c r="H64" s="130" t="s">
        <v>144</v>
      </c>
      <c r="I64" s="130" t="s">
        <v>144</v>
      </c>
      <c r="J64" s="173">
        <v>0</v>
      </c>
      <c r="K64" s="173">
        <v>0</v>
      </c>
      <c r="L64" s="173">
        <v>0</v>
      </c>
      <c r="M64" s="130" t="s">
        <v>144</v>
      </c>
      <c r="N64" s="130" t="s">
        <v>144</v>
      </c>
    </row>
    <row r="65" spans="1:14" s="21" customFormat="1" ht="11.4" thickTop="1" thickBot="1" x14ac:dyDescent="0.25">
      <c r="A65" s="64" t="s">
        <v>196</v>
      </c>
      <c r="B65" s="64">
        <v>3000</v>
      </c>
      <c r="C65" s="64">
        <v>430</v>
      </c>
      <c r="D65" s="129">
        <f>D66+D80</f>
        <v>20753</v>
      </c>
      <c r="E65" s="130" t="s">
        <v>144</v>
      </c>
      <c r="F65" s="130" t="s">
        <v>144</v>
      </c>
      <c r="G65" s="130" t="s">
        <v>144</v>
      </c>
      <c r="H65" s="130" t="s">
        <v>144</v>
      </c>
      <c r="I65" s="130" t="s">
        <v>144</v>
      </c>
      <c r="J65" s="129">
        <f>J66+J80</f>
        <v>20753</v>
      </c>
      <c r="K65" s="129">
        <f>K66+K80</f>
        <v>0</v>
      </c>
      <c r="L65" s="129">
        <f>L66+L80</f>
        <v>20753</v>
      </c>
      <c r="M65" s="130" t="s">
        <v>144</v>
      </c>
      <c r="N65" s="130" t="s">
        <v>144</v>
      </c>
    </row>
    <row r="66" spans="1:14" s="21" customFormat="1" ht="11.4" thickTop="1" thickBot="1" x14ac:dyDescent="0.25">
      <c r="A66" s="133" t="s">
        <v>197</v>
      </c>
      <c r="B66" s="64">
        <v>3100</v>
      </c>
      <c r="C66" s="64">
        <v>440</v>
      </c>
      <c r="D66" s="129">
        <f>D67+D68+D71+D74+D78+D79</f>
        <v>20753</v>
      </c>
      <c r="E66" s="130" t="s">
        <v>144</v>
      </c>
      <c r="F66" s="130" t="s">
        <v>144</v>
      </c>
      <c r="G66" s="130" t="s">
        <v>144</v>
      </c>
      <c r="H66" s="130" t="s">
        <v>144</v>
      </c>
      <c r="I66" s="130" t="s">
        <v>144</v>
      </c>
      <c r="J66" s="129">
        <f>J67+J68+J71+J74+J78+J79</f>
        <v>20753</v>
      </c>
      <c r="K66" s="129">
        <f>K67+K68+K71+K74+K78+K79</f>
        <v>0</v>
      </c>
      <c r="L66" s="129">
        <f>L67+L68+L71+L74+L78+L79</f>
        <v>20753</v>
      </c>
      <c r="M66" s="130" t="s">
        <v>144</v>
      </c>
      <c r="N66" s="130" t="s">
        <v>144</v>
      </c>
    </row>
    <row r="67" spans="1:14" s="21" customFormat="1" ht="11.4" thickTop="1" thickBot="1" x14ac:dyDescent="0.25">
      <c r="A67" s="137" t="s">
        <v>198</v>
      </c>
      <c r="B67" s="135">
        <v>3110</v>
      </c>
      <c r="C67" s="135">
        <v>450</v>
      </c>
      <c r="D67" s="177">
        <v>20753</v>
      </c>
      <c r="E67" s="130" t="s">
        <v>144</v>
      </c>
      <c r="F67" s="130" t="s">
        <v>144</v>
      </c>
      <c r="G67" s="130" t="s">
        <v>144</v>
      </c>
      <c r="H67" s="130" t="s">
        <v>144</v>
      </c>
      <c r="I67" s="130" t="s">
        <v>144</v>
      </c>
      <c r="J67" s="177">
        <v>20753</v>
      </c>
      <c r="K67" s="177">
        <v>0</v>
      </c>
      <c r="L67" s="177">
        <v>20753</v>
      </c>
      <c r="M67" s="130" t="s">
        <v>144</v>
      </c>
      <c r="N67" s="130" t="s">
        <v>144</v>
      </c>
    </row>
    <row r="68" spans="1:14" s="21" customFormat="1" ht="11.4" thickTop="1" thickBot="1" x14ac:dyDescent="0.25">
      <c r="A68" s="140" t="s">
        <v>199</v>
      </c>
      <c r="B68" s="135">
        <v>3120</v>
      </c>
      <c r="C68" s="135">
        <v>460</v>
      </c>
      <c r="D68" s="174">
        <f>SUM(D69:D70)</f>
        <v>0</v>
      </c>
      <c r="E68" s="130" t="s">
        <v>144</v>
      </c>
      <c r="F68" s="130" t="s">
        <v>144</v>
      </c>
      <c r="G68" s="130" t="s">
        <v>144</v>
      </c>
      <c r="H68" s="130" t="s">
        <v>144</v>
      </c>
      <c r="I68" s="130" t="s">
        <v>144</v>
      </c>
      <c r="J68" s="174">
        <f>SUM(J69:J70)</f>
        <v>0</v>
      </c>
      <c r="K68" s="174">
        <f>SUM(K69:K70)</f>
        <v>0</v>
      </c>
      <c r="L68" s="174">
        <f>SUM(L69:L70)</f>
        <v>0</v>
      </c>
      <c r="M68" s="130" t="s">
        <v>144</v>
      </c>
      <c r="N68" s="130" t="s">
        <v>144</v>
      </c>
    </row>
    <row r="69" spans="1:14" s="21" customFormat="1" ht="11.4" thickTop="1" thickBot="1" x14ac:dyDescent="0.25">
      <c r="A69" s="136" t="s">
        <v>200</v>
      </c>
      <c r="B69" s="125">
        <v>3121</v>
      </c>
      <c r="C69" s="125">
        <v>470</v>
      </c>
      <c r="D69" s="175">
        <v>0</v>
      </c>
      <c r="E69" s="130" t="s">
        <v>144</v>
      </c>
      <c r="F69" s="130" t="s">
        <v>144</v>
      </c>
      <c r="G69" s="130" t="s">
        <v>144</v>
      </c>
      <c r="H69" s="130" t="s">
        <v>144</v>
      </c>
      <c r="I69" s="130" t="s">
        <v>144</v>
      </c>
      <c r="J69" s="175">
        <v>0</v>
      </c>
      <c r="K69" s="175">
        <v>0</v>
      </c>
      <c r="L69" s="175">
        <v>0</v>
      </c>
      <c r="M69" s="130" t="s">
        <v>144</v>
      </c>
      <c r="N69" s="130" t="s">
        <v>144</v>
      </c>
    </row>
    <row r="70" spans="1:14" s="21" customFormat="1" ht="11.4" thickTop="1" thickBot="1" x14ac:dyDescent="0.25">
      <c r="A70" s="136" t="s">
        <v>201</v>
      </c>
      <c r="B70" s="125">
        <v>3122</v>
      </c>
      <c r="C70" s="125">
        <v>480</v>
      </c>
      <c r="D70" s="175">
        <v>0</v>
      </c>
      <c r="E70" s="130" t="s">
        <v>144</v>
      </c>
      <c r="F70" s="130" t="s">
        <v>144</v>
      </c>
      <c r="G70" s="130" t="s">
        <v>144</v>
      </c>
      <c r="H70" s="130" t="s">
        <v>144</v>
      </c>
      <c r="I70" s="130" t="s">
        <v>144</v>
      </c>
      <c r="J70" s="175">
        <v>0</v>
      </c>
      <c r="K70" s="175">
        <v>0</v>
      </c>
      <c r="L70" s="175">
        <v>0</v>
      </c>
      <c r="M70" s="130" t="s">
        <v>144</v>
      </c>
      <c r="N70" s="130" t="s">
        <v>144</v>
      </c>
    </row>
    <row r="71" spans="1:14" s="21" customFormat="1" ht="11.4" thickTop="1" thickBot="1" x14ac:dyDescent="0.25">
      <c r="A71" s="134" t="s">
        <v>202</v>
      </c>
      <c r="B71" s="135">
        <v>3130</v>
      </c>
      <c r="C71" s="135">
        <v>490</v>
      </c>
      <c r="D71" s="174">
        <f>SUM(D72:D73)</f>
        <v>0</v>
      </c>
      <c r="E71" s="130" t="s">
        <v>144</v>
      </c>
      <c r="F71" s="130" t="s">
        <v>144</v>
      </c>
      <c r="G71" s="130" t="s">
        <v>144</v>
      </c>
      <c r="H71" s="130" t="s">
        <v>144</v>
      </c>
      <c r="I71" s="130" t="s">
        <v>144</v>
      </c>
      <c r="J71" s="174">
        <f>SUM(J72:J73)</f>
        <v>0</v>
      </c>
      <c r="K71" s="174">
        <f>SUM(K72:K73)</f>
        <v>0</v>
      </c>
      <c r="L71" s="174">
        <f>SUM(L72:L73)</f>
        <v>0</v>
      </c>
      <c r="M71" s="130" t="s">
        <v>144</v>
      </c>
      <c r="N71" s="130" t="s">
        <v>144</v>
      </c>
    </row>
    <row r="72" spans="1:14" s="21" customFormat="1" ht="11.4" thickTop="1" thickBot="1" x14ac:dyDescent="0.25">
      <c r="A72" s="136" t="s">
        <v>203</v>
      </c>
      <c r="B72" s="125">
        <v>3131</v>
      </c>
      <c r="C72" s="135">
        <v>500</v>
      </c>
      <c r="D72" s="175">
        <v>0</v>
      </c>
      <c r="E72" s="130" t="s">
        <v>144</v>
      </c>
      <c r="F72" s="130" t="s">
        <v>144</v>
      </c>
      <c r="G72" s="130" t="s">
        <v>144</v>
      </c>
      <c r="H72" s="130" t="s">
        <v>144</v>
      </c>
      <c r="I72" s="130" t="s">
        <v>144</v>
      </c>
      <c r="J72" s="175">
        <v>0</v>
      </c>
      <c r="K72" s="175">
        <v>0</v>
      </c>
      <c r="L72" s="175">
        <v>0</v>
      </c>
      <c r="M72" s="130" t="s">
        <v>144</v>
      </c>
      <c r="N72" s="130" t="s">
        <v>144</v>
      </c>
    </row>
    <row r="73" spans="1:14" s="21" customFormat="1" ht="11.4" thickTop="1" thickBot="1" x14ac:dyDescent="0.25">
      <c r="A73" s="136" t="s">
        <v>204</v>
      </c>
      <c r="B73" s="125">
        <v>3132</v>
      </c>
      <c r="C73" s="125">
        <v>510</v>
      </c>
      <c r="D73" s="175">
        <v>0</v>
      </c>
      <c r="E73" s="130" t="s">
        <v>144</v>
      </c>
      <c r="F73" s="130" t="s">
        <v>144</v>
      </c>
      <c r="G73" s="130" t="s">
        <v>144</v>
      </c>
      <c r="H73" s="130" t="s">
        <v>144</v>
      </c>
      <c r="I73" s="130" t="s">
        <v>144</v>
      </c>
      <c r="J73" s="175">
        <v>0</v>
      </c>
      <c r="K73" s="175">
        <v>0</v>
      </c>
      <c r="L73" s="175">
        <v>0</v>
      </c>
      <c r="M73" s="130" t="s">
        <v>144</v>
      </c>
      <c r="N73" s="130" t="s">
        <v>144</v>
      </c>
    </row>
    <row r="74" spans="1:14" s="21" customFormat="1" ht="11.4" thickTop="1" thickBot="1" x14ac:dyDescent="0.25">
      <c r="A74" s="134" t="s">
        <v>205</v>
      </c>
      <c r="B74" s="135">
        <v>3140</v>
      </c>
      <c r="C74" s="135">
        <v>520</v>
      </c>
      <c r="D74" s="174">
        <f>SUM(D75:D77)</f>
        <v>0</v>
      </c>
      <c r="E74" s="130" t="s">
        <v>144</v>
      </c>
      <c r="F74" s="130" t="s">
        <v>144</v>
      </c>
      <c r="G74" s="130" t="s">
        <v>144</v>
      </c>
      <c r="H74" s="130" t="s">
        <v>144</v>
      </c>
      <c r="I74" s="130" t="s">
        <v>144</v>
      </c>
      <c r="J74" s="174">
        <f>SUM(J75:J77)</f>
        <v>0</v>
      </c>
      <c r="K74" s="174">
        <f>SUM(K75:K77)</f>
        <v>0</v>
      </c>
      <c r="L74" s="174">
        <f>SUM(L75:L77)</f>
        <v>0</v>
      </c>
      <c r="M74" s="130" t="s">
        <v>144</v>
      </c>
      <c r="N74" s="130" t="s">
        <v>144</v>
      </c>
    </row>
    <row r="75" spans="1:14" s="21" customFormat="1" ht="12.6" thickTop="1" thickBot="1" x14ac:dyDescent="0.25">
      <c r="A75" s="219" t="s">
        <v>206</v>
      </c>
      <c r="B75" s="125">
        <v>3141</v>
      </c>
      <c r="C75" s="125">
        <v>530</v>
      </c>
      <c r="D75" s="175">
        <v>0</v>
      </c>
      <c r="E75" s="130" t="s">
        <v>144</v>
      </c>
      <c r="F75" s="130" t="s">
        <v>144</v>
      </c>
      <c r="G75" s="130" t="s">
        <v>144</v>
      </c>
      <c r="H75" s="130" t="s">
        <v>144</v>
      </c>
      <c r="I75" s="130" t="s">
        <v>144</v>
      </c>
      <c r="J75" s="175">
        <v>0</v>
      </c>
      <c r="K75" s="175">
        <v>0</v>
      </c>
      <c r="L75" s="175">
        <v>0</v>
      </c>
      <c r="M75" s="130" t="s">
        <v>144</v>
      </c>
      <c r="N75" s="130" t="s">
        <v>144</v>
      </c>
    </row>
    <row r="76" spans="1:14" s="21" customFormat="1" ht="12.6" thickTop="1" thickBot="1" x14ac:dyDescent="0.25">
      <c r="A76" s="219" t="s">
        <v>207</v>
      </c>
      <c r="B76" s="125">
        <v>3142</v>
      </c>
      <c r="C76" s="125">
        <v>540</v>
      </c>
      <c r="D76" s="175">
        <v>0</v>
      </c>
      <c r="E76" s="130" t="s">
        <v>144</v>
      </c>
      <c r="F76" s="130" t="s">
        <v>144</v>
      </c>
      <c r="G76" s="130" t="s">
        <v>144</v>
      </c>
      <c r="H76" s="130" t="s">
        <v>144</v>
      </c>
      <c r="I76" s="130" t="s">
        <v>144</v>
      </c>
      <c r="J76" s="175">
        <v>0</v>
      </c>
      <c r="K76" s="175">
        <v>0</v>
      </c>
      <c r="L76" s="175">
        <v>0</v>
      </c>
      <c r="M76" s="130" t="s">
        <v>144</v>
      </c>
      <c r="N76" s="130" t="s">
        <v>144</v>
      </c>
    </row>
    <row r="77" spans="1:14" s="21" customFormat="1" ht="12.6" thickTop="1" thickBot="1" x14ac:dyDescent="0.25">
      <c r="A77" s="219" t="s">
        <v>208</v>
      </c>
      <c r="B77" s="125">
        <v>3143</v>
      </c>
      <c r="C77" s="125">
        <v>550</v>
      </c>
      <c r="D77" s="175">
        <v>0</v>
      </c>
      <c r="E77" s="130" t="s">
        <v>144</v>
      </c>
      <c r="F77" s="130" t="s">
        <v>144</v>
      </c>
      <c r="G77" s="130" t="s">
        <v>144</v>
      </c>
      <c r="H77" s="130" t="s">
        <v>144</v>
      </c>
      <c r="I77" s="130" t="s">
        <v>144</v>
      </c>
      <c r="J77" s="175">
        <v>0</v>
      </c>
      <c r="K77" s="175">
        <v>0</v>
      </c>
      <c r="L77" s="175">
        <v>0</v>
      </c>
      <c r="M77" s="130" t="s">
        <v>144</v>
      </c>
      <c r="N77" s="130" t="s">
        <v>144</v>
      </c>
    </row>
    <row r="78" spans="1:14" s="21" customFormat="1" ht="11.4" thickTop="1" thickBot="1" x14ac:dyDescent="0.25">
      <c r="A78" s="134" t="s">
        <v>209</v>
      </c>
      <c r="B78" s="135">
        <v>3150</v>
      </c>
      <c r="C78" s="135">
        <v>560</v>
      </c>
      <c r="D78" s="177">
        <v>0</v>
      </c>
      <c r="E78" s="130" t="s">
        <v>144</v>
      </c>
      <c r="F78" s="130" t="s">
        <v>144</v>
      </c>
      <c r="G78" s="130" t="s">
        <v>144</v>
      </c>
      <c r="H78" s="130" t="s">
        <v>144</v>
      </c>
      <c r="I78" s="130" t="s">
        <v>144</v>
      </c>
      <c r="J78" s="177">
        <v>0</v>
      </c>
      <c r="K78" s="177">
        <v>0</v>
      </c>
      <c r="L78" s="177">
        <v>0</v>
      </c>
      <c r="M78" s="130" t="s">
        <v>144</v>
      </c>
      <c r="N78" s="130" t="s">
        <v>144</v>
      </c>
    </row>
    <row r="79" spans="1:14" s="21" customFormat="1" ht="11.4" thickTop="1" thickBot="1" x14ac:dyDescent="0.25">
      <c r="A79" s="134" t="s">
        <v>210</v>
      </c>
      <c r="B79" s="135">
        <v>3160</v>
      </c>
      <c r="C79" s="135">
        <v>570</v>
      </c>
      <c r="D79" s="177">
        <v>0</v>
      </c>
      <c r="E79" s="130" t="s">
        <v>144</v>
      </c>
      <c r="F79" s="130" t="s">
        <v>144</v>
      </c>
      <c r="G79" s="130" t="s">
        <v>144</v>
      </c>
      <c r="H79" s="130" t="s">
        <v>144</v>
      </c>
      <c r="I79" s="130" t="s">
        <v>144</v>
      </c>
      <c r="J79" s="177">
        <v>0</v>
      </c>
      <c r="K79" s="177">
        <v>0</v>
      </c>
      <c r="L79" s="177">
        <v>0</v>
      </c>
      <c r="M79" s="130" t="s">
        <v>144</v>
      </c>
      <c r="N79" s="130" t="s">
        <v>144</v>
      </c>
    </row>
    <row r="80" spans="1:14" s="21" customFormat="1" ht="11.4" thickTop="1" thickBot="1" x14ac:dyDescent="0.25">
      <c r="A80" s="133" t="s">
        <v>211</v>
      </c>
      <c r="B80" s="64">
        <v>3200</v>
      </c>
      <c r="C80" s="64">
        <v>580</v>
      </c>
      <c r="D80" s="129">
        <f>SUM(D81:D83)</f>
        <v>0</v>
      </c>
      <c r="E80" s="130" t="s">
        <v>144</v>
      </c>
      <c r="F80" s="130" t="s">
        <v>144</v>
      </c>
      <c r="G80" s="130" t="s">
        <v>144</v>
      </c>
      <c r="H80" s="130" t="s">
        <v>144</v>
      </c>
      <c r="I80" s="130" t="s">
        <v>144</v>
      </c>
      <c r="J80" s="129">
        <f>SUM(J81:J83)</f>
        <v>0</v>
      </c>
      <c r="K80" s="129">
        <f>SUM(K81:K83)</f>
        <v>0</v>
      </c>
      <c r="L80" s="129">
        <f>SUM(L81:L83)</f>
        <v>0</v>
      </c>
      <c r="M80" s="130" t="s">
        <v>144</v>
      </c>
      <c r="N80" s="130" t="s">
        <v>144</v>
      </c>
    </row>
    <row r="81" spans="1:14" s="21" customFormat="1" ht="11.4" thickTop="1" thickBot="1" x14ac:dyDescent="0.25">
      <c r="A81" s="137" t="s">
        <v>212</v>
      </c>
      <c r="B81" s="135">
        <v>3210</v>
      </c>
      <c r="C81" s="135">
        <v>590</v>
      </c>
      <c r="D81" s="177">
        <v>0</v>
      </c>
      <c r="E81" s="130" t="s">
        <v>144</v>
      </c>
      <c r="F81" s="130" t="s">
        <v>144</v>
      </c>
      <c r="G81" s="130" t="s">
        <v>144</v>
      </c>
      <c r="H81" s="130" t="s">
        <v>144</v>
      </c>
      <c r="I81" s="130" t="s">
        <v>144</v>
      </c>
      <c r="J81" s="177">
        <v>0</v>
      </c>
      <c r="K81" s="177">
        <v>0</v>
      </c>
      <c r="L81" s="177">
        <v>0</v>
      </c>
      <c r="M81" s="130" t="s">
        <v>144</v>
      </c>
      <c r="N81" s="130" t="s">
        <v>144</v>
      </c>
    </row>
    <row r="82" spans="1:14" s="21" customFormat="1" ht="11.4" thickTop="1" thickBot="1" x14ac:dyDescent="0.25">
      <c r="A82" s="137" t="s">
        <v>213</v>
      </c>
      <c r="B82" s="135">
        <v>3220</v>
      </c>
      <c r="C82" s="135">
        <v>600</v>
      </c>
      <c r="D82" s="177">
        <v>0</v>
      </c>
      <c r="E82" s="130" t="s">
        <v>144</v>
      </c>
      <c r="F82" s="130" t="s">
        <v>144</v>
      </c>
      <c r="G82" s="130" t="s">
        <v>144</v>
      </c>
      <c r="H82" s="130" t="s">
        <v>144</v>
      </c>
      <c r="I82" s="130" t="s">
        <v>144</v>
      </c>
      <c r="J82" s="177">
        <v>0</v>
      </c>
      <c r="K82" s="177">
        <v>0</v>
      </c>
      <c r="L82" s="177">
        <v>0</v>
      </c>
      <c r="M82" s="130" t="s">
        <v>144</v>
      </c>
      <c r="N82" s="130" t="s">
        <v>144</v>
      </c>
    </row>
    <row r="83" spans="1:14" s="21" customFormat="1" ht="11.4" thickTop="1" thickBot="1" x14ac:dyDescent="0.25">
      <c r="A83" s="134" t="s">
        <v>214</v>
      </c>
      <c r="B83" s="135">
        <v>3230</v>
      </c>
      <c r="C83" s="135">
        <v>610</v>
      </c>
      <c r="D83" s="177">
        <v>0</v>
      </c>
      <c r="E83" s="130" t="s">
        <v>144</v>
      </c>
      <c r="F83" s="130" t="s">
        <v>144</v>
      </c>
      <c r="G83" s="130" t="s">
        <v>144</v>
      </c>
      <c r="H83" s="130" t="s">
        <v>144</v>
      </c>
      <c r="I83" s="130" t="s">
        <v>144</v>
      </c>
      <c r="J83" s="177">
        <v>0</v>
      </c>
      <c r="K83" s="177">
        <v>0</v>
      </c>
      <c r="L83" s="177">
        <v>0</v>
      </c>
      <c r="M83" s="130" t="s">
        <v>144</v>
      </c>
      <c r="N83" s="130" t="s">
        <v>144</v>
      </c>
    </row>
    <row r="84" spans="1:14" s="21" customFormat="1" ht="11.4" thickTop="1" thickBot="1" x14ac:dyDescent="0.25">
      <c r="A84" s="137" t="s">
        <v>215</v>
      </c>
      <c r="B84" s="135">
        <v>3240</v>
      </c>
      <c r="C84" s="135">
        <v>620</v>
      </c>
      <c r="D84" s="177">
        <v>0</v>
      </c>
      <c r="E84" s="130" t="s">
        <v>144</v>
      </c>
      <c r="F84" s="130" t="s">
        <v>144</v>
      </c>
      <c r="G84" s="130" t="s">
        <v>144</v>
      </c>
      <c r="H84" s="130" t="s">
        <v>144</v>
      </c>
      <c r="I84" s="130" t="s">
        <v>144</v>
      </c>
      <c r="J84" s="177">
        <v>0</v>
      </c>
      <c r="K84" s="177">
        <v>0</v>
      </c>
      <c r="L84" s="177">
        <v>0</v>
      </c>
      <c r="M84" s="130" t="s">
        <v>144</v>
      </c>
      <c r="N84" s="130" t="s">
        <v>144</v>
      </c>
    </row>
    <row r="85" spans="1:14" s="21" customFormat="1" ht="11.4" hidden="1" thickTop="1" thickBot="1" x14ac:dyDescent="0.25">
      <c r="A85" s="134"/>
      <c r="B85" s="135"/>
      <c r="C85" s="220">
        <v>630</v>
      </c>
      <c r="D85" s="236"/>
      <c r="E85" s="237"/>
      <c r="F85" s="237"/>
      <c r="G85" s="237"/>
      <c r="H85" s="237"/>
      <c r="I85" s="237"/>
      <c r="J85" s="236"/>
      <c r="K85" s="236"/>
      <c r="L85" s="236"/>
      <c r="M85" s="237"/>
      <c r="N85" s="237"/>
    </row>
    <row r="86" spans="1:14" s="21" customFormat="1" ht="11.4" hidden="1" thickTop="1" thickBot="1" x14ac:dyDescent="0.25">
      <c r="A86" s="134"/>
      <c r="B86" s="135"/>
      <c r="C86" s="220">
        <v>640</v>
      </c>
      <c r="D86" s="236"/>
      <c r="E86" s="237"/>
      <c r="F86" s="237"/>
      <c r="G86" s="237"/>
      <c r="H86" s="237"/>
      <c r="I86" s="237"/>
      <c r="J86" s="236"/>
      <c r="K86" s="236"/>
      <c r="L86" s="236"/>
      <c r="M86" s="237"/>
      <c r="N86" s="237"/>
    </row>
    <row r="87" spans="1:14" s="21" customFormat="1" ht="12.75" hidden="1" customHeight="1" thickTop="1" x14ac:dyDescent="0.2">
      <c r="A87" s="134"/>
      <c r="B87" s="135"/>
      <c r="C87" s="220">
        <v>650</v>
      </c>
      <c r="D87" s="236"/>
      <c r="E87" s="237"/>
      <c r="F87" s="237"/>
      <c r="G87" s="237"/>
      <c r="H87" s="237"/>
      <c r="I87" s="237"/>
      <c r="J87" s="236"/>
      <c r="K87" s="236"/>
      <c r="L87" s="236"/>
      <c r="M87" s="237"/>
      <c r="N87" s="237"/>
    </row>
    <row r="88" spans="1:14" s="21" customFormat="1" ht="12.6" thickTop="1" thickBot="1" x14ac:dyDescent="0.25">
      <c r="A88" s="68" t="s">
        <v>217</v>
      </c>
      <c r="B88" s="64">
        <v>4100</v>
      </c>
      <c r="C88" s="64">
        <v>630</v>
      </c>
      <c r="D88" s="238">
        <f>D89</f>
        <v>0</v>
      </c>
      <c r="E88" s="223" t="s">
        <v>144</v>
      </c>
      <c r="F88" s="223" t="s">
        <v>144</v>
      </c>
      <c r="G88" s="223" t="s">
        <v>144</v>
      </c>
      <c r="H88" s="223" t="s">
        <v>144</v>
      </c>
      <c r="I88" s="223" t="s">
        <v>144</v>
      </c>
      <c r="J88" s="238">
        <f>J89</f>
        <v>0</v>
      </c>
      <c r="K88" s="238">
        <f>K89</f>
        <v>0</v>
      </c>
      <c r="L88" s="238">
        <f>L89</f>
        <v>0</v>
      </c>
      <c r="M88" s="223" t="s">
        <v>144</v>
      </c>
      <c r="N88" s="223" t="s">
        <v>144</v>
      </c>
    </row>
    <row r="89" spans="1:14" s="21" customFormat="1" ht="11.4" thickTop="1" thickBot="1" x14ac:dyDescent="0.25">
      <c r="A89" s="134" t="s">
        <v>218</v>
      </c>
      <c r="B89" s="135">
        <v>4110</v>
      </c>
      <c r="C89" s="135">
        <v>640</v>
      </c>
      <c r="D89" s="239">
        <f>SUM(D90:D92)</f>
        <v>0</v>
      </c>
      <c r="E89" s="223" t="s">
        <v>144</v>
      </c>
      <c r="F89" s="223" t="s">
        <v>144</v>
      </c>
      <c r="G89" s="223" t="s">
        <v>144</v>
      </c>
      <c r="H89" s="223" t="s">
        <v>144</v>
      </c>
      <c r="I89" s="223" t="s">
        <v>144</v>
      </c>
      <c r="J89" s="239">
        <f>SUM(J90:J92)</f>
        <v>0</v>
      </c>
      <c r="K89" s="239">
        <f>SUM(K90:K92)</f>
        <v>0</v>
      </c>
      <c r="L89" s="239">
        <f>SUM(L90:L92)</f>
        <v>0</v>
      </c>
      <c r="M89" s="223" t="s">
        <v>144</v>
      </c>
      <c r="N89" s="223" t="s">
        <v>144</v>
      </c>
    </row>
    <row r="90" spans="1:14" s="21" customFormat="1" ht="11.4" thickTop="1" thickBot="1" x14ac:dyDescent="0.25">
      <c r="A90" s="136" t="s">
        <v>219</v>
      </c>
      <c r="B90" s="125">
        <v>4111</v>
      </c>
      <c r="C90" s="125">
        <v>650</v>
      </c>
      <c r="D90" s="240">
        <v>0</v>
      </c>
      <c r="E90" s="223" t="s">
        <v>144</v>
      </c>
      <c r="F90" s="223" t="s">
        <v>144</v>
      </c>
      <c r="G90" s="223" t="s">
        <v>144</v>
      </c>
      <c r="H90" s="223" t="s">
        <v>144</v>
      </c>
      <c r="I90" s="223" t="s">
        <v>144</v>
      </c>
      <c r="J90" s="240">
        <v>0</v>
      </c>
      <c r="K90" s="240">
        <v>0</v>
      </c>
      <c r="L90" s="240">
        <v>0</v>
      </c>
      <c r="M90" s="223" t="s">
        <v>144</v>
      </c>
      <c r="N90" s="223" t="s">
        <v>144</v>
      </c>
    </row>
    <row r="91" spans="1:14" s="21" customFormat="1" ht="11.4" thickTop="1" thickBot="1" x14ac:dyDescent="0.25">
      <c r="A91" s="136" t="s">
        <v>220</v>
      </c>
      <c r="B91" s="125">
        <v>4112</v>
      </c>
      <c r="C91" s="125">
        <v>660</v>
      </c>
      <c r="D91" s="240">
        <v>0</v>
      </c>
      <c r="E91" s="223" t="s">
        <v>144</v>
      </c>
      <c r="F91" s="223" t="s">
        <v>144</v>
      </c>
      <c r="G91" s="223" t="s">
        <v>144</v>
      </c>
      <c r="H91" s="223" t="s">
        <v>144</v>
      </c>
      <c r="I91" s="223" t="s">
        <v>144</v>
      </c>
      <c r="J91" s="240">
        <v>0</v>
      </c>
      <c r="K91" s="240">
        <v>0</v>
      </c>
      <c r="L91" s="240">
        <v>0</v>
      </c>
      <c r="M91" s="223" t="s">
        <v>144</v>
      </c>
      <c r="N91" s="223" t="s">
        <v>144</v>
      </c>
    </row>
    <row r="92" spans="1:14" s="21" customFormat="1" thickTop="1" thickBot="1" x14ac:dyDescent="0.25">
      <c r="A92" s="35" t="s">
        <v>221</v>
      </c>
      <c r="B92" s="125">
        <v>4113</v>
      </c>
      <c r="C92" s="125">
        <v>670</v>
      </c>
      <c r="D92" s="240">
        <v>0</v>
      </c>
      <c r="E92" s="223" t="s">
        <v>144</v>
      </c>
      <c r="F92" s="223" t="s">
        <v>144</v>
      </c>
      <c r="G92" s="223" t="s">
        <v>144</v>
      </c>
      <c r="H92" s="223" t="s">
        <v>144</v>
      </c>
      <c r="I92" s="223" t="s">
        <v>144</v>
      </c>
      <c r="J92" s="240">
        <v>0</v>
      </c>
      <c r="K92" s="240">
        <v>0</v>
      </c>
      <c r="L92" s="240">
        <v>0</v>
      </c>
      <c r="M92" s="223" t="s">
        <v>144</v>
      </c>
      <c r="N92" s="223" t="s">
        <v>144</v>
      </c>
    </row>
    <row r="93" spans="1:14" s="21" customFormat="1" ht="11.4" hidden="1" thickTop="1" thickBot="1" x14ac:dyDescent="0.25">
      <c r="A93" s="134"/>
      <c r="B93" s="135"/>
      <c r="C93" s="64"/>
      <c r="D93" s="240"/>
      <c r="E93" s="223"/>
      <c r="F93" s="223"/>
      <c r="G93" s="223"/>
      <c r="H93" s="223"/>
      <c r="I93" s="223"/>
      <c r="J93" s="240">
        <v>0</v>
      </c>
      <c r="K93" s="240">
        <v>0</v>
      </c>
      <c r="L93" s="240">
        <v>0</v>
      </c>
      <c r="M93" s="223"/>
      <c r="N93" s="223"/>
    </row>
    <row r="94" spans="1:14" s="21" customFormat="1" ht="11.4" hidden="1" thickTop="1" thickBot="1" x14ac:dyDescent="0.25">
      <c r="A94" s="218"/>
      <c r="B94" s="125"/>
      <c r="C94" s="64"/>
      <c r="D94" s="240"/>
      <c r="E94" s="223"/>
      <c r="F94" s="223"/>
      <c r="G94" s="223"/>
      <c r="H94" s="223"/>
      <c r="I94" s="223"/>
      <c r="J94" s="240">
        <v>0</v>
      </c>
      <c r="K94" s="240">
        <v>0</v>
      </c>
      <c r="L94" s="240">
        <v>0</v>
      </c>
      <c r="M94" s="223"/>
      <c r="N94" s="223"/>
    </row>
    <row r="95" spans="1:14" s="21" customFormat="1" ht="11.4" hidden="1" thickTop="1" thickBot="1" x14ac:dyDescent="0.25">
      <c r="A95" s="218"/>
      <c r="B95" s="125"/>
      <c r="C95" s="64"/>
      <c r="D95" s="240"/>
      <c r="E95" s="223"/>
      <c r="F95" s="223"/>
      <c r="G95" s="223"/>
      <c r="H95" s="223"/>
      <c r="I95" s="223"/>
      <c r="J95" s="240">
        <v>0</v>
      </c>
      <c r="K95" s="240">
        <v>0</v>
      </c>
      <c r="L95" s="240">
        <v>0</v>
      </c>
      <c r="M95" s="223"/>
      <c r="N95" s="223"/>
    </row>
    <row r="96" spans="1:14" s="21" customFormat="1" ht="11.4" hidden="1" thickTop="1" thickBot="1" x14ac:dyDescent="0.25">
      <c r="A96" s="136"/>
      <c r="B96" s="125"/>
      <c r="C96" s="64"/>
      <c r="D96" s="240"/>
      <c r="E96" s="223"/>
      <c r="F96" s="223"/>
      <c r="G96" s="223"/>
      <c r="H96" s="223"/>
      <c r="I96" s="223"/>
      <c r="J96" s="240">
        <v>0</v>
      </c>
      <c r="K96" s="240">
        <v>0</v>
      </c>
      <c r="L96" s="240">
        <v>0</v>
      </c>
      <c r="M96" s="223"/>
      <c r="N96" s="223"/>
    </row>
    <row r="97" spans="1:14" s="21" customFormat="1" ht="12.6" thickTop="1" thickBot="1" x14ac:dyDescent="0.25">
      <c r="A97" s="68" t="s">
        <v>226</v>
      </c>
      <c r="B97" s="64">
        <v>4200</v>
      </c>
      <c r="C97" s="64">
        <v>680</v>
      </c>
      <c r="D97" s="238">
        <f>D98</f>
        <v>0</v>
      </c>
      <c r="E97" s="223" t="s">
        <v>144</v>
      </c>
      <c r="F97" s="223" t="s">
        <v>144</v>
      </c>
      <c r="G97" s="223" t="s">
        <v>144</v>
      </c>
      <c r="H97" s="223" t="s">
        <v>144</v>
      </c>
      <c r="I97" s="223" t="s">
        <v>144</v>
      </c>
      <c r="J97" s="238">
        <f>J98</f>
        <v>0</v>
      </c>
      <c r="K97" s="238">
        <f>K98</f>
        <v>0</v>
      </c>
      <c r="L97" s="238">
        <f>L98</f>
        <v>0</v>
      </c>
      <c r="M97" s="223" t="s">
        <v>144</v>
      </c>
      <c r="N97" s="223" t="s">
        <v>144</v>
      </c>
    </row>
    <row r="98" spans="1:14" s="21" customFormat="1" ht="11.4" thickTop="1" thickBot="1" x14ac:dyDescent="0.25">
      <c r="A98" s="134" t="s">
        <v>227</v>
      </c>
      <c r="B98" s="135">
        <v>4210</v>
      </c>
      <c r="C98" s="135">
        <v>690</v>
      </c>
      <c r="D98" s="239">
        <v>0</v>
      </c>
      <c r="E98" s="223" t="s">
        <v>144</v>
      </c>
      <c r="F98" s="223" t="s">
        <v>144</v>
      </c>
      <c r="G98" s="223" t="s">
        <v>144</v>
      </c>
      <c r="H98" s="223" t="s">
        <v>144</v>
      </c>
      <c r="I98" s="223" t="s">
        <v>144</v>
      </c>
      <c r="J98" s="239">
        <v>0</v>
      </c>
      <c r="K98" s="239">
        <v>0</v>
      </c>
      <c r="L98" s="239">
        <v>0</v>
      </c>
      <c r="M98" s="223" t="s">
        <v>144</v>
      </c>
      <c r="N98" s="223" t="s">
        <v>144</v>
      </c>
    </row>
    <row r="99" spans="1:14" s="21" customFormat="1" ht="10.8" hidden="1" thickTop="1" x14ac:dyDescent="0.2">
      <c r="A99" s="143" t="s">
        <v>228</v>
      </c>
      <c r="B99" s="144">
        <v>4220</v>
      </c>
      <c r="C99" s="224">
        <v>710</v>
      </c>
      <c r="D99" s="225" t="s">
        <v>144</v>
      </c>
      <c r="E99" s="225" t="s">
        <v>144</v>
      </c>
      <c r="F99" s="225"/>
      <c r="G99" s="225" t="s">
        <v>144</v>
      </c>
      <c r="H99" s="225"/>
      <c r="I99" s="225" t="s">
        <v>144</v>
      </c>
      <c r="J99" s="225" t="s">
        <v>144</v>
      </c>
      <c r="K99" s="225"/>
      <c r="L99" s="225" t="s">
        <v>144</v>
      </c>
      <c r="M99" s="225" t="s">
        <v>144</v>
      </c>
    </row>
    <row r="100" spans="1:14" s="21" customFormat="1" ht="3" customHeight="1" thickTop="1" x14ac:dyDescent="0.2">
      <c r="A100" s="226"/>
      <c r="B100" s="227"/>
      <c r="C100" s="228"/>
      <c r="D100" s="229"/>
      <c r="E100" s="229"/>
      <c r="F100" s="229"/>
      <c r="G100" s="229"/>
      <c r="H100" s="229"/>
      <c r="I100" s="229"/>
      <c r="J100" s="229"/>
      <c r="K100" s="229"/>
      <c r="L100" s="241"/>
      <c r="M100" s="229"/>
    </row>
    <row r="101" spans="1:14" x14ac:dyDescent="0.3">
      <c r="A101" s="9" t="str">
        <f>[1]ЗАПОЛНИТЬ!F30</f>
        <v xml:space="preserve">Керівник </v>
      </c>
      <c r="B101" s="230"/>
      <c r="C101" s="230"/>
      <c r="E101" s="87" t="str">
        <f>[1]ЗАПОЛНИТЬ!F26</f>
        <v>Л.О.Темченко</v>
      </c>
      <c r="F101" s="87"/>
      <c r="G101" s="87"/>
      <c r="H101" s="87"/>
      <c r="I101" s="87"/>
    </row>
    <row r="102" spans="1:14" ht="12.75" customHeight="1" x14ac:dyDescent="0.3">
      <c r="B102" s="231" t="s">
        <v>115</v>
      </c>
      <c r="C102" s="231"/>
      <c r="E102" s="189" t="s">
        <v>116</v>
      </c>
      <c r="F102" s="189"/>
      <c r="G102" s="189"/>
      <c r="H102" s="232"/>
      <c r="I102" s="1"/>
    </row>
    <row r="103" spans="1:14" x14ac:dyDescent="0.3">
      <c r="A103" s="9" t="str">
        <f>[1]ЗАПОЛНИТЬ!F31</f>
        <v>Головний бухгалтер</v>
      </c>
      <c r="B103" s="230"/>
      <c r="C103" s="230"/>
      <c r="E103" s="87" t="str">
        <f>[1]ЗАПОЛНИТЬ!F28</f>
        <v>А.М.Трусевич</v>
      </c>
      <c r="F103" s="87"/>
      <c r="G103" s="87"/>
      <c r="H103" s="87"/>
      <c r="I103" s="87"/>
    </row>
    <row r="104" spans="1:14" ht="12" customHeight="1" x14ac:dyDescent="0.3">
      <c r="B104" s="231" t="s">
        <v>115</v>
      </c>
      <c r="C104" s="231"/>
      <c r="E104" s="189" t="s">
        <v>116</v>
      </c>
      <c r="F104" s="189"/>
      <c r="G104" s="189"/>
      <c r="H104" s="232"/>
      <c r="I104" s="1"/>
    </row>
    <row r="105" spans="1:14" x14ac:dyDescent="0.3">
      <c r="A105" s="1" t="str">
        <f>[1]ЗАПОЛНИТЬ!C19</f>
        <v>"11" квітня 2016 року</v>
      </c>
    </row>
    <row r="106" spans="1:14" x14ac:dyDescent="0.3">
      <c r="A106" s="21" t="s">
        <v>229</v>
      </c>
    </row>
  </sheetData>
  <mergeCells count="39">
    <mergeCell ref="B103:C103"/>
    <mergeCell ref="E103:I103"/>
    <mergeCell ref="B104:C104"/>
    <mergeCell ref="E104:G104"/>
    <mergeCell ref="J18:K19"/>
    <mergeCell ref="L18:L20"/>
    <mergeCell ref="M18:N19"/>
    <mergeCell ref="B101:C101"/>
    <mergeCell ref="E101:I101"/>
    <mergeCell ref="B102:C102"/>
    <mergeCell ref="E102:G102"/>
    <mergeCell ref="A15:C15"/>
    <mergeCell ref="E15:M15"/>
    <mergeCell ref="A18:A20"/>
    <mergeCell ref="B18:B20"/>
    <mergeCell ref="C18:C20"/>
    <mergeCell ref="D18:D20"/>
    <mergeCell ref="E18:F19"/>
    <mergeCell ref="G18:G20"/>
    <mergeCell ref="H18:H20"/>
    <mergeCell ref="I18:I20"/>
    <mergeCell ref="A12:C12"/>
    <mergeCell ref="E12:J12"/>
    <mergeCell ref="A13:C13"/>
    <mergeCell ref="E13:M13"/>
    <mergeCell ref="A14:C14"/>
    <mergeCell ref="E14:M14"/>
    <mergeCell ref="B9:J9"/>
    <mergeCell ref="M9:N9"/>
    <mergeCell ref="B10:J10"/>
    <mergeCell ref="M10:N10"/>
    <mergeCell ref="B11:J11"/>
    <mergeCell ref="M11:N11"/>
    <mergeCell ref="I1:M2"/>
    <mergeCell ref="A3:M3"/>
    <mergeCell ref="A4:M4"/>
    <mergeCell ref="A5:C5"/>
    <mergeCell ref="A6:M6"/>
    <mergeCell ref="M8:N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6"/>
  <sheetViews>
    <sheetView workbookViewId="0">
      <selection sqref="A1:XFD1048576"/>
    </sheetView>
  </sheetViews>
  <sheetFormatPr defaultRowHeight="14.4" x14ac:dyDescent="0.3"/>
  <cols>
    <col min="1" max="1" width="74.33203125" customWidth="1"/>
    <col min="2" max="2" width="5" customWidth="1"/>
    <col min="3" max="3" width="5.109375" customWidth="1"/>
    <col min="4" max="4" width="10" customWidth="1"/>
    <col min="5" max="5" width="9.6640625" customWidth="1"/>
    <col min="6" max="6" width="7.109375" customWidth="1"/>
    <col min="7" max="7" width="6.88671875" customWidth="1"/>
    <col min="8" max="8" width="9.5546875" customWidth="1"/>
    <col min="9" max="10" width="12.109375" customWidth="1"/>
    <col min="11" max="11" width="7.33203125" customWidth="1"/>
    <col min="12" max="12" width="12.109375" customWidth="1"/>
    <col min="13" max="13" width="10" customWidth="1"/>
    <col min="14" max="14" width="7" customWidth="1"/>
    <col min="257" max="257" width="74.33203125" customWidth="1"/>
    <col min="258" max="258" width="5" customWidth="1"/>
    <col min="259" max="259" width="5.109375" customWidth="1"/>
    <col min="260" max="260" width="10" customWidth="1"/>
    <col min="261" max="261" width="9.6640625" customWidth="1"/>
    <col min="262" max="262" width="7.109375" customWidth="1"/>
    <col min="263" max="263" width="6.88671875" customWidth="1"/>
    <col min="264" max="264" width="9.5546875" customWidth="1"/>
    <col min="265" max="266" width="12.109375" customWidth="1"/>
    <col min="267" max="267" width="7.33203125" customWidth="1"/>
    <col min="268" max="268" width="12.109375" customWidth="1"/>
    <col min="269" max="269" width="10" customWidth="1"/>
    <col min="270" max="270" width="7" customWidth="1"/>
    <col min="513" max="513" width="74.33203125" customWidth="1"/>
    <col min="514" max="514" width="5" customWidth="1"/>
    <col min="515" max="515" width="5.109375" customWidth="1"/>
    <col min="516" max="516" width="10" customWidth="1"/>
    <col min="517" max="517" width="9.6640625" customWidth="1"/>
    <col min="518" max="518" width="7.109375" customWidth="1"/>
    <col min="519" max="519" width="6.88671875" customWidth="1"/>
    <col min="520" max="520" width="9.5546875" customWidth="1"/>
    <col min="521" max="522" width="12.109375" customWidth="1"/>
    <col min="523" max="523" width="7.33203125" customWidth="1"/>
    <col min="524" max="524" width="12.109375" customWidth="1"/>
    <col min="525" max="525" width="10" customWidth="1"/>
    <col min="526" max="526" width="7" customWidth="1"/>
    <col min="769" max="769" width="74.33203125" customWidth="1"/>
    <col min="770" max="770" width="5" customWidth="1"/>
    <col min="771" max="771" width="5.109375" customWidth="1"/>
    <col min="772" max="772" width="10" customWidth="1"/>
    <col min="773" max="773" width="9.6640625" customWidth="1"/>
    <col min="774" max="774" width="7.109375" customWidth="1"/>
    <col min="775" max="775" width="6.88671875" customWidth="1"/>
    <col min="776" max="776" width="9.5546875" customWidth="1"/>
    <col min="777" max="778" width="12.109375" customWidth="1"/>
    <col min="779" max="779" width="7.33203125" customWidth="1"/>
    <col min="780" max="780" width="12.109375" customWidth="1"/>
    <col min="781" max="781" width="10" customWidth="1"/>
    <col min="782" max="782" width="7" customWidth="1"/>
    <col min="1025" max="1025" width="74.33203125" customWidth="1"/>
    <col min="1026" max="1026" width="5" customWidth="1"/>
    <col min="1027" max="1027" width="5.109375" customWidth="1"/>
    <col min="1028" max="1028" width="10" customWidth="1"/>
    <col min="1029" max="1029" width="9.6640625" customWidth="1"/>
    <col min="1030" max="1030" width="7.109375" customWidth="1"/>
    <col min="1031" max="1031" width="6.88671875" customWidth="1"/>
    <col min="1032" max="1032" width="9.5546875" customWidth="1"/>
    <col min="1033" max="1034" width="12.109375" customWidth="1"/>
    <col min="1035" max="1035" width="7.33203125" customWidth="1"/>
    <col min="1036" max="1036" width="12.109375" customWidth="1"/>
    <col min="1037" max="1037" width="10" customWidth="1"/>
    <col min="1038" max="1038" width="7" customWidth="1"/>
    <col min="1281" max="1281" width="74.33203125" customWidth="1"/>
    <col min="1282" max="1282" width="5" customWidth="1"/>
    <col min="1283" max="1283" width="5.109375" customWidth="1"/>
    <col min="1284" max="1284" width="10" customWidth="1"/>
    <col min="1285" max="1285" width="9.6640625" customWidth="1"/>
    <col min="1286" max="1286" width="7.109375" customWidth="1"/>
    <col min="1287" max="1287" width="6.88671875" customWidth="1"/>
    <col min="1288" max="1288" width="9.5546875" customWidth="1"/>
    <col min="1289" max="1290" width="12.109375" customWidth="1"/>
    <col min="1291" max="1291" width="7.33203125" customWidth="1"/>
    <col min="1292" max="1292" width="12.109375" customWidth="1"/>
    <col min="1293" max="1293" width="10" customWidth="1"/>
    <col min="1294" max="1294" width="7" customWidth="1"/>
    <col min="1537" max="1537" width="74.33203125" customWidth="1"/>
    <col min="1538" max="1538" width="5" customWidth="1"/>
    <col min="1539" max="1539" width="5.109375" customWidth="1"/>
    <col min="1540" max="1540" width="10" customWidth="1"/>
    <col min="1541" max="1541" width="9.6640625" customWidth="1"/>
    <col min="1542" max="1542" width="7.109375" customWidth="1"/>
    <col min="1543" max="1543" width="6.88671875" customWidth="1"/>
    <col min="1544" max="1544" width="9.5546875" customWidth="1"/>
    <col min="1545" max="1546" width="12.109375" customWidth="1"/>
    <col min="1547" max="1547" width="7.33203125" customWidth="1"/>
    <col min="1548" max="1548" width="12.109375" customWidth="1"/>
    <col min="1549" max="1549" width="10" customWidth="1"/>
    <col min="1550" max="1550" width="7" customWidth="1"/>
    <col min="1793" max="1793" width="74.33203125" customWidth="1"/>
    <col min="1794" max="1794" width="5" customWidth="1"/>
    <col min="1795" max="1795" width="5.109375" customWidth="1"/>
    <col min="1796" max="1796" width="10" customWidth="1"/>
    <col min="1797" max="1797" width="9.6640625" customWidth="1"/>
    <col min="1798" max="1798" width="7.109375" customWidth="1"/>
    <col min="1799" max="1799" width="6.88671875" customWidth="1"/>
    <col min="1800" max="1800" width="9.5546875" customWidth="1"/>
    <col min="1801" max="1802" width="12.109375" customWidth="1"/>
    <col min="1803" max="1803" width="7.33203125" customWidth="1"/>
    <col min="1804" max="1804" width="12.109375" customWidth="1"/>
    <col min="1805" max="1805" width="10" customWidth="1"/>
    <col min="1806" max="1806" width="7" customWidth="1"/>
    <col min="2049" max="2049" width="74.33203125" customWidth="1"/>
    <col min="2050" max="2050" width="5" customWidth="1"/>
    <col min="2051" max="2051" width="5.109375" customWidth="1"/>
    <col min="2052" max="2052" width="10" customWidth="1"/>
    <col min="2053" max="2053" width="9.6640625" customWidth="1"/>
    <col min="2054" max="2054" width="7.109375" customWidth="1"/>
    <col min="2055" max="2055" width="6.88671875" customWidth="1"/>
    <col min="2056" max="2056" width="9.5546875" customWidth="1"/>
    <col min="2057" max="2058" width="12.109375" customWidth="1"/>
    <col min="2059" max="2059" width="7.33203125" customWidth="1"/>
    <col min="2060" max="2060" width="12.109375" customWidth="1"/>
    <col min="2061" max="2061" width="10" customWidth="1"/>
    <col min="2062" max="2062" width="7" customWidth="1"/>
    <col min="2305" max="2305" width="74.33203125" customWidth="1"/>
    <col min="2306" max="2306" width="5" customWidth="1"/>
    <col min="2307" max="2307" width="5.109375" customWidth="1"/>
    <col min="2308" max="2308" width="10" customWidth="1"/>
    <col min="2309" max="2309" width="9.6640625" customWidth="1"/>
    <col min="2310" max="2310" width="7.109375" customWidth="1"/>
    <col min="2311" max="2311" width="6.88671875" customWidth="1"/>
    <col min="2312" max="2312" width="9.5546875" customWidth="1"/>
    <col min="2313" max="2314" width="12.109375" customWidth="1"/>
    <col min="2315" max="2315" width="7.33203125" customWidth="1"/>
    <col min="2316" max="2316" width="12.109375" customWidth="1"/>
    <col min="2317" max="2317" width="10" customWidth="1"/>
    <col min="2318" max="2318" width="7" customWidth="1"/>
    <col min="2561" max="2561" width="74.33203125" customWidth="1"/>
    <col min="2562" max="2562" width="5" customWidth="1"/>
    <col min="2563" max="2563" width="5.109375" customWidth="1"/>
    <col min="2564" max="2564" width="10" customWidth="1"/>
    <col min="2565" max="2565" width="9.6640625" customWidth="1"/>
    <col min="2566" max="2566" width="7.109375" customWidth="1"/>
    <col min="2567" max="2567" width="6.88671875" customWidth="1"/>
    <col min="2568" max="2568" width="9.5546875" customWidth="1"/>
    <col min="2569" max="2570" width="12.109375" customWidth="1"/>
    <col min="2571" max="2571" width="7.33203125" customWidth="1"/>
    <col min="2572" max="2572" width="12.109375" customWidth="1"/>
    <col min="2573" max="2573" width="10" customWidth="1"/>
    <col min="2574" max="2574" width="7" customWidth="1"/>
    <col min="2817" max="2817" width="74.33203125" customWidth="1"/>
    <col min="2818" max="2818" width="5" customWidth="1"/>
    <col min="2819" max="2819" width="5.109375" customWidth="1"/>
    <col min="2820" max="2820" width="10" customWidth="1"/>
    <col min="2821" max="2821" width="9.6640625" customWidth="1"/>
    <col min="2822" max="2822" width="7.109375" customWidth="1"/>
    <col min="2823" max="2823" width="6.88671875" customWidth="1"/>
    <col min="2824" max="2824" width="9.5546875" customWidth="1"/>
    <col min="2825" max="2826" width="12.109375" customWidth="1"/>
    <col min="2827" max="2827" width="7.33203125" customWidth="1"/>
    <col min="2828" max="2828" width="12.109375" customWidth="1"/>
    <col min="2829" max="2829" width="10" customWidth="1"/>
    <col min="2830" max="2830" width="7" customWidth="1"/>
    <col min="3073" max="3073" width="74.33203125" customWidth="1"/>
    <col min="3074" max="3074" width="5" customWidth="1"/>
    <col min="3075" max="3075" width="5.109375" customWidth="1"/>
    <col min="3076" max="3076" width="10" customWidth="1"/>
    <col min="3077" max="3077" width="9.6640625" customWidth="1"/>
    <col min="3078" max="3078" width="7.109375" customWidth="1"/>
    <col min="3079" max="3079" width="6.88671875" customWidth="1"/>
    <col min="3080" max="3080" width="9.5546875" customWidth="1"/>
    <col min="3081" max="3082" width="12.109375" customWidth="1"/>
    <col min="3083" max="3083" width="7.33203125" customWidth="1"/>
    <col min="3084" max="3084" width="12.109375" customWidth="1"/>
    <col min="3085" max="3085" width="10" customWidth="1"/>
    <col min="3086" max="3086" width="7" customWidth="1"/>
    <col min="3329" max="3329" width="74.33203125" customWidth="1"/>
    <col min="3330" max="3330" width="5" customWidth="1"/>
    <col min="3331" max="3331" width="5.109375" customWidth="1"/>
    <col min="3332" max="3332" width="10" customWidth="1"/>
    <col min="3333" max="3333" width="9.6640625" customWidth="1"/>
    <col min="3334" max="3334" width="7.109375" customWidth="1"/>
    <col min="3335" max="3335" width="6.88671875" customWidth="1"/>
    <col min="3336" max="3336" width="9.5546875" customWidth="1"/>
    <col min="3337" max="3338" width="12.109375" customWidth="1"/>
    <col min="3339" max="3339" width="7.33203125" customWidth="1"/>
    <col min="3340" max="3340" width="12.109375" customWidth="1"/>
    <col min="3341" max="3341" width="10" customWidth="1"/>
    <col min="3342" max="3342" width="7" customWidth="1"/>
    <col min="3585" max="3585" width="74.33203125" customWidth="1"/>
    <col min="3586" max="3586" width="5" customWidth="1"/>
    <col min="3587" max="3587" width="5.109375" customWidth="1"/>
    <col min="3588" max="3588" width="10" customWidth="1"/>
    <col min="3589" max="3589" width="9.6640625" customWidth="1"/>
    <col min="3590" max="3590" width="7.109375" customWidth="1"/>
    <col min="3591" max="3591" width="6.88671875" customWidth="1"/>
    <col min="3592" max="3592" width="9.5546875" customWidth="1"/>
    <col min="3593" max="3594" width="12.109375" customWidth="1"/>
    <col min="3595" max="3595" width="7.33203125" customWidth="1"/>
    <col min="3596" max="3596" width="12.109375" customWidth="1"/>
    <col min="3597" max="3597" width="10" customWidth="1"/>
    <col min="3598" max="3598" width="7" customWidth="1"/>
    <col min="3841" max="3841" width="74.33203125" customWidth="1"/>
    <col min="3842" max="3842" width="5" customWidth="1"/>
    <col min="3843" max="3843" width="5.109375" customWidth="1"/>
    <col min="3844" max="3844" width="10" customWidth="1"/>
    <col min="3845" max="3845" width="9.6640625" customWidth="1"/>
    <col min="3846" max="3846" width="7.109375" customWidth="1"/>
    <col min="3847" max="3847" width="6.88671875" customWidth="1"/>
    <col min="3848" max="3848" width="9.5546875" customWidth="1"/>
    <col min="3849" max="3850" width="12.109375" customWidth="1"/>
    <col min="3851" max="3851" width="7.33203125" customWidth="1"/>
    <col min="3852" max="3852" width="12.109375" customWidth="1"/>
    <col min="3853" max="3853" width="10" customWidth="1"/>
    <col min="3854" max="3854" width="7" customWidth="1"/>
    <col min="4097" max="4097" width="74.33203125" customWidth="1"/>
    <col min="4098" max="4098" width="5" customWidth="1"/>
    <col min="4099" max="4099" width="5.109375" customWidth="1"/>
    <col min="4100" max="4100" width="10" customWidth="1"/>
    <col min="4101" max="4101" width="9.6640625" customWidth="1"/>
    <col min="4102" max="4102" width="7.109375" customWidth="1"/>
    <col min="4103" max="4103" width="6.88671875" customWidth="1"/>
    <col min="4104" max="4104" width="9.5546875" customWidth="1"/>
    <col min="4105" max="4106" width="12.109375" customWidth="1"/>
    <col min="4107" max="4107" width="7.33203125" customWidth="1"/>
    <col min="4108" max="4108" width="12.109375" customWidth="1"/>
    <col min="4109" max="4109" width="10" customWidth="1"/>
    <col min="4110" max="4110" width="7" customWidth="1"/>
    <col min="4353" max="4353" width="74.33203125" customWidth="1"/>
    <col min="4354" max="4354" width="5" customWidth="1"/>
    <col min="4355" max="4355" width="5.109375" customWidth="1"/>
    <col min="4356" max="4356" width="10" customWidth="1"/>
    <col min="4357" max="4357" width="9.6640625" customWidth="1"/>
    <col min="4358" max="4358" width="7.109375" customWidth="1"/>
    <col min="4359" max="4359" width="6.88671875" customWidth="1"/>
    <col min="4360" max="4360" width="9.5546875" customWidth="1"/>
    <col min="4361" max="4362" width="12.109375" customWidth="1"/>
    <col min="4363" max="4363" width="7.33203125" customWidth="1"/>
    <col min="4364" max="4364" width="12.109375" customWidth="1"/>
    <col min="4365" max="4365" width="10" customWidth="1"/>
    <col min="4366" max="4366" width="7" customWidth="1"/>
    <col min="4609" max="4609" width="74.33203125" customWidth="1"/>
    <col min="4610" max="4610" width="5" customWidth="1"/>
    <col min="4611" max="4611" width="5.109375" customWidth="1"/>
    <col min="4612" max="4612" width="10" customWidth="1"/>
    <col min="4613" max="4613" width="9.6640625" customWidth="1"/>
    <col min="4614" max="4614" width="7.109375" customWidth="1"/>
    <col min="4615" max="4615" width="6.88671875" customWidth="1"/>
    <col min="4616" max="4616" width="9.5546875" customWidth="1"/>
    <col min="4617" max="4618" width="12.109375" customWidth="1"/>
    <col min="4619" max="4619" width="7.33203125" customWidth="1"/>
    <col min="4620" max="4620" width="12.109375" customWidth="1"/>
    <col min="4621" max="4621" width="10" customWidth="1"/>
    <col min="4622" max="4622" width="7" customWidth="1"/>
    <col min="4865" max="4865" width="74.33203125" customWidth="1"/>
    <col min="4866" max="4866" width="5" customWidth="1"/>
    <col min="4867" max="4867" width="5.109375" customWidth="1"/>
    <col min="4868" max="4868" width="10" customWidth="1"/>
    <col min="4869" max="4869" width="9.6640625" customWidth="1"/>
    <col min="4870" max="4870" width="7.109375" customWidth="1"/>
    <col min="4871" max="4871" width="6.88671875" customWidth="1"/>
    <col min="4872" max="4872" width="9.5546875" customWidth="1"/>
    <col min="4873" max="4874" width="12.109375" customWidth="1"/>
    <col min="4875" max="4875" width="7.33203125" customWidth="1"/>
    <col min="4876" max="4876" width="12.109375" customWidth="1"/>
    <col min="4877" max="4877" width="10" customWidth="1"/>
    <col min="4878" max="4878" width="7" customWidth="1"/>
    <col min="5121" max="5121" width="74.33203125" customWidth="1"/>
    <col min="5122" max="5122" width="5" customWidth="1"/>
    <col min="5123" max="5123" width="5.109375" customWidth="1"/>
    <col min="5124" max="5124" width="10" customWidth="1"/>
    <col min="5125" max="5125" width="9.6640625" customWidth="1"/>
    <col min="5126" max="5126" width="7.109375" customWidth="1"/>
    <col min="5127" max="5127" width="6.88671875" customWidth="1"/>
    <col min="5128" max="5128" width="9.5546875" customWidth="1"/>
    <col min="5129" max="5130" width="12.109375" customWidth="1"/>
    <col min="5131" max="5131" width="7.33203125" customWidth="1"/>
    <col min="5132" max="5132" width="12.109375" customWidth="1"/>
    <col min="5133" max="5133" width="10" customWidth="1"/>
    <col min="5134" max="5134" width="7" customWidth="1"/>
    <col min="5377" max="5377" width="74.33203125" customWidth="1"/>
    <col min="5378" max="5378" width="5" customWidth="1"/>
    <col min="5379" max="5379" width="5.109375" customWidth="1"/>
    <col min="5380" max="5380" width="10" customWidth="1"/>
    <col min="5381" max="5381" width="9.6640625" customWidth="1"/>
    <col min="5382" max="5382" width="7.109375" customWidth="1"/>
    <col min="5383" max="5383" width="6.88671875" customWidth="1"/>
    <col min="5384" max="5384" width="9.5546875" customWidth="1"/>
    <col min="5385" max="5386" width="12.109375" customWidth="1"/>
    <col min="5387" max="5387" width="7.33203125" customWidth="1"/>
    <col min="5388" max="5388" width="12.109375" customWidth="1"/>
    <col min="5389" max="5389" width="10" customWidth="1"/>
    <col min="5390" max="5390" width="7" customWidth="1"/>
    <col min="5633" max="5633" width="74.33203125" customWidth="1"/>
    <col min="5634" max="5634" width="5" customWidth="1"/>
    <col min="5635" max="5635" width="5.109375" customWidth="1"/>
    <col min="5636" max="5636" width="10" customWidth="1"/>
    <col min="5637" max="5637" width="9.6640625" customWidth="1"/>
    <col min="5638" max="5638" width="7.109375" customWidth="1"/>
    <col min="5639" max="5639" width="6.88671875" customWidth="1"/>
    <col min="5640" max="5640" width="9.5546875" customWidth="1"/>
    <col min="5641" max="5642" width="12.109375" customWidth="1"/>
    <col min="5643" max="5643" width="7.33203125" customWidth="1"/>
    <col min="5644" max="5644" width="12.109375" customWidth="1"/>
    <col min="5645" max="5645" width="10" customWidth="1"/>
    <col min="5646" max="5646" width="7" customWidth="1"/>
    <col min="5889" max="5889" width="74.33203125" customWidth="1"/>
    <col min="5890" max="5890" width="5" customWidth="1"/>
    <col min="5891" max="5891" width="5.109375" customWidth="1"/>
    <col min="5892" max="5892" width="10" customWidth="1"/>
    <col min="5893" max="5893" width="9.6640625" customWidth="1"/>
    <col min="5894" max="5894" width="7.109375" customWidth="1"/>
    <col min="5895" max="5895" width="6.88671875" customWidth="1"/>
    <col min="5896" max="5896" width="9.5546875" customWidth="1"/>
    <col min="5897" max="5898" width="12.109375" customWidth="1"/>
    <col min="5899" max="5899" width="7.33203125" customWidth="1"/>
    <col min="5900" max="5900" width="12.109375" customWidth="1"/>
    <col min="5901" max="5901" width="10" customWidth="1"/>
    <col min="5902" max="5902" width="7" customWidth="1"/>
    <col min="6145" max="6145" width="74.33203125" customWidth="1"/>
    <col min="6146" max="6146" width="5" customWidth="1"/>
    <col min="6147" max="6147" width="5.109375" customWidth="1"/>
    <col min="6148" max="6148" width="10" customWidth="1"/>
    <col min="6149" max="6149" width="9.6640625" customWidth="1"/>
    <col min="6150" max="6150" width="7.109375" customWidth="1"/>
    <col min="6151" max="6151" width="6.88671875" customWidth="1"/>
    <col min="6152" max="6152" width="9.5546875" customWidth="1"/>
    <col min="6153" max="6154" width="12.109375" customWidth="1"/>
    <col min="6155" max="6155" width="7.33203125" customWidth="1"/>
    <col min="6156" max="6156" width="12.109375" customWidth="1"/>
    <col min="6157" max="6157" width="10" customWidth="1"/>
    <col min="6158" max="6158" width="7" customWidth="1"/>
    <col min="6401" max="6401" width="74.33203125" customWidth="1"/>
    <col min="6402" max="6402" width="5" customWidth="1"/>
    <col min="6403" max="6403" width="5.109375" customWidth="1"/>
    <col min="6404" max="6404" width="10" customWidth="1"/>
    <col min="6405" max="6405" width="9.6640625" customWidth="1"/>
    <col min="6406" max="6406" width="7.109375" customWidth="1"/>
    <col min="6407" max="6407" width="6.88671875" customWidth="1"/>
    <col min="6408" max="6408" width="9.5546875" customWidth="1"/>
    <col min="6409" max="6410" width="12.109375" customWidth="1"/>
    <col min="6411" max="6411" width="7.33203125" customWidth="1"/>
    <col min="6412" max="6412" width="12.109375" customWidth="1"/>
    <col min="6413" max="6413" width="10" customWidth="1"/>
    <col min="6414" max="6414" width="7" customWidth="1"/>
    <col min="6657" max="6657" width="74.33203125" customWidth="1"/>
    <col min="6658" max="6658" width="5" customWidth="1"/>
    <col min="6659" max="6659" width="5.109375" customWidth="1"/>
    <col min="6660" max="6660" width="10" customWidth="1"/>
    <col min="6661" max="6661" width="9.6640625" customWidth="1"/>
    <col min="6662" max="6662" width="7.109375" customWidth="1"/>
    <col min="6663" max="6663" width="6.88671875" customWidth="1"/>
    <col min="6664" max="6664" width="9.5546875" customWidth="1"/>
    <col min="6665" max="6666" width="12.109375" customWidth="1"/>
    <col min="6667" max="6667" width="7.33203125" customWidth="1"/>
    <col min="6668" max="6668" width="12.109375" customWidth="1"/>
    <col min="6669" max="6669" width="10" customWidth="1"/>
    <col min="6670" max="6670" width="7" customWidth="1"/>
    <col min="6913" max="6913" width="74.33203125" customWidth="1"/>
    <col min="6914" max="6914" width="5" customWidth="1"/>
    <col min="6915" max="6915" width="5.109375" customWidth="1"/>
    <col min="6916" max="6916" width="10" customWidth="1"/>
    <col min="6917" max="6917" width="9.6640625" customWidth="1"/>
    <col min="6918" max="6918" width="7.109375" customWidth="1"/>
    <col min="6919" max="6919" width="6.88671875" customWidth="1"/>
    <col min="6920" max="6920" width="9.5546875" customWidth="1"/>
    <col min="6921" max="6922" width="12.109375" customWidth="1"/>
    <col min="6923" max="6923" width="7.33203125" customWidth="1"/>
    <col min="6924" max="6924" width="12.109375" customWidth="1"/>
    <col min="6925" max="6925" width="10" customWidth="1"/>
    <col min="6926" max="6926" width="7" customWidth="1"/>
    <col min="7169" max="7169" width="74.33203125" customWidth="1"/>
    <col min="7170" max="7170" width="5" customWidth="1"/>
    <col min="7171" max="7171" width="5.109375" customWidth="1"/>
    <col min="7172" max="7172" width="10" customWidth="1"/>
    <col min="7173" max="7173" width="9.6640625" customWidth="1"/>
    <col min="7174" max="7174" width="7.109375" customWidth="1"/>
    <col min="7175" max="7175" width="6.88671875" customWidth="1"/>
    <col min="7176" max="7176" width="9.5546875" customWidth="1"/>
    <col min="7177" max="7178" width="12.109375" customWidth="1"/>
    <col min="7179" max="7179" width="7.33203125" customWidth="1"/>
    <col min="7180" max="7180" width="12.109375" customWidth="1"/>
    <col min="7181" max="7181" width="10" customWidth="1"/>
    <col min="7182" max="7182" width="7" customWidth="1"/>
    <col min="7425" max="7425" width="74.33203125" customWidth="1"/>
    <col min="7426" max="7426" width="5" customWidth="1"/>
    <col min="7427" max="7427" width="5.109375" customWidth="1"/>
    <col min="7428" max="7428" width="10" customWidth="1"/>
    <col min="7429" max="7429" width="9.6640625" customWidth="1"/>
    <col min="7430" max="7430" width="7.109375" customWidth="1"/>
    <col min="7431" max="7431" width="6.88671875" customWidth="1"/>
    <col min="7432" max="7432" width="9.5546875" customWidth="1"/>
    <col min="7433" max="7434" width="12.109375" customWidth="1"/>
    <col min="7435" max="7435" width="7.33203125" customWidth="1"/>
    <col min="7436" max="7436" width="12.109375" customWidth="1"/>
    <col min="7437" max="7437" width="10" customWidth="1"/>
    <col min="7438" max="7438" width="7" customWidth="1"/>
    <col min="7681" max="7681" width="74.33203125" customWidth="1"/>
    <col min="7682" max="7682" width="5" customWidth="1"/>
    <col min="7683" max="7683" width="5.109375" customWidth="1"/>
    <col min="7684" max="7684" width="10" customWidth="1"/>
    <col min="7685" max="7685" width="9.6640625" customWidth="1"/>
    <col min="7686" max="7686" width="7.109375" customWidth="1"/>
    <col min="7687" max="7687" width="6.88671875" customWidth="1"/>
    <col min="7688" max="7688" width="9.5546875" customWidth="1"/>
    <col min="7689" max="7690" width="12.109375" customWidth="1"/>
    <col min="7691" max="7691" width="7.33203125" customWidth="1"/>
    <col min="7692" max="7692" width="12.109375" customWidth="1"/>
    <col min="7693" max="7693" width="10" customWidth="1"/>
    <col min="7694" max="7694" width="7" customWidth="1"/>
    <col min="7937" max="7937" width="74.33203125" customWidth="1"/>
    <col min="7938" max="7938" width="5" customWidth="1"/>
    <col min="7939" max="7939" width="5.109375" customWidth="1"/>
    <col min="7940" max="7940" width="10" customWidth="1"/>
    <col min="7941" max="7941" width="9.6640625" customWidth="1"/>
    <col min="7942" max="7942" width="7.109375" customWidth="1"/>
    <col min="7943" max="7943" width="6.88671875" customWidth="1"/>
    <col min="7944" max="7944" width="9.5546875" customWidth="1"/>
    <col min="7945" max="7946" width="12.109375" customWidth="1"/>
    <col min="7947" max="7947" width="7.33203125" customWidth="1"/>
    <col min="7948" max="7948" width="12.109375" customWidth="1"/>
    <col min="7949" max="7949" width="10" customWidth="1"/>
    <col min="7950" max="7950" width="7" customWidth="1"/>
    <col min="8193" max="8193" width="74.33203125" customWidth="1"/>
    <col min="8194" max="8194" width="5" customWidth="1"/>
    <col min="8195" max="8195" width="5.109375" customWidth="1"/>
    <col min="8196" max="8196" width="10" customWidth="1"/>
    <col min="8197" max="8197" width="9.6640625" customWidth="1"/>
    <col min="8198" max="8198" width="7.109375" customWidth="1"/>
    <col min="8199" max="8199" width="6.88671875" customWidth="1"/>
    <col min="8200" max="8200" width="9.5546875" customWidth="1"/>
    <col min="8201" max="8202" width="12.109375" customWidth="1"/>
    <col min="8203" max="8203" width="7.33203125" customWidth="1"/>
    <col min="8204" max="8204" width="12.109375" customWidth="1"/>
    <col min="8205" max="8205" width="10" customWidth="1"/>
    <col min="8206" max="8206" width="7" customWidth="1"/>
    <col min="8449" max="8449" width="74.33203125" customWidth="1"/>
    <col min="8450" max="8450" width="5" customWidth="1"/>
    <col min="8451" max="8451" width="5.109375" customWidth="1"/>
    <col min="8452" max="8452" width="10" customWidth="1"/>
    <col min="8453" max="8453" width="9.6640625" customWidth="1"/>
    <col min="8454" max="8454" width="7.109375" customWidth="1"/>
    <col min="8455" max="8455" width="6.88671875" customWidth="1"/>
    <col min="8456" max="8456" width="9.5546875" customWidth="1"/>
    <col min="8457" max="8458" width="12.109375" customWidth="1"/>
    <col min="8459" max="8459" width="7.33203125" customWidth="1"/>
    <col min="8460" max="8460" width="12.109375" customWidth="1"/>
    <col min="8461" max="8461" width="10" customWidth="1"/>
    <col min="8462" max="8462" width="7" customWidth="1"/>
    <col min="8705" max="8705" width="74.33203125" customWidth="1"/>
    <col min="8706" max="8706" width="5" customWidth="1"/>
    <col min="8707" max="8707" width="5.109375" customWidth="1"/>
    <col min="8708" max="8708" width="10" customWidth="1"/>
    <col min="8709" max="8709" width="9.6640625" customWidth="1"/>
    <col min="8710" max="8710" width="7.109375" customWidth="1"/>
    <col min="8711" max="8711" width="6.88671875" customWidth="1"/>
    <col min="8712" max="8712" width="9.5546875" customWidth="1"/>
    <col min="8713" max="8714" width="12.109375" customWidth="1"/>
    <col min="8715" max="8715" width="7.33203125" customWidth="1"/>
    <col min="8716" max="8716" width="12.109375" customWidth="1"/>
    <col min="8717" max="8717" width="10" customWidth="1"/>
    <col min="8718" max="8718" width="7" customWidth="1"/>
    <col min="8961" max="8961" width="74.33203125" customWidth="1"/>
    <col min="8962" max="8962" width="5" customWidth="1"/>
    <col min="8963" max="8963" width="5.109375" customWidth="1"/>
    <col min="8964" max="8964" width="10" customWidth="1"/>
    <col min="8965" max="8965" width="9.6640625" customWidth="1"/>
    <col min="8966" max="8966" width="7.109375" customWidth="1"/>
    <col min="8967" max="8967" width="6.88671875" customWidth="1"/>
    <col min="8968" max="8968" width="9.5546875" customWidth="1"/>
    <col min="8969" max="8970" width="12.109375" customWidth="1"/>
    <col min="8971" max="8971" width="7.33203125" customWidth="1"/>
    <col min="8972" max="8972" width="12.109375" customWidth="1"/>
    <col min="8973" max="8973" width="10" customWidth="1"/>
    <col min="8974" max="8974" width="7" customWidth="1"/>
    <col min="9217" max="9217" width="74.33203125" customWidth="1"/>
    <col min="9218" max="9218" width="5" customWidth="1"/>
    <col min="9219" max="9219" width="5.109375" customWidth="1"/>
    <col min="9220" max="9220" width="10" customWidth="1"/>
    <col min="9221" max="9221" width="9.6640625" customWidth="1"/>
    <col min="9222" max="9222" width="7.109375" customWidth="1"/>
    <col min="9223" max="9223" width="6.88671875" customWidth="1"/>
    <col min="9224" max="9224" width="9.5546875" customWidth="1"/>
    <col min="9225" max="9226" width="12.109375" customWidth="1"/>
    <col min="9227" max="9227" width="7.33203125" customWidth="1"/>
    <col min="9228" max="9228" width="12.109375" customWidth="1"/>
    <col min="9229" max="9229" width="10" customWidth="1"/>
    <col min="9230" max="9230" width="7" customWidth="1"/>
    <col min="9473" max="9473" width="74.33203125" customWidth="1"/>
    <col min="9474" max="9474" width="5" customWidth="1"/>
    <col min="9475" max="9475" width="5.109375" customWidth="1"/>
    <col min="9476" max="9476" width="10" customWidth="1"/>
    <col min="9477" max="9477" width="9.6640625" customWidth="1"/>
    <col min="9478" max="9478" width="7.109375" customWidth="1"/>
    <col min="9479" max="9479" width="6.88671875" customWidth="1"/>
    <col min="9480" max="9480" width="9.5546875" customWidth="1"/>
    <col min="9481" max="9482" width="12.109375" customWidth="1"/>
    <col min="9483" max="9483" width="7.33203125" customWidth="1"/>
    <col min="9484" max="9484" width="12.109375" customWidth="1"/>
    <col min="9485" max="9485" width="10" customWidth="1"/>
    <col min="9486" max="9486" width="7" customWidth="1"/>
    <col min="9729" max="9729" width="74.33203125" customWidth="1"/>
    <col min="9730" max="9730" width="5" customWidth="1"/>
    <col min="9731" max="9731" width="5.109375" customWidth="1"/>
    <col min="9732" max="9732" width="10" customWidth="1"/>
    <col min="9733" max="9733" width="9.6640625" customWidth="1"/>
    <col min="9734" max="9734" width="7.109375" customWidth="1"/>
    <col min="9735" max="9735" width="6.88671875" customWidth="1"/>
    <col min="9736" max="9736" width="9.5546875" customWidth="1"/>
    <col min="9737" max="9738" width="12.109375" customWidth="1"/>
    <col min="9739" max="9739" width="7.33203125" customWidth="1"/>
    <col min="9740" max="9740" width="12.109375" customWidth="1"/>
    <col min="9741" max="9741" width="10" customWidth="1"/>
    <col min="9742" max="9742" width="7" customWidth="1"/>
    <col min="9985" max="9985" width="74.33203125" customWidth="1"/>
    <col min="9986" max="9986" width="5" customWidth="1"/>
    <col min="9987" max="9987" width="5.109375" customWidth="1"/>
    <col min="9988" max="9988" width="10" customWidth="1"/>
    <col min="9989" max="9989" width="9.6640625" customWidth="1"/>
    <col min="9990" max="9990" width="7.109375" customWidth="1"/>
    <col min="9991" max="9991" width="6.88671875" customWidth="1"/>
    <col min="9992" max="9992" width="9.5546875" customWidth="1"/>
    <col min="9993" max="9994" width="12.109375" customWidth="1"/>
    <col min="9995" max="9995" width="7.33203125" customWidth="1"/>
    <col min="9996" max="9996" width="12.109375" customWidth="1"/>
    <col min="9997" max="9997" width="10" customWidth="1"/>
    <col min="9998" max="9998" width="7" customWidth="1"/>
    <col min="10241" max="10241" width="74.33203125" customWidth="1"/>
    <col min="10242" max="10242" width="5" customWidth="1"/>
    <col min="10243" max="10243" width="5.109375" customWidth="1"/>
    <col min="10244" max="10244" width="10" customWidth="1"/>
    <col min="10245" max="10245" width="9.6640625" customWidth="1"/>
    <col min="10246" max="10246" width="7.109375" customWidth="1"/>
    <col min="10247" max="10247" width="6.88671875" customWidth="1"/>
    <col min="10248" max="10248" width="9.5546875" customWidth="1"/>
    <col min="10249" max="10250" width="12.109375" customWidth="1"/>
    <col min="10251" max="10251" width="7.33203125" customWidth="1"/>
    <col min="10252" max="10252" width="12.109375" customWidth="1"/>
    <col min="10253" max="10253" width="10" customWidth="1"/>
    <col min="10254" max="10254" width="7" customWidth="1"/>
    <col min="10497" max="10497" width="74.33203125" customWidth="1"/>
    <col min="10498" max="10498" width="5" customWidth="1"/>
    <col min="10499" max="10499" width="5.109375" customWidth="1"/>
    <col min="10500" max="10500" width="10" customWidth="1"/>
    <col min="10501" max="10501" width="9.6640625" customWidth="1"/>
    <col min="10502" max="10502" width="7.109375" customWidth="1"/>
    <col min="10503" max="10503" width="6.88671875" customWidth="1"/>
    <col min="10504" max="10504" width="9.5546875" customWidth="1"/>
    <col min="10505" max="10506" width="12.109375" customWidth="1"/>
    <col min="10507" max="10507" width="7.33203125" customWidth="1"/>
    <col min="10508" max="10508" width="12.109375" customWidth="1"/>
    <col min="10509" max="10509" width="10" customWidth="1"/>
    <col min="10510" max="10510" width="7" customWidth="1"/>
    <col min="10753" max="10753" width="74.33203125" customWidth="1"/>
    <col min="10754" max="10754" width="5" customWidth="1"/>
    <col min="10755" max="10755" width="5.109375" customWidth="1"/>
    <col min="10756" max="10756" width="10" customWidth="1"/>
    <col min="10757" max="10757" width="9.6640625" customWidth="1"/>
    <col min="10758" max="10758" width="7.109375" customWidth="1"/>
    <col min="10759" max="10759" width="6.88671875" customWidth="1"/>
    <col min="10760" max="10760" width="9.5546875" customWidth="1"/>
    <col min="10761" max="10762" width="12.109375" customWidth="1"/>
    <col min="10763" max="10763" width="7.33203125" customWidth="1"/>
    <col min="10764" max="10764" width="12.109375" customWidth="1"/>
    <col min="10765" max="10765" width="10" customWidth="1"/>
    <col min="10766" max="10766" width="7" customWidth="1"/>
    <col min="11009" max="11009" width="74.33203125" customWidth="1"/>
    <col min="11010" max="11010" width="5" customWidth="1"/>
    <col min="11011" max="11011" width="5.109375" customWidth="1"/>
    <col min="11012" max="11012" width="10" customWidth="1"/>
    <col min="11013" max="11013" width="9.6640625" customWidth="1"/>
    <col min="11014" max="11014" width="7.109375" customWidth="1"/>
    <col min="11015" max="11015" width="6.88671875" customWidth="1"/>
    <col min="11016" max="11016" width="9.5546875" customWidth="1"/>
    <col min="11017" max="11018" width="12.109375" customWidth="1"/>
    <col min="11019" max="11019" width="7.33203125" customWidth="1"/>
    <col min="11020" max="11020" width="12.109375" customWidth="1"/>
    <col min="11021" max="11021" width="10" customWidth="1"/>
    <col min="11022" max="11022" width="7" customWidth="1"/>
    <col min="11265" max="11265" width="74.33203125" customWidth="1"/>
    <col min="11266" max="11266" width="5" customWidth="1"/>
    <col min="11267" max="11267" width="5.109375" customWidth="1"/>
    <col min="11268" max="11268" width="10" customWidth="1"/>
    <col min="11269" max="11269" width="9.6640625" customWidth="1"/>
    <col min="11270" max="11270" width="7.109375" customWidth="1"/>
    <col min="11271" max="11271" width="6.88671875" customWidth="1"/>
    <col min="11272" max="11272" width="9.5546875" customWidth="1"/>
    <col min="11273" max="11274" width="12.109375" customWidth="1"/>
    <col min="11275" max="11275" width="7.33203125" customWidth="1"/>
    <col min="11276" max="11276" width="12.109375" customWidth="1"/>
    <col min="11277" max="11277" width="10" customWidth="1"/>
    <col min="11278" max="11278" width="7" customWidth="1"/>
    <col min="11521" max="11521" width="74.33203125" customWidth="1"/>
    <col min="11522" max="11522" width="5" customWidth="1"/>
    <col min="11523" max="11523" width="5.109375" customWidth="1"/>
    <col min="11524" max="11524" width="10" customWidth="1"/>
    <col min="11525" max="11525" width="9.6640625" customWidth="1"/>
    <col min="11526" max="11526" width="7.109375" customWidth="1"/>
    <col min="11527" max="11527" width="6.88671875" customWidth="1"/>
    <col min="11528" max="11528" width="9.5546875" customWidth="1"/>
    <col min="11529" max="11530" width="12.109375" customWidth="1"/>
    <col min="11531" max="11531" width="7.33203125" customWidth="1"/>
    <col min="11532" max="11532" width="12.109375" customWidth="1"/>
    <col min="11533" max="11533" width="10" customWidth="1"/>
    <col min="11534" max="11534" width="7" customWidth="1"/>
    <col min="11777" max="11777" width="74.33203125" customWidth="1"/>
    <col min="11778" max="11778" width="5" customWidth="1"/>
    <col min="11779" max="11779" width="5.109375" customWidth="1"/>
    <col min="11780" max="11780" width="10" customWidth="1"/>
    <col min="11781" max="11781" width="9.6640625" customWidth="1"/>
    <col min="11782" max="11782" width="7.109375" customWidth="1"/>
    <col min="11783" max="11783" width="6.88671875" customWidth="1"/>
    <col min="11784" max="11784" width="9.5546875" customWidth="1"/>
    <col min="11785" max="11786" width="12.109375" customWidth="1"/>
    <col min="11787" max="11787" width="7.33203125" customWidth="1"/>
    <col min="11788" max="11788" width="12.109375" customWidth="1"/>
    <col min="11789" max="11789" width="10" customWidth="1"/>
    <col min="11790" max="11790" width="7" customWidth="1"/>
    <col min="12033" max="12033" width="74.33203125" customWidth="1"/>
    <col min="12034" max="12034" width="5" customWidth="1"/>
    <col min="12035" max="12035" width="5.109375" customWidth="1"/>
    <col min="12036" max="12036" width="10" customWidth="1"/>
    <col min="12037" max="12037" width="9.6640625" customWidth="1"/>
    <col min="12038" max="12038" width="7.109375" customWidth="1"/>
    <col min="12039" max="12039" width="6.88671875" customWidth="1"/>
    <col min="12040" max="12040" width="9.5546875" customWidth="1"/>
    <col min="12041" max="12042" width="12.109375" customWidth="1"/>
    <col min="12043" max="12043" width="7.33203125" customWidth="1"/>
    <col min="12044" max="12044" width="12.109375" customWidth="1"/>
    <col min="12045" max="12045" width="10" customWidth="1"/>
    <col min="12046" max="12046" width="7" customWidth="1"/>
    <col min="12289" max="12289" width="74.33203125" customWidth="1"/>
    <col min="12290" max="12290" width="5" customWidth="1"/>
    <col min="12291" max="12291" width="5.109375" customWidth="1"/>
    <col min="12292" max="12292" width="10" customWidth="1"/>
    <col min="12293" max="12293" width="9.6640625" customWidth="1"/>
    <col min="12294" max="12294" width="7.109375" customWidth="1"/>
    <col min="12295" max="12295" width="6.88671875" customWidth="1"/>
    <col min="12296" max="12296" width="9.5546875" customWidth="1"/>
    <col min="12297" max="12298" width="12.109375" customWidth="1"/>
    <col min="12299" max="12299" width="7.33203125" customWidth="1"/>
    <col min="12300" max="12300" width="12.109375" customWidth="1"/>
    <col min="12301" max="12301" width="10" customWidth="1"/>
    <col min="12302" max="12302" width="7" customWidth="1"/>
    <col min="12545" max="12545" width="74.33203125" customWidth="1"/>
    <col min="12546" max="12546" width="5" customWidth="1"/>
    <col min="12547" max="12547" width="5.109375" customWidth="1"/>
    <col min="12548" max="12548" width="10" customWidth="1"/>
    <col min="12549" max="12549" width="9.6640625" customWidth="1"/>
    <col min="12550" max="12550" width="7.109375" customWidth="1"/>
    <col min="12551" max="12551" width="6.88671875" customWidth="1"/>
    <col min="12552" max="12552" width="9.5546875" customWidth="1"/>
    <col min="12553" max="12554" width="12.109375" customWidth="1"/>
    <col min="12555" max="12555" width="7.33203125" customWidth="1"/>
    <col min="12556" max="12556" width="12.109375" customWidth="1"/>
    <col min="12557" max="12557" width="10" customWidth="1"/>
    <col min="12558" max="12558" width="7" customWidth="1"/>
    <col min="12801" max="12801" width="74.33203125" customWidth="1"/>
    <col min="12802" max="12802" width="5" customWidth="1"/>
    <col min="12803" max="12803" width="5.109375" customWidth="1"/>
    <col min="12804" max="12804" width="10" customWidth="1"/>
    <col min="12805" max="12805" width="9.6640625" customWidth="1"/>
    <col min="12806" max="12806" width="7.109375" customWidth="1"/>
    <col min="12807" max="12807" width="6.88671875" customWidth="1"/>
    <col min="12808" max="12808" width="9.5546875" customWidth="1"/>
    <col min="12809" max="12810" width="12.109375" customWidth="1"/>
    <col min="12811" max="12811" width="7.33203125" customWidth="1"/>
    <col min="12812" max="12812" width="12.109375" customWidth="1"/>
    <col min="12813" max="12813" width="10" customWidth="1"/>
    <col min="12814" max="12814" width="7" customWidth="1"/>
    <col min="13057" max="13057" width="74.33203125" customWidth="1"/>
    <col min="13058" max="13058" width="5" customWidth="1"/>
    <col min="13059" max="13059" width="5.109375" customWidth="1"/>
    <col min="13060" max="13060" width="10" customWidth="1"/>
    <col min="13061" max="13061" width="9.6640625" customWidth="1"/>
    <col min="13062" max="13062" width="7.109375" customWidth="1"/>
    <col min="13063" max="13063" width="6.88671875" customWidth="1"/>
    <col min="13064" max="13064" width="9.5546875" customWidth="1"/>
    <col min="13065" max="13066" width="12.109375" customWidth="1"/>
    <col min="13067" max="13067" width="7.33203125" customWidth="1"/>
    <col min="13068" max="13068" width="12.109375" customWidth="1"/>
    <col min="13069" max="13069" width="10" customWidth="1"/>
    <col min="13070" max="13070" width="7" customWidth="1"/>
    <col min="13313" max="13313" width="74.33203125" customWidth="1"/>
    <col min="13314" max="13314" width="5" customWidth="1"/>
    <col min="13315" max="13315" width="5.109375" customWidth="1"/>
    <col min="13316" max="13316" width="10" customWidth="1"/>
    <col min="13317" max="13317" width="9.6640625" customWidth="1"/>
    <col min="13318" max="13318" width="7.109375" customWidth="1"/>
    <col min="13319" max="13319" width="6.88671875" customWidth="1"/>
    <col min="13320" max="13320" width="9.5546875" customWidth="1"/>
    <col min="13321" max="13322" width="12.109375" customWidth="1"/>
    <col min="13323" max="13323" width="7.33203125" customWidth="1"/>
    <col min="13324" max="13324" width="12.109375" customWidth="1"/>
    <col min="13325" max="13325" width="10" customWidth="1"/>
    <col min="13326" max="13326" width="7" customWidth="1"/>
    <col min="13569" max="13569" width="74.33203125" customWidth="1"/>
    <col min="13570" max="13570" width="5" customWidth="1"/>
    <col min="13571" max="13571" width="5.109375" customWidth="1"/>
    <col min="13572" max="13572" width="10" customWidth="1"/>
    <col min="13573" max="13573" width="9.6640625" customWidth="1"/>
    <col min="13574" max="13574" width="7.109375" customWidth="1"/>
    <col min="13575" max="13575" width="6.88671875" customWidth="1"/>
    <col min="13576" max="13576" width="9.5546875" customWidth="1"/>
    <col min="13577" max="13578" width="12.109375" customWidth="1"/>
    <col min="13579" max="13579" width="7.33203125" customWidth="1"/>
    <col min="13580" max="13580" width="12.109375" customWidth="1"/>
    <col min="13581" max="13581" width="10" customWidth="1"/>
    <col min="13582" max="13582" width="7" customWidth="1"/>
    <col min="13825" max="13825" width="74.33203125" customWidth="1"/>
    <col min="13826" max="13826" width="5" customWidth="1"/>
    <col min="13827" max="13827" width="5.109375" customWidth="1"/>
    <col min="13828" max="13828" width="10" customWidth="1"/>
    <col min="13829" max="13829" width="9.6640625" customWidth="1"/>
    <col min="13830" max="13830" width="7.109375" customWidth="1"/>
    <col min="13831" max="13831" width="6.88671875" customWidth="1"/>
    <col min="13832" max="13832" width="9.5546875" customWidth="1"/>
    <col min="13833" max="13834" width="12.109375" customWidth="1"/>
    <col min="13835" max="13835" width="7.33203125" customWidth="1"/>
    <col min="13836" max="13836" width="12.109375" customWidth="1"/>
    <col min="13837" max="13837" width="10" customWidth="1"/>
    <col min="13838" max="13838" width="7" customWidth="1"/>
    <col min="14081" max="14081" width="74.33203125" customWidth="1"/>
    <col min="14082" max="14082" width="5" customWidth="1"/>
    <col min="14083" max="14083" width="5.109375" customWidth="1"/>
    <col min="14084" max="14084" width="10" customWidth="1"/>
    <col min="14085" max="14085" width="9.6640625" customWidth="1"/>
    <col min="14086" max="14086" width="7.109375" customWidth="1"/>
    <col min="14087" max="14087" width="6.88671875" customWidth="1"/>
    <col min="14088" max="14088" width="9.5546875" customWidth="1"/>
    <col min="14089" max="14090" width="12.109375" customWidth="1"/>
    <col min="14091" max="14091" width="7.33203125" customWidth="1"/>
    <col min="14092" max="14092" width="12.109375" customWidth="1"/>
    <col min="14093" max="14093" width="10" customWidth="1"/>
    <col min="14094" max="14094" width="7" customWidth="1"/>
    <col min="14337" max="14337" width="74.33203125" customWidth="1"/>
    <col min="14338" max="14338" width="5" customWidth="1"/>
    <col min="14339" max="14339" width="5.109375" customWidth="1"/>
    <col min="14340" max="14340" width="10" customWidth="1"/>
    <col min="14341" max="14341" width="9.6640625" customWidth="1"/>
    <col min="14342" max="14342" width="7.109375" customWidth="1"/>
    <col min="14343" max="14343" width="6.88671875" customWidth="1"/>
    <col min="14344" max="14344" width="9.5546875" customWidth="1"/>
    <col min="14345" max="14346" width="12.109375" customWidth="1"/>
    <col min="14347" max="14347" width="7.33203125" customWidth="1"/>
    <col min="14348" max="14348" width="12.109375" customWidth="1"/>
    <col min="14349" max="14349" width="10" customWidth="1"/>
    <col min="14350" max="14350" width="7" customWidth="1"/>
    <col min="14593" max="14593" width="74.33203125" customWidth="1"/>
    <col min="14594" max="14594" width="5" customWidth="1"/>
    <col min="14595" max="14595" width="5.109375" customWidth="1"/>
    <col min="14596" max="14596" width="10" customWidth="1"/>
    <col min="14597" max="14597" width="9.6640625" customWidth="1"/>
    <col min="14598" max="14598" width="7.109375" customWidth="1"/>
    <col min="14599" max="14599" width="6.88671875" customWidth="1"/>
    <col min="14600" max="14600" width="9.5546875" customWidth="1"/>
    <col min="14601" max="14602" width="12.109375" customWidth="1"/>
    <col min="14603" max="14603" width="7.33203125" customWidth="1"/>
    <col min="14604" max="14604" width="12.109375" customWidth="1"/>
    <col min="14605" max="14605" width="10" customWidth="1"/>
    <col min="14606" max="14606" width="7" customWidth="1"/>
    <col min="14849" max="14849" width="74.33203125" customWidth="1"/>
    <col min="14850" max="14850" width="5" customWidth="1"/>
    <col min="14851" max="14851" width="5.109375" customWidth="1"/>
    <col min="14852" max="14852" width="10" customWidth="1"/>
    <col min="14853" max="14853" width="9.6640625" customWidth="1"/>
    <col min="14854" max="14854" width="7.109375" customWidth="1"/>
    <col min="14855" max="14855" width="6.88671875" customWidth="1"/>
    <col min="14856" max="14856" width="9.5546875" customWidth="1"/>
    <col min="14857" max="14858" width="12.109375" customWidth="1"/>
    <col min="14859" max="14859" width="7.33203125" customWidth="1"/>
    <col min="14860" max="14860" width="12.109375" customWidth="1"/>
    <col min="14861" max="14861" width="10" customWidth="1"/>
    <col min="14862" max="14862" width="7" customWidth="1"/>
    <col min="15105" max="15105" width="74.33203125" customWidth="1"/>
    <col min="15106" max="15106" width="5" customWidth="1"/>
    <col min="15107" max="15107" width="5.109375" customWidth="1"/>
    <col min="15108" max="15108" width="10" customWidth="1"/>
    <col min="15109" max="15109" width="9.6640625" customWidth="1"/>
    <col min="15110" max="15110" width="7.109375" customWidth="1"/>
    <col min="15111" max="15111" width="6.88671875" customWidth="1"/>
    <col min="15112" max="15112" width="9.5546875" customWidth="1"/>
    <col min="15113" max="15114" width="12.109375" customWidth="1"/>
    <col min="15115" max="15115" width="7.33203125" customWidth="1"/>
    <col min="15116" max="15116" width="12.109375" customWidth="1"/>
    <col min="15117" max="15117" width="10" customWidth="1"/>
    <col min="15118" max="15118" width="7" customWidth="1"/>
    <col min="15361" max="15361" width="74.33203125" customWidth="1"/>
    <col min="15362" max="15362" width="5" customWidth="1"/>
    <col min="15363" max="15363" width="5.109375" customWidth="1"/>
    <col min="15364" max="15364" width="10" customWidth="1"/>
    <col min="15365" max="15365" width="9.6640625" customWidth="1"/>
    <col min="15366" max="15366" width="7.109375" customWidth="1"/>
    <col min="15367" max="15367" width="6.88671875" customWidth="1"/>
    <col min="15368" max="15368" width="9.5546875" customWidth="1"/>
    <col min="15369" max="15370" width="12.109375" customWidth="1"/>
    <col min="15371" max="15371" width="7.33203125" customWidth="1"/>
    <col min="15372" max="15372" width="12.109375" customWidth="1"/>
    <col min="15373" max="15373" width="10" customWidth="1"/>
    <col min="15374" max="15374" width="7" customWidth="1"/>
    <col min="15617" max="15617" width="74.33203125" customWidth="1"/>
    <col min="15618" max="15618" width="5" customWidth="1"/>
    <col min="15619" max="15619" width="5.109375" customWidth="1"/>
    <col min="15620" max="15620" width="10" customWidth="1"/>
    <col min="15621" max="15621" width="9.6640625" customWidth="1"/>
    <col min="15622" max="15622" width="7.109375" customWidth="1"/>
    <col min="15623" max="15623" width="6.88671875" customWidth="1"/>
    <col min="15624" max="15624" width="9.5546875" customWidth="1"/>
    <col min="15625" max="15626" width="12.109375" customWidth="1"/>
    <col min="15627" max="15627" width="7.33203125" customWidth="1"/>
    <col min="15628" max="15628" width="12.109375" customWidth="1"/>
    <col min="15629" max="15629" width="10" customWidth="1"/>
    <col min="15630" max="15630" width="7" customWidth="1"/>
    <col min="15873" max="15873" width="74.33203125" customWidth="1"/>
    <col min="15874" max="15874" width="5" customWidth="1"/>
    <col min="15875" max="15875" width="5.109375" customWidth="1"/>
    <col min="15876" max="15876" width="10" customWidth="1"/>
    <col min="15877" max="15877" width="9.6640625" customWidth="1"/>
    <col min="15878" max="15878" width="7.109375" customWidth="1"/>
    <col min="15879" max="15879" width="6.88671875" customWidth="1"/>
    <col min="15880" max="15880" width="9.5546875" customWidth="1"/>
    <col min="15881" max="15882" width="12.109375" customWidth="1"/>
    <col min="15883" max="15883" width="7.33203125" customWidth="1"/>
    <col min="15884" max="15884" width="12.109375" customWidth="1"/>
    <col min="15885" max="15885" width="10" customWidth="1"/>
    <col min="15886" max="15886" width="7" customWidth="1"/>
    <col min="16129" max="16129" width="74.33203125" customWidth="1"/>
    <col min="16130" max="16130" width="5" customWidth="1"/>
    <col min="16131" max="16131" width="5.109375" customWidth="1"/>
    <col min="16132" max="16132" width="10" customWidth="1"/>
    <col min="16133" max="16133" width="9.6640625" customWidth="1"/>
    <col min="16134" max="16134" width="7.109375" customWidth="1"/>
    <col min="16135" max="16135" width="6.88671875" customWidth="1"/>
    <col min="16136" max="16136" width="9.5546875" customWidth="1"/>
    <col min="16137" max="16138" width="12.109375" customWidth="1"/>
    <col min="16139" max="16139" width="7.33203125" customWidth="1"/>
    <col min="16140" max="16140" width="12.109375" customWidth="1"/>
    <col min="16141" max="16141" width="10" customWidth="1"/>
    <col min="16142" max="16142" width="7" customWidth="1"/>
  </cols>
  <sheetData>
    <row r="1" spans="1:17" s="1" customFormat="1" ht="15" customHeight="1" x14ac:dyDescent="0.25">
      <c r="H1" s="194"/>
      <c r="I1" s="95" t="s">
        <v>233</v>
      </c>
      <c r="J1" s="95"/>
      <c r="K1" s="95"/>
      <c r="L1" s="95"/>
      <c r="M1" s="95"/>
      <c r="N1" s="194"/>
    </row>
    <row r="2" spans="1:17" s="1" customFormat="1" ht="13.8" x14ac:dyDescent="0.25">
      <c r="G2" s="194"/>
      <c r="H2" s="194"/>
      <c r="I2" s="95"/>
      <c r="J2" s="95"/>
      <c r="K2" s="95"/>
      <c r="L2" s="95"/>
      <c r="M2" s="95"/>
      <c r="N2" s="194"/>
    </row>
    <row r="3" spans="1:17" s="1" customFormat="1" ht="13.8" x14ac:dyDescent="0.25">
      <c r="A3" s="5" t="s">
        <v>118</v>
      </c>
      <c r="B3" s="5"/>
      <c r="C3" s="5"/>
      <c r="D3" s="5"/>
      <c r="E3" s="5"/>
      <c r="F3" s="5"/>
      <c r="G3" s="5"/>
      <c r="H3" s="5"/>
      <c r="I3" s="5"/>
      <c r="J3" s="5"/>
      <c r="K3" s="5"/>
      <c r="L3" s="5"/>
      <c r="M3" s="5"/>
      <c r="N3" s="194"/>
    </row>
    <row r="4" spans="1:17" s="1" customFormat="1" ht="13.8" x14ac:dyDescent="0.25">
      <c r="A4" s="5" t="s">
        <v>234</v>
      </c>
      <c r="B4" s="5"/>
      <c r="C4" s="5"/>
      <c r="D4" s="5"/>
      <c r="E4" s="5"/>
      <c r="F4" s="5"/>
      <c r="G4" s="5"/>
      <c r="H4" s="5"/>
      <c r="I4" s="5"/>
      <c r="J4" s="5"/>
      <c r="K4" s="5"/>
      <c r="L4" s="5"/>
      <c r="M4" s="5"/>
      <c r="N4" s="99"/>
      <c r="O4" s="99"/>
      <c r="P4" s="99"/>
      <c r="Q4" s="99"/>
    </row>
    <row r="5" spans="1:17" s="1" customFormat="1" ht="13.5" customHeight="1" x14ac:dyDescent="0.25">
      <c r="A5" s="96" t="str">
        <f>IF([1]ЗАПОЛНИТЬ!$F$7=1,CONCATENATE([1]шапки!A4),CONCATENATE([1]шапки!A4,[1]шапки!C4))</f>
        <v xml:space="preserve">(форма </v>
      </c>
      <c r="B5" s="96"/>
      <c r="C5" s="96"/>
      <c r="D5" s="97" t="str">
        <f>IF([1]ЗАПОЛНИТЬ!$F$7=1,[1]шапки!C4,[1]шапки!D4)</f>
        <v xml:space="preserve">№ 4-2д, </v>
      </c>
      <c r="E5" s="99" t="str">
        <f>IF([1]ЗАПОЛНИТЬ!$F$7=1,[1]шапки!D4,"")</f>
        <v>№ 4-2м),</v>
      </c>
      <c r="F5" s="99"/>
      <c r="G5" s="98"/>
      <c r="H5" s="98"/>
      <c r="I5" s="99"/>
      <c r="J5" s="99"/>
      <c r="K5" s="99"/>
      <c r="L5" s="99"/>
      <c r="M5" s="99"/>
      <c r="N5" s="99"/>
      <c r="O5" s="99"/>
      <c r="P5" s="99"/>
      <c r="Q5" s="99"/>
    </row>
    <row r="6" spans="1:17" s="1" customFormat="1" ht="13.8" x14ac:dyDescent="0.25">
      <c r="A6" s="5" t="str">
        <f>CONCATENATE("за ",[1]ЗАПОЛНИТЬ!$B$17," ",[1]ЗАПОЛНИТЬ!$C$17)</f>
        <v>за І квартал 2016 р.</v>
      </c>
      <c r="B6" s="5"/>
      <c r="C6" s="5"/>
      <c r="D6" s="5"/>
      <c r="E6" s="5"/>
      <c r="F6" s="5"/>
      <c r="G6" s="5"/>
      <c r="H6" s="5"/>
      <c r="I6" s="5"/>
      <c r="J6" s="5"/>
      <c r="K6" s="5"/>
      <c r="L6" s="5"/>
      <c r="M6" s="5"/>
    </row>
    <row r="7" spans="1:17" s="21" customFormat="1" ht="4.5" hidden="1" customHeight="1" x14ac:dyDescent="0.2"/>
    <row r="8" spans="1:17" s="21" customFormat="1" ht="9" customHeight="1" x14ac:dyDescent="0.2">
      <c r="M8" s="195" t="s">
        <v>2</v>
      </c>
      <c r="N8" s="195"/>
    </row>
    <row r="9" spans="1:17" s="21" customFormat="1" ht="12" x14ac:dyDescent="0.25">
      <c r="A9" s="196" t="s">
        <v>3</v>
      </c>
      <c r="B9" s="104" t="str">
        <f>[1]ЗАПОЛНИТЬ!B3</f>
        <v>Відділ освіти Амур - Нижньодніпровської районної у місті ради</v>
      </c>
      <c r="C9" s="104"/>
      <c r="D9" s="104"/>
      <c r="E9" s="104"/>
      <c r="F9" s="104"/>
      <c r="G9" s="104"/>
      <c r="H9" s="104"/>
      <c r="I9" s="104"/>
      <c r="J9" s="104"/>
      <c r="K9" s="197"/>
      <c r="L9" s="198" t="str">
        <f>[1]ЗАПОЛНИТЬ!A13</f>
        <v>за ЄДРПОУ</v>
      </c>
      <c r="M9" s="106" t="str">
        <f>[1]ЗАПОЛНИТЬ!B13</f>
        <v>37969169</v>
      </c>
      <c r="N9" s="106"/>
      <c r="O9" s="199"/>
    </row>
    <row r="10" spans="1:17" s="21" customFormat="1" ht="11.25" customHeight="1" x14ac:dyDescent="0.2">
      <c r="A10" s="107" t="s">
        <v>5</v>
      </c>
      <c r="B10" s="108" t="str">
        <f>[1]ЗАПОЛНИТЬ!B5</f>
        <v>49023,м. Дніпропетровськ, пр.Мануйлівський,31</v>
      </c>
      <c r="C10" s="108"/>
      <c r="D10" s="108"/>
      <c r="E10" s="108"/>
      <c r="F10" s="108"/>
      <c r="G10" s="108"/>
      <c r="H10" s="108"/>
      <c r="I10" s="108"/>
      <c r="J10" s="108"/>
      <c r="K10" s="200"/>
      <c r="L10" s="198" t="str">
        <f>[1]ЗАПОЛНИТЬ!A14</f>
        <v>за КОАТУУ</v>
      </c>
      <c r="M10" s="109">
        <f>[1]ЗАПОЛНИТЬ!B14</f>
        <v>1210136300</v>
      </c>
      <c r="N10" s="109"/>
      <c r="O10" s="107"/>
    </row>
    <row r="11" spans="1:17" s="21" customFormat="1" ht="11.25" customHeight="1" x14ac:dyDescent="0.2">
      <c r="A11" s="107" t="str">
        <f>[1]Ф.4.1.КФК20!A11</f>
        <v>Організаційно-правова форма господарювання</v>
      </c>
      <c r="B11" s="108" t="str">
        <f>[1]ЗАПОЛНИТЬ!D15</f>
        <v>Орган місцевого самоврядування</v>
      </c>
      <c r="C11" s="108"/>
      <c r="D11" s="108"/>
      <c r="E11" s="108"/>
      <c r="F11" s="108"/>
      <c r="G11" s="108"/>
      <c r="H11" s="108"/>
      <c r="I11" s="108"/>
      <c r="J11" s="108"/>
      <c r="K11" s="200"/>
      <c r="L11" s="198" t="str">
        <f>[1]ЗАПОЛНИТЬ!A15</f>
        <v>за КОПФГ</v>
      </c>
      <c r="M11" s="109">
        <f>[1]ЗАПОЛНИТЬ!B15</f>
        <v>420</v>
      </c>
      <c r="N11" s="109"/>
      <c r="O11" s="107"/>
    </row>
    <row r="12" spans="1:17" s="21" customFormat="1" ht="11.4" x14ac:dyDescent="0.25">
      <c r="A12" s="110" t="s">
        <v>119</v>
      </c>
      <c r="B12" s="110"/>
      <c r="C12" s="110"/>
      <c r="D12" s="201" t="str">
        <f>[1]ЗАПОЛНИТЬ!H9</f>
        <v>-</v>
      </c>
      <c r="E12" s="202" t="str">
        <f>IF(D12&gt;0,VLOOKUP(D12,'[1]ДовидникКВК(ГОС)'!A$1:B$65536,2,FALSE),"")</f>
        <v>-</v>
      </c>
      <c r="F12" s="202"/>
      <c r="G12" s="202"/>
      <c r="H12" s="202"/>
      <c r="I12" s="202"/>
      <c r="J12" s="202"/>
      <c r="K12" s="203"/>
      <c r="L12" s="114"/>
      <c r="M12" s="114"/>
      <c r="N12" s="204"/>
      <c r="O12" s="199"/>
    </row>
    <row r="13" spans="1:17" s="21" customFormat="1" ht="10.8" x14ac:dyDescent="0.25">
      <c r="A13" s="110" t="s">
        <v>120</v>
      </c>
      <c r="B13" s="110"/>
      <c r="C13" s="110"/>
      <c r="D13" s="233"/>
      <c r="E13" s="234" t="str">
        <f>IF(D13&gt;0,VLOOKUP(D13,[1]ДовидникКПК!B$1:C$65536,2,FALSE),"")</f>
        <v/>
      </c>
      <c r="F13" s="234"/>
      <c r="G13" s="234"/>
      <c r="H13" s="234"/>
      <c r="I13" s="234"/>
      <c r="J13" s="234"/>
      <c r="K13" s="234"/>
      <c r="L13" s="234"/>
      <c r="M13" s="234"/>
      <c r="N13" s="207"/>
      <c r="O13" s="199"/>
    </row>
    <row r="14" spans="1:17" s="21" customFormat="1" ht="10.8" x14ac:dyDescent="0.25">
      <c r="A14" s="110" t="s">
        <v>8</v>
      </c>
      <c r="B14" s="110"/>
      <c r="C14" s="110"/>
      <c r="D14" s="117" t="str">
        <f>[1]ЗАПОЛНИТЬ!H10</f>
        <v>10</v>
      </c>
      <c r="E14" s="202" t="str">
        <f>[1]ЗАПОЛНИТЬ!I10</f>
        <v>Орган з питань освіти і науки</v>
      </c>
      <c r="F14" s="202"/>
      <c r="G14" s="202"/>
      <c r="H14" s="202"/>
      <c r="I14" s="202"/>
      <c r="J14" s="202"/>
      <c r="K14" s="202"/>
      <c r="L14" s="202"/>
      <c r="M14" s="202"/>
      <c r="N14" s="207"/>
      <c r="O14" s="199"/>
    </row>
    <row r="15" spans="1:17" s="21" customFormat="1" ht="30.75" customHeight="1" x14ac:dyDescent="0.25">
      <c r="A15" s="110" t="s">
        <v>121</v>
      </c>
      <c r="B15" s="110"/>
      <c r="C15" s="110"/>
      <c r="D15" s="235" t="s">
        <v>231</v>
      </c>
      <c r="E15" s="202" t="str">
        <f>IF(D15&gt;0,VLOOKUP(D15,[1]ДовидникКФК!A$1:B$65536,2,FALSE),"")</f>
        <v>Загальноосвітні школи (в т.ч. школа-дитячий садок, інтернат при школі), спеціалізовані школи, ліцеї, гімназії, колегіуми</v>
      </c>
      <c r="F15" s="202"/>
      <c r="G15" s="202"/>
      <c r="H15" s="202"/>
      <c r="I15" s="202"/>
      <c r="J15" s="202"/>
      <c r="K15" s="202"/>
      <c r="L15" s="202"/>
      <c r="M15" s="202"/>
      <c r="N15" s="207"/>
      <c r="O15" s="199"/>
    </row>
    <row r="16" spans="1:17" s="21" customFormat="1" ht="10.199999999999999" x14ac:dyDescent="0.2">
      <c r="A16" s="122" t="s">
        <v>9</v>
      </c>
    </row>
    <row r="17" spans="1:14" s="21" customFormat="1" ht="10.8" thickBot="1" x14ac:dyDescent="0.25">
      <c r="A17" s="122" t="s">
        <v>10</v>
      </c>
    </row>
    <row r="18" spans="1:14" s="21" customFormat="1" ht="11.25" customHeight="1" thickTop="1" thickBot="1" x14ac:dyDescent="0.25">
      <c r="A18" s="29" t="s">
        <v>124</v>
      </c>
      <c r="B18" s="29" t="s">
        <v>235</v>
      </c>
      <c r="C18" s="29" t="s">
        <v>13</v>
      </c>
      <c r="D18" s="29" t="s">
        <v>236</v>
      </c>
      <c r="E18" s="29" t="s">
        <v>127</v>
      </c>
      <c r="F18" s="29"/>
      <c r="G18" s="29" t="s">
        <v>128</v>
      </c>
      <c r="H18" s="29" t="s">
        <v>237</v>
      </c>
      <c r="I18" s="29" t="s">
        <v>238</v>
      </c>
      <c r="J18" s="29" t="s">
        <v>132</v>
      </c>
      <c r="K18" s="29"/>
      <c r="L18" s="29" t="s">
        <v>133</v>
      </c>
      <c r="M18" s="123" t="s">
        <v>134</v>
      </c>
      <c r="N18" s="123"/>
    </row>
    <row r="19" spans="1:14" s="21" customFormat="1" ht="16.5" customHeight="1" thickTop="1" thickBot="1" x14ac:dyDescent="0.25">
      <c r="A19" s="29"/>
      <c r="B19" s="29"/>
      <c r="C19" s="29"/>
      <c r="D19" s="29"/>
      <c r="E19" s="29"/>
      <c r="F19" s="29"/>
      <c r="G19" s="29"/>
      <c r="H19" s="29"/>
      <c r="I19" s="29"/>
      <c r="J19" s="29"/>
      <c r="K19" s="29"/>
      <c r="L19" s="29"/>
      <c r="M19" s="123"/>
      <c r="N19" s="123"/>
    </row>
    <row r="20" spans="1:14" s="21" customFormat="1" ht="57.75" customHeight="1" thickTop="1" thickBot="1" x14ac:dyDescent="0.25">
      <c r="A20" s="29"/>
      <c r="B20" s="29"/>
      <c r="C20" s="29"/>
      <c r="D20" s="29"/>
      <c r="E20" s="125" t="s">
        <v>135</v>
      </c>
      <c r="F20" s="208" t="s">
        <v>136</v>
      </c>
      <c r="G20" s="29"/>
      <c r="H20" s="29"/>
      <c r="I20" s="29"/>
      <c r="J20" s="125" t="s">
        <v>135</v>
      </c>
      <c r="K20" s="208" t="s">
        <v>239</v>
      </c>
      <c r="L20" s="29"/>
      <c r="M20" s="125" t="s">
        <v>135</v>
      </c>
      <c r="N20" s="209" t="s">
        <v>136</v>
      </c>
    </row>
    <row r="21" spans="1:14" s="21" customFormat="1" ht="11.4" thickTop="1" thickBot="1" x14ac:dyDescent="0.25">
      <c r="A21" s="78">
        <v>1</v>
      </c>
      <c r="B21" s="78">
        <v>2</v>
      </c>
      <c r="C21" s="78">
        <v>3</v>
      </c>
      <c r="D21" s="78">
        <v>4</v>
      </c>
      <c r="E21" s="78">
        <v>5</v>
      </c>
      <c r="F21" s="78">
        <v>6</v>
      </c>
      <c r="G21" s="78">
        <v>7</v>
      </c>
      <c r="H21" s="78">
        <v>8</v>
      </c>
      <c r="I21" s="78">
        <v>9</v>
      </c>
      <c r="J21" s="78">
        <v>10</v>
      </c>
      <c r="K21" s="78">
        <v>11</v>
      </c>
      <c r="L21" s="78">
        <v>12</v>
      </c>
      <c r="M21" s="78">
        <v>13</v>
      </c>
      <c r="N21" s="78">
        <v>14</v>
      </c>
    </row>
    <row r="22" spans="1:14" s="21" customFormat="1" ht="11.4" thickTop="1" thickBot="1" x14ac:dyDescent="0.25">
      <c r="A22" s="78" t="s">
        <v>143</v>
      </c>
      <c r="B22" s="64" t="s">
        <v>144</v>
      </c>
      <c r="C22" s="128" t="s">
        <v>145</v>
      </c>
      <c r="D22" s="129">
        <f>SUM(D23:D27)</f>
        <v>660299.5</v>
      </c>
      <c r="E22" s="173">
        <v>12944.64</v>
      </c>
      <c r="F22" s="173">
        <v>0</v>
      </c>
      <c r="G22" s="173">
        <v>0</v>
      </c>
      <c r="H22" s="129">
        <f>H25</f>
        <v>0</v>
      </c>
      <c r="I22" s="129">
        <f>SUM(I23:I26)</f>
        <v>665022.41</v>
      </c>
      <c r="J22" s="130" t="s">
        <v>144</v>
      </c>
      <c r="K22" s="130" t="s">
        <v>144</v>
      </c>
      <c r="L22" s="130" t="s">
        <v>144</v>
      </c>
      <c r="M22" s="129">
        <f>E22-F22-G22+I22-J28-K28</f>
        <v>30531.090000000084</v>
      </c>
      <c r="N22" s="129">
        <v>0</v>
      </c>
    </row>
    <row r="23" spans="1:14" s="21" customFormat="1" ht="11.4" thickTop="1" thickBot="1" x14ac:dyDescent="0.25">
      <c r="A23" s="131" t="s">
        <v>240</v>
      </c>
      <c r="B23" s="64" t="s">
        <v>144</v>
      </c>
      <c r="C23" s="128" t="s">
        <v>147</v>
      </c>
      <c r="D23" s="175">
        <v>624616.86</v>
      </c>
      <c r="E23" s="130" t="s">
        <v>144</v>
      </c>
      <c r="F23" s="130" t="s">
        <v>144</v>
      </c>
      <c r="G23" s="130" t="s">
        <v>144</v>
      </c>
      <c r="H23" s="130" t="s">
        <v>144</v>
      </c>
      <c r="I23" s="175">
        <v>624616.86</v>
      </c>
      <c r="J23" s="130" t="s">
        <v>144</v>
      </c>
      <c r="K23" s="130" t="s">
        <v>144</v>
      </c>
      <c r="L23" s="130" t="s">
        <v>144</v>
      </c>
      <c r="M23" s="130" t="s">
        <v>144</v>
      </c>
      <c r="N23" s="130" t="s">
        <v>144</v>
      </c>
    </row>
    <row r="24" spans="1:14" s="21" customFormat="1" ht="27.75" customHeight="1" thickTop="1" thickBot="1" x14ac:dyDescent="0.25">
      <c r="A24" s="210" t="s">
        <v>241</v>
      </c>
      <c r="B24" s="64" t="s">
        <v>144</v>
      </c>
      <c r="C24" s="128" t="s">
        <v>149</v>
      </c>
      <c r="D24" s="175">
        <v>22738</v>
      </c>
      <c r="E24" s="130" t="s">
        <v>144</v>
      </c>
      <c r="F24" s="130" t="s">
        <v>144</v>
      </c>
      <c r="G24" s="130" t="s">
        <v>144</v>
      </c>
      <c r="H24" s="130" t="s">
        <v>144</v>
      </c>
      <c r="I24" s="175">
        <v>40405.550000000003</v>
      </c>
      <c r="J24" s="130" t="s">
        <v>144</v>
      </c>
      <c r="K24" s="130" t="s">
        <v>144</v>
      </c>
      <c r="L24" s="130" t="s">
        <v>144</v>
      </c>
      <c r="M24" s="130" t="s">
        <v>144</v>
      </c>
      <c r="N24" s="130" t="s">
        <v>144</v>
      </c>
    </row>
    <row r="25" spans="1:14" s="21" customFormat="1" ht="43.5" customHeight="1" thickTop="1" thickBot="1" x14ac:dyDescent="0.25">
      <c r="A25" s="210" t="s">
        <v>242</v>
      </c>
      <c r="B25" s="64" t="s">
        <v>144</v>
      </c>
      <c r="C25" s="128" t="s">
        <v>151</v>
      </c>
      <c r="D25" s="175">
        <v>0</v>
      </c>
      <c r="E25" s="130" t="s">
        <v>144</v>
      </c>
      <c r="F25" s="130" t="s">
        <v>144</v>
      </c>
      <c r="G25" s="130" t="s">
        <v>144</v>
      </c>
      <c r="H25" s="211">
        <v>0</v>
      </c>
      <c r="I25" s="175">
        <v>0</v>
      </c>
      <c r="J25" s="130" t="s">
        <v>144</v>
      </c>
      <c r="K25" s="130" t="s">
        <v>144</v>
      </c>
      <c r="L25" s="130" t="s">
        <v>144</v>
      </c>
      <c r="M25" s="130" t="s">
        <v>144</v>
      </c>
      <c r="N25" s="130" t="s">
        <v>144</v>
      </c>
    </row>
    <row r="26" spans="1:14" s="21" customFormat="1" ht="16.8" thickTop="1" thickBot="1" x14ac:dyDescent="0.25">
      <c r="A26" s="210" t="s">
        <v>243</v>
      </c>
      <c r="B26" s="64" t="s">
        <v>144</v>
      </c>
      <c r="C26" s="128" t="s">
        <v>153</v>
      </c>
      <c r="D26" s="175">
        <v>0</v>
      </c>
      <c r="E26" s="130" t="s">
        <v>144</v>
      </c>
      <c r="F26" s="130" t="s">
        <v>144</v>
      </c>
      <c r="G26" s="130" t="s">
        <v>144</v>
      </c>
      <c r="H26" s="130" t="s">
        <v>144</v>
      </c>
      <c r="I26" s="175">
        <v>0</v>
      </c>
      <c r="J26" s="130" t="s">
        <v>144</v>
      </c>
      <c r="K26" s="130" t="s">
        <v>144</v>
      </c>
      <c r="L26" s="130" t="s">
        <v>144</v>
      </c>
      <c r="M26" s="130" t="s">
        <v>144</v>
      </c>
      <c r="N26" s="130" t="s">
        <v>144</v>
      </c>
    </row>
    <row r="27" spans="1:14" s="21" customFormat="1" ht="11.4" thickTop="1" thickBot="1" x14ac:dyDescent="0.25">
      <c r="A27" s="131" t="s">
        <v>154</v>
      </c>
      <c r="B27" s="64" t="s">
        <v>144</v>
      </c>
      <c r="C27" s="128" t="s">
        <v>155</v>
      </c>
      <c r="D27" s="175">
        <v>12944.64</v>
      </c>
      <c r="E27" s="130" t="s">
        <v>144</v>
      </c>
      <c r="F27" s="130" t="s">
        <v>144</v>
      </c>
      <c r="G27" s="130" t="s">
        <v>144</v>
      </c>
      <c r="H27" s="130" t="s">
        <v>144</v>
      </c>
      <c r="I27" s="130" t="s">
        <v>144</v>
      </c>
      <c r="J27" s="130" t="s">
        <v>144</v>
      </c>
      <c r="K27" s="130" t="s">
        <v>144</v>
      </c>
      <c r="L27" s="130" t="s">
        <v>144</v>
      </c>
      <c r="M27" s="130" t="s">
        <v>144</v>
      </c>
      <c r="N27" s="130" t="s">
        <v>144</v>
      </c>
    </row>
    <row r="28" spans="1:14" s="21" customFormat="1" ht="11.4" thickTop="1" thickBot="1" x14ac:dyDescent="0.25">
      <c r="A28" s="212" t="s">
        <v>244</v>
      </c>
      <c r="B28" s="64" t="s">
        <v>144</v>
      </c>
      <c r="C28" s="128" t="s">
        <v>157</v>
      </c>
      <c r="D28" s="129">
        <f>D30+D65+D88+D97</f>
        <v>660299.5</v>
      </c>
      <c r="E28" s="130" t="s">
        <v>144</v>
      </c>
      <c r="F28" s="130" t="s">
        <v>144</v>
      </c>
      <c r="G28" s="130" t="s">
        <v>144</v>
      </c>
      <c r="H28" s="130" t="s">
        <v>144</v>
      </c>
      <c r="I28" s="130" t="s">
        <v>144</v>
      </c>
      <c r="J28" s="129">
        <f>J30+J65+J88+J97</f>
        <v>647435.96</v>
      </c>
      <c r="K28" s="129">
        <f>K30+K65+K88+K97</f>
        <v>0</v>
      </c>
      <c r="L28" s="129">
        <f>L30+L65+L88+L97</f>
        <v>656074.78999999992</v>
      </c>
      <c r="M28" s="130" t="s">
        <v>144</v>
      </c>
      <c r="N28" s="130" t="s">
        <v>144</v>
      </c>
    </row>
    <row r="29" spans="1:14" s="21" customFormat="1" ht="11.4" thickTop="1" thickBot="1" x14ac:dyDescent="0.25">
      <c r="A29" s="213" t="s">
        <v>158</v>
      </c>
      <c r="B29" s="214"/>
      <c r="C29" s="215"/>
      <c r="D29" s="211"/>
      <c r="E29" s="130"/>
      <c r="F29" s="130"/>
      <c r="G29" s="130"/>
      <c r="H29" s="130"/>
      <c r="I29" s="130"/>
      <c r="J29" s="211"/>
      <c r="K29" s="211"/>
      <c r="L29" s="211"/>
      <c r="M29" s="130"/>
      <c r="N29" s="130"/>
    </row>
    <row r="30" spans="1:14" s="21" customFormat="1" ht="11.4" thickTop="1" thickBot="1" x14ac:dyDescent="0.25">
      <c r="A30" s="64" t="s">
        <v>159</v>
      </c>
      <c r="B30" s="64">
        <v>2000</v>
      </c>
      <c r="C30" s="128" t="s">
        <v>160</v>
      </c>
      <c r="D30" s="129">
        <f>D31+D36+D53+D56+D60+D64</f>
        <v>510414.73</v>
      </c>
      <c r="E30" s="130" t="s">
        <v>144</v>
      </c>
      <c r="F30" s="130" t="s">
        <v>144</v>
      </c>
      <c r="G30" s="130" t="s">
        <v>144</v>
      </c>
      <c r="H30" s="130" t="s">
        <v>144</v>
      </c>
      <c r="I30" s="130" t="s">
        <v>144</v>
      </c>
      <c r="J30" s="129">
        <f>J31+J36+J53+J56+J60+J64</f>
        <v>497551.18999999994</v>
      </c>
      <c r="K30" s="129">
        <f>K31+K36+K53+K56+K60+K64</f>
        <v>0</v>
      </c>
      <c r="L30" s="129">
        <f>L31+L36+L53+L56+L60+L64</f>
        <v>506190.01999999996</v>
      </c>
      <c r="M30" s="130" t="s">
        <v>144</v>
      </c>
      <c r="N30" s="130" t="s">
        <v>144</v>
      </c>
    </row>
    <row r="31" spans="1:14" s="21" customFormat="1" ht="11.4" thickTop="1" thickBot="1" x14ac:dyDescent="0.25">
      <c r="A31" s="133" t="s">
        <v>161</v>
      </c>
      <c r="B31" s="64">
        <v>2100</v>
      </c>
      <c r="C31" s="128" t="s">
        <v>162</v>
      </c>
      <c r="D31" s="129">
        <f>D32+D35</f>
        <v>0</v>
      </c>
      <c r="E31" s="130" t="s">
        <v>144</v>
      </c>
      <c r="F31" s="130" t="s">
        <v>144</v>
      </c>
      <c r="G31" s="130" t="s">
        <v>144</v>
      </c>
      <c r="H31" s="130" t="s">
        <v>144</v>
      </c>
      <c r="I31" s="130" t="s">
        <v>144</v>
      </c>
      <c r="J31" s="129">
        <f>J32+J35</f>
        <v>0</v>
      </c>
      <c r="K31" s="129">
        <f>K32+K35</f>
        <v>0</v>
      </c>
      <c r="L31" s="129">
        <f>L32+L35</f>
        <v>0</v>
      </c>
      <c r="M31" s="130" t="s">
        <v>144</v>
      </c>
      <c r="N31" s="130" t="s">
        <v>144</v>
      </c>
    </row>
    <row r="32" spans="1:14" s="21" customFormat="1" ht="11.4" thickTop="1" thickBot="1" x14ac:dyDescent="0.25">
      <c r="A32" s="134" t="s">
        <v>163</v>
      </c>
      <c r="B32" s="135">
        <v>2110</v>
      </c>
      <c r="C32" s="216" t="s">
        <v>245</v>
      </c>
      <c r="D32" s="174">
        <f>SUM(D33:D34)</f>
        <v>0</v>
      </c>
      <c r="E32" s="130" t="s">
        <v>144</v>
      </c>
      <c r="F32" s="130" t="s">
        <v>144</v>
      </c>
      <c r="G32" s="130" t="s">
        <v>144</v>
      </c>
      <c r="H32" s="130" t="s">
        <v>144</v>
      </c>
      <c r="I32" s="130" t="s">
        <v>144</v>
      </c>
      <c r="J32" s="174">
        <f>SUM(J33:J34)</f>
        <v>0</v>
      </c>
      <c r="K32" s="174">
        <f>SUM(K33:K34)</f>
        <v>0</v>
      </c>
      <c r="L32" s="174">
        <f>SUM(L33:L34)</f>
        <v>0</v>
      </c>
      <c r="M32" s="130" t="s">
        <v>144</v>
      </c>
      <c r="N32" s="130" t="s">
        <v>144</v>
      </c>
    </row>
    <row r="33" spans="1:14" s="21" customFormat="1" ht="11.4" thickTop="1" thickBot="1" x14ac:dyDescent="0.25">
      <c r="A33" s="136" t="s">
        <v>164</v>
      </c>
      <c r="B33" s="125">
        <v>2111</v>
      </c>
      <c r="C33" s="125">
        <v>110</v>
      </c>
      <c r="D33" s="175">
        <v>0</v>
      </c>
      <c r="E33" s="130" t="s">
        <v>144</v>
      </c>
      <c r="F33" s="130" t="s">
        <v>144</v>
      </c>
      <c r="G33" s="130" t="s">
        <v>144</v>
      </c>
      <c r="H33" s="130" t="s">
        <v>144</v>
      </c>
      <c r="I33" s="130" t="s">
        <v>144</v>
      </c>
      <c r="J33" s="175">
        <v>0</v>
      </c>
      <c r="K33" s="175">
        <v>0</v>
      </c>
      <c r="L33" s="175">
        <v>0</v>
      </c>
      <c r="M33" s="130" t="s">
        <v>144</v>
      </c>
      <c r="N33" s="130" t="s">
        <v>144</v>
      </c>
    </row>
    <row r="34" spans="1:14" s="21" customFormat="1" ht="11.4" thickTop="1" thickBot="1" x14ac:dyDescent="0.25">
      <c r="A34" s="136" t="s">
        <v>165</v>
      </c>
      <c r="B34" s="125">
        <v>2112</v>
      </c>
      <c r="C34" s="125">
        <v>120</v>
      </c>
      <c r="D34" s="175">
        <v>0</v>
      </c>
      <c r="E34" s="130" t="s">
        <v>144</v>
      </c>
      <c r="F34" s="130" t="s">
        <v>144</v>
      </c>
      <c r="G34" s="130" t="s">
        <v>144</v>
      </c>
      <c r="H34" s="130" t="s">
        <v>144</v>
      </c>
      <c r="I34" s="130" t="s">
        <v>144</v>
      </c>
      <c r="J34" s="175">
        <v>0</v>
      </c>
      <c r="K34" s="175">
        <v>0</v>
      </c>
      <c r="L34" s="175">
        <v>0</v>
      </c>
      <c r="M34" s="130" t="s">
        <v>144</v>
      </c>
      <c r="N34" s="130" t="s">
        <v>144</v>
      </c>
    </row>
    <row r="35" spans="1:14" s="21" customFormat="1" ht="12" customHeight="1" thickTop="1" thickBot="1" x14ac:dyDescent="0.25">
      <c r="A35" s="137" t="s">
        <v>166</v>
      </c>
      <c r="B35" s="135">
        <v>2120</v>
      </c>
      <c r="C35" s="135">
        <v>130</v>
      </c>
      <c r="D35" s="177">
        <v>0</v>
      </c>
      <c r="E35" s="130" t="s">
        <v>144</v>
      </c>
      <c r="F35" s="130" t="s">
        <v>144</v>
      </c>
      <c r="G35" s="130" t="s">
        <v>144</v>
      </c>
      <c r="H35" s="130" t="s">
        <v>144</v>
      </c>
      <c r="I35" s="130" t="s">
        <v>144</v>
      </c>
      <c r="J35" s="177">
        <v>0</v>
      </c>
      <c r="K35" s="177">
        <v>0</v>
      </c>
      <c r="L35" s="177">
        <v>0</v>
      </c>
      <c r="M35" s="130" t="s">
        <v>144</v>
      </c>
      <c r="N35" s="130" t="s">
        <v>144</v>
      </c>
    </row>
    <row r="36" spans="1:14" s="21" customFormat="1" ht="12" customHeight="1" thickTop="1" thickBot="1" x14ac:dyDescent="0.25">
      <c r="A36" s="138" t="s">
        <v>167</v>
      </c>
      <c r="B36" s="64">
        <v>2200</v>
      </c>
      <c r="C36" s="64">
        <v>140</v>
      </c>
      <c r="D36" s="129">
        <f>SUM(D37:D43)+D50</f>
        <v>510414.73</v>
      </c>
      <c r="E36" s="130" t="s">
        <v>144</v>
      </c>
      <c r="F36" s="130" t="s">
        <v>144</v>
      </c>
      <c r="G36" s="130" t="s">
        <v>144</v>
      </c>
      <c r="H36" s="130" t="s">
        <v>144</v>
      </c>
      <c r="I36" s="130" t="s">
        <v>144</v>
      </c>
      <c r="J36" s="129">
        <f>SUM(J37:J43)+J50</f>
        <v>497551.18999999994</v>
      </c>
      <c r="K36" s="129">
        <f>SUM(K37:K43)+K50</f>
        <v>0</v>
      </c>
      <c r="L36" s="129">
        <f>SUM(L37:L43)+L50</f>
        <v>506190.01999999996</v>
      </c>
      <c r="M36" s="130" t="s">
        <v>144</v>
      </c>
      <c r="N36" s="130" t="s">
        <v>144</v>
      </c>
    </row>
    <row r="37" spans="1:14" s="21" customFormat="1" ht="11.4" thickTop="1" thickBot="1" x14ac:dyDescent="0.25">
      <c r="A37" s="134" t="s">
        <v>168</v>
      </c>
      <c r="B37" s="135">
        <v>2210</v>
      </c>
      <c r="C37" s="135">
        <v>150</v>
      </c>
      <c r="D37" s="177">
        <v>509873.83</v>
      </c>
      <c r="E37" s="130" t="s">
        <v>144</v>
      </c>
      <c r="F37" s="130" t="s">
        <v>144</v>
      </c>
      <c r="G37" s="130" t="s">
        <v>144</v>
      </c>
      <c r="H37" s="130" t="s">
        <v>144</v>
      </c>
      <c r="I37" s="130" t="s">
        <v>144</v>
      </c>
      <c r="J37" s="177">
        <v>497012.29</v>
      </c>
      <c r="K37" s="177">
        <v>0</v>
      </c>
      <c r="L37" s="177">
        <v>505697.76</v>
      </c>
      <c r="M37" s="130" t="s">
        <v>144</v>
      </c>
      <c r="N37" s="130" t="s">
        <v>144</v>
      </c>
    </row>
    <row r="38" spans="1:14" s="21" customFormat="1" ht="11.4" thickTop="1" thickBot="1" x14ac:dyDescent="0.25">
      <c r="A38" s="134" t="s">
        <v>169</v>
      </c>
      <c r="B38" s="135">
        <v>2220</v>
      </c>
      <c r="C38" s="135">
        <v>160</v>
      </c>
      <c r="D38" s="177">
        <v>385.8</v>
      </c>
      <c r="E38" s="130" t="s">
        <v>144</v>
      </c>
      <c r="F38" s="130" t="s">
        <v>144</v>
      </c>
      <c r="G38" s="130" t="s">
        <v>144</v>
      </c>
      <c r="H38" s="130" t="s">
        <v>144</v>
      </c>
      <c r="I38" s="130" t="s">
        <v>144</v>
      </c>
      <c r="J38" s="177">
        <v>385.8</v>
      </c>
      <c r="K38" s="177">
        <v>0</v>
      </c>
      <c r="L38" s="177">
        <v>339.16</v>
      </c>
      <c r="M38" s="130" t="s">
        <v>144</v>
      </c>
      <c r="N38" s="130" t="s">
        <v>144</v>
      </c>
    </row>
    <row r="39" spans="1:14" s="21" customFormat="1" ht="11.4" thickTop="1" thickBot="1" x14ac:dyDescent="0.25">
      <c r="A39" s="134" t="s">
        <v>170</v>
      </c>
      <c r="B39" s="135">
        <v>2230</v>
      </c>
      <c r="C39" s="135">
        <v>170</v>
      </c>
      <c r="D39" s="177">
        <v>0</v>
      </c>
      <c r="E39" s="130" t="s">
        <v>144</v>
      </c>
      <c r="F39" s="130" t="s">
        <v>144</v>
      </c>
      <c r="G39" s="130" t="s">
        <v>144</v>
      </c>
      <c r="H39" s="130" t="s">
        <v>144</v>
      </c>
      <c r="I39" s="130" t="s">
        <v>144</v>
      </c>
      <c r="J39" s="177">
        <v>0</v>
      </c>
      <c r="K39" s="177">
        <v>0</v>
      </c>
      <c r="L39" s="177">
        <v>0</v>
      </c>
      <c r="M39" s="130" t="s">
        <v>144</v>
      </c>
      <c r="N39" s="130" t="s">
        <v>144</v>
      </c>
    </row>
    <row r="40" spans="1:14" s="21" customFormat="1" ht="11.4" thickTop="1" thickBot="1" x14ac:dyDescent="0.25">
      <c r="A40" s="134" t="s">
        <v>171</v>
      </c>
      <c r="B40" s="135">
        <v>2240</v>
      </c>
      <c r="C40" s="135">
        <v>180</v>
      </c>
      <c r="D40" s="177">
        <v>155.1</v>
      </c>
      <c r="E40" s="130" t="s">
        <v>144</v>
      </c>
      <c r="F40" s="130" t="s">
        <v>144</v>
      </c>
      <c r="G40" s="130" t="s">
        <v>144</v>
      </c>
      <c r="H40" s="130" t="s">
        <v>144</v>
      </c>
      <c r="I40" s="130" t="s">
        <v>144</v>
      </c>
      <c r="J40" s="177">
        <v>153.1</v>
      </c>
      <c r="K40" s="177">
        <v>0</v>
      </c>
      <c r="L40" s="177">
        <v>153.1</v>
      </c>
      <c r="M40" s="130" t="s">
        <v>144</v>
      </c>
      <c r="N40" s="130" t="s">
        <v>144</v>
      </c>
    </row>
    <row r="41" spans="1:14" s="21" customFormat="1" ht="11.4" thickTop="1" thickBot="1" x14ac:dyDescent="0.25">
      <c r="A41" s="134" t="s">
        <v>172</v>
      </c>
      <c r="B41" s="135">
        <v>2250</v>
      </c>
      <c r="C41" s="135">
        <v>190</v>
      </c>
      <c r="D41" s="177">
        <v>0</v>
      </c>
      <c r="E41" s="130" t="s">
        <v>144</v>
      </c>
      <c r="F41" s="130" t="s">
        <v>144</v>
      </c>
      <c r="G41" s="130" t="s">
        <v>144</v>
      </c>
      <c r="H41" s="130" t="s">
        <v>144</v>
      </c>
      <c r="I41" s="130" t="s">
        <v>144</v>
      </c>
      <c r="J41" s="177">
        <v>0</v>
      </c>
      <c r="K41" s="177">
        <v>0</v>
      </c>
      <c r="L41" s="177">
        <v>0</v>
      </c>
      <c r="M41" s="130" t="s">
        <v>144</v>
      </c>
      <c r="N41" s="130" t="s">
        <v>144</v>
      </c>
    </row>
    <row r="42" spans="1:14" s="21" customFormat="1" ht="12.75" customHeight="1" thickTop="1" thickBot="1" x14ac:dyDescent="0.25">
      <c r="A42" s="137" t="s">
        <v>173</v>
      </c>
      <c r="B42" s="135">
        <v>2260</v>
      </c>
      <c r="C42" s="135">
        <v>200</v>
      </c>
      <c r="D42" s="177">
        <v>0</v>
      </c>
      <c r="E42" s="130" t="s">
        <v>144</v>
      </c>
      <c r="F42" s="130" t="s">
        <v>144</v>
      </c>
      <c r="G42" s="130" t="s">
        <v>144</v>
      </c>
      <c r="H42" s="130" t="s">
        <v>144</v>
      </c>
      <c r="I42" s="130" t="s">
        <v>144</v>
      </c>
      <c r="J42" s="177">
        <v>0</v>
      </c>
      <c r="K42" s="177">
        <v>0</v>
      </c>
      <c r="L42" s="177">
        <v>0</v>
      </c>
      <c r="M42" s="130" t="s">
        <v>144</v>
      </c>
      <c r="N42" s="130" t="s">
        <v>144</v>
      </c>
    </row>
    <row r="43" spans="1:14" s="21" customFormat="1" ht="11.4" thickTop="1" thickBot="1" x14ac:dyDescent="0.25">
      <c r="A43" s="137" t="s">
        <v>174</v>
      </c>
      <c r="B43" s="135">
        <v>2270</v>
      </c>
      <c r="C43" s="135">
        <v>210</v>
      </c>
      <c r="D43" s="174">
        <f>SUM(D44:D49)</f>
        <v>0</v>
      </c>
      <c r="E43" s="130" t="s">
        <v>144</v>
      </c>
      <c r="F43" s="130" t="s">
        <v>144</v>
      </c>
      <c r="G43" s="130" t="s">
        <v>144</v>
      </c>
      <c r="H43" s="130" t="s">
        <v>144</v>
      </c>
      <c r="I43" s="130" t="s">
        <v>144</v>
      </c>
      <c r="J43" s="174">
        <f>SUM(J44:J49)</f>
        <v>0</v>
      </c>
      <c r="K43" s="174">
        <f>SUM(K44:K49)</f>
        <v>0</v>
      </c>
      <c r="L43" s="174">
        <f>SUM(L44:L49)</f>
        <v>0</v>
      </c>
      <c r="M43" s="130" t="s">
        <v>144</v>
      </c>
      <c r="N43" s="130" t="s">
        <v>144</v>
      </c>
    </row>
    <row r="44" spans="1:14" s="21" customFormat="1" ht="11.4" thickTop="1" thickBot="1" x14ac:dyDescent="0.25">
      <c r="A44" s="136" t="s">
        <v>175</v>
      </c>
      <c r="B44" s="125">
        <v>2271</v>
      </c>
      <c r="C44" s="125">
        <v>220</v>
      </c>
      <c r="D44" s="175">
        <v>0</v>
      </c>
      <c r="E44" s="130" t="s">
        <v>144</v>
      </c>
      <c r="F44" s="130" t="s">
        <v>144</v>
      </c>
      <c r="G44" s="130" t="s">
        <v>144</v>
      </c>
      <c r="H44" s="130" t="s">
        <v>144</v>
      </c>
      <c r="I44" s="130" t="s">
        <v>144</v>
      </c>
      <c r="J44" s="175">
        <v>0</v>
      </c>
      <c r="K44" s="175">
        <v>0</v>
      </c>
      <c r="L44" s="175">
        <v>0</v>
      </c>
      <c r="M44" s="130" t="s">
        <v>144</v>
      </c>
      <c r="N44" s="130" t="s">
        <v>144</v>
      </c>
    </row>
    <row r="45" spans="1:14" s="21" customFormat="1" ht="11.4" thickTop="1" thickBot="1" x14ac:dyDescent="0.25">
      <c r="A45" s="136" t="s">
        <v>176</v>
      </c>
      <c r="B45" s="125">
        <v>2272</v>
      </c>
      <c r="C45" s="125">
        <v>230</v>
      </c>
      <c r="D45" s="175">
        <v>0</v>
      </c>
      <c r="E45" s="130" t="s">
        <v>144</v>
      </c>
      <c r="F45" s="130" t="s">
        <v>144</v>
      </c>
      <c r="G45" s="130" t="s">
        <v>144</v>
      </c>
      <c r="H45" s="130" t="s">
        <v>144</v>
      </c>
      <c r="I45" s="130" t="s">
        <v>144</v>
      </c>
      <c r="J45" s="175">
        <v>0</v>
      </c>
      <c r="K45" s="175">
        <v>0</v>
      </c>
      <c r="L45" s="175">
        <v>0</v>
      </c>
      <c r="M45" s="130" t="s">
        <v>144</v>
      </c>
      <c r="N45" s="130" t="s">
        <v>144</v>
      </c>
    </row>
    <row r="46" spans="1:14" s="21" customFormat="1" ht="11.4" thickTop="1" thickBot="1" x14ac:dyDescent="0.25">
      <c r="A46" s="136" t="s">
        <v>177</v>
      </c>
      <c r="B46" s="125">
        <v>2273</v>
      </c>
      <c r="C46" s="125">
        <v>240</v>
      </c>
      <c r="D46" s="175">
        <v>0</v>
      </c>
      <c r="E46" s="130" t="s">
        <v>144</v>
      </c>
      <c r="F46" s="130" t="s">
        <v>144</v>
      </c>
      <c r="G46" s="130" t="s">
        <v>144</v>
      </c>
      <c r="H46" s="130" t="s">
        <v>144</v>
      </c>
      <c r="I46" s="130" t="s">
        <v>144</v>
      </c>
      <c r="J46" s="175">
        <v>0</v>
      </c>
      <c r="K46" s="175">
        <v>0</v>
      </c>
      <c r="L46" s="175">
        <v>0</v>
      </c>
      <c r="M46" s="130" t="s">
        <v>144</v>
      </c>
      <c r="N46" s="130" t="s">
        <v>144</v>
      </c>
    </row>
    <row r="47" spans="1:14" s="21" customFormat="1" ht="11.4" thickTop="1" thickBot="1" x14ac:dyDescent="0.25">
      <c r="A47" s="136" t="s">
        <v>178</v>
      </c>
      <c r="B47" s="125">
        <v>2274</v>
      </c>
      <c r="C47" s="125">
        <v>250</v>
      </c>
      <c r="D47" s="175">
        <v>0</v>
      </c>
      <c r="E47" s="130" t="s">
        <v>144</v>
      </c>
      <c r="F47" s="130" t="s">
        <v>144</v>
      </c>
      <c r="G47" s="130" t="s">
        <v>144</v>
      </c>
      <c r="H47" s="130" t="s">
        <v>144</v>
      </c>
      <c r="I47" s="130" t="s">
        <v>144</v>
      </c>
      <c r="J47" s="175">
        <v>0</v>
      </c>
      <c r="K47" s="175">
        <v>0</v>
      </c>
      <c r="L47" s="175">
        <v>0</v>
      </c>
      <c r="M47" s="130" t="s">
        <v>144</v>
      </c>
      <c r="N47" s="130" t="s">
        <v>144</v>
      </c>
    </row>
    <row r="48" spans="1:14" s="21" customFormat="1" ht="11.4" thickTop="1" thickBot="1" x14ac:dyDescent="0.25">
      <c r="A48" s="136" t="s">
        <v>179</v>
      </c>
      <c r="B48" s="125">
        <v>2275</v>
      </c>
      <c r="C48" s="125">
        <v>260</v>
      </c>
      <c r="D48" s="175">
        <v>0</v>
      </c>
      <c r="E48" s="130" t="s">
        <v>144</v>
      </c>
      <c r="F48" s="130" t="s">
        <v>144</v>
      </c>
      <c r="G48" s="130" t="s">
        <v>144</v>
      </c>
      <c r="H48" s="130" t="s">
        <v>144</v>
      </c>
      <c r="I48" s="130" t="s">
        <v>144</v>
      </c>
      <c r="J48" s="175">
        <v>0</v>
      </c>
      <c r="K48" s="175">
        <v>0</v>
      </c>
      <c r="L48" s="175">
        <v>0</v>
      </c>
      <c r="M48" s="130" t="s">
        <v>144</v>
      </c>
      <c r="N48" s="130" t="s">
        <v>144</v>
      </c>
    </row>
    <row r="49" spans="1:14" s="21" customFormat="1" ht="11.4" thickTop="1" thickBot="1" x14ac:dyDescent="0.25">
      <c r="A49" s="136" t="s">
        <v>246</v>
      </c>
      <c r="B49" s="125">
        <v>2276</v>
      </c>
      <c r="C49" s="125">
        <v>270</v>
      </c>
      <c r="D49" s="175">
        <v>0</v>
      </c>
      <c r="E49" s="130" t="s">
        <v>144</v>
      </c>
      <c r="F49" s="130" t="s">
        <v>144</v>
      </c>
      <c r="G49" s="130" t="s">
        <v>144</v>
      </c>
      <c r="H49" s="130" t="s">
        <v>144</v>
      </c>
      <c r="I49" s="130" t="s">
        <v>144</v>
      </c>
      <c r="J49" s="175">
        <v>0</v>
      </c>
      <c r="K49" s="175">
        <v>0</v>
      </c>
      <c r="L49" s="175">
        <v>0</v>
      </c>
      <c r="M49" s="130" t="s">
        <v>144</v>
      </c>
      <c r="N49" s="130" t="s">
        <v>144</v>
      </c>
    </row>
    <row r="50" spans="1:14" s="21" customFormat="1" ht="14.25" customHeight="1" thickTop="1" thickBot="1" x14ac:dyDescent="0.25">
      <c r="A50" s="137" t="s">
        <v>181</v>
      </c>
      <c r="B50" s="135">
        <v>2280</v>
      </c>
      <c r="C50" s="135">
        <v>280</v>
      </c>
      <c r="D50" s="174">
        <f>SUM(D51:D52)</f>
        <v>0</v>
      </c>
      <c r="E50" s="130" t="s">
        <v>144</v>
      </c>
      <c r="F50" s="130" t="s">
        <v>144</v>
      </c>
      <c r="G50" s="130" t="s">
        <v>144</v>
      </c>
      <c r="H50" s="130" t="s">
        <v>144</v>
      </c>
      <c r="I50" s="130" t="s">
        <v>144</v>
      </c>
      <c r="J50" s="174">
        <f>SUM(J51:J52)</f>
        <v>0</v>
      </c>
      <c r="K50" s="174">
        <f>SUM(K51:K52)</f>
        <v>0</v>
      </c>
      <c r="L50" s="174">
        <f>SUM(L51:L52)</f>
        <v>0</v>
      </c>
      <c r="M50" s="130" t="s">
        <v>144</v>
      </c>
      <c r="N50" s="130" t="s">
        <v>144</v>
      </c>
    </row>
    <row r="51" spans="1:14" s="21" customFormat="1" ht="11.4" thickTop="1" thickBot="1" x14ac:dyDescent="0.25">
      <c r="A51" s="217" t="s">
        <v>182</v>
      </c>
      <c r="B51" s="125">
        <v>2281</v>
      </c>
      <c r="C51" s="125">
        <v>290</v>
      </c>
      <c r="D51" s="175">
        <v>0</v>
      </c>
      <c r="E51" s="130" t="s">
        <v>144</v>
      </c>
      <c r="F51" s="130" t="s">
        <v>144</v>
      </c>
      <c r="G51" s="130" t="s">
        <v>144</v>
      </c>
      <c r="H51" s="130" t="s">
        <v>144</v>
      </c>
      <c r="I51" s="130" t="s">
        <v>144</v>
      </c>
      <c r="J51" s="175">
        <v>0</v>
      </c>
      <c r="K51" s="175">
        <v>0</v>
      </c>
      <c r="L51" s="175">
        <v>0</v>
      </c>
      <c r="M51" s="130" t="s">
        <v>144</v>
      </c>
      <c r="N51" s="130" t="s">
        <v>144</v>
      </c>
    </row>
    <row r="52" spans="1:14" s="21" customFormat="1" ht="11.4" thickTop="1" thickBot="1" x14ac:dyDescent="0.25">
      <c r="A52" s="218" t="s">
        <v>183</v>
      </c>
      <c r="B52" s="125">
        <v>2282</v>
      </c>
      <c r="C52" s="125">
        <v>300</v>
      </c>
      <c r="D52" s="175">
        <v>0</v>
      </c>
      <c r="E52" s="130" t="s">
        <v>144</v>
      </c>
      <c r="F52" s="130" t="s">
        <v>144</v>
      </c>
      <c r="G52" s="130" t="s">
        <v>144</v>
      </c>
      <c r="H52" s="130" t="s">
        <v>144</v>
      </c>
      <c r="I52" s="130" t="s">
        <v>144</v>
      </c>
      <c r="J52" s="175">
        <v>0</v>
      </c>
      <c r="K52" s="175">
        <v>0</v>
      </c>
      <c r="L52" s="175">
        <v>0</v>
      </c>
      <c r="M52" s="130" t="s">
        <v>144</v>
      </c>
      <c r="N52" s="130" t="s">
        <v>144</v>
      </c>
    </row>
    <row r="53" spans="1:14" s="21" customFormat="1" ht="11.4" thickTop="1" thickBot="1" x14ac:dyDescent="0.25">
      <c r="A53" s="133" t="s">
        <v>184</v>
      </c>
      <c r="B53" s="64">
        <v>2400</v>
      </c>
      <c r="C53" s="64">
        <v>310</v>
      </c>
      <c r="D53" s="129">
        <f>SUM(D54:D55)</f>
        <v>0</v>
      </c>
      <c r="E53" s="130" t="s">
        <v>144</v>
      </c>
      <c r="F53" s="130" t="s">
        <v>144</v>
      </c>
      <c r="G53" s="130" t="s">
        <v>144</v>
      </c>
      <c r="H53" s="130" t="s">
        <v>144</v>
      </c>
      <c r="I53" s="130" t="s">
        <v>144</v>
      </c>
      <c r="J53" s="129">
        <f>SUM(J54:J55)</f>
        <v>0</v>
      </c>
      <c r="K53" s="129">
        <f>SUM(K54:K55)</f>
        <v>0</v>
      </c>
      <c r="L53" s="129">
        <f>SUM(L54:L55)</f>
        <v>0</v>
      </c>
      <c r="M53" s="130" t="s">
        <v>144</v>
      </c>
      <c r="N53" s="130" t="s">
        <v>144</v>
      </c>
    </row>
    <row r="54" spans="1:14" s="21" customFormat="1" ht="11.4" thickTop="1" thickBot="1" x14ac:dyDescent="0.25">
      <c r="A54" s="140" t="s">
        <v>185</v>
      </c>
      <c r="B54" s="135">
        <v>2410</v>
      </c>
      <c r="C54" s="135">
        <v>320</v>
      </c>
      <c r="D54" s="177">
        <v>0</v>
      </c>
      <c r="E54" s="130" t="s">
        <v>144</v>
      </c>
      <c r="F54" s="130" t="s">
        <v>144</v>
      </c>
      <c r="G54" s="130" t="s">
        <v>144</v>
      </c>
      <c r="H54" s="130" t="s">
        <v>144</v>
      </c>
      <c r="I54" s="130" t="s">
        <v>144</v>
      </c>
      <c r="J54" s="177">
        <v>0</v>
      </c>
      <c r="K54" s="177">
        <v>0</v>
      </c>
      <c r="L54" s="177">
        <v>0</v>
      </c>
      <c r="M54" s="130" t="s">
        <v>144</v>
      </c>
      <c r="N54" s="130" t="s">
        <v>144</v>
      </c>
    </row>
    <row r="55" spans="1:14" s="21" customFormat="1" ht="12.75" customHeight="1" thickTop="1" thickBot="1" x14ac:dyDescent="0.25">
      <c r="A55" s="140" t="s">
        <v>186</v>
      </c>
      <c r="B55" s="135">
        <v>2420</v>
      </c>
      <c r="C55" s="135">
        <v>330</v>
      </c>
      <c r="D55" s="177">
        <v>0</v>
      </c>
      <c r="E55" s="130" t="s">
        <v>144</v>
      </c>
      <c r="F55" s="130" t="s">
        <v>144</v>
      </c>
      <c r="G55" s="130" t="s">
        <v>144</v>
      </c>
      <c r="H55" s="130" t="s">
        <v>144</v>
      </c>
      <c r="I55" s="130" t="s">
        <v>144</v>
      </c>
      <c r="J55" s="177">
        <v>0</v>
      </c>
      <c r="K55" s="177">
        <v>0</v>
      </c>
      <c r="L55" s="177">
        <v>0</v>
      </c>
      <c r="M55" s="130" t="s">
        <v>144</v>
      </c>
      <c r="N55" s="130" t="s">
        <v>144</v>
      </c>
    </row>
    <row r="56" spans="1:14" s="21" customFormat="1" ht="12" customHeight="1" thickTop="1" thickBot="1" x14ac:dyDescent="0.25">
      <c r="A56" s="141" t="s">
        <v>187</v>
      </c>
      <c r="B56" s="64">
        <v>2600</v>
      </c>
      <c r="C56" s="64">
        <v>340</v>
      </c>
      <c r="D56" s="129">
        <f>SUM(D57:D59)</f>
        <v>0</v>
      </c>
      <c r="E56" s="130" t="s">
        <v>144</v>
      </c>
      <c r="F56" s="130" t="s">
        <v>144</v>
      </c>
      <c r="G56" s="130" t="s">
        <v>144</v>
      </c>
      <c r="H56" s="130" t="s">
        <v>144</v>
      </c>
      <c r="I56" s="130" t="s">
        <v>144</v>
      </c>
      <c r="J56" s="129">
        <f>SUM(J57:J59)</f>
        <v>0</v>
      </c>
      <c r="K56" s="129">
        <f>SUM(K57:K59)</f>
        <v>0</v>
      </c>
      <c r="L56" s="129">
        <f>SUM(L57:L59)</f>
        <v>0</v>
      </c>
      <c r="M56" s="130" t="s">
        <v>144</v>
      </c>
      <c r="N56" s="130" t="s">
        <v>144</v>
      </c>
    </row>
    <row r="57" spans="1:14" s="21" customFormat="1" ht="11.25" customHeight="1" thickTop="1" thickBot="1" x14ac:dyDescent="0.25">
      <c r="A57" s="137" t="s">
        <v>188</v>
      </c>
      <c r="B57" s="135">
        <v>2610</v>
      </c>
      <c r="C57" s="135">
        <v>350</v>
      </c>
      <c r="D57" s="177">
        <v>0</v>
      </c>
      <c r="E57" s="130" t="s">
        <v>144</v>
      </c>
      <c r="F57" s="130" t="s">
        <v>144</v>
      </c>
      <c r="G57" s="130" t="s">
        <v>144</v>
      </c>
      <c r="H57" s="130" t="s">
        <v>144</v>
      </c>
      <c r="I57" s="130" t="s">
        <v>144</v>
      </c>
      <c r="J57" s="177">
        <v>0</v>
      </c>
      <c r="K57" s="177">
        <v>0</v>
      </c>
      <c r="L57" s="177">
        <v>0</v>
      </c>
      <c r="M57" s="130" t="s">
        <v>144</v>
      </c>
      <c r="N57" s="130" t="s">
        <v>144</v>
      </c>
    </row>
    <row r="58" spans="1:14" s="21" customFormat="1" ht="11.4" thickTop="1" thickBot="1" x14ac:dyDescent="0.25">
      <c r="A58" s="137" t="s">
        <v>189</v>
      </c>
      <c r="B58" s="135">
        <v>2620</v>
      </c>
      <c r="C58" s="135">
        <v>360</v>
      </c>
      <c r="D58" s="177">
        <v>0</v>
      </c>
      <c r="E58" s="130" t="s">
        <v>144</v>
      </c>
      <c r="F58" s="130" t="s">
        <v>144</v>
      </c>
      <c r="G58" s="130" t="s">
        <v>144</v>
      </c>
      <c r="H58" s="130" t="s">
        <v>144</v>
      </c>
      <c r="I58" s="130" t="s">
        <v>144</v>
      </c>
      <c r="J58" s="177">
        <v>0</v>
      </c>
      <c r="K58" s="177">
        <v>0</v>
      </c>
      <c r="L58" s="177">
        <v>0</v>
      </c>
      <c r="M58" s="130" t="s">
        <v>144</v>
      </c>
      <c r="N58" s="130" t="s">
        <v>144</v>
      </c>
    </row>
    <row r="59" spans="1:14" s="21" customFormat="1" ht="13.5" customHeight="1" thickTop="1" thickBot="1" x14ac:dyDescent="0.25">
      <c r="A59" s="140" t="s">
        <v>190</v>
      </c>
      <c r="B59" s="135">
        <v>2630</v>
      </c>
      <c r="C59" s="135">
        <v>370</v>
      </c>
      <c r="D59" s="177">
        <v>0</v>
      </c>
      <c r="E59" s="130" t="s">
        <v>144</v>
      </c>
      <c r="F59" s="130" t="s">
        <v>144</v>
      </c>
      <c r="G59" s="130" t="s">
        <v>144</v>
      </c>
      <c r="H59" s="130" t="s">
        <v>144</v>
      </c>
      <c r="I59" s="130" t="s">
        <v>144</v>
      </c>
      <c r="J59" s="177">
        <v>0</v>
      </c>
      <c r="K59" s="177">
        <v>0</v>
      </c>
      <c r="L59" s="177">
        <v>0</v>
      </c>
      <c r="M59" s="130" t="s">
        <v>144</v>
      </c>
      <c r="N59" s="130" t="s">
        <v>144</v>
      </c>
    </row>
    <row r="60" spans="1:14" s="21" customFormat="1" ht="11.4" thickTop="1" thickBot="1" x14ac:dyDescent="0.25">
      <c r="A60" s="138" t="s">
        <v>191</v>
      </c>
      <c r="B60" s="64">
        <v>2700</v>
      </c>
      <c r="C60" s="64">
        <v>380</v>
      </c>
      <c r="D60" s="129">
        <f>SUM(D61:D63)</f>
        <v>0</v>
      </c>
      <c r="E60" s="130" t="s">
        <v>144</v>
      </c>
      <c r="F60" s="130" t="s">
        <v>144</v>
      </c>
      <c r="G60" s="130" t="s">
        <v>144</v>
      </c>
      <c r="H60" s="130" t="s">
        <v>144</v>
      </c>
      <c r="I60" s="130" t="s">
        <v>144</v>
      </c>
      <c r="J60" s="129">
        <f>SUM(J61:J63)</f>
        <v>0</v>
      </c>
      <c r="K60" s="129">
        <f>SUM(K61:K63)</f>
        <v>0</v>
      </c>
      <c r="L60" s="129">
        <f>SUM(L61:L63)</f>
        <v>0</v>
      </c>
      <c r="M60" s="130" t="s">
        <v>144</v>
      </c>
      <c r="N60" s="130" t="s">
        <v>144</v>
      </c>
    </row>
    <row r="61" spans="1:14" s="21" customFormat="1" ht="11.4" thickTop="1" thickBot="1" x14ac:dyDescent="0.25">
      <c r="A61" s="137" t="s">
        <v>192</v>
      </c>
      <c r="B61" s="135">
        <v>2710</v>
      </c>
      <c r="C61" s="135">
        <v>390</v>
      </c>
      <c r="D61" s="177">
        <v>0</v>
      </c>
      <c r="E61" s="130" t="s">
        <v>144</v>
      </c>
      <c r="F61" s="130" t="s">
        <v>144</v>
      </c>
      <c r="G61" s="130" t="s">
        <v>144</v>
      </c>
      <c r="H61" s="130" t="s">
        <v>144</v>
      </c>
      <c r="I61" s="130" t="s">
        <v>144</v>
      </c>
      <c r="J61" s="177">
        <v>0</v>
      </c>
      <c r="K61" s="177">
        <v>0</v>
      </c>
      <c r="L61" s="177">
        <v>0</v>
      </c>
      <c r="M61" s="130" t="s">
        <v>144</v>
      </c>
      <c r="N61" s="130" t="s">
        <v>144</v>
      </c>
    </row>
    <row r="62" spans="1:14" s="21" customFormat="1" ht="11.4" thickTop="1" thickBot="1" x14ac:dyDescent="0.25">
      <c r="A62" s="137" t="s">
        <v>193</v>
      </c>
      <c r="B62" s="135">
        <v>2720</v>
      </c>
      <c r="C62" s="135">
        <v>400</v>
      </c>
      <c r="D62" s="177">
        <v>0</v>
      </c>
      <c r="E62" s="130" t="s">
        <v>144</v>
      </c>
      <c r="F62" s="130" t="s">
        <v>144</v>
      </c>
      <c r="G62" s="130" t="s">
        <v>144</v>
      </c>
      <c r="H62" s="130" t="s">
        <v>144</v>
      </c>
      <c r="I62" s="130" t="s">
        <v>144</v>
      </c>
      <c r="J62" s="177">
        <v>0</v>
      </c>
      <c r="K62" s="177">
        <v>0</v>
      </c>
      <c r="L62" s="177">
        <v>0</v>
      </c>
      <c r="M62" s="130" t="s">
        <v>144</v>
      </c>
      <c r="N62" s="130" t="s">
        <v>144</v>
      </c>
    </row>
    <row r="63" spans="1:14" s="21" customFormat="1" ht="11.4" thickTop="1" thickBot="1" x14ac:dyDescent="0.25">
      <c r="A63" s="137" t="s">
        <v>194</v>
      </c>
      <c r="B63" s="135">
        <v>2730</v>
      </c>
      <c r="C63" s="135">
        <v>410</v>
      </c>
      <c r="D63" s="177">
        <v>0</v>
      </c>
      <c r="E63" s="130" t="s">
        <v>144</v>
      </c>
      <c r="F63" s="130" t="s">
        <v>144</v>
      </c>
      <c r="G63" s="130" t="s">
        <v>144</v>
      </c>
      <c r="H63" s="130" t="s">
        <v>144</v>
      </c>
      <c r="I63" s="130" t="s">
        <v>144</v>
      </c>
      <c r="J63" s="177">
        <v>0</v>
      </c>
      <c r="K63" s="177">
        <v>0</v>
      </c>
      <c r="L63" s="177">
        <v>0</v>
      </c>
      <c r="M63" s="130" t="s">
        <v>144</v>
      </c>
      <c r="N63" s="130" t="s">
        <v>144</v>
      </c>
    </row>
    <row r="64" spans="1:14" s="21" customFormat="1" ht="11.4" thickTop="1" thickBot="1" x14ac:dyDescent="0.25">
      <c r="A64" s="138" t="s">
        <v>195</v>
      </c>
      <c r="B64" s="64">
        <v>2800</v>
      </c>
      <c r="C64" s="64">
        <v>420</v>
      </c>
      <c r="D64" s="173">
        <v>0</v>
      </c>
      <c r="E64" s="130" t="s">
        <v>144</v>
      </c>
      <c r="F64" s="130" t="s">
        <v>144</v>
      </c>
      <c r="G64" s="130" t="s">
        <v>144</v>
      </c>
      <c r="H64" s="130" t="s">
        <v>144</v>
      </c>
      <c r="I64" s="130" t="s">
        <v>144</v>
      </c>
      <c r="J64" s="173">
        <v>0</v>
      </c>
      <c r="K64" s="173">
        <v>0</v>
      </c>
      <c r="L64" s="173">
        <v>0</v>
      </c>
      <c r="M64" s="130" t="s">
        <v>144</v>
      </c>
      <c r="N64" s="130" t="s">
        <v>144</v>
      </c>
    </row>
    <row r="65" spans="1:14" s="21" customFormat="1" ht="11.4" thickTop="1" thickBot="1" x14ac:dyDescent="0.25">
      <c r="A65" s="64" t="s">
        <v>196</v>
      </c>
      <c r="B65" s="64">
        <v>3000</v>
      </c>
      <c r="C65" s="64">
        <v>430</v>
      </c>
      <c r="D65" s="129">
        <f>D66+D80</f>
        <v>149884.76999999999</v>
      </c>
      <c r="E65" s="130" t="s">
        <v>144</v>
      </c>
      <c r="F65" s="130" t="s">
        <v>144</v>
      </c>
      <c r="G65" s="130" t="s">
        <v>144</v>
      </c>
      <c r="H65" s="130" t="s">
        <v>144</v>
      </c>
      <c r="I65" s="130" t="s">
        <v>144</v>
      </c>
      <c r="J65" s="129">
        <f>J66+J80</f>
        <v>149884.76999999999</v>
      </c>
      <c r="K65" s="129">
        <f>K66+K80</f>
        <v>0</v>
      </c>
      <c r="L65" s="129">
        <f>L66+L80</f>
        <v>149884.76999999999</v>
      </c>
      <c r="M65" s="130" t="s">
        <v>144</v>
      </c>
      <c r="N65" s="130" t="s">
        <v>144</v>
      </c>
    </row>
    <row r="66" spans="1:14" s="21" customFormat="1" ht="11.4" thickTop="1" thickBot="1" x14ac:dyDescent="0.25">
      <c r="A66" s="133" t="s">
        <v>197</v>
      </c>
      <c r="B66" s="64">
        <v>3100</v>
      </c>
      <c r="C66" s="64">
        <v>440</v>
      </c>
      <c r="D66" s="129">
        <f>D67+D68+D71+D74+D78+D79</f>
        <v>149884.76999999999</v>
      </c>
      <c r="E66" s="130" t="s">
        <v>144</v>
      </c>
      <c r="F66" s="130" t="s">
        <v>144</v>
      </c>
      <c r="G66" s="130" t="s">
        <v>144</v>
      </c>
      <c r="H66" s="130" t="s">
        <v>144</v>
      </c>
      <c r="I66" s="130" t="s">
        <v>144</v>
      </c>
      <c r="J66" s="129">
        <f>J67+J68+J71+J74+J78+J79</f>
        <v>149884.76999999999</v>
      </c>
      <c r="K66" s="129">
        <f>K67+K68+K71+K74+K78+K79</f>
        <v>0</v>
      </c>
      <c r="L66" s="129">
        <f>L67+L68+L71+L74+L78+L79</f>
        <v>149884.76999999999</v>
      </c>
      <c r="M66" s="130" t="s">
        <v>144</v>
      </c>
      <c r="N66" s="130" t="s">
        <v>144</v>
      </c>
    </row>
    <row r="67" spans="1:14" s="21" customFormat="1" ht="11.4" thickTop="1" thickBot="1" x14ac:dyDescent="0.25">
      <c r="A67" s="137" t="s">
        <v>198</v>
      </c>
      <c r="B67" s="135">
        <v>3110</v>
      </c>
      <c r="C67" s="135">
        <v>450</v>
      </c>
      <c r="D67" s="177">
        <v>149884.76999999999</v>
      </c>
      <c r="E67" s="130" t="s">
        <v>144</v>
      </c>
      <c r="F67" s="130" t="s">
        <v>144</v>
      </c>
      <c r="G67" s="130" t="s">
        <v>144</v>
      </c>
      <c r="H67" s="130" t="s">
        <v>144</v>
      </c>
      <c r="I67" s="130" t="s">
        <v>144</v>
      </c>
      <c r="J67" s="177">
        <v>149884.76999999999</v>
      </c>
      <c r="K67" s="177">
        <v>0</v>
      </c>
      <c r="L67" s="177">
        <v>149884.76999999999</v>
      </c>
      <c r="M67" s="130" t="s">
        <v>144</v>
      </c>
      <c r="N67" s="130" t="s">
        <v>144</v>
      </c>
    </row>
    <row r="68" spans="1:14" s="21" customFormat="1" ht="11.4" thickTop="1" thickBot="1" x14ac:dyDescent="0.25">
      <c r="A68" s="140" t="s">
        <v>199</v>
      </c>
      <c r="B68" s="135">
        <v>3120</v>
      </c>
      <c r="C68" s="135">
        <v>460</v>
      </c>
      <c r="D68" s="174">
        <f>SUM(D69:D70)</f>
        <v>0</v>
      </c>
      <c r="E68" s="130" t="s">
        <v>144</v>
      </c>
      <c r="F68" s="130" t="s">
        <v>144</v>
      </c>
      <c r="G68" s="130" t="s">
        <v>144</v>
      </c>
      <c r="H68" s="130" t="s">
        <v>144</v>
      </c>
      <c r="I68" s="130" t="s">
        <v>144</v>
      </c>
      <c r="J68" s="174">
        <f>SUM(J69:J70)</f>
        <v>0</v>
      </c>
      <c r="K68" s="174">
        <f>SUM(K69:K70)</f>
        <v>0</v>
      </c>
      <c r="L68" s="174">
        <f>SUM(L69:L70)</f>
        <v>0</v>
      </c>
      <c r="M68" s="130" t="s">
        <v>144</v>
      </c>
      <c r="N68" s="130" t="s">
        <v>144</v>
      </c>
    </row>
    <row r="69" spans="1:14" s="21" customFormat="1" ht="11.4" thickTop="1" thickBot="1" x14ac:dyDescent="0.25">
      <c r="A69" s="136" t="s">
        <v>200</v>
      </c>
      <c r="B69" s="125">
        <v>3121</v>
      </c>
      <c r="C69" s="125">
        <v>470</v>
      </c>
      <c r="D69" s="175">
        <v>0</v>
      </c>
      <c r="E69" s="130" t="s">
        <v>144</v>
      </c>
      <c r="F69" s="130" t="s">
        <v>144</v>
      </c>
      <c r="G69" s="130" t="s">
        <v>144</v>
      </c>
      <c r="H69" s="130" t="s">
        <v>144</v>
      </c>
      <c r="I69" s="130" t="s">
        <v>144</v>
      </c>
      <c r="J69" s="175">
        <v>0</v>
      </c>
      <c r="K69" s="175">
        <v>0</v>
      </c>
      <c r="L69" s="175">
        <v>0</v>
      </c>
      <c r="M69" s="130" t="s">
        <v>144</v>
      </c>
      <c r="N69" s="130" t="s">
        <v>144</v>
      </c>
    </row>
    <row r="70" spans="1:14" s="21" customFormat="1" ht="11.4" thickTop="1" thickBot="1" x14ac:dyDescent="0.25">
      <c r="A70" s="136" t="s">
        <v>201</v>
      </c>
      <c r="B70" s="125">
        <v>3122</v>
      </c>
      <c r="C70" s="125">
        <v>480</v>
      </c>
      <c r="D70" s="175">
        <v>0</v>
      </c>
      <c r="E70" s="130" t="s">
        <v>144</v>
      </c>
      <c r="F70" s="130" t="s">
        <v>144</v>
      </c>
      <c r="G70" s="130" t="s">
        <v>144</v>
      </c>
      <c r="H70" s="130" t="s">
        <v>144</v>
      </c>
      <c r="I70" s="130" t="s">
        <v>144</v>
      </c>
      <c r="J70" s="175">
        <v>0</v>
      </c>
      <c r="K70" s="175">
        <v>0</v>
      </c>
      <c r="L70" s="175">
        <v>0</v>
      </c>
      <c r="M70" s="130" t="s">
        <v>144</v>
      </c>
      <c r="N70" s="130" t="s">
        <v>144</v>
      </c>
    </row>
    <row r="71" spans="1:14" s="21" customFormat="1" ht="11.4" thickTop="1" thickBot="1" x14ac:dyDescent="0.25">
      <c r="A71" s="134" t="s">
        <v>202</v>
      </c>
      <c r="B71" s="135">
        <v>3130</v>
      </c>
      <c r="C71" s="135">
        <v>490</v>
      </c>
      <c r="D71" s="174">
        <f>SUM(D72:D73)</f>
        <v>0</v>
      </c>
      <c r="E71" s="130" t="s">
        <v>144</v>
      </c>
      <c r="F71" s="130" t="s">
        <v>144</v>
      </c>
      <c r="G71" s="130" t="s">
        <v>144</v>
      </c>
      <c r="H71" s="130" t="s">
        <v>144</v>
      </c>
      <c r="I71" s="130" t="s">
        <v>144</v>
      </c>
      <c r="J71" s="174">
        <f>SUM(J72:J73)</f>
        <v>0</v>
      </c>
      <c r="K71" s="174">
        <f>SUM(K72:K73)</f>
        <v>0</v>
      </c>
      <c r="L71" s="174">
        <f>SUM(L72:L73)</f>
        <v>0</v>
      </c>
      <c r="M71" s="130" t="s">
        <v>144</v>
      </c>
      <c r="N71" s="130" t="s">
        <v>144</v>
      </c>
    </row>
    <row r="72" spans="1:14" s="21" customFormat="1" ht="11.4" thickTop="1" thickBot="1" x14ac:dyDescent="0.25">
      <c r="A72" s="136" t="s">
        <v>203</v>
      </c>
      <c r="B72" s="125">
        <v>3131</v>
      </c>
      <c r="C72" s="135">
        <v>500</v>
      </c>
      <c r="D72" s="175">
        <v>0</v>
      </c>
      <c r="E72" s="130" t="s">
        <v>144</v>
      </c>
      <c r="F72" s="130" t="s">
        <v>144</v>
      </c>
      <c r="G72" s="130" t="s">
        <v>144</v>
      </c>
      <c r="H72" s="130" t="s">
        <v>144</v>
      </c>
      <c r="I72" s="130" t="s">
        <v>144</v>
      </c>
      <c r="J72" s="175">
        <v>0</v>
      </c>
      <c r="K72" s="175">
        <v>0</v>
      </c>
      <c r="L72" s="175">
        <v>0</v>
      </c>
      <c r="M72" s="130" t="s">
        <v>144</v>
      </c>
      <c r="N72" s="130" t="s">
        <v>144</v>
      </c>
    </row>
    <row r="73" spans="1:14" s="21" customFormat="1" ht="11.4" thickTop="1" thickBot="1" x14ac:dyDescent="0.25">
      <c r="A73" s="136" t="s">
        <v>204</v>
      </c>
      <c r="B73" s="125">
        <v>3132</v>
      </c>
      <c r="C73" s="125">
        <v>510</v>
      </c>
      <c r="D73" s="175">
        <v>0</v>
      </c>
      <c r="E73" s="130" t="s">
        <v>144</v>
      </c>
      <c r="F73" s="130" t="s">
        <v>144</v>
      </c>
      <c r="G73" s="130" t="s">
        <v>144</v>
      </c>
      <c r="H73" s="130" t="s">
        <v>144</v>
      </c>
      <c r="I73" s="130" t="s">
        <v>144</v>
      </c>
      <c r="J73" s="175">
        <v>0</v>
      </c>
      <c r="K73" s="175">
        <v>0</v>
      </c>
      <c r="L73" s="175">
        <v>0</v>
      </c>
      <c r="M73" s="130" t="s">
        <v>144</v>
      </c>
      <c r="N73" s="130" t="s">
        <v>144</v>
      </c>
    </row>
    <row r="74" spans="1:14" s="21" customFormat="1" ht="11.4" thickTop="1" thickBot="1" x14ac:dyDescent="0.25">
      <c r="A74" s="134" t="s">
        <v>205</v>
      </c>
      <c r="B74" s="135">
        <v>3140</v>
      </c>
      <c r="C74" s="135">
        <v>520</v>
      </c>
      <c r="D74" s="174">
        <f>SUM(D75:D77)</f>
        <v>0</v>
      </c>
      <c r="E74" s="130" t="s">
        <v>144</v>
      </c>
      <c r="F74" s="130" t="s">
        <v>144</v>
      </c>
      <c r="G74" s="130" t="s">
        <v>144</v>
      </c>
      <c r="H74" s="130" t="s">
        <v>144</v>
      </c>
      <c r="I74" s="130" t="s">
        <v>144</v>
      </c>
      <c r="J74" s="174">
        <f>SUM(J75:J77)</f>
        <v>0</v>
      </c>
      <c r="K74" s="174">
        <f>SUM(K75:K77)</f>
        <v>0</v>
      </c>
      <c r="L74" s="174">
        <f>SUM(L75:L77)</f>
        <v>0</v>
      </c>
      <c r="M74" s="130" t="s">
        <v>144</v>
      </c>
      <c r="N74" s="130" t="s">
        <v>144</v>
      </c>
    </row>
    <row r="75" spans="1:14" s="21" customFormat="1" ht="12.6" thickTop="1" thickBot="1" x14ac:dyDescent="0.25">
      <c r="A75" s="219" t="s">
        <v>206</v>
      </c>
      <c r="B75" s="125">
        <v>3141</v>
      </c>
      <c r="C75" s="125">
        <v>530</v>
      </c>
      <c r="D75" s="175">
        <v>0</v>
      </c>
      <c r="E75" s="130" t="s">
        <v>144</v>
      </c>
      <c r="F75" s="130" t="s">
        <v>144</v>
      </c>
      <c r="G75" s="130" t="s">
        <v>144</v>
      </c>
      <c r="H75" s="130" t="s">
        <v>144</v>
      </c>
      <c r="I75" s="130" t="s">
        <v>144</v>
      </c>
      <c r="J75" s="175">
        <v>0</v>
      </c>
      <c r="K75" s="175">
        <v>0</v>
      </c>
      <c r="L75" s="175">
        <v>0</v>
      </c>
      <c r="M75" s="130" t="s">
        <v>144</v>
      </c>
      <c r="N75" s="130" t="s">
        <v>144</v>
      </c>
    </row>
    <row r="76" spans="1:14" s="21" customFormat="1" ht="12.6" thickTop="1" thickBot="1" x14ac:dyDescent="0.25">
      <c r="A76" s="219" t="s">
        <v>207</v>
      </c>
      <c r="B76" s="125">
        <v>3142</v>
      </c>
      <c r="C76" s="125">
        <v>540</v>
      </c>
      <c r="D76" s="175">
        <v>0</v>
      </c>
      <c r="E76" s="130" t="s">
        <v>144</v>
      </c>
      <c r="F76" s="130" t="s">
        <v>144</v>
      </c>
      <c r="G76" s="130" t="s">
        <v>144</v>
      </c>
      <c r="H76" s="130" t="s">
        <v>144</v>
      </c>
      <c r="I76" s="130" t="s">
        <v>144</v>
      </c>
      <c r="J76" s="175">
        <v>0</v>
      </c>
      <c r="K76" s="175">
        <v>0</v>
      </c>
      <c r="L76" s="175">
        <v>0</v>
      </c>
      <c r="M76" s="130" t="s">
        <v>144</v>
      </c>
      <c r="N76" s="130" t="s">
        <v>144</v>
      </c>
    </row>
    <row r="77" spans="1:14" s="21" customFormat="1" ht="12.6" thickTop="1" thickBot="1" x14ac:dyDescent="0.25">
      <c r="A77" s="219" t="s">
        <v>208</v>
      </c>
      <c r="B77" s="125">
        <v>3143</v>
      </c>
      <c r="C77" s="125">
        <v>550</v>
      </c>
      <c r="D77" s="175">
        <v>0</v>
      </c>
      <c r="E77" s="130" t="s">
        <v>144</v>
      </c>
      <c r="F77" s="130" t="s">
        <v>144</v>
      </c>
      <c r="G77" s="130" t="s">
        <v>144</v>
      </c>
      <c r="H77" s="130" t="s">
        <v>144</v>
      </c>
      <c r="I77" s="130" t="s">
        <v>144</v>
      </c>
      <c r="J77" s="175">
        <v>0</v>
      </c>
      <c r="K77" s="175">
        <v>0</v>
      </c>
      <c r="L77" s="175">
        <v>0</v>
      </c>
      <c r="M77" s="130" t="s">
        <v>144</v>
      </c>
      <c r="N77" s="130" t="s">
        <v>144</v>
      </c>
    </row>
    <row r="78" spans="1:14" s="21" customFormat="1" ht="11.4" thickTop="1" thickBot="1" x14ac:dyDescent="0.25">
      <c r="A78" s="134" t="s">
        <v>209</v>
      </c>
      <c r="B78" s="135">
        <v>3150</v>
      </c>
      <c r="C78" s="135">
        <v>560</v>
      </c>
      <c r="D78" s="177">
        <v>0</v>
      </c>
      <c r="E78" s="130" t="s">
        <v>144</v>
      </c>
      <c r="F78" s="130" t="s">
        <v>144</v>
      </c>
      <c r="G78" s="130" t="s">
        <v>144</v>
      </c>
      <c r="H78" s="130" t="s">
        <v>144</v>
      </c>
      <c r="I78" s="130" t="s">
        <v>144</v>
      </c>
      <c r="J78" s="177">
        <v>0</v>
      </c>
      <c r="K78" s="177">
        <v>0</v>
      </c>
      <c r="L78" s="177">
        <v>0</v>
      </c>
      <c r="M78" s="130" t="s">
        <v>144</v>
      </c>
      <c r="N78" s="130" t="s">
        <v>144</v>
      </c>
    </row>
    <row r="79" spans="1:14" s="21" customFormat="1" ht="11.4" thickTop="1" thickBot="1" x14ac:dyDescent="0.25">
      <c r="A79" s="134" t="s">
        <v>210</v>
      </c>
      <c r="B79" s="135">
        <v>3160</v>
      </c>
      <c r="C79" s="135">
        <v>570</v>
      </c>
      <c r="D79" s="177">
        <v>0</v>
      </c>
      <c r="E79" s="130" t="s">
        <v>144</v>
      </c>
      <c r="F79" s="130" t="s">
        <v>144</v>
      </c>
      <c r="G79" s="130" t="s">
        <v>144</v>
      </c>
      <c r="H79" s="130" t="s">
        <v>144</v>
      </c>
      <c r="I79" s="130" t="s">
        <v>144</v>
      </c>
      <c r="J79" s="177">
        <v>0</v>
      </c>
      <c r="K79" s="177">
        <v>0</v>
      </c>
      <c r="L79" s="177">
        <v>0</v>
      </c>
      <c r="M79" s="130" t="s">
        <v>144</v>
      </c>
      <c r="N79" s="130" t="s">
        <v>144</v>
      </c>
    </row>
    <row r="80" spans="1:14" s="21" customFormat="1" ht="11.4" thickTop="1" thickBot="1" x14ac:dyDescent="0.25">
      <c r="A80" s="133" t="s">
        <v>211</v>
      </c>
      <c r="B80" s="64">
        <v>3200</v>
      </c>
      <c r="C80" s="64">
        <v>580</v>
      </c>
      <c r="D80" s="129">
        <f>SUM(D81:D83)</f>
        <v>0</v>
      </c>
      <c r="E80" s="130" t="s">
        <v>144</v>
      </c>
      <c r="F80" s="130" t="s">
        <v>144</v>
      </c>
      <c r="G80" s="130" t="s">
        <v>144</v>
      </c>
      <c r="H80" s="130" t="s">
        <v>144</v>
      </c>
      <c r="I80" s="130" t="s">
        <v>144</v>
      </c>
      <c r="J80" s="129">
        <f>SUM(J81:J83)</f>
        <v>0</v>
      </c>
      <c r="K80" s="129">
        <f>SUM(K81:K83)</f>
        <v>0</v>
      </c>
      <c r="L80" s="129">
        <f>SUM(L81:L83)</f>
        <v>0</v>
      </c>
      <c r="M80" s="130" t="s">
        <v>144</v>
      </c>
      <c r="N80" s="130" t="s">
        <v>144</v>
      </c>
    </row>
    <row r="81" spans="1:14" s="21" customFormat="1" ht="11.4" thickTop="1" thickBot="1" x14ac:dyDescent="0.25">
      <c r="A81" s="137" t="s">
        <v>212</v>
      </c>
      <c r="B81" s="135">
        <v>3210</v>
      </c>
      <c r="C81" s="135">
        <v>590</v>
      </c>
      <c r="D81" s="177">
        <v>0</v>
      </c>
      <c r="E81" s="130" t="s">
        <v>144</v>
      </c>
      <c r="F81" s="130" t="s">
        <v>144</v>
      </c>
      <c r="G81" s="130" t="s">
        <v>144</v>
      </c>
      <c r="H81" s="130" t="s">
        <v>144</v>
      </c>
      <c r="I81" s="130" t="s">
        <v>144</v>
      </c>
      <c r="J81" s="177">
        <v>0</v>
      </c>
      <c r="K81" s="177">
        <v>0</v>
      </c>
      <c r="L81" s="177">
        <v>0</v>
      </c>
      <c r="M81" s="130" t="s">
        <v>144</v>
      </c>
      <c r="N81" s="130" t="s">
        <v>144</v>
      </c>
    </row>
    <row r="82" spans="1:14" s="21" customFormat="1" ht="11.4" thickTop="1" thickBot="1" x14ac:dyDescent="0.25">
      <c r="A82" s="137" t="s">
        <v>213</v>
      </c>
      <c r="B82" s="135">
        <v>3220</v>
      </c>
      <c r="C82" s="135">
        <v>600</v>
      </c>
      <c r="D82" s="177">
        <v>0</v>
      </c>
      <c r="E82" s="130" t="s">
        <v>144</v>
      </c>
      <c r="F82" s="130" t="s">
        <v>144</v>
      </c>
      <c r="G82" s="130" t="s">
        <v>144</v>
      </c>
      <c r="H82" s="130" t="s">
        <v>144</v>
      </c>
      <c r="I82" s="130" t="s">
        <v>144</v>
      </c>
      <c r="J82" s="177">
        <v>0</v>
      </c>
      <c r="K82" s="177">
        <v>0</v>
      </c>
      <c r="L82" s="177">
        <v>0</v>
      </c>
      <c r="M82" s="130" t="s">
        <v>144</v>
      </c>
      <c r="N82" s="130" t="s">
        <v>144</v>
      </c>
    </row>
    <row r="83" spans="1:14" s="21" customFormat="1" ht="11.4" thickTop="1" thickBot="1" x14ac:dyDescent="0.25">
      <c r="A83" s="134" t="s">
        <v>214</v>
      </c>
      <c r="B83" s="135">
        <v>3230</v>
      </c>
      <c r="C83" s="135">
        <v>610</v>
      </c>
      <c r="D83" s="177">
        <v>0</v>
      </c>
      <c r="E83" s="130" t="s">
        <v>144</v>
      </c>
      <c r="F83" s="130" t="s">
        <v>144</v>
      </c>
      <c r="G83" s="130" t="s">
        <v>144</v>
      </c>
      <c r="H83" s="130" t="s">
        <v>144</v>
      </c>
      <c r="I83" s="130" t="s">
        <v>144</v>
      </c>
      <c r="J83" s="177">
        <v>0</v>
      </c>
      <c r="K83" s="177">
        <v>0</v>
      </c>
      <c r="L83" s="177">
        <v>0</v>
      </c>
      <c r="M83" s="130" t="s">
        <v>144</v>
      </c>
      <c r="N83" s="130" t="s">
        <v>144</v>
      </c>
    </row>
    <row r="84" spans="1:14" s="21" customFormat="1" ht="11.4" thickTop="1" thickBot="1" x14ac:dyDescent="0.25">
      <c r="A84" s="137" t="s">
        <v>215</v>
      </c>
      <c r="B84" s="135">
        <v>3240</v>
      </c>
      <c r="C84" s="135">
        <v>620</v>
      </c>
      <c r="D84" s="177">
        <v>0</v>
      </c>
      <c r="E84" s="130" t="s">
        <v>144</v>
      </c>
      <c r="F84" s="130" t="s">
        <v>144</v>
      </c>
      <c r="G84" s="130" t="s">
        <v>144</v>
      </c>
      <c r="H84" s="130" t="s">
        <v>144</v>
      </c>
      <c r="I84" s="130" t="s">
        <v>144</v>
      </c>
      <c r="J84" s="177">
        <v>0</v>
      </c>
      <c r="K84" s="177">
        <v>0</v>
      </c>
      <c r="L84" s="177">
        <v>0</v>
      </c>
      <c r="M84" s="130" t="s">
        <v>144</v>
      </c>
      <c r="N84" s="130" t="s">
        <v>144</v>
      </c>
    </row>
    <row r="85" spans="1:14" s="21" customFormat="1" ht="11.4" hidden="1" thickTop="1" thickBot="1" x14ac:dyDescent="0.25">
      <c r="A85" s="134"/>
      <c r="B85" s="135"/>
      <c r="C85" s="220">
        <v>630</v>
      </c>
      <c r="D85" s="236"/>
      <c r="E85" s="237"/>
      <c r="F85" s="237"/>
      <c r="G85" s="237"/>
      <c r="H85" s="237"/>
      <c r="I85" s="237"/>
      <c r="J85" s="236"/>
      <c r="K85" s="236"/>
      <c r="L85" s="236"/>
      <c r="M85" s="237"/>
      <c r="N85" s="237"/>
    </row>
    <row r="86" spans="1:14" s="21" customFormat="1" ht="11.4" hidden="1" thickTop="1" thickBot="1" x14ac:dyDescent="0.25">
      <c r="A86" s="134"/>
      <c r="B86" s="135"/>
      <c r="C86" s="220">
        <v>640</v>
      </c>
      <c r="D86" s="236"/>
      <c r="E86" s="237"/>
      <c r="F86" s="237"/>
      <c r="G86" s="237"/>
      <c r="H86" s="237"/>
      <c r="I86" s="237"/>
      <c r="J86" s="236"/>
      <c r="K86" s="236"/>
      <c r="L86" s="236"/>
      <c r="M86" s="237"/>
      <c r="N86" s="237"/>
    </row>
    <row r="87" spans="1:14" s="21" customFormat="1" ht="12.75" hidden="1" customHeight="1" thickTop="1" x14ac:dyDescent="0.2">
      <c r="A87" s="134"/>
      <c r="B87" s="135"/>
      <c r="C87" s="220">
        <v>650</v>
      </c>
      <c r="D87" s="236"/>
      <c r="E87" s="237"/>
      <c r="F87" s="237"/>
      <c r="G87" s="237"/>
      <c r="H87" s="237"/>
      <c r="I87" s="237"/>
      <c r="J87" s="236"/>
      <c r="K87" s="236"/>
      <c r="L87" s="236"/>
      <c r="M87" s="237"/>
      <c r="N87" s="237"/>
    </row>
    <row r="88" spans="1:14" s="21" customFormat="1" ht="12.6" thickTop="1" thickBot="1" x14ac:dyDescent="0.25">
      <c r="A88" s="68" t="s">
        <v>217</v>
      </c>
      <c r="B88" s="64">
        <v>4100</v>
      </c>
      <c r="C88" s="64">
        <v>630</v>
      </c>
      <c r="D88" s="238">
        <f>D89</f>
        <v>0</v>
      </c>
      <c r="E88" s="223" t="s">
        <v>144</v>
      </c>
      <c r="F88" s="223" t="s">
        <v>144</v>
      </c>
      <c r="G88" s="223" t="s">
        <v>144</v>
      </c>
      <c r="H88" s="223" t="s">
        <v>144</v>
      </c>
      <c r="I88" s="223" t="s">
        <v>144</v>
      </c>
      <c r="J88" s="238">
        <f>J89</f>
        <v>0</v>
      </c>
      <c r="K88" s="238">
        <f>K89</f>
        <v>0</v>
      </c>
      <c r="L88" s="238">
        <f>L89</f>
        <v>0</v>
      </c>
      <c r="M88" s="223" t="s">
        <v>144</v>
      </c>
      <c r="N88" s="223" t="s">
        <v>144</v>
      </c>
    </row>
    <row r="89" spans="1:14" s="21" customFormat="1" ht="11.4" thickTop="1" thickBot="1" x14ac:dyDescent="0.25">
      <c r="A89" s="134" t="s">
        <v>218</v>
      </c>
      <c r="B89" s="135">
        <v>4110</v>
      </c>
      <c r="C89" s="135">
        <v>640</v>
      </c>
      <c r="D89" s="239">
        <f>SUM(D90:D92)</f>
        <v>0</v>
      </c>
      <c r="E89" s="223" t="s">
        <v>144</v>
      </c>
      <c r="F89" s="223" t="s">
        <v>144</v>
      </c>
      <c r="G89" s="223" t="s">
        <v>144</v>
      </c>
      <c r="H89" s="223" t="s">
        <v>144</v>
      </c>
      <c r="I89" s="223" t="s">
        <v>144</v>
      </c>
      <c r="J89" s="239">
        <f>SUM(J90:J92)</f>
        <v>0</v>
      </c>
      <c r="K89" s="239">
        <f>SUM(K90:K92)</f>
        <v>0</v>
      </c>
      <c r="L89" s="239">
        <f>SUM(L90:L92)</f>
        <v>0</v>
      </c>
      <c r="M89" s="223" t="s">
        <v>144</v>
      </c>
      <c r="N89" s="223" t="s">
        <v>144</v>
      </c>
    </row>
    <row r="90" spans="1:14" s="21" customFormat="1" ht="11.4" thickTop="1" thickBot="1" x14ac:dyDescent="0.25">
      <c r="A90" s="136" t="s">
        <v>219</v>
      </c>
      <c r="B90" s="125">
        <v>4111</v>
      </c>
      <c r="C90" s="125">
        <v>650</v>
      </c>
      <c r="D90" s="240">
        <v>0</v>
      </c>
      <c r="E90" s="223" t="s">
        <v>144</v>
      </c>
      <c r="F90" s="223" t="s">
        <v>144</v>
      </c>
      <c r="G90" s="223" t="s">
        <v>144</v>
      </c>
      <c r="H90" s="223" t="s">
        <v>144</v>
      </c>
      <c r="I90" s="223" t="s">
        <v>144</v>
      </c>
      <c r="J90" s="240">
        <v>0</v>
      </c>
      <c r="K90" s="240">
        <v>0</v>
      </c>
      <c r="L90" s="240">
        <v>0</v>
      </c>
      <c r="M90" s="223" t="s">
        <v>144</v>
      </c>
      <c r="N90" s="223" t="s">
        <v>144</v>
      </c>
    </row>
    <row r="91" spans="1:14" s="21" customFormat="1" ht="11.4" thickTop="1" thickBot="1" x14ac:dyDescent="0.25">
      <c r="A91" s="136" t="s">
        <v>220</v>
      </c>
      <c r="B91" s="125">
        <v>4112</v>
      </c>
      <c r="C91" s="125">
        <v>660</v>
      </c>
      <c r="D91" s="240">
        <v>0</v>
      </c>
      <c r="E91" s="223" t="s">
        <v>144</v>
      </c>
      <c r="F91" s="223" t="s">
        <v>144</v>
      </c>
      <c r="G91" s="223" t="s">
        <v>144</v>
      </c>
      <c r="H91" s="223" t="s">
        <v>144</v>
      </c>
      <c r="I91" s="223" t="s">
        <v>144</v>
      </c>
      <c r="J91" s="240">
        <v>0</v>
      </c>
      <c r="K91" s="240">
        <v>0</v>
      </c>
      <c r="L91" s="240">
        <v>0</v>
      </c>
      <c r="M91" s="223" t="s">
        <v>144</v>
      </c>
      <c r="N91" s="223" t="s">
        <v>144</v>
      </c>
    </row>
    <row r="92" spans="1:14" s="21" customFormat="1" thickTop="1" thickBot="1" x14ac:dyDescent="0.25">
      <c r="A92" s="35" t="s">
        <v>221</v>
      </c>
      <c r="B92" s="125">
        <v>4113</v>
      </c>
      <c r="C92" s="125">
        <v>670</v>
      </c>
      <c r="D92" s="240">
        <v>0</v>
      </c>
      <c r="E92" s="223" t="s">
        <v>144</v>
      </c>
      <c r="F92" s="223" t="s">
        <v>144</v>
      </c>
      <c r="G92" s="223" t="s">
        <v>144</v>
      </c>
      <c r="H92" s="223" t="s">
        <v>144</v>
      </c>
      <c r="I92" s="223" t="s">
        <v>144</v>
      </c>
      <c r="J92" s="240">
        <v>0</v>
      </c>
      <c r="K92" s="240">
        <v>0</v>
      </c>
      <c r="L92" s="240">
        <v>0</v>
      </c>
      <c r="M92" s="223" t="s">
        <v>144</v>
      </c>
      <c r="N92" s="223" t="s">
        <v>144</v>
      </c>
    </row>
    <row r="93" spans="1:14" s="21" customFormat="1" ht="11.4" hidden="1" thickTop="1" thickBot="1" x14ac:dyDescent="0.25">
      <c r="A93" s="134"/>
      <c r="B93" s="135"/>
      <c r="C93" s="64"/>
      <c r="D93" s="240"/>
      <c r="E93" s="223"/>
      <c r="F93" s="223"/>
      <c r="G93" s="223"/>
      <c r="H93" s="223"/>
      <c r="I93" s="223"/>
      <c r="J93" s="240">
        <v>0</v>
      </c>
      <c r="K93" s="240">
        <v>0</v>
      </c>
      <c r="L93" s="240">
        <v>0</v>
      </c>
      <c r="M93" s="223"/>
      <c r="N93" s="223"/>
    </row>
    <row r="94" spans="1:14" s="21" customFormat="1" ht="11.4" hidden="1" thickTop="1" thickBot="1" x14ac:dyDescent="0.25">
      <c r="A94" s="218"/>
      <c r="B94" s="125"/>
      <c r="C94" s="64"/>
      <c r="D94" s="240"/>
      <c r="E94" s="223"/>
      <c r="F94" s="223"/>
      <c r="G94" s="223"/>
      <c r="H94" s="223"/>
      <c r="I94" s="223"/>
      <c r="J94" s="240">
        <v>0</v>
      </c>
      <c r="K94" s="240">
        <v>0</v>
      </c>
      <c r="L94" s="240">
        <v>0</v>
      </c>
      <c r="M94" s="223"/>
      <c r="N94" s="223"/>
    </row>
    <row r="95" spans="1:14" s="21" customFormat="1" ht="11.4" hidden="1" thickTop="1" thickBot="1" x14ac:dyDescent="0.25">
      <c r="A95" s="218"/>
      <c r="B95" s="125"/>
      <c r="C95" s="64"/>
      <c r="D95" s="240"/>
      <c r="E95" s="223"/>
      <c r="F95" s="223"/>
      <c r="G95" s="223"/>
      <c r="H95" s="223"/>
      <c r="I95" s="223"/>
      <c r="J95" s="240">
        <v>0</v>
      </c>
      <c r="K95" s="240">
        <v>0</v>
      </c>
      <c r="L95" s="240">
        <v>0</v>
      </c>
      <c r="M95" s="223"/>
      <c r="N95" s="223"/>
    </row>
    <row r="96" spans="1:14" s="21" customFormat="1" ht="11.4" hidden="1" thickTop="1" thickBot="1" x14ac:dyDescent="0.25">
      <c r="A96" s="136"/>
      <c r="B96" s="125"/>
      <c r="C96" s="64"/>
      <c r="D96" s="240"/>
      <c r="E96" s="223"/>
      <c r="F96" s="223"/>
      <c r="G96" s="223"/>
      <c r="H96" s="223"/>
      <c r="I96" s="223"/>
      <c r="J96" s="240">
        <v>0</v>
      </c>
      <c r="K96" s="240">
        <v>0</v>
      </c>
      <c r="L96" s="240">
        <v>0</v>
      </c>
      <c r="M96" s="223"/>
      <c r="N96" s="223"/>
    </row>
    <row r="97" spans="1:14" s="21" customFormat="1" ht="12.6" thickTop="1" thickBot="1" x14ac:dyDescent="0.25">
      <c r="A97" s="68" t="s">
        <v>226</v>
      </c>
      <c r="B97" s="64">
        <v>4200</v>
      </c>
      <c r="C97" s="64">
        <v>680</v>
      </c>
      <c r="D97" s="238">
        <f>D98</f>
        <v>0</v>
      </c>
      <c r="E97" s="223" t="s">
        <v>144</v>
      </c>
      <c r="F97" s="223" t="s">
        <v>144</v>
      </c>
      <c r="G97" s="223" t="s">
        <v>144</v>
      </c>
      <c r="H97" s="223" t="s">
        <v>144</v>
      </c>
      <c r="I97" s="223" t="s">
        <v>144</v>
      </c>
      <c r="J97" s="238">
        <f>J98</f>
        <v>0</v>
      </c>
      <c r="K97" s="238">
        <f>K98</f>
        <v>0</v>
      </c>
      <c r="L97" s="238">
        <f>L98</f>
        <v>0</v>
      </c>
      <c r="M97" s="223" t="s">
        <v>144</v>
      </c>
      <c r="N97" s="223" t="s">
        <v>144</v>
      </c>
    </row>
    <row r="98" spans="1:14" s="21" customFormat="1" ht="11.4" thickTop="1" thickBot="1" x14ac:dyDescent="0.25">
      <c r="A98" s="134" t="s">
        <v>227</v>
      </c>
      <c r="B98" s="135">
        <v>4210</v>
      </c>
      <c r="C98" s="135">
        <v>690</v>
      </c>
      <c r="D98" s="239">
        <v>0</v>
      </c>
      <c r="E98" s="223" t="s">
        <v>144</v>
      </c>
      <c r="F98" s="223" t="s">
        <v>144</v>
      </c>
      <c r="G98" s="223" t="s">
        <v>144</v>
      </c>
      <c r="H98" s="223" t="s">
        <v>144</v>
      </c>
      <c r="I98" s="223" t="s">
        <v>144</v>
      </c>
      <c r="J98" s="239">
        <v>0</v>
      </c>
      <c r="K98" s="239">
        <v>0</v>
      </c>
      <c r="L98" s="239">
        <v>0</v>
      </c>
      <c r="M98" s="223" t="s">
        <v>144</v>
      </c>
      <c r="N98" s="223" t="s">
        <v>144</v>
      </c>
    </row>
    <row r="99" spans="1:14" s="21" customFormat="1" ht="10.8" hidden="1" thickTop="1" x14ac:dyDescent="0.2">
      <c r="A99" s="143" t="s">
        <v>228</v>
      </c>
      <c r="B99" s="144">
        <v>4220</v>
      </c>
      <c r="C99" s="224">
        <v>710</v>
      </c>
      <c r="D99" s="225" t="s">
        <v>144</v>
      </c>
      <c r="E99" s="225" t="s">
        <v>144</v>
      </c>
      <c r="F99" s="225"/>
      <c r="G99" s="225" t="s">
        <v>144</v>
      </c>
      <c r="H99" s="225"/>
      <c r="I99" s="225" t="s">
        <v>144</v>
      </c>
      <c r="J99" s="225" t="s">
        <v>144</v>
      </c>
      <c r="K99" s="225"/>
      <c r="L99" s="225" t="s">
        <v>144</v>
      </c>
      <c r="M99" s="225" t="s">
        <v>144</v>
      </c>
    </row>
    <row r="100" spans="1:14" s="21" customFormat="1" ht="3" customHeight="1" thickTop="1" x14ac:dyDescent="0.2">
      <c r="A100" s="226"/>
      <c r="B100" s="227"/>
      <c r="C100" s="228"/>
      <c r="D100" s="229"/>
      <c r="E100" s="229"/>
      <c r="F100" s="229"/>
      <c r="G100" s="229"/>
      <c r="H100" s="229"/>
      <c r="I100" s="229"/>
      <c r="J100" s="229"/>
      <c r="K100" s="229"/>
      <c r="L100" s="241"/>
      <c r="M100" s="229"/>
    </row>
    <row r="101" spans="1:14" x14ac:dyDescent="0.3">
      <c r="A101" s="9" t="str">
        <f>[1]ЗАПОЛНИТЬ!F30</f>
        <v xml:space="preserve">Керівник </v>
      </c>
      <c r="B101" s="230"/>
      <c r="C101" s="230"/>
      <c r="E101" s="87" t="str">
        <f>[1]ЗАПОЛНИТЬ!F26</f>
        <v>Л.О.Темченко</v>
      </c>
      <c r="F101" s="87"/>
      <c r="G101" s="87"/>
      <c r="H101" s="87"/>
      <c r="I101" s="87"/>
    </row>
    <row r="102" spans="1:14" ht="12.75" customHeight="1" x14ac:dyDescent="0.3">
      <c r="B102" s="231" t="s">
        <v>115</v>
      </c>
      <c r="C102" s="231"/>
      <c r="E102" s="189" t="s">
        <v>116</v>
      </c>
      <c r="F102" s="189"/>
      <c r="G102" s="189"/>
      <c r="H102" s="232"/>
      <c r="I102" s="1"/>
    </row>
    <row r="103" spans="1:14" x14ac:dyDescent="0.3">
      <c r="A103" s="9" t="str">
        <f>[1]ЗАПОЛНИТЬ!F31</f>
        <v>Головний бухгалтер</v>
      </c>
      <c r="B103" s="230"/>
      <c r="C103" s="230"/>
      <c r="E103" s="87" t="str">
        <f>[1]ЗАПОЛНИТЬ!F28</f>
        <v>А.М.Трусевич</v>
      </c>
      <c r="F103" s="87"/>
      <c r="G103" s="87"/>
      <c r="H103" s="87"/>
      <c r="I103" s="87"/>
    </row>
    <row r="104" spans="1:14" ht="12" customHeight="1" x14ac:dyDescent="0.3">
      <c r="B104" s="231" t="s">
        <v>115</v>
      </c>
      <c r="C104" s="231"/>
      <c r="E104" s="189" t="s">
        <v>116</v>
      </c>
      <c r="F104" s="189"/>
      <c r="G104" s="189"/>
      <c r="H104" s="232"/>
      <c r="I104" s="1"/>
    </row>
    <row r="105" spans="1:14" x14ac:dyDescent="0.3">
      <c r="A105" s="1" t="str">
        <f>[1]ЗАПОЛНИТЬ!C19</f>
        <v>"11" квітня 2016 року</v>
      </c>
    </row>
    <row r="106" spans="1:14" x14ac:dyDescent="0.3">
      <c r="A106" s="21" t="s">
        <v>229</v>
      </c>
    </row>
  </sheetData>
  <mergeCells count="39">
    <mergeCell ref="B103:C103"/>
    <mergeCell ref="E103:I103"/>
    <mergeCell ref="B104:C104"/>
    <mergeCell ref="E104:G104"/>
    <mergeCell ref="J18:K19"/>
    <mergeCell ref="L18:L20"/>
    <mergeCell ref="M18:N19"/>
    <mergeCell ref="B101:C101"/>
    <mergeCell ref="E101:I101"/>
    <mergeCell ref="B102:C102"/>
    <mergeCell ref="E102:G102"/>
    <mergeCell ref="A15:C15"/>
    <mergeCell ref="E15:M15"/>
    <mergeCell ref="A18:A20"/>
    <mergeCell ref="B18:B20"/>
    <mergeCell ref="C18:C20"/>
    <mergeCell ref="D18:D20"/>
    <mergeCell ref="E18:F19"/>
    <mergeCell ref="G18:G20"/>
    <mergeCell ref="H18:H20"/>
    <mergeCell ref="I18:I20"/>
    <mergeCell ref="A12:C12"/>
    <mergeCell ref="E12:J12"/>
    <mergeCell ref="A13:C13"/>
    <mergeCell ref="E13:M13"/>
    <mergeCell ref="A14:C14"/>
    <mergeCell ref="E14:M14"/>
    <mergeCell ref="B9:J9"/>
    <mergeCell ref="M9:N9"/>
    <mergeCell ref="B10:J10"/>
    <mergeCell ref="M10:N10"/>
    <mergeCell ref="B11:J11"/>
    <mergeCell ref="M11:N11"/>
    <mergeCell ref="I1:M2"/>
    <mergeCell ref="A3:M3"/>
    <mergeCell ref="A4:M4"/>
    <mergeCell ref="A5:C5"/>
    <mergeCell ref="A6:M6"/>
    <mergeCell ref="M8:N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6"/>
  <sheetViews>
    <sheetView workbookViewId="0">
      <selection sqref="A1:XFD1048576"/>
    </sheetView>
  </sheetViews>
  <sheetFormatPr defaultRowHeight="14.4" x14ac:dyDescent="0.3"/>
  <cols>
    <col min="1" max="1" width="74.33203125" customWidth="1"/>
    <col min="2" max="2" width="4.6640625" customWidth="1"/>
    <col min="3" max="3" width="5.109375" customWidth="1"/>
    <col min="4" max="4" width="10" customWidth="1"/>
    <col min="5" max="5" width="9.6640625" customWidth="1"/>
    <col min="6" max="6" width="7.109375" customWidth="1"/>
    <col min="7" max="7" width="6.88671875" customWidth="1"/>
    <col min="8" max="8" width="9.5546875" customWidth="1"/>
    <col min="9" max="10" width="12.109375" customWidth="1"/>
    <col min="11" max="11" width="7.33203125" customWidth="1"/>
    <col min="12" max="12" width="12.109375" customWidth="1"/>
    <col min="13" max="13" width="10" customWidth="1"/>
    <col min="14" max="14" width="7" customWidth="1"/>
    <col min="257" max="257" width="74.33203125" customWidth="1"/>
    <col min="258" max="258" width="4.6640625" customWidth="1"/>
    <col min="259" max="259" width="5.109375" customWidth="1"/>
    <col min="260" max="260" width="10" customWidth="1"/>
    <col min="261" max="261" width="9.6640625" customWidth="1"/>
    <col min="262" max="262" width="7.109375" customWidth="1"/>
    <col min="263" max="263" width="6.88671875" customWidth="1"/>
    <col min="264" max="264" width="9.5546875" customWidth="1"/>
    <col min="265" max="266" width="12.109375" customWidth="1"/>
    <col min="267" max="267" width="7.33203125" customWidth="1"/>
    <col min="268" max="268" width="12.109375" customWidth="1"/>
    <col min="269" max="269" width="10" customWidth="1"/>
    <col min="270" max="270" width="7" customWidth="1"/>
    <col min="513" max="513" width="74.33203125" customWidth="1"/>
    <col min="514" max="514" width="4.6640625" customWidth="1"/>
    <col min="515" max="515" width="5.109375" customWidth="1"/>
    <col min="516" max="516" width="10" customWidth="1"/>
    <col min="517" max="517" width="9.6640625" customWidth="1"/>
    <col min="518" max="518" width="7.109375" customWidth="1"/>
    <col min="519" max="519" width="6.88671875" customWidth="1"/>
    <col min="520" max="520" width="9.5546875" customWidth="1"/>
    <col min="521" max="522" width="12.109375" customWidth="1"/>
    <col min="523" max="523" width="7.33203125" customWidth="1"/>
    <col min="524" max="524" width="12.109375" customWidth="1"/>
    <col min="525" max="525" width="10" customWidth="1"/>
    <col min="526" max="526" width="7" customWidth="1"/>
    <col min="769" max="769" width="74.33203125" customWidth="1"/>
    <col min="770" max="770" width="4.6640625" customWidth="1"/>
    <col min="771" max="771" width="5.109375" customWidth="1"/>
    <col min="772" max="772" width="10" customWidth="1"/>
    <col min="773" max="773" width="9.6640625" customWidth="1"/>
    <col min="774" max="774" width="7.109375" customWidth="1"/>
    <col min="775" max="775" width="6.88671875" customWidth="1"/>
    <col min="776" max="776" width="9.5546875" customWidth="1"/>
    <col min="777" max="778" width="12.109375" customWidth="1"/>
    <col min="779" max="779" width="7.33203125" customWidth="1"/>
    <col min="780" max="780" width="12.109375" customWidth="1"/>
    <col min="781" max="781" width="10" customWidth="1"/>
    <col min="782" max="782" width="7" customWidth="1"/>
    <col min="1025" max="1025" width="74.33203125" customWidth="1"/>
    <col min="1026" max="1026" width="4.6640625" customWidth="1"/>
    <col min="1027" max="1027" width="5.109375" customWidth="1"/>
    <col min="1028" max="1028" width="10" customWidth="1"/>
    <col min="1029" max="1029" width="9.6640625" customWidth="1"/>
    <col min="1030" max="1030" width="7.109375" customWidth="1"/>
    <col min="1031" max="1031" width="6.88671875" customWidth="1"/>
    <col min="1032" max="1032" width="9.5546875" customWidth="1"/>
    <col min="1033" max="1034" width="12.109375" customWidth="1"/>
    <col min="1035" max="1035" width="7.33203125" customWidth="1"/>
    <col min="1036" max="1036" width="12.109375" customWidth="1"/>
    <col min="1037" max="1037" width="10" customWidth="1"/>
    <col min="1038" max="1038" width="7" customWidth="1"/>
    <col min="1281" max="1281" width="74.33203125" customWidth="1"/>
    <col min="1282" max="1282" width="4.6640625" customWidth="1"/>
    <col min="1283" max="1283" width="5.109375" customWidth="1"/>
    <col min="1284" max="1284" width="10" customWidth="1"/>
    <col min="1285" max="1285" width="9.6640625" customWidth="1"/>
    <col min="1286" max="1286" width="7.109375" customWidth="1"/>
    <col min="1287" max="1287" width="6.88671875" customWidth="1"/>
    <col min="1288" max="1288" width="9.5546875" customWidth="1"/>
    <col min="1289" max="1290" width="12.109375" customWidth="1"/>
    <col min="1291" max="1291" width="7.33203125" customWidth="1"/>
    <col min="1292" max="1292" width="12.109375" customWidth="1"/>
    <col min="1293" max="1293" width="10" customWidth="1"/>
    <col min="1294" max="1294" width="7" customWidth="1"/>
    <col min="1537" max="1537" width="74.33203125" customWidth="1"/>
    <col min="1538" max="1538" width="4.6640625" customWidth="1"/>
    <col min="1539" max="1539" width="5.109375" customWidth="1"/>
    <col min="1540" max="1540" width="10" customWidth="1"/>
    <col min="1541" max="1541" width="9.6640625" customWidth="1"/>
    <col min="1542" max="1542" width="7.109375" customWidth="1"/>
    <col min="1543" max="1543" width="6.88671875" customWidth="1"/>
    <col min="1544" max="1544" width="9.5546875" customWidth="1"/>
    <col min="1545" max="1546" width="12.109375" customWidth="1"/>
    <col min="1547" max="1547" width="7.33203125" customWidth="1"/>
    <col min="1548" max="1548" width="12.109375" customWidth="1"/>
    <col min="1549" max="1549" width="10" customWidth="1"/>
    <col min="1550" max="1550" width="7" customWidth="1"/>
    <col min="1793" max="1793" width="74.33203125" customWidth="1"/>
    <col min="1794" max="1794" width="4.6640625" customWidth="1"/>
    <col min="1795" max="1795" width="5.109375" customWidth="1"/>
    <col min="1796" max="1796" width="10" customWidth="1"/>
    <col min="1797" max="1797" width="9.6640625" customWidth="1"/>
    <col min="1798" max="1798" width="7.109375" customWidth="1"/>
    <col min="1799" max="1799" width="6.88671875" customWidth="1"/>
    <col min="1800" max="1800" width="9.5546875" customWidth="1"/>
    <col min="1801" max="1802" width="12.109375" customWidth="1"/>
    <col min="1803" max="1803" width="7.33203125" customWidth="1"/>
    <col min="1804" max="1804" width="12.109375" customWidth="1"/>
    <col min="1805" max="1805" width="10" customWidth="1"/>
    <col min="1806" max="1806" width="7" customWidth="1"/>
    <col min="2049" max="2049" width="74.33203125" customWidth="1"/>
    <col min="2050" max="2050" width="4.6640625" customWidth="1"/>
    <col min="2051" max="2051" width="5.109375" customWidth="1"/>
    <col min="2052" max="2052" width="10" customWidth="1"/>
    <col min="2053" max="2053" width="9.6640625" customWidth="1"/>
    <col min="2054" max="2054" width="7.109375" customWidth="1"/>
    <col min="2055" max="2055" width="6.88671875" customWidth="1"/>
    <col min="2056" max="2056" width="9.5546875" customWidth="1"/>
    <col min="2057" max="2058" width="12.109375" customWidth="1"/>
    <col min="2059" max="2059" width="7.33203125" customWidth="1"/>
    <col min="2060" max="2060" width="12.109375" customWidth="1"/>
    <col min="2061" max="2061" width="10" customWidth="1"/>
    <col min="2062" max="2062" width="7" customWidth="1"/>
    <col min="2305" max="2305" width="74.33203125" customWidth="1"/>
    <col min="2306" max="2306" width="4.6640625" customWidth="1"/>
    <col min="2307" max="2307" width="5.109375" customWidth="1"/>
    <col min="2308" max="2308" width="10" customWidth="1"/>
    <col min="2309" max="2309" width="9.6640625" customWidth="1"/>
    <col min="2310" max="2310" width="7.109375" customWidth="1"/>
    <col min="2311" max="2311" width="6.88671875" customWidth="1"/>
    <col min="2312" max="2312" width="9.5546875" customWidth="1"/>
    <col min="2313" max="2314" width="12.109375" customWidth="1"/>
    <col min="2315" max="2315" width="7.33203125" customWidth="1"/>
    <col min="2316" max="2316" width="12.109375" customWidth="1"/>
    <col min="2317" max="2317" width="10" customWidth="1"/>
    <col min="2318" max="2318" width="7" customWidth="1"/>
    <col min="2561" max="2561" width="74.33203125" customWidth="1"/>
    <col min="2562" max="2562" width="4.6640625" customWidth="1"/>
    <col min="2563" max="2563" width="5.109375" customWidth="1"/>
    <col min="2564" max="2564" width="10" customWidth="1"/>
    <col min="2565" max="2565" width="9.6640625" customWidth="1"/>
    <col min="2566" max="2566" width="7.109375" customWidth="1"/>
    <col min="2567" max="2567" width="6.88671875" customWidth="1"/>
    <col min="2568" max="2568" width="9.5546875" customWidth="1"/>
    <col min="2569" max="2570" width="12.109375" customWidth="1"/>
    <col min="2571" max="2571" width="7.33203125" customWidth="1"/>
    <col min="2572" max="2572" width="12.109375" customWidth="1"/>
    <col min="2573" max="2573" width="10" customWidth="1"/>
    <col min="2574" max="2574" width="7" customWidth="1"/>
    <col min="2817" max="2817" width="74.33203125" customWidth="1"/>
    <col min="2818" max="2818" width="4.6640625" customWidth="1"/>
    <col min="2819" max="2819" width="5.109375" customWidth="1"/>
    <col min="2820" max="2820" width="10" customWidth="1"/>
    <col min="2821" max="2821" width="9.6640625" customWidth="1"/>
    <col min="2822" max="2822" width="7.109375" customWidth="1"/>
    <col min="2823" max="2823" width="6.88671875" customWidth="1"/>
    <col min="2824" max="2824" width="9.5546875" customWidth="1"/>
    <col min="2825" max="2826" width="12.109375" customWidth="1"/>
    <col min="2827" max="2827" width="7.33203125" customWidth="1"/>
    <col min="2828" max="2828" width="12.109375" customWidth="1"/>
    <col min="2829" max="2829" width="10" customWidth="1"/>
    <col min="2830" max="2830" width="7" customWidth="1"/>
    <col min="3073" max="3073" width="74.33203125" customWidth="1"/>
    <col min="3074" max="3074" width="4.6640625" customWidth="1"/>
    <col min="3075" max="3075" width="5.109375" customWidth="1"/>
    <col min="3076" max="3076" width="10" customWidth="1"/>
    <col min="3077" max="3077" width="9.6640625" customWidth="1"/>
    <col min="3078" max="3078" width="7.109375" customWidth="1"/>
    <col min="3079" max="3079" width="6.88671875" customWidth="1"/>
    <col min="3080" max="3080" width="9.5546875" customWidth="1"/>
    <col min="3081" max="3082" width="12.109375" customWidth="1"/>
    <col min="3083" max="3083" width="7.33203125" customWidth="1"/>
    <col min="3084" max="3084" width="12.109375" customWidth="1"/>
    <col min="3085" max="3085" width="10" customWidth="1"/>
    <col min="3086" max="3086" width="7" customWidth="1"/>
    <col min="3329" max="3329" width="74.33203125" customWidth="1"/>
    <col min="3330" max="3330" width="4.6640625" customWidth="1"/>
    <col min="3331" max="3331" width="5.109375" customWidth="1"/>
    <col min="3332" max="3332" width="10" customWidth="1"/>
    <col min="3333" max="3333" width="9.6640625" customWidth="1"/>
    <col min="3334" max="3334" width="7.109375" customWidth="1"/>
    <col min="3335" max="3335" width="6.88671875" customWidth="1"/>
    <col min="3336" max="3336" width="9.5546875" customWidth="1"/>
    <col min="3337" max="3338" width="12.109375" customWidth="1"/>
    <col min="3339" max="3339" width="7.33203125" customWidth="1"/>
    <col min="3340" max="3340" width="12.109375" customWidth="1"/>
    <col min="3341" max="3341" width="10" customWidth="1"/>
    <col min="3342" max="3342" width="7" customWidth="1"/>
    <col min="3585" max="3585" width="74.33203125" customWidth="1"/>
    <col min="3586" max="3586" width="4.6640625" customWidth="1"/>
    <col min="3587" max="3587" width="5.109375" customWidth="1"/>
    <col min="3588" max="3588" width="10" customWidth="1"/>
    <col min="3589" max="3589" width="9.6640625" customWidth="1"/>
    <col min="3590" max="3590" width="7.109375" customWidth="1"/>
    <col min="3591" max="3591" width="6.88671875" customWidth="1"/>
    <col min="3592" max="3592" width="9.5546875" customWidth="1"/>
    <col min="3593" max="3594" width="12.109375" customWidth="1"/>
    <col min="3595" max="3595" width="7.33203125" customWidth="1"/>
    <col min="3596" max="3596" width="12.109375" customWidth="1"/>
    <col min="3597" max="3597" width="10" customWidth="1"/>
    <col min="3598" max="3598" width="7" customWidth="1"/>
    <col min="3841" max="3841" width="74.33203125" customWidth="1"/>
    <col min="3842" max="3842" width="4.6640625" customWidth="1"/>
    <col min="3843" max="3843" width="5.109375" customWidth="1"/>
    <col min="3844" max="3844" width="10" customWidth="1"/>
    <col min="3845" max="3845" width="9.6640625" customWidth="1"/>
    <col min="3846" max="3846" width="7.109375" customWidth="1"/>
    <col min="3847" max="3847" width="6.88671875" customWidth="1"/>
    <col min="3848" max="3848" width="9.5546875" customWidth="1"/>
    <col min="3849" max="3850" width="12.109375" customWidth="1"/>
    <col min="3851" max="3851" width="7.33203125" customWidth="1"/>
    <col min="3852" max="3852" width="12.109375" customWidth="1"/>
    <col min="3853" max="3853" width="10" customWidth="1"/>
    <col min="3854" max="3854" width="7" customWidth="1"/>
    <col min="4097" max="4097" width="74.33203125" customWidth="1"/>
    <col min="4098" max="4098" width="4.6640625" customWidth="1"/>
    <col min="4099" max="4099" width="5.109375" customWidth="1"/>
    <col min="4100" max="4100" width="10" customWidth="1"/>
    <col min="4101" max="4101" width="9.6640625" customWidth="1"/>
    <col min="4102" max="4102" width="7.109375" customWidth="1"/>
    <col min="4103" max="4103" width="6.88671875" customWidth="1"/>
    <col min="4104" max="4104" width="9.5546875" customWidth="1"/>
    <col min="4105" max="4106" width="12.109375" customWidth="1"/>
    <col min="4107" max="4107" width="7.33203125" customWidth="1"/>
    <col min="4108" max="4108" width="12.109375" customWidth="1"/>
    <col min="4109" max="4109" width="10" customWidth="1"/>
    <col min="4110" max="4110" width="7" customWidth="1"/>
    <col min="4353" max="4353" width="74.33203125" customWidth="1"/>
    <col min="4354" max="4354" width="4.6640625" customWidth="1"/>
    <col min="4355" max="4355" width="5.109375" customWidth="1"/>
    <col min="4356" max="4356" width="10" customWidth="1"/>
    <col min="4357" max="4357" width="9.6640625" customWidth="1"/>
    <col min="4358" max="4358" width="7.109375" customWidth="1"/>
    <col min="4359" max="4359" width="6.88671875" customWidth="1"/>
    <col min="4360" max="4360" width="9.5546875" customWidth="1"/>
    <col min="4361" max="4362" width="12.109375" customWidth="1"/>
    <col min="4363" max="4363" width="7.33203125" customWidth="1"/>
    <col min="4364" max="4364" width="12.109375" customWidth="1"/>
    <col min="4365" max="4365" width="10" customWidth="1"/>
    <col min="4366" max="4366" width="7" customWidth="1"/>
    <col min="4609" max="4609" width="74.33203125" customWidth="1"/>
    <col min="4610" max="4610" width="4.6640625" customWidth="1"/>
    <col min="4611" max="4611" width="5.109375" customWidth="1"/>
    <col min="4612" max="4612" width="10" customWidth="1"/>
    <col min="4613" max="4613" width="9.6640625" customWidth="1"/>
    <col min="4614" max="4614" width="7.109375" customWidth="1"/>
    <col min="4615" max="4615" width="6.88671875" customWidth="1"/>
    <col min="4616" max="4616" width="9.5546875" customWidth="1"/>
    <col min="4617" max="4618" width="12.109375" customWidth="1"/>
    <col min="4619" max="4619" width="7.33203125" customWidth="1"/>
    <col min="4620" max="4620" width="12.109375" customWidth="1"/>
    <col min="4621" max="4621" width="10" customWidth="1"/>
    <col min="4622" max="4622" width="7" customWidth="1"/>
    <col min="4865" max="4865" width="74.33203125" customWidth="1"/>
    <col min="4866" max="4866" width="4.6640625" customWidth="1"/>
    <col min="4867" max="4867" width="5.109375" customWidth="1"/>
    <col min="4868" max="4868" width="10" customWidth="1"/>
    <col min="4869" max="4869" width="9.6640625" customWidth="1"/>
    <col min="4870" max="4870" width="7.109375" customWidth="1"/>
    <col min="4871" max="4871" width="6.88671875" customWidth="1"/>
    <col min="4872" max="4872" width="9.5546875" customWidth="1"/>
    <col min="4873" max="4874" width="12.109375" customWidth="1"/>
    <col min="4875" max="4875" width="7.33203125" customWidth="1"/>
    <col min="4876" max="4876" width="12.109375" customWidth="1"/>
    <col min="4877" max="4877" width="10" customWidth="1"/>
    <col min="4878" max="4878" width="7" customWidth="1"/>
    <col min="5121" max="5121" width="74.33203125" customWidth="1"/>
    <col min="5122" max="5122" width="4.6640625" customWidth="1"/>
    <col min="5123" max="5123" width="5.109375" customWidth="1"/>
    <col min="5124" max="5124" width="10" customWidth="1"/>
    <col min="5125" max="5125" width="9.6640625" customWidth="1"/>
    <col min="5126" max="5126" width="7.109375" customWidth="1"/>
    <col min="5127" max="5127" width="6.88671875" customWidth="1"/>
    <col min="5128" max="5128" width="9.5546875" customWidth="1"/>
    <col min="5129" max="5130" width="12.109375" customWidth="1"/>
    <col min="5131" max="5131" width="7.33203125" customWidth="1"/>
    <col min="5132" max="5132" width="12.109375" customWidth="1"/>
    <col min="5133" max="5133" width="10" customWidth="1"/>
    <col min="5134" max="5134" width="7" customWidth="1"/>
    <col min="5377" max="5377" width="74.33203125" customWidth="1"/>
    <col min="5378" max="5378" width="4.6640625" customWidth="1"/>
    <col min="5379" max="5379" width="5.109375" customWidth="1"/>
    <col min="5380" max="5380" width="10" customWidth="1"/>
    <col min="5381" max="5381" width="9.6640625" customWidth="1"/>
    <col min="5382" max="5382" width="7.109375" customWidth="1"/>
    <col min="5383" max="5383" width="6.88671875" customWidth="1"/>
    <col min="5384" max="5384" width="9.5546875" customWidth="1"/>
    <col min="5385" max="5386" width="12.109375" customWidth="1"/>
    <col min="5387" max="5387" width="7.33203125" customWidth="1"/>
    <col min="5388" max="5388" width="12.109375" customWidth="1"/>
    <col min="5389" max="5389" width="10" customWidth="1"/>
    <col min="5390" max="5390" width="7" customWidth="1"/>
    <col min="5633" max="5633" width="74.33203125" customWidth="1"/>
    <col min="5634" max="5634" width="4.6640625" customWidth="1"/>
    <col min="5635" max="5635" width="5.109375" customWidth="1"/>
    <col min="5636" max="5636" width="10" customWidth="1"/>
    <col min="5637" max="5637" width="9.6640625" customWidth="1"/>
    <col min="5638" max="5638" width="7.109375" customWidth="1"/>
    <col min="5639" max="5639" width="6.88671875" customWidth="1"/>
    <col min="5640" max="5640" width="9.5546875" customWidth="1"/>
    <col min="5641" max="5642" width="12.109375" customWidth="1"/>
    <col min="5643" max="5643" width="7.33203125" customWidth="1"/>
    <col min="5644" max="5644" width="12.109375" customWidth="1"/>
    <col min="5645" max="5645" width="10" customWidth="1"/>
    <col min="5646" max="5646" width="7" customWidth="1"/>
    <col min="5889" max="5889" width="74.33203125" customWidth="1"/>
    <col min="5890" max="5890" width="4.6640625" customWidth="1"/>
    <col min="5891" max="5891" width="5.109375" customWidth="1"/>
    <col min="5892" max="5892" width="10" customWidth="1"/>
    <col min="5893" max="5893" width="9.6640625" customWidth="1"/>
    <col min="5894" max="5894" width="7.109375" customWidth="1"/>
    <col min="5895" max="5895" width="6.88671875" customWidth="1"/>
    <col min="5896" max="5896" width="9.5546875" customWidth="1"/>
    <col min="5897" max="5898" width="12.109375" customWidth="1"/>
    <col min="5899" max="5899" width="7.33203125" customWidth="1"/>
    <col min="5900" max="5900" width="12.109375" customWidth="1"/>
    <col min="5901" max="5901" width="10" customWidth="1"/>
    <col min="5902" max="5902" width="7" customWidth="1"/>
    <col min="6145" max="6145" width="74.33203125" customWidth="1"/>
    <col min="6146" max="6146" width="4.6640625" customWidth="1"/>
    <col min="6147" max="6147" width="5.109375" customWidth="1"/>
    <col min="6148" max="6148" width="10" customWidth="1"/>
    <col min="6149" max="6149" width="9.6640625" customWidth="1"/>
    <col min="6150" max="6150" width="7.109375" customWidth="1"/>
    <col min="6151" max="6151" width="6.88671875" customWidth="1"/>
    <col min="6152" max="6152" width="9.5546875" customWidth="1"/>
    <col min="6153" max="6154" width="12.109375" customWidth="1"/>
    <col min="6155" max="6155" width="7.33203125" customWidth="1"/>
    <col min="6156" max="6156" width="12.109375" customWidth="1"/>
    <col min="6157" max="6157" width="10" customWidth="1"/>
    <col min="6158" max="6158" width="7" customWidth="1"/>
    <col min="6401" max="6401" width="74.33203125" customWidth="1"/>
    <col min="6402" max="6402" width="4.6640625" customWidth="1"/>
    <col min="6403" max="6403" width="5.109375" customWidth="1"/>
    <col min="6404" max="6404" width="10" customWidth="1"/>
    <col min="6405" max="6405" width="9.6640625" customWidth="1"/>
    <col min="6406" max="6406" width="7.109375" customWidth="1"/>
    <col min="6407" max="6407" width="6.88671875" customWidth="1"/>
    <col min="6408" max="6408" width="9.5546875" customWidth="1"/>
    <col min="6409" max="6410" width="12.109375" customWidth="1"/>
    <col min="6411" max="6411" width="7.33203125" customWidth="1"/>
    <col min="6412" max="6412" width="12.109375" customWidth="1"/>
    <col min="6413" max="6413" width="10" customWidth="1"/>
    <col min="6414" max="6414" width="7" customWidth="1"/>
    <col min="6657" max="6657" width="74.33203125" customWidth="1"/>
    <col min="6658" max="6658" width="4.6640625" customWidth="1"/>
    <col min="6659" max="6659" width="5.109375" customWidth="1"/>
    <col min="6660" max="6660" width="10" customWidth="1"/>
    <col min="6661" max="6661" width="9.6640625" customWidth="1"/>
    <col min="6662" max="6662" width="7.109375" customWidth="1"/>
    <col min="6663" max="6663" width="6.88671875" customWidth="1"/>
    <col min="6664" max="6664" width="9.5546875" customWidth="1"/>
    <col min="6665" max="6666" width="12.109375" customWidth="1"/>
    <col min="6667" max="6667" width="7.33203125" customWidth="1"/>
    <col min="6668" max="6668" width="12.109375" customWidth="1"/>
    <col min="6669" max="6669" width="10" customWidth="1"/>
    <col min="6670" max="6670" width="7" customWidth="1"/>
    <col min="6913" max="6913" width="74.33203125" customWidth="1"/>
    <col min="6914" max="6914" width="4.6640625" customWidth="1"/>
    <col min="6915" max="6915" width="5.109375" customWidth="1"/>
    <col min="6916" max="6916" width="10" customWidth="1"/>
    <col min="6917" max="6917" width="9.6640625" customWidth="1"/>
    <col min="6918" max="6918" width="7.109375" customWidth="1"/>
    <col min="6919" max="6919" width="6.88671875" customWidth="1"/>
    <col min="6920" max="6920" width="9.5546875" customWidth="1"/>
    <col min="6921" max="6922" width="12.109375" customWidth="1"/>
    <col min="6923" max="6923" width="7.33203125" customWidth="1"/>
    <col min="6924" max="6924" width="12.109375" customWidth="1"/>
    <col min="6925" max="6925" width="10" customWidth="1"/>
    <col min="6926" max="6926" width="7" customWidth="1"/>
    <col min="7169" max="7169" width="74.33203125" customWidth="1"/>
    <col min="7170" max="7170" width="4.6640625" customWidth="1"/>
    <col min="7171" max="7171" width="5.109375" customWidth="1"/>
    <col min="7172" max="7172" width="10" customWidth="1"/>
    <col min="7173" max="7173" width="9.6640625" customWidth="1"/>
    <col min="7174" max="7174" width="7.109375" customWidth="1"/>
    <col min="7175" max="7175" width="6.88671875" customWidth="1"/>
    <col min="7176" max="7176" width="9.5546875" customWidth="1"/>
    <col min="7177" max="7178" width="12.109375" customWidth="1"/>
    <col min="7179" max="7179" width="7.33203125" customWidth="1"/>
    <col min="7180" max="7180" width="12.109375" customWidth="1"/>
    <col min="7181" max="7181" width="10" customWidth="1"/>
    <col min="7182" max="7182" width="7" customWidth="1"/>
    <col min="7425" max="7425" width="74.33203125" customWidth="1"/>
    <col min="7426" max="7426" width="4.6640625" customWidth="1"/>
    <col min="7427" max="7427" width="5.109375" customWidth="1"/>
    <col min="7428" max="7428" width="10" customWidth="1"/>
    <col min="7429" max="7429" width="9.6640625" customWidth="1"/>
    <col min="7430" max="7430" width="7.109375" customWidth="1"/>
    <col min="7431" max="7431" width="6.88671875" customWidth="1"/>
    <col min="7432" max="7432" width="9.5546875" customWidth="1"/>
    <col min="7433" max="7434" width="12.109375" customWidth="1"/>
    <col min="7435" max="7435" width="7.33203125" customWidth="1"/>
    <col min="7436" max="7436" width="12.109375" customWidth="1"/>
    <col min="7437" max="7437" width="10" customWidth="1"/>
    <col min="7438" max="7438" width="7" customWidth="1"/>
    <col min="7681" max="7681" width="74.33203125" customWidth="1"/>
    <col min="7682" max="7682" width="4.6640625" customWidth="1"/>
    <col min="7683" max="7683" width="5.109375" customWidth="1"/>
    <col min="7684" max="7684" width="10" customWidth="1"/>
    <col min="7685" max="7685" width="9.6640625" customWidth="1"/>
    <col min="7686" max="7686" width="7.109375" customWidth="1"/>
    <col min="7687" max="7687" width="6.88671875" customWidth="1"/>
    <col min="7688" max="7688" width="9.5546875" customWidth="1"/>
    <col min="7689" max="7690" width="12.109375" customWidth="1"/>
    <col min="7691" max="7691" width="7.33203125" customWidth="1"/>
    <col min="7692" max="7692" width="12.109375" customWidth="1"/>
    <col min="7693" max="7693" width="10" customWidth="1"/>
    <col min="7694" max="7694" width="7" customWidth="1"/>
    <col min="7937" max="7937" width="74.33203125" customWidth="1"/>
    <col min="7938" max="7938" width="4.6640625" customWidth="1"/>
    <col min="7939" max="7939" width="5.109375" customWidth="1"/>
    <col min="7940" max="7940" width="10" customWidth="1"/>
    <col min="7941" max="7941" width="9.6640625" customWidth="1"/>
    <col min="7942" max="7942" width="7.109375" customWidth="1"/>
    <col min="7943" max="7943" width="6.88671875" customWidth="1"/>
    <col min="7944" max="7944" width="9.5546875" customWidth="1"/>
    <col min="7945" max="7946" width="12.109375" customWidth="1"/>
    <col min="7947" max="7947" width="7.33203125" customWidth="1"/>
    <col min="7948" max="7948" width="12.109375" customWidth="1"/>
    <col min="7949" max="7949" width="10" customWidth="1"/>
    <col min="7950" max="7950" width="7" customWidth="1"/>
    <col min="8193" max="8193" width="74.33203125" customWidth="1"/>
    <col min="8194" max="8194" width="4.6640625" customWidth="1"/>
    <col min="8195" max="8195" width="5.109375" customWidth="1"/>
    <col min="8196" max="8196" width="10" customWidth="1"/>
    <col min="8197" max="8197" width="9.6640625" customWidth="1"/>
    <col min="8198" max="8198" width="7.109375" customWidth="1"/>
    <col min="8199" max="8199" width="6.88671875" customWidth="1"/>
    <col min="8200" max="8200" width="9.5546875" customWidth="1"/>
    <col min="8201" max="8202" width="12.109375" customWidth="1"/>
    <col min="8203" max="8203" width="7.33203125" customWidth="1"/>
    <col min="8204" max="8204" width="12.109375" customWidth="1"/>
    <col min="8205" max="8205" width="10" customWidth="1"/>
    <col min="8206" max="8206" width="7" customWidth="1"/>
    <col min="8449" max="8449" width="74.33203125" customWidth="1"/>
    <col min="8450" max="8450" width="4.6640625" customWidth="1"/>
    <col min="8451" max="8451" width="5.109375" customWidth="1"/>
    <col min="8452" max="8452" width="10" customWidth="1"/>
    <col min="8453" max="8453" width="9.6640625" customWidth="1"/>
    <col min="8454" max="8454" width="7.109375" customWidth="1"/>
    <col min="8455" max="8455" width="6.88671875" customWidth="1"/>
    <col min="8456" max="8456" width="9.5546875" customWidth="1"/>
    <col min="8457" max="8458" width="12.109375" customWidth="1"/>
    <col min="8459" max="8459" width="7.33203125" customWidth="1"/>
    <col min="8460" max="8460" width="12.109375" customWidth="1"/>
    <col min="8461" max="8461" width="10" customWidth="1"/>
    <col min="8462" max="8462" width="7" customWidth="1"/>
    <col min="8705" max="8705" width="74.33203125" customWidth="1"/>
    <col min="8706" max="8706" width="4.6640625" customWidth="1"/>
    <col min="8707" max="8707" width="5.109375" customWidth="1"/>
    <col min="8708" max="8708" width="10" customWidth="1"/>
    <col min="8709" max="8709" width="9.6640625" customWidth="1"/>
    <col min="8710" max="8710" width="7.109375" customWidth="1"/>
    <col min="8711" max="8711" width="6.88671875" customWidth="1"/>
    <col min="8712" max="8712" width="9.5546875" customWidth="1"/>
    <col min="8713" max="8714" width="12.109375" customWidth="1"/>
    <col min="8715" max="8715" width="7.33203125" customWidth="1"/>
    <col min="8716" max="8716" width="12.109375" customWidth="1"/>
    <col min="8717" max="8717" width="10" customWidth="1"/>
    <col min="8718" max="8718" width="7" customWidth="1"/>
    <col min="8961" max="8961" width="74.33203125" customWidth="1"/>
    <col min="8962" max="8962" width="4.6640625" customWidth="1"/>
    <col min="8963" max="8963" width="5.109375" customWidth="1"/>
    <col min="8964" max="8964" width="10" customWidth="1"/>
    <col min="8965" max="8965" width="9.6640625" customWidth="1"/>
    <col min="8966" max="8966" width="7.109375" customWidth="1"/>
    <col min="8967" max="8967" width="6.88671875" customWidth="1"/>
    <col min="8968" max="8968" width="9.5546875" customWidth="1"/>
    <col min="8969" max="8970" width="12.109375" customWidth="1"/>
    <col min="8971" max="8971" width="7.33203125" customWidth="1"/>
    <col min="8972" max="8972" width="12.109375" customWidth="1"/>
    <col min="8973" max="8973" width="10" customWidth="1"/>
    <col min="8974" max="8974" width="7" customWidth="1"/>
    <col min="9217" max="9217" width="74.33203125" customWidth="1"/>
    <col min="9218" max="9218" width="4.6640625" customWidth="1"/>
    <col min="9219" max="9219" width="5.109375" customWidth="1"/>
    <col min="9220" max="9220" width="10" customWidth="1"/>
    <col min="9221" max="9221" width="9.6640625" customWidth="1"/>
    <col min="9222" max="9222" width="7.109375" customWidth="1"/>
    <col min="9223" max="9223" width="6.88671875" customWidth="1"/>
    <col min="9224" max="9224" width="9.5546875" customWidth="1"/>
    <col min="9225" max="9226" width="12.109375" customWidth="1"/>
    <col min="9227" max="9227" width="7.33203125" customWidth="1"/>
    <col min="9228" max="9228" width="12.109375" customWidth="1"/>
    <col min="9229" max="9229" width="10" customWidth="1"/>
    <col min="9230" max="9230" width="7" customWidth="1"/>
    <col min="9473" max="9473" width="74.33203125" customWidth="1"/>
    <col min="9474" max="9474" width="4.6640625" customWidth="1"/>
    <col min="9475" max="9475" width="5.109375" customWidth="1"/>
    <col min="9476" max="9476" width="10" customWidth="1"/>
    <col min="9477" max="9477" width="9.6640625" customWidth="1"/>
    <col min="9478" max="9478" width="7.109375" customWidth="1"/>
    <col min="9479" max="9479" width="6.88671875" customWidth="1"/>
    <col min="9480" max="9480" width="9.5546875" customWidth="1"/>
    <col min="9481" max="9482" width="12.109375" customWidth="1"/>
    <col min="9483" max="9483" width="7.33203125" customWidth="1"/>
    <col min="9484" max="9484" width="12.109375" customWidth="1"/>
    <col min="9485" max="9485" width="10" customWidth="1"/>
    <col min="9486" max="9486" width="7" customWidth="1"/>
    <col min="9729" max="9729" width="74.33203125" customWidth="1"/>
    <col min="9730" max="9730" width="4.6640625" customWidth="1"/>
    <col min="9731" max="9731" width="5.109375" customWidth="1"/>
    <col min="9732" max="9732" width="10" customWidth="1"/>
    <col min="9733" max="9733" width="9.6640625" customWidth="1"/>
    <col min="9734" max="9734" width="7.109375" customWidth="1"/>
    <col min="9735" max="9735" width="6.88671875" customWidth="1"/>
    <col min="9736" max="9736" width="9.5546875" customWidth="1"/>
    <col min="9737" max="9738" width="12.109375" customWidth="1"/>
    <col min="9739" max="9739" width="7.33203125" customWidth="1"/>
    <col min="9740" max="9740" width="12.109375" customWidth="1"/>
    <col min="9741" max="9741" width="10" customWidth="1"/>
    <col min="9742" max="9742" width="7" customWidth="1"/>
    <col min="9985" max="9985" width="74.33203125" customWidth="1"/>
    <col min="9986" max="9986" width="4.6640625" customWidth="1"/>
    <col min="9987" max="9987" width="5.109375" customWidth="1"/>
    <col min="9988" max="9988" width="10" customWidth="1"/>
    <col min="9989" max="9989" width="9.6640625" customWidth="1"/>
    <col min="9990" max="9990" width="7.109375" customWidth="1"/>
    <col min="9991" max="9991" width="6.88671875" customWidth="1"/>
    <col min="9992" max="9992" width="9.5546875" customWidth="1"/>
    <col min="9993" max="9994" width="12.109375" customWidth="1"/>
    <col min="9995" max="9995" width="7.33203125" customWidth="1"/>
    <col min="9996" max="9996" width="12.109375" customWidth="1"/>
    <col min="9997" max="9997" width="10" customWidth="1"/>
    <col min="9998" max="9998" width="7" customWidth="1"/>
    <col min="10241" max="10241" width="74.33203125" customWidth="1"/>
    <col min="10242" max="10242" width="4.6640625" customWidth="1"/>
    <col min="10243" max="10243" width="5.109375" customWidth="1"/>
    <col min="10244" max="10244" width="10" customWidth="1"/>
    <col min="10245" max="10245" width="9.6640625" customWidth="1"/>
    <col min="10246" max="10246" width="7.109375" customWidth="1"/>
    <col min="10247" max="10247" width="6.88671875" customWidth="1"/>
    <col min="10248" max="10248" width="9.5546875" customWidth="1"/>
    <col min="10249" max="10250" width="12.109375" customWidth="1"/>
    <col min="10251" max="10251" width="7.33203125" customWidth="1"/>
    <col min="10252" max="10252" width="12.109375" customWidth="1"/>
    <col min="10253" max="10253" width="10" customWidth="1"/>
    <col min="10254" max="10254" width="7" customWidth="1"/>
    <col min="10497" max="10497" width="74.33203125" customWidth="1"/>
    <col min="10498" max="10498" width="4.6640625" customWidth="1"/>
    <col min="10499" max="10499" width="5.109375" customWidth="1"/>
    <col min="10500" max="10500" width="10" customWidth="1"/>
    <col min="10501" max="10501" width="9.6640625" customWidth="1"/>
    <col min="10502" max="10502" width="7.109375" customWidth="1"/>
    <col min="10503" max="10503" width="6.88671875" customWidth="1"/>
    <col min="10504" max="10504" width="9.5546875" customWidth="1"/>
    <col min="10505" max="10506" width="12.109375" customWidth="1"/>
    <col min="10507" max="10507" width="7.33203125" customWidth="1"/>
    <col min="10508" max="10508" width="12.109375" customWidth="1"/>
    <col min="10509" max="10509" width="10" customWidth="1"/>
    <col min="10510" max="10510" width="7" customWidth="1"/>
    <col min="10753" max="10753" width="74.33203125" customWidth="1"/>
    <col min="10754" max="10754" width="4.6640625" customWidth="1"/>
    <col min="10755" max="10755" width="5.109375" customWidth="1"/>
    <col min="10756" max="10756" width="10" customWidth="1"/>
    <col min="10757" max="10757" width="9.6640625" customWidth="1"/>
    <col min="10758" max="10758" width="7.109375" customWidth="1"/>
    <col min="10759" max="10759" width="6.88671875" customWidth="1"/>
    <col min="10760" max="10760" width="9.5546875" customWidth="1"/>
    <col min="10761" max="10762" width="12.109375" customWidth="1"/>
    <col min="10763" max="10763" width="7.33203125" customWidth="1"/>
    <col min="10764" max="10764" width="12.109375" customWidth="1"/>
    <col min="10765" max="10765" width="10" customWidth="1"/>
    <col min="10766" max="10766" width="7" customWidth="1"/>
    <col min="11009" max="11009" width="74.33203125" customWidth="1"/>
    <col min="11010" max="11010" width="4.6640625" customWidth="1"/>
    <col min="11011" max="11011" width="5.109375" customWidth="1"/>
    <col min="11012" max="11012" width="10" customWidth="1"/>
    <col min="11013" max="11013" width="9.6640625" customWidth="1"/>
    <col min="11014" max="11014" width="7.109375" customWidth="1"/>
    <col min="11015" max="11015" width="6.88671875" customWidth="1"/>
    <col min="11016" max="11016" width="9.5546875" customWidth="1"/>
    <col min="11017" max="11018" width="12.109375" customWidth="1"/>
    <col min="11019" max="11019" width="7.33203125" customWidth="1"/>
    <col min="11020" max="11020" width="12.109375" customWidth="1"/>
    <col min="11021" max="11021" width="10" customWidth="1"/>
    <col min="11022" max="11022" width="7" customWidth="1"/>
    <col min="11265" max="11265" width="74.33203125" customWidth="1"/>
    <col min="11266" max="11266" width="4.6640625" customWidth="1"/>
    <col min="11267" max="11267" width="5.109375" customWidth="1"/>
    <col min="11268" max="11268" width="10" customWidth="1"/>
    <col min="11269" max="11269" width="9.6640625" customWidth="1"/>
    <col min="11270" max="11270" width="7.109375" customWidth="1"/>
    <col min="11271" max="11271" width="6.88671875" customWidth="1"/>
    <col min="11272" max="11272" width="9.5546875" customWidth="1"/>
    <col min="11273" max="11274" width="12.109375" customWidth="1"/>
    <col min="11275" max="11275" width="7.33203125" customWidth="1"/>
    <col min="11276" max="11276" width="12.109375" customWidth="1"/>
    <col min="11277" max="11277" width="10" customWidth="1"/>
    <col min="11278" max="11278" width="7" customWidth="1"/>
    <col min="11521" max="11521" width="74.33203125" customWidth="1"/>
    <col min="11522" max="11522" width="4.6640625" customWidth="1"/>
    <col min="11523" max="11523" width="5.109375" customWidth="1"/>
    <col min="11524" max="11524" width="10" customWidth="1"/>
    <col min="11525" max="11525" width="9.6640625" customWidth="1"/>
    <col min="11526" max="11526" width="7.109375" customWidth="1"/>
    <col min="11527" max="11527" width="6.88671875" customWidth="1"/>
    <col min="11528" max="11528" width="9.5546875" customWidth="1"/>
    <col min="11529" max="11530" width="12.109375" customWidth="1"/>
    <col min="11531" max="11531" width="7.33203125" customWidth="1"/>
    <col min="11532" max="11532" width="12.109375" customWidth="1"/>
    <col min="11533" max="11533" width="10" customWidth="1"/>
    <col min="11534" max="11534" width="7" customWidth="1"/>
    <col min="11777" max="11777" width="74.33203125" customWidth="1"/>
    <col min="11778" max="11778" width="4.6640625" customWidth="1"/>
    <col min="11779" max="11779" width="5.109375" customWidth="1"/>
    <col min="11780" max="11780" width="10" customWidth="1"/>
    <col min="11781" max="11781" width="9.6640625" customWidth="1"/>
    <col min="11782" max="11782" width="7.109375" customWidth="1"/>
    <col min="11783" max="11783" width="6.88671875" customWidth="1"/>
    <col min="11784" max="11784" width="9.5546875" customWidth="1"/>
    <col min="11785" max="11786" width="12.109375" customWidth="1"/>
    <col min="11787" max="11787" width="7.33203125" customWidth="1"/>
    <col min="11788" max="11788" width="12.109375" customWidth="1"/>
    <col min="11789" max="11789" width="10" customWidth="1"/>
    <col min="11790" max="11790" width="7" customWidth="1"/>
    <col min="12033" max="12033" width="74.33203125" customWidth="1"/>
    <col min="12034" max="12034" width="4.6640625" customWidth="1"/>
    <col min="12035" max="12035" width="5.109375" customWidth="1"/>
    <col min="12036" max="12036" width="10" customWidth="1"/>
    <col min="12037" max="12037" width="9.6640625" customWidth="1"/>
    <col min="12038" max="12038" width="7.109375" customWidth="1"/>
    <col min="12039" max="12039" width="6.88671875" customWidth="1"/>
    <col min="12040" max="12040" width="9.5546875" customWidth="1"/>
    <col min="12041" max="12042" width="12.109375" customWidth="1"/>
    <col min="12043" max="12043" width="7.33203125" customWidth="1"/>
    <col min="12044" max="12044" width="12.109375" customWidth="1"/>
    <col min="12045" max="12045" width="10" customWidth="1"/>
    <col min="12046" max="12046" width="7" customWidth="1"/>
    <col min="12289" max="12289" width="74.33203125" customWidth="1"/>
    <col min="12290" max="12290" width="4.6640625" customWidth="1"/>
    <col min="12291" max="12291" width="5.109375" customWidth="1"/>
    <col min="12292" max="12292" width="10" customWidth="1"/>
    <col min="12293" max="12293" width="9.6640625" customWidth="1"/>
    <col min="12294" max="12294" width="7.109375" customWidth="1"/>
    <col min="12295" max="12295" width="6.88671875" customWidth="1"/>
    <col min="12296" max="12296" width="9.5546875" customWidth="1"/>
    <col min="12297" max="12298" width="12.109375" customWidth="1"/>
    <col min="12299" max="12299" width="7.33203125" customWidth="1"/>
    <col min="12300" max="12300" width="12.109375" customWidth="1"/>
    <col min="12301" max="12301" width="10" customWidth="1"/>
    <col min="12302" max="12302" width="7" customWidth="1"/>
    <col min="12545" max="12545" width="74.33203125" customWidth="1"/>
    <col min="12546" max="12546" width="4.6640625" customWidth="1"/>
    <col min="12547" max="12547" width="5.109375" customWidth="1"/>
    <col min="12548" max="12548" width="10" customWidth="1"/>
    <col min="12549" max="12549" width="9.6640625" customWidth="1"/>
    <col min="12550" max="12550" width="7.109375" customWidth="1"/>
    <col min="12551" max="12551" width="6.88671875" customWidth="1"/>
    <col min="12552" max="12552" width="9.5546875" customWidth="1"/>
    <col min="12553" max="12554" width="12.109375" customWidth="1"/>
    <col min="12555" max="12555" width="7.33203125" customWidth="1"/>
    <col min="12556" max="12556" width="12.109375" customWidth="1"/>
    <col min="12557" max="12557" width="10" customWidth="1"/>
    <col min="12558" max="12558" width="7" customWidth="1"/>
    <col min="12801" max="12801" width="74.33203125" customWidth="1"/>
    <col min="12802" max="12802" width="4.6640625" customWidth="1"/>
    <col min="12803" max="12803" width="5.109375" customWidth="1"/>
    <col min="12804" max="12804" width="10" customWidth="1"/>
    <col min="12805" max="12805" width="9.6640625" customWidth="1"/>
    <col min="12806" max="12806" width="7.109375" customWidth="1"/>
    <col min="12807" max="12807" width="6.88671875" customWidth="1"/>
    <col min="12808" max="12808" width="9.5546875" customWidth="1"/>
    <col min="12809" max="12810" width="12.109375" customWidth="1"/>
    <col min="12811" max="12811" width="7.33203125" customWidth="1"/>
    <col min="12812" max="12812" width="12.109375" customWidth="1"/>
    <col min="12813" max="12813" width="10" customWidth="1"/>
    <col min="12814" max="12814" width="7" customWidth="1"/>
    <col min="13057" max="13057" width="74.33203125" customWidth="1"/>
    <col min="13058" max="13058" width="4.6640625" customWidth="1"/>
    <col min="13059" max="13059" width="5.109375" customWidth="1"/>
    <col min="13060" max="13060" width="10" customWidth="1"/>
    <col min="13061" max="13061" width="9.6640625" customWidth="1"/>
    <col min="13062" max="13062" width="7.109375" customWidth="1"/>
    <col min="13063" max="13063" width="6.88671875" customWidth="1"/>
    <col min="13064" max="13064" width="9.5546875" customWidth="1"/>
    <col min="13065" max="13066" width="12.109375" customWidth="1"/>
    <col min="13067" max="13067" width="7.33203125" customWidth="1"/>
    <col min="13068" max="13068" width="12.109375" customWidth="1"/>
    <col min="13069" max="13069" width="10" customWidth="1"/>
    <col min="13070" max="13070" width="7" customWidth="1"/>
    <col min="13313" max="13313" width="74.33203125" customWidth="1"/>
    <col min="13314" max="13314" width="4.6640625" customWidth="1"/>
    <col min="13315" max="13315" width="5.109375" customWidth="1"/>
    <col min="13316" max="13316" width="10" customWidth="1"/>
    <col min="13317" max="13317" width="9.6640625" customWidth="1"/>
    <col min="13318" max="13318" width="7.109375" customWidth="1"/>
    <col min="13319" max="13319" width="6.88671875" customWidth="1"/>
    <col min="13320" max="13320" width="9.5546875" customWidth="1"/>
    <col min="13321" max="13322" width="12.109375" customWidth="1"/>
    <col min="13323" max="13323" width="7.33203125" customWidth="1"/>
    <col min="13324" max="13324" width="12.109375" customWidth="1"/>
    <col min="13325" max="13325" width="10" customWidth="1"/>
    <col min="13326" max="13326" width="7" customWidth="1"/>
    <col min="13569" max="13569" width="74.33203125" customWidth="1"/>
    <col min="13570" max="13570" width="4.6640625" customWidth="1"/>
    <col min="13571" max="13571" width="5.109375" customWidth="1"/>
    <col min="13572" max="13572" width="10" customWidth="1"/>
    <col min="13573" max="13573" width="9.6640625" customWidth="1"/>
    <col min="13574" max="13574" width="7.109375" customWidth="1"/>
    <col min="13575" max="13575" width="6.88671875" customWidth="1"/>
    <col min="13576" max="13576" width="9.5546875" customWidth="1"/>
    <col min="13577" max="13578" width="12.109375" customWidth="1"/>
    <col min="13579" max="13579" width="7.33203125" customWidth="1"/>
    <col min="13580" max="13580" width="12.109375" customWidth="1"/>
    <col min="13581" max="13581" width="10" customWidth="1"/>
    <col min="13582" max="13582" width="7" customWidth="1"/>
    <col min="13825" max="13825" width="74.33203125" customWidth="1"/>
    <col min="13826" max="13826" width="4.6640625" customWidth="1"/>
    <col min="13827" max="13827" width="5.109375" customWidth="1"/>
    <col min="13828" max="13828" width="10" customWidth="1"/>
    <col min="13829" max="13829" width="9.6640625" customWidth="1"/>
    <col min="13830" max="13830" width="7.109375" customWidth="1"/>
    <col min="13831" max="13831" width="6.88671875" customWidth="1"/>
    <col min="13832" max="13832" width="9.5546875" customWidth="1"/>
    <col min="13833" max="13834" width="12.109375" customWidth="1"/>
    <col min="13835" max="13835" width="7.33203125" customWidth="1"/>
    <col min="13836" max="13836" width="12.109375" customWidth="1"/>
    <col min="13837" max="13837" width="10" customWidth="1"/>
    <col min="13838" max="13838" width="7" customWidth="1"/>
    <col min="14081" max="14081" width="74.33203125" customWidth="1"/>
    <col min="14082" max="14082" width="4.6640625" customWidth="1"/>
    <col min="14083" max="14083" width="5.109375" customWidth="1"/>
    <col min="14084" max="14084" width="10" customWidth="1"/>
    <col min="14085" max="14085" width="9.6640625" customWidth="1"/>
    <col min="14086" max="14086" width="7.109375" customWidth="1"/>
    <col min="14087" max="14087" width="6.88671875" customWidth="1"/>
    <col min="14088" max="14088" width="9.5546875" customWidth="1"/>
    <col min="14089" max="14090" width="12.109375" customWidth="1"/>
    <col min="14091" max="14091" width="7.33203125" customWidth="1"/>
    <col min="14092" max="14092" width="12.109375" customWidth="1"/>
    <col min="14093" max="14093" width="10" customWidth="1"/>
    <col min="14094" max="14094" width="7" customWidth="1"/>
    <col min="14337" max="14337" width="74.33203125" customWidth="1"/>
    <col min="14338" max="14338" width="4.6640625" customWidth="1"/>
    <col min="14339" max="14339" width="5.109375" customWidth="1"/>
    <col min="14340" max="14340" width="10" customWidth="1"/>
    <col min="14341" max="14341" width="9.6640625" customWidth="1"/>
    <col min="14342" max="14342" width="7.109375" customWidth="1"/>
    <col min="14343" max="14343" width="6.88671875" customWidth="1"/>
    <col min="14344" max="14344" width="9.5546875" customWidth="1"/>
    <col min="14345" max="14346" width="12.109375" customWidth="1"/>
    <col min="14347" max="14347" width="7.33203125" customWidth="1"/>
    <col min="14348" max="14348" width="12.109375" customWidth="1"/>
    <col min="14349" max="14349" width="10" customWidth="1"/>
    <col min="14350" max="14350" width="7" customWidth="1"/>
    <col min="14593" max="14593" width="74.33203125" customWidth="1"/>
    <col min="14594" max="14594" width="4.6640625" customWidth="1"/>
    <col min="14595" max="14595" width="5.109375" customWidth="1"/>
    <col min="14596" max="14596" width="10" customWidth="1"/>
    <col min="14597" max="14597" width="9.6640625" customWidth="1"/>
    <col min="14598" max="14598" width="7.109375" customWidth="1"/>
    <col min="14599" max="14599" width="6.88671875" customWidth="1"/>
    <col min="14600" max="14600" width="9.5546875" customWidth="1"/>
    <col min="14601" max="14602" width="12.109375" customWidth="1"/>
    <col min="14603" max="14603" width="7.33203125" customWidth="1"/>
    <col min="14604" max="14604" width="12.109375" customWidth="1"/>
    <col min="14605" max="14605" width="10" customWidth="1"/>
    <col min="14606" max="14606" width="7" customWidth="1"/>
    <col min="14849" max="14849" width="74.33203125" customWidth="1"/>
    <col min="14850" max="14850" width="4.6640625" customWidth="1"/>
    <col min="14851" max="14851" width="5.109375" customWidth="1"/>
    <col min="14852" max="14852" width="10" customWidth="1"/>
    <col min="14853" max="14853" width="9.6640625" customWidth="1"/>
    <col min="14854" max="14854" width="7.109375" customWidth="1"/>
    <col min="14855" max="14855" width="6.88671875" customWidth="1"/>
    <col min="14856" max="14856" width="9.5546875" customWidth="1"/>
    <col min="14857" max="14858" width="12.109375" customWidth="1"/>
    <col min="14859" max="14859" width="7.33203125" customWidth="1"/>
    <col min="14860" max="14860" width="12.109375" customWidth="1"/>
    <col min="14861" max="14861" width="10" customWidth="1"/>
    <col min="14862" max="14862" width="7" customWidth="1"/>
    <col min="15105" max="15105" width="74.33203125" customWidth="1"/>
    <col min="15106" max="15106" width="4.6640625" customWidth="1"/>
    <col min="15107" max="15107" width="5.109375" customWidth="1"/>
    <col min="15108" max="15108" width="10" customWidth="1"/>
    <col min="15109" max="15109" width="9.6640625" customWidth="1"/>
    <col min="15110" max="15110" width="7.109375" customWidth="1"/>
    <col min="15111" max="15111" width="6.88671875" customWidth="1"/>
    <col min="15112" max="15112" width="9.5546875" customWidth="1"/>
    <col min="15113" max="15114" width="12.109375" customWidth="1"/>
    <col min="15115" max="15115" width="7.33203125" customWidth="1"/>
    <col min="15116" max="15116" width="12.109375" customWidth="1"/>
    <col min="15117" max="15117" width="10" customWidth="1"/>
    <col min="15118" max="15118" width="7" customWidth="1"/>
    <col min="15361" max="15361" width="74.33203125" customWidth="1"/>
    <col min="15362" max="15362" width="4.6640625" customWidth="1"/>
    <col min="15363" max="15363" width="5.109375" customWidth="1"/>
    <col min="15364" max="15364" width="10" customWidth="1"/>
    <col min="15365" max="15365" width="9.6640625" customWidth="1"/>
    <col min="15366" max="15366" width="7.109375" customWidth="1"/>
    <col min="15367" max="15367" width="6.88671875" customWidth="1"/>
    <col min="15368" max="15368" width="9.5546875" customWidth="1"/>
    <col min="15369" max="15370" width="12.109375" customWidth="1"/>
    <col min="15371" max="15371" width="7.33203125" customWidth="1"/>
    <col min="15372" max="15372" width="12.109375" customWidth="1"/>
    <col min="15373" max="15373" width="10" customWidth="1"/>
    <col min="15374" max="15374" width="7" customWidth="1"/>
    <col min="15617" max="15617" width="74.33203125" customWidth="1"/>
    <col min="15618" max="15618" width="4.6640625" customWidth="1"/>
    <col min="15619" max="15619" width="5.109375" customWidth="1"/>
    <col min="15620" max="15620" width="10" customWidth="1"/>
    <col min="15621" max="15621" width="9.6640625" customWidth="1"/>
    <col min="15622" max="15622" width="7.109375" customWidth="1"/>
    <col min="15623" max="15623" width="6.88671875" customWidth="1"/>
    <col min="15624" max="15624" width="9.5546875" customWidth="1"/>
    <col min="15625" max="15626" width="12.109375" customWidth="1"/>
    <col min="15627" max="15627" width="7.33203125" customWidth="1"/>
    <col min="15628" max="15628" width="12.109375" customWidth="1"/>
    <col min="15629" max="15629" width="10" customWidth="1"/>
    <col min="15630" max="15630" width="7" customWidth="1"/>
    <col min="15873" max="15873" width="74.33203125" customWidth="1"/>
    <col min="15874" max="15874" width="4.6640625" customWidth="1"/>
    <col min="15875" max="15875" width="5.109375" customWidth="1"/>
    <col min="15876" max="15876" width="10" customWidth="1"/>
    <col min="15877" max="15877" width="9.6640625" customWidth="1"/>
    <col min="15878" max="15878" width="7.109375" customWidth="1"/>
    <col min="15879" max="15879" width="6.88671875" customWidth="1"/>
    <col min="15880" max="15880" width="9.5546875" customWidth="1"/>
    <col min="15881" max="15882" width="12.109375" customWidth="1"/>
    <col min="15883" max="15883" width="7.33203125" customWidth="1"/>
    <col min="15884" max="15884" width="12.109375" customWidth="1"/>
    <col min="15885" max="15885" width="10" customWidth="1"/>
    <col min="15886" max="15886" width="7" customWidth="1"/>
    <col min="16129" max="16129" width="74.33203125" customWidth="1"/>
    <col min="16130" max="16130" width="4.6640625" customWidth="1"/>
    <col min="16131" max="16131" width="5.109375" customWidth="1"/>
    <col min="16132" max="16132" width="10" customWidth="1"/>
    <col min="16133" max="16133" width="9.6640625" customWidth="1"/>
    <col min="16134" max="16134" width="7.109375" customWidth="1"/>
    <col min="16135" max="16135" width="6.88671875" customWidth="1"/>
    <col min="16136" max="16136" width="9.5546875" customWidth="1"/>
    <col min="16137" max="16138" width="12.109375" customWidth="1"/>
    <col min="16139" max="16139" width="7.33203125" customWidth="1"/>
    <col min="16140" max="16140" width="12.109375" customWidth="1"/>
    <col min="16141" max="16141" width="10" customWidth="1"/>
    <col min="16142" max="16142" width="7" customWidth="1"/>
  </cols>
  <sheetData>
    <row r="1" spans="1:17" s="1" customFormat="1" ht="15" customHeight="1" x14ac:dyDescent="0.25">
      <c r="H1" s="194"/>
      <c r="I1" s="95" t="s">
        <v>233</v>
      </c>
      <c r="J1" s="95"/>
      <c r="K1" s="95"/>
      <c r="L1" s="95"/>
      <c r="M1" s="95"/>
      <c r="N1" s="194"/>
    </row>
    <row r="2" spans="1:17" s="1" customFormat="1" ht="13.8" x14ac:dyDescent="0.25">
      <c r="G2" s="194"/>
      <c r="H2" s="194"/>
      <c r="I2" s="95"/>
      <c r="J2" s="95"/>
      <c r="K2" s="95"/>
      <c r="L2" s="95"/>
      <c r="M2" s="95"/>
      <c r="N2" s="194"/>
    </row>
    <row r="3" spans="1:17" s="1" customFormat="1" ht="13.8" x14ac:dyDescent="0.25">
      <c r="A3" s="5" t="s">
        <v>118</v>
      </c>
      <c r="B3" s="5"/>
      <c r="C3" s="5"/>
      <c r="D3" s="5"/>
      <c r="E3" s="5"/>
      <c r="F3" s="5"/>
      <c r="G3" s="5"/>
      <c r="H3" s="5"/>
      <c r="I3" s="5"/>
      <c r="J3" s="5"/>
      <c r="K3" s="5"/>
      <c r="L3" s="5"/>
      <c r="M3" s="5"/>
      <c r="N3" s="194"/>
    </row>
    <row r="4" spans="1:17" s="1" customFormat="1" ht="13.8" x14ac:dyDescent="0.25">
      <c r="A4" s="5" t="s">
        <v>234</v>
      </c>
      <c r="B4" s="5"/>
      <c r="C4" s="5"/>
      <c r="D4" s="5"/>
      <c r="E4" s="5"/>
      <c r="F4" s="5"/>
      <c r="G4" s="5"/>
      <c r="H4" s="5"/>
      <c r="I4" s="5"/>
      <c r="J4" s="5"/>
      <c r="K4" s="5"/>
      <c r="L4" s="5"/>
      <c r="M4" s="5"/>
      <c r="N4" s="99"/>
      <c r="O4" s="99"/>
      <c r="P4" s="99"/>
      <c r="Q4" s="99"/>
    </row>
    <row r="5" spans="1:17" s="1" customFormat="1" ht="13.5" customHeight="1" x14ac:dyDescent="0.25">
      <c r="A5" s="96" t="str">
        <f>IF([1]ЗАПОЛНИТЬ!$F$7=1,CONCATENATE([1]шапки!A4),CONCATENATE([1]шапки!A4,[1]шапки!C4))</f>
        <v xml:space="preserve">(форма </v>
      </c>
      <c r="B5" s="96"/>
      <c r="C5" s="96"/>
      <c r="D5" s="97" t="str">
        <f>IF([1]ЗАПОЛНИТЬ!$F$7=1,[1]шапки!C4,[1]шапки!D4)</f>
        <v xml:space="preserve">№ 4-2д, </v>
      </c>
      <c r="E5" s="99" t="str">
        <f>IF([1]ЗАПОЛНИТЬ!$F$7=1,[1]шапки!D4,"")</f>
        <v>№ 4-2м),</v>
      </c>
      <c r="F5" s="99"/>
      <c r="G5" s="98"/>
      <c r="H5" s="98"/>
      <c r="I5" s="99"/>
      <c r="J5" s="99"/>
      <c r="K5" s="99"/>
      <c r="L5" s="99"/>
      <c r="M5" s="99"/>
      <c r="N5" s="99"/>
      <c r="O5" s="99"/>
      <c r="P5" s="99"/>
      <c r="Q5" s="99"/>
    </row>
    <row r="6" spans="1:17" s="1" customFormat="1" ht="13.8" x14ac:dyDescent="0.25">
      <c r="A6" s="5" t="str">
        <f>CONCATENATE("за ",[1]ЗАПОЛНИТЬ!$B$17," ",[1]ЗАПОЛНИТЬ!$C$17)</f>
        <v>за І квартал 2016 р.</v>
      </c>
      <c r="B6" s="5"/>
      <c r="C6" s="5"/>
      <c r="D6" s="5"/>
      <c r="E6" s="5"/>
      <c r="F6" s="5"/>
      <c r="G6" s="5"/>
      <c r="H6" s="5"/>
      <c r="I6" s="5"/>
      <c r="J6" s="5"/>
      <c r="K6" s="5"/>
      <c r="L6" s="5"/>
      <c r="M6" s="5"/>
    </row>
    <row r="7" spans="1:17" s="21" customFormat="1" ht="4.5" hidden="1" customHeight="1" x14ac:dyDescent="0.2"/>
    <row r="8" spans="1:17" s="21" customFormat="1" ht="9" customHeight="1" x14ac:dyDescent="0.2">
      <c r="M8" s="195" t="s">
        <v>2</v>
      </c>
      <c r="N8" s="195"/>
    </row>
    <row r="9" spans="1:17" s="21" customFormat="1" ht="12" x14ac:dyDescent="0.25">
      <c r="A9" s="196" t="s">
        <v>3</v>
      </c>
      <c r="B9" s="104" t="str">
        <f>[1]ЗАПОЛНИТЬ!B3</f>
        <v>Відділ освіти Амур - Нижньодніпровської районної у місті ради</v>
      </c>
      <c r="C9" s="104"/>
      <c r="D9" s="104"/>
      <c r="E9" s="104"/>
      <c r="F9" s="104"/>
      <c r="G9" s="104"/>
      <c r="H9" s="104"/>
      <c r="I9" s="104"/>
      <c r="J9" s="104"/>
      <c r="K9" s="197"/>
      <c r="L9" s="198" t="str">
        <f>[1]ЗАПОЛНИТЬ!A13</f>
        <v>за ЄДРПОУ</v>
      </c>
      <c r="M9" s="106" t="str">
        <f>[1]ЗАПОЛНИТЬ!B13</f>
        <v>37969169</v>
      </c>
      <c r="N9" s="106"/>
      <c r="O9" s="199"/>
    </row>
    <row r="10" spans="1:17" s="21" customFormat="1" ht="11.25" customHeight="1" x14ac:dyDescent="0.2">
      <c r="A10" s="107" t="s">
        <v>5</v>
      </c>
      <c r="B10" s="108" t="str">
        <f>[1]ЗАПОЛНИТЬ!B5</f>
        <v>49023,м. Дніпропетровськ, пр.Мануйлівський,31</v>
      </c>
      <c r="C10" s="108"/>
      <c r="D10" s="108"/>
      <c r="E10" s="108"/>
      <c r="F10" s="108"/>
      <c r="G10" s="108"/>
      <c r="H10" s="108"/>
      <c r="I10" s="108"/>
      <c r="J10" s="108"/>
      <c r="K10" s="200"/>
      <c r="L10" s="198" t="str">
        <f>[1]ЗАПОЛНИТЬ!A14</f>
        <v>за КОАТУУ</v>
      </c>
      <c r="M10" s="109">
        <f>[1]ЗАПОЛНИТЬ!B14</f>
        <v>1210136300</v>
      </c>
      <c r="N10" s="109"/>
      <c r="O10" s="107"/>
    </row>
    <row r="11" spans="1:17" s="21" customFormat="1" ht="11.25" customHeight="1" x14ac:dyDescent="0.2">
      <c r="A11" s="107" t="str">
        <f>[1]Ф.4.1.КФК20!A11</f>
        <v>Організаційно-правова форма господарювання</v>
      </c>
      <c r="B11" s="108" t="str">
        <f>[1]ЗАПОЛНИТЬ!D15</f>
        <v>Орган місцевого самоврядування</v>
      </c>
      <c r="C11" s="108"/>
      <c r="D11" s="108"/>
      <c r="E11" s="108"/>
      <c r="F11" s="108"/>
      <c r="G11" s="108"/>
      <c r="H11" s="108"/>
      <c r="I11" s="108"/>
      <c r="J11" s="108"/>
      <c r="K11" s="200"/>
      <c r="L11" s="198" t="str">
        <f>[1]ЗАПОЛНИТЬ!A15</f>
        <v>за КОПФГ</v>
      </c>
      <c r="M11" s="109">
        <f>[1]ЗАПОЛНИТЬ!B15</f>
        <v>420</v>
      </c>
      <c r="N11" s="109"/>
      <c r="O11" s="107"/>
    </row>
    <row r="12" spans="1:17" s="21" customFormat="1" ht="11.4" x14ac:dyDescent="0.25">
      <c r="A12" s="110" t="s">
        <v>119</v>
      </c>
      <c r="B12" s="110"/>
      <c r="C12" s="110"/>
      <c r="D12" s="201" t="str">
        <f>[1]ЗАПОЛНИТЬ!H9</f>
        <v>-</v>
      </c>
      <c r="E12" s="202" t="str">
        <f>IF(D12&gt;0,VLOOKUP(D12,'[1]ДовидникКВК(ГОС)'!A$1:B$65536,2,FALSE),"")</f>
        <v>-</v>
      </c>
      <c r="F12" s="202"/>
      <c r="G12" s="202"/>
      <c r="H12" s="202"/>
      <c r="I12" s="202"/>
      <c r="J12" s="202"/>
      <c r="K12" s="203"/>
      <c r="L12" s="114"/>
      <c r="M12" s="114"/>
      <c r="N12" s="204"/>
      <c r="O12" s="199"/>
    </row>
    <row r="13" spans="1:17" s="21" customFormat="1" ht="10.8" x14ac:dyDescent="0.25">
      <c r="A13" s="110" t="s">
        <v>120</v>
      </c>
      <c r="B13" s="110"/>
      <c r="C13" s="110"/>
      <c r="D13" s="233"/>
      <c r="E13" s="234" t="str">
        <f>IF(D13&gt;0,VLOOKUP(D13,[1]ДовидникКПК!B$1:C$65536,2,FALSE),"")</f>
        <v/>
      </c>
      <c r="F13" s="234"/>
      <c r="G13" s="234"/>
      <c r="H13" s="234"/>
      <c r="I13" s="234"/>
      <c r="J13" s="234"/>
      <c r="K13" s="234"/>
      <c r="L13" s="234"/>
      <c r="M13" s="234"/>
      <c r="N13" s="207"/>
      <c r="O13" s="199"/>
    </row>
    <row r="14" spans="1:17" s="21" customFormat="1" ht="10.8" x14ac:dyDescent="0.25">
      <c r="A14" s="110" t="s">
        <v>8</v>
      </c>
      <c r="B14" s="110"/>
      <c r="C14" s="110"/>
      <c r="D14" s="117" t="str">
        <f>[1]ЗАПОЛНИТЬ!H10</f>
        <v>10</v>
      </c>
      <c r="E14" s="202" t="str">
        <f>[1]ЗАПОЛНИТЬ!I10</f>
        <v>Орган з питань освіти і науки</v>
      </c>
      <c r="F14" s="202"/>
      <c r="G14" s="202"/>
      <c r="H14" s="202"/>
      <c r="I14" s="202"/>
      <c r="J14" s="202"/>
      <c r="K14" s="202"/>
      <c r="L14" s="202"/>
      <c r="M14" s="202"/>
      <c r="N14" s="207"/>
      <c r="O14" s="199"/>
    </row>
    <row r="15" spans="1:17" s="21" customFormat="1" ht="30.75" customHeight="1" x14ac:dyDescent="0.25">
      <c r="A15" s="110" t="s">
        <v>121</v>
      </c>
      <c r="B15" s="110"/>
      <c r="C15" s="110"/>
      <c r="D15" s="235" t="s">
        <v>232</v>
      </c>
      <c r="E15" s="202" t="str">
        <f>IF(D15&gt;0,VLOOKUP(D15,[1]ДовидникКФК!A$1:B$65536,2,FALSE),"")</f>
        <v>Позашкільні заклади освіти, заходи із позашкільної роботи з дітьми</v>
      </c>
      <c r="F15" s="202"/>
      <c r="G15" s="202"/>
      <c r="H15" s="202"/>
      <c r="I15" s="202"/>
      <c r="J15" s="202"/>
      <c r="K15" s="202"/>
      <c r="L15" s="202"/>
      <c r="M15" s="202"/>
      <c r="N15" s="207"/>
      <c r="O15" s="199"/>
    </row>
    <row r="16" spans="1:17" s="21" customFormat="1" ht="10.199999999999999" x14ac:dyDescent="0.2">
      <c r="A16" s="122" t="s">
        <v>9</v>
      </c>
    </row>
    <row r="17" spans="1:14" s="21" customFormat="1" ht="10.8" thickBot="1" x14ac:dyDescent="0.25">
      <c r="A17" s="122" t="s">
        <v>10</v>
      </c>
    </row>
    <row r="18" spans="1:14" s="21" customFormat="1" ht="11.25" customHeight="1" thickTop="1" thickBot="1" x14ac:dyDescent="0.25">
      <c r="A18" s="29" t="s">
        <v>124</v>
      </c>
      <c r="B18" s="29" t="s">
        <v>235</v>
      </c>
      <c r="C18" s="29" t="s">
        <v>13</v>
      </c>
      <c r="D18" s="29" t="s">
        <v>236</v>
      </c>
      <c r="E18" s="29" t="s">
        <v>127</v>
      </c>
      <c r="F18" s="29"/>
      <c r="G18" s="29" t="s">
        <v>128</v>
      </c>
      <c r="H18" s="29" t="s">
        <v>237</v>
      </c>
      <c r="I18" s="29" t="s">
        <v>238</v>
      </c>
      <c r="J18" s="29" t="s">
        <v>132</v>
      </c>
      <c r="K18" s="29"/>
      <c r="L18" s="29" t="s">
        <v>133</v>
      </c>
      <c r="M18" s="123" t="s">
        <v>134</v>
      </c>
      <c r="N18" s="123"/>
    </row>
    <row r="19" spans="1:14" s="21" customFormat="1" ht="16.5" customHeight="1" thickTop="1" thickBot="1" x14ac:dyDescent="0.25">
      <c r="A19" s="29"/>
      <c r="B19" s="29"/>
      <c r="C19" s="29"/>
      <c r="D19" s="29"/>
      <c r="E19" s="29"/>
      <c r="F19" s="29"/>
      <c r="G19" s="29"/>
      <c r="H19" s="29"/>
      <c r="I19" s="29"/>
      <c r="J19" s="29"/>
      <c r="K19" s="29"/>
      <c r="L19" s="29"/>
      <c r="M19" s="123"/>
      <c r="N19" s="123"/>
    </row>
    <row r="20" spans="1:14" s="21" customFormat="1" ht="57.75" customHeight="1" thickTop="1" thickBot="1" x14ac:dyDescent="0.25">
      <c r="A20" s="29"/>
      <c r="B20" s="29"/>
      <c r="C20" s="29"/>
      <c r="D20" s="29"/>
      <c r="E20" s="125" t="s">
        <v>135</v>
      </c>
      <c r="F20" s="208" t="s">
        <v>136</v>
      </c>
      <c r="G20" s="29"/>
      <c r="H20" s="29"/>
      <c r="I20" s="29"/>
      <c r="J20" s="125" t="s">
        <v>135</v>
      </c>
      <c r="K20" s="208" t="s">
        <v>239</v>
      </c>
      <c r="L20" s="29"/>
      <c r="M20" s="125" t="s">
        <v>135</v>
      </c>
      <c r="N20" s="209" t="s">
        <v>136</v>
      </c>
    </row>
    <row r="21" spans="1:14" s="21" customFormat="1" ht="11.4" thickTop="1" thickBot="1" x14ac:dyDescent="0.25">
      <c r="A21" s="78">
        <v>1</v>
      </c>
      <c r="B21" s="78">
        <v>2</v>
      </c>
      <c r="C21" s="78">
        <v>3</v>
      </c>
      <c r="D21" s="78">
        <v>4</v>
      </c>
      <c r="E21" s="78">
        <v>5</v>
      </c>
      <c r="F21" s="78">
        <v>6</v>
      </c>
      <c r="G21" s="78">
        <v>7</v>
      </c>
      <c r="H21" s="78">
        <v>8</v>
      </c>
      <c r="I21" s="78">
        <v>9</v>
      </c>
      <c r="J21" s="78">
        <v>10</v>
      </c>
      <c r="K21" s="78">
        <v>11</v>
      </c>
      <c r="L21" s="78">
        <v>12</v>
      </c>
      <c r="M21" s="78">
        <v>13</v>
      </c>
      <c r="N21" s="78">
        <v>14</v>
      </c>
    </row>
    <row r="22" spans="1:14" s="21" customFormat="1" ht="11.4" thickTop="1" thickBot="1" x14ac:dyDescent="0.25">
      <c r="A22" s="78" t="s">
        <v>143</v>
      </c>
      <c r="B22" s="64" t="s">
        <v>144</v>
      </c>
      <c r="C22" s="128" t="s">
        <v>145</v>
      </c>
      <c r="D22" s="129">
        <f>SUM(D23:D27)</f>
        <v>2084.5</v>
      </c>
      <c r="E22" s="173">
        <v>0</v>
      </c>
      <c r="F22" s="173">
        <v>0</v>
      </c>
      <c r="G22" s="173">
        <v>0</v>
      </c>
      <c r="H22" s="129">
        <f>H25</f>
        <v>0</v>
      </c>
      <c r="I22" s="129">
        <f>SUM(I23:I26)</f>
        <v>2084.5</v>
      </c>
      <c r="J22" s="130" t="s">
        <v>144</v>
      </c>
      <c r="K22" s="130" t="s">
        <v>144</v>
      </c>
      <c r="L22" s="130" t="s">
        <v>144</v>
      </c>
      <c r="M22" s="129">
        <f>E22-F22-G22+I22-J28-K28</f>
        <v>0</v>
      </c>
      <c r="N22" s="129">
        <v>0</v>
      </c>
    </row>
    <row r="23" spans="1:14" s="21" customFormat="1" ht="11.4" thickTop="1" thickBot="1" x14ac:dyDescent="0.25">
      <c r="A23" s="131" t="s">
        <v>240</v>
      </c>
      <c r="B23" s="64" t="s">
        <v>144</v>
      </c>
      <c r="C23" s="128" t="s">
        <v>147</v>
      </c>
      <c r="D23" s="175">
        <v>2084.5</v>
      </c>
      <c r="E23" s="130" t="s">
        <v>144</v>
      </c>
      <c r="F23" s="130" t="s">
        <v>144</v>
      </c>
      <c r="G23" s="130" t="s">
        <v>144</v>
      </c>
      <c r="H23" s="130" t="s">
        <v>144</v>
      </c>
      <c r="I23" s="175">
        <v>2084.5</v>
      </c>
      <c r="J23" s="130" t="s">
        <v>144</v>
      </c>
      <c r="K23" s="130" t="s">
        <v>144</v>
      </c>
      <c r="L23" s="130" t="s">
        <v>144</v>
      </c>
      <c r="M23" s="130" t="s">
        <v>144</v>
      </c>
      <c r="N23" s="130" t="s">
        <v>144</v>
      </c>
    </row>
    <row r="24" spans="1:14" s="21" customFormat="1" ht="27.75" customHeight="1" thickTop="1" thickBot="1" x14ac:dyDescent="0.25">
      <c r="A24" s="210" t="s">
        <v>241</v>
      </c>
      <c r="B24" s="64" t="s">
        <v>144</v>
      </c>
      <c r="C24" s="128" t="s">
        <v>149</v>
      </c>
      <c r="D24" s="175">
        <v>0</v>
      </c>
      <c r="E24" s="130" t="s">
        <v>144</v>
      </c>
      <c r="F24" s="130" t="s">
        <v>144</v>
      </c>
      <c r="G24" s="130" t="s">
        <v>144</v>
      </c>
      <c r="H24" s="130" t="s">
        <v>144</v>
      </c>
      <c r="I24" s="175">
        <v>0</v>
      </c>
      <c r="J24" s="130" t="s">
        <v>144</v>
      </c>
      <c r="K24" s="130" t="s">
        <v>144</v>
      </c>
      <c r="L24" s="130" t="s">
        <v>144</v>
      </c>
      <c r="M24" s="130" t="s">
        <v>144</v>
      </c>
      <c r="N24" s="130" t="s">
        <v>144</v>
      </c>
    </row>
    <row r="25" spans="1:14" s="21" customFormat="1" ht="43.5" customHeight="1" thickTop="1" thickBot="1" x14ac:dyDescent="0.25">
      <c r="A25" s="210" t="s">
        <v>242</v>
      </c>
      <c r="B25" s="64" t="s">
        <v>144</v>
      </c>
      <c r="C25" s="128" t="s">
        <v>151</v>
      </c>
      <c r="D25" s="175">
        <v>0</v>
      </c>
      <c r="E25" s="130" t="s">
        <v>144</v>
      </c>
      <c r="F25" s="130" t="s">
        <v>144</v>
      </c>
      <c r="G25" s="130" t="s">
        <v>144</v>
      </c>
      <c r="H25" s="211">
        <v>0</v>
      </c>
      <c r="I25" s="175">
        <v>0</v>
      </c>
      <c r="J25" s="130" t="s">
        <v>144</v>
      </c>
      <c r="K25" s="130" t="s">
        <v>144</v>
      </c>
      <c r="L25" s="130" t="s">
        <v>144</v>
      </c>
      <c r="M25" s="130" t="s">
        <v>144</v>
      </c>
      <c r="N25" s="130" t="s">
        <v>144</v>
      </c>
    </row>
    <row r="26" spans="1:14" s="21" customFormat="1" ht="16.8" thickTop="1" thickBot="1" x14ac:dyDescent="0.25">
      <c r="A26" s="210" t="s">
        <v>243</v>
      </c>
      <c r="B26" s="64" t="s">
        <v>144</v>
      </c>
      <c r="C26" s="128" t="s">
        <v>153</v>
      </c>
      <c r="D26" s="175">
        <v>0</v>
      </c>
      <c r="E26" s="130" t="s">
        <v>144</v>
      </c>
      <c r="F26" s="130" t="s">
        <v>144</v>
      </c>
      <c r="G26" s="130" t="s">
        <v>144</v>
      </c>
      <c r="H26" s="130" t="s">
        <v>144</v>
      </c>
      <c r="I26" s="175">
        <v>0</v>
      </c>
      <c r="J26" s="130" t="s">
        <v>144</v>
      </c>
      <c r="K26" s="130" t="s">
        <v>144</v>
      </c>
      <c r="L26" s="130" t="s">
        <v>144</v>
      </c>
      <c r="M26" s="130" t="s">
        <v>144</v>
      </c>
      <c r="N26" s="130" t="s">
        <v>144</v>
      </c>
    </row>
    <row r="27" spans="1:14" s="21" customFormat="1" ht="11.4" thickTop="1" thickBot="1" x14ac:dyDescent="0.25">
      <c r="A27" s="131" t="s">
        <v>154</v>
      </c>
      <c r="B27" s="64" t="s">
        <v>144</v>
      </c>
      <c r="C27" s="128" t="s">
        <v>155</v>
      </c>
      <c r="D27" s="175">
        <v>0</v>
      </c>
      <c r="E27" s="130" t="s">
        <v>144</v>
      </c>
      <c r="F27" s="130" t="s">
        <v>144</v>
      </c>
      <c r="G27" s="130" t="s">
        <v>144</v>
      </c>
      <c r="H27" s="130" t="s">
        <v>144</v>
      </c>
      <c r="I27" s="130" t="s">
        <v>144</v>
      </c>
      <c r="J27" s="130" t="s">
        <v>144</v>
      </c>
      <c r="K27" s="130" t="s">
        <v>144</v>
      </c>
      <c r="L27" s="130" t="s">
        <v>144</v>
      </c>
      <c r="M27" s="130" t="s">
        <v>144</v>
      </c>
      <c r="N27" s="130" t="s">
        <v>144</v>
      </c>
    </row>
    <row r="28" spans="1:14" s="21" customFormat="1" ht="11.4" thickTop="1" thickBot="1" x14ac:dyDescent="0.25">
      <c r="A28" s="212" t="s">
        <v>244</v>
      </c>
      <c r="B28" s="64" t="s">
        <v>144</v>
      </c>
      <c r="C28" s="128" t="s">
        <v>157</v>
      </c>
      <c r="D28" s="129">
        <f>D30+D65+D88+D97</f>
        <v>2084.5</v>
      </c>
      <c r="E28" s="130" t="s">
        <v>144</v>
      </c>
      <c r="F28" s="130" t="s">
        <v>144</v>
      </c>
      <c r="G28" s="130" t="s">
        <v>144</v>
      </c>
      <c r="H28" s="130" t="s">
        <v>144</v>
      </c>
      <c r="I28" s="130" t="s">
        <v>144</v>
      </c>
      <c r="J28" s="129">
        <f>J30+J65+J88+J97</f>
        <v>2084.5</v>
      </c>
      <c r="K28" s="129">
        <f>K30+K65+K88+K97</f>
        <v>0</v>
      </c>
      <c r="L28" s="129">
        <f>L30+L65+L88+L97</f>
        <v>1843.7</v>
      </c>
      <c r="M28" s="130" t="s">
        <v>144</v>
      </c>
      <c r="N28" s="130" t="s">
        <v>144</v>
      </c>
    </row>
    <row r="29" spans="1:14" s="21" customFormat="1" ht="11.4" thickTop="1" thickBot="1" x14ac:dyDescent="0.25">
      <c r="A29" s="213" t="s">
        <v>158</v>
      </c>
      <c r="B29" s="214"/>
      <c r="C29" s="215"/>
      <c r="D29" s="211"/>
      <c r="E29" s="130"/>
      <c r="F29" s="130"/>
      <c r="G29" s="130"/>
      <c r="H29" s="130"/>
      <c r="I29" s="130"/>
      <c r="J29" s="211"/>
      <c r="K29" s="211"/>
      <c r="L29" s="211"/>
      <c r="M29" s="130"/>
      <c r="N29" s="130"/>
    </row>
    <row r="30" spans="1:14" s="21" customFormat="1" ht="11.4" thickTop="1" thickBot="1" x14ac:dyDescent="0.25">
      <c r="A30" s="64" t="s">
        <v>159</v>
      </c>
      <c r="B30" s="64">
        <v>2000</v>
      </c>
      <c r="C30" s="128" t="s">
        <v>160</v>
      </c>
      <c r="D30" s="129">
        <f>D31+D36+D53+D56+D60+D64</f>
        <v>2084.5</v>
      </c>
      <c r="E30" s="130" t="s">
        <v>144</v>
      </c>
      <c r="F30" s="130" t="s">
        <v>144</v>
      </c>
      <c r="G30" s="130" t="s">
        <v>144</v>
      </c>
      <c r="H30" s="130" t="s">
        <v>144</v>
      </c>
      <c r="I30" s="130" t="s">
        <v>144</v>
      </c>
      <c r="J30" s="129">
        <f>J31+J36+J53+J56+J60+J64</f>
        <v>2084.5</v>
      </c>
      <c r="K30" s="129">
        <f>K31+K36+K53+K56+K60+K64</f>
        <v>0</v>
      </c>
      <c r="L30" s="129">
        <f>L31+L36+L53+L56+L60+L64</f>
        <v>1843.7</v>
      </c>
      <c r="M30" s="130" t="s">
        <v>144</v>
      </c>
      <c r="N30" s="130" t="s">
        <v>144</v>
      </c>
    </row>
    <row r="31" spans="1:14" s="21" customFormat="1" ht="11.4" thickTop="1" thickBot="1" x14ac:dyDescent="0.25">
      <c r="A31" s="133" t="s">
        <v>161</v>
      </c>
      <c r="B31" s="64">
        <v>2100</v>
      </c>
      <c r="C31" s="128" t="s">
        <v>162</v>
      </c>
      <c r="D31" s="129">
        <f>D32+D35</f>
        <v>0</v>
      </c>
      <c r="E31" s="130" t="s">
        <v>144</v>
      </c>
      <c r="F31" s="130" t="s">
        <v>144</v>
      </c>
      <c r="G31" s="130" t="s">
        <v>144</v>
      </c>
      <c r="H31" s="130" t="s">
        <v>144</v>
      </c>
      <c r="I31" s="130" t="s">
        <v>144</v>
      </c>
      <c r="J31" s="129">
        <f>J32+J35</f>
        <v>0</v>
      </c>
      <c r="K31" s="129">
        <f>K32+K35</f>
        <v>0</v>
      </c>
      <c r="L31" s="129">
        <f>L32+L35</f>
        <v>0</v>
      </c>
      <c r="M31" s="130" t="s">
        <v>144</v>
      </c>
      <c r="N31" s="130" t="s">
        <v>144</v>
      </c>
    </row>
    <row r="32" spans="1:14" s="21" customFormat="1" ht="11.4" thickTop="1" thickBot="1" x14ac:dyDescent="0.25">
      <c r="A32" s="134" t="s">
        <v>163</v>
      </c>
      <c r="B32" s="135">
        <v>2110</v>
      </c>
      <c r="C32" s="216" t="s">
        <v>245</v>
      </c>
      <c r="D32" s="174">
        <f>SUM(D33:D34)</f>
        <v>0</v>
      </c>
      <c r="E32" s="130" t="s">
        <v>144</v>
      </c>
      <c r="F32" s="130" t="s">
        <v>144</v>
      </c>
      <c r="G32" s="130" t="s">
        <v>144</v>
      </c>
      <c r="H32" s="130" t="s">
        <v>144</v>
      </c>
      <c r="I32" s="130" t="s">
        <v>144</v>
      </c>
      <c r="J32" s="174">
        <f>SUM(J33:J34)</f>
        <v>0</v>
      </c>
      <c r="K32" s="174">
        <f>SUM(K33:K34)</f>
        <v>0</v>
      </c>
      <c r="L32" s="174">
        <f>SUM(L33:L34)</f>
        <v>0</v>
      </c>
      <c r="M32" s="130" t="s">
        <v>144</v>
      </c>
      <c r="N32" s="130" t="s">
        <v>144</v>
      </c>
    </row>
    <row r="33" spans="1:14" s="21" customFormat="1" ht="11.4" thickTop="1" thickBot="1" x14ac:dyDescent="0.25">
      <c r="A33" s="136" t="s">
        <v>164</v>
      </c>
      <c r="B33" s="125">
        <v>2111</v>
      </c>
      <c r="C33" s="125">
        <v>110</v>
      </c>
      <c r="D33" s="175">
        <v>0</v>
      </c>
      <c r="E33" s="130" t="s">
        <v>144</v>
      </c>
      <c r="F33" s="130" t="s">
        <v>144</v>
      </c>
      <c r="G33" s="130" t="s">
        <v>144</v>
      </c>
      <c r="H33" s="130" t="s">
        <v>144</v>
      </c>
      <c r="I33" s="130" t="s">
        <v>144</v>
      </c>
      <c r="J33" s="175">
        <v>0</v>
      </c>
      <c r="K33" s="175">
        <v>0</v>
      </c>
      <c r="L33" s="175">
        <v>0</v>
      </c>
      <c r="M33" s="130" t="s">
        <v>144</v>
      </c>
      <c r="N33" s="130" t="s">
        <v>144</v>
      </c>
    </row>
    <row r="34" spans="1:14" s="21" customFormat="1" ht="11.4" thickTop="1" thickBot="1" x14ac:dyDescent="0.25">
      <c r="A34" s="136" t="s">
        <v>165</v>
      </c>
      <c r="B34" s="125">
        <v>2112</v>
      </c>
      <c r="C34" s="125">
        <v>120</v>
      </c>
      <c r="D34" s="175">
        <v>0</v>
      </c>
      <c r="E34" s="130" t="s">
        <v>144</v>
      </c>
      <c r="F34" s="130" t="s">
        <v>144</v>
      </c>
      <c r="G34" s="130" t="s">
        <v>144</v>
      </c>
      <c r="H34" s="130" t="s">
        <v>144</v>
      </c>
      <c r="I34" s="130" t="s">
        <v>144</v>
      </c>
      <c r="J34" s="175">
        <v>0</v>
      </c>
      <c r="K34" s="175">
        <v>0</v>
      </c>
      <c r="L34" s="175">
        <v>0</v>
      </c>
      <c r="M34" s="130" t="s">
        <v>144</v>
      </c>
      <c r="N34" s="130" t="s">
        <v>144</v>
      </c>
    </row>
    <row r="35" spans="1:14" s="21" customFormat="1" ht="12" customHeight="1" thickTop="1" thickBot="1" x14ac:dyDescent="0.25">
      <c r="A35" s="137" t="s">
        <v>166</v>
      </c>
      <c r="B35" s="135">
        <v>2120</v>
      </c>
      <c r="C35" s="135">
        <v>130</v>
      </c>
      <c r="D35" s="177">
        <v>0</v>
      </c>
      <c r="E35" s="130" t="s">
        <v>144</v>
      </c>
      <c r="F35" s="130" t="s">
        <v>144</v>
      </c>
      <c r="G35" s="130" t="s">
        <v>144</v>
      </c>
      <c r="H35" s="130" t="s">
        <v>144</v>
      </c>
      <c r="I35" s="130" t="s">
        <v>144</v>
      </c>
      <c r="J35" s="177">
        <v>0</v>
      </c>
      <c r="K35" s="177">
        <v>0</v>
      </c>
      <c r="L35" s="177">
        <v>0</v>
      </c>
      <c r="M35" s="130" t="s">
        <v>144</v>
      </c>
      <c r="N35" s="130" t="s">
        <v>144</v>
      </c>
    </row>
    <row r="36" spans="1:14" s="21" customFormat="1" ht="12" customHeight="1" thickTop="1" thickBot="1" x14ac:dyDescent="0.25">
      <c r="A36" s="138" t="s">
        <v>167</v>
      </c>
      <c r="B36" s="64">
        <v>2200</v>
      </c>
      <c r="C36" s="64">
        <v>140</v>
      </c>
      <c r="D36" s="129">
        <f>SUM(D37:D43)+D50</f>
        <v>2084.5</v>
      </c>
      <c r="E36" s="130" t="s">
        <v>144</v>
      </c>
      <c r="F36" s="130" t="s">
        <v>144</v>
      </c>
      <c r="G36" s="130" t="s">
        <v>144</v>
      </c>
      <c r="H36" s="130" t="s">
        <v>144</v>
      </c>
      <c r="I36" s="130" t="s">
        <v>144</v>
      </c>
      <c r="J36" s="129">
        <f>SUM(J37:J43)+J50</f>
        <v>2084.5</v>
      </c>
      <c r="K36" s="129">
        <f>SUM(K37:K43)+K50</f>
        <v>0</v>
      </c>
      <c r="L36" s="129">
        <f>SUM(L37:L43)+L50</f>
        <v>1843.7</v>
      </c>
      <c r="M36" s="130" t="s">
        <v>144</v>
      </c>
      <c r="N36" s="130" t="s">
        <v>144</v>
      </c>
    </row>
    <row r="37" spans="1:14" s="21" customFormat="1" ht="11.4" thickTop="1" thickBot="1" x14ac:dyDescent="0.25">
      <c r="A37" s="134" t="s">
        <v>168</v>
      </c>
      <c r="B37" s="135">
        <v>2210</v>
      </c>
      <c r="C37" s="135">
        <v>150</v>
      </c>
      <c r="D37" s="177">
        <v>2084.5</v>
      </c>
      <c r="E37" s="130" t="s">
        <v>144</v>
      </c>
      <c r="F37" s="130" t="s">
        <v>144</v>
      </c>
      <c r="G37" s="130" t="s">
        <v>144</v>
      </c>
      <c r="H37" s="130" t="s">
        <v>144</v>
      </c>
      <c r="I37" s="130" t="s">
        <v>144</v>
      </c>
      <c r="J37" s="177">
        <v>2084.5</v>
      </c>
      <c r="K37" s="177">
        <v>0</v>
      </c>
      <c r="L37" s="177">
        <v>1843.7</v>
      </c>
      <c r="M37" s="130" t="s">
        <v>144</v>
      </c>
      <c r="N37" s="130" t="s">
        <v>144</v>
      </c>
    </row>
    <row r="38" spans="1:14" s="21" customFormat="1" ht="11.4" thickTop="1" thickBot="1" x14ac:dyDescent="0.25">
      <c r="A38" s="134" t="s">
        <v>169</v>
      </c>
      <c r="B38" s="135">
        <v>2220</v>
      </c>
      <c r="C38" s="135">
        <v>160</v>
      </c>
      <c r="D38" s="177">
        <v>0</v>
      </c>
      <c r="E38" s="130" t="s">
        <v>144</v>
      </c>
      <c r="F38" s="130" t="s">
        <v>144</v>
      </c>
      <c r="G38" s="130" t="s">
        <v>144</v>
      </c>
      <c r="H38" s="130" t="s">
        <v>144</v>
      </c>
      <c r="I38" s="130" t="s">
        <v>144</v>
      </c>
      <c r="J38" s="177">
        <v>0</v>
      </c>
      <c r="K38" s="177">
        <v>0</v>
      </c>
      <c r="L38" s="177">
        <v>0</v>
      </c>
      <c r="M38" s="130" t="s">
        <v>144</v>
      </c>
      <c r="N38" s="130" t="s">
        <v>144</v>
      </c>
    </row>
    <row r="39" spans="1:14" s="21" customFormat="1" ht="11.4" thickTop="1" thickBot="1" x14ac:dyDescent="0.25">
      <c r="A39" s="134" t="s">
        <v>170</v>
      </c>
      <c r="B39" s="135">
        <v>2230</v>
      </c>
      <c r="C39" s="135">
        <v>170</v>
      </c>
      <c r="D39" s="177">
        <v>0</v>
      </c>
      <c r="E39" s="130" t="s">
        <v>144</v>
      </c>
      <c r="F39" s="130" t="s">
        <v>144</v>
      </c>
      <c r="G39" s="130" t="s">
        <v>144</v>
      </c>
      <c r="H39" s="130" t="s">
        <v>144</v>
      </c>
      <c r="I39" s="130" t="s">
        <v>144</v>
      </c>
      <c r="J39" s="177">
        <v>0</v>
      </c>
      <c r="K39" s="177">
        <v>0</v>
      </c>
      <c r="L39" s="177">
        <v>0</v>
      </c>
      <c r="M39" s="130" t="s">
        <v>144</v>
      </c>
      <c r="N39" s="130" t="s">
        <v>144</v>
      </c>
    </row>
    <row r="40" spans="1:14" s="21" customFormat="1" ht="11.4" thickTop="1" thickBot="1" x14ac:dyDescent="0.25">
      <c r="A40" s="134" t="s">
        <v>171</v>
      </c>
      <c r="B40" s="135">
        <v>2240</v>
      </c>
      <c r="C40" s="135">
        <v>180</v>
      </c>
      <c r="D40" s="177">
        <v>0</v>
      </c>
      <c r="E40" s="130" t="s">
        <v>144</v>
      </c>
      <c r="F40" s="130" t="s">
        <v>144</v>
      </c>
      <c r="G40" s="130" t="s">
        <v>144</v>
      </c>
      <c r="H40" s="130" t="s">
        <v>144</v>
      </c>
      <c r="I40" s="130" t="s">
        <v>144</v>
      </c>
      <c r="J40" s="177">
        <v>0</v>
      </c>
      <c r="K40" s="177">
        <v>0</v>
      </c>
      <c r="L40" s="177">
        <v>0</v>
      </c>
      <c r="M40" s="130" t="s">
        <v>144</v>
      </c>
      <c r="N40" s="130" t="s">
        <v>144</v>
      </c>
    </row>
    <row r="41" spans="1:14" s="21" customFormat="1" ht="11.4" thickTop="1" thickBot="1" x14ac:dyDescent="0.25">
      <c r="A41" s="134" t="s">
        <v>172</v>
      </c>
      <c r="B41" s="135">
        <v>2250</v>
      </c>
      <c r="C41" s="135">
        <v>190</v>
      </c>
      <c r="D41" s="177">
        <v>0</v>
      </c>
      <c r="E41" s="130" t="s">
        <v>144</v>
      </c>
      <c r="F41" s="130" t="s">
        <v>144</v>
      </c>
      <c r="G41" s="130" t="s">
        <v>144</v>
      </c>
      <c r="H41" s="130" t="s">
        <v>144</v>
      </c>
      <c r="I41" s="130" t="s">
        <v>144</v>
      </c>
      <c r="J41" s="177">
        <v>0</v>
      </c>
      <c r="K41" s="177">
        <v>0</v>
      </c>
      <c r="L41" s="177">
        <v>0</v>
      </c>
      <c r="M41" s="130" t="s">
        <v>144</v>
      </c>
      <c r="N41" s="130" t="s">
        <v>144</v>
      </c>
    </row>
    <row r="42" spans="1:14" s="21" customFormat="1" ht="12.75" customHeight="1" thickTop="1" thickBot="1" x14ac:dyDescent="0.25">
      <c r="A42" s="137" t="s">
        <v>173</v>
      </c>
      <c r="B42" s="135">
        <v>2260</v>
      </c>
      <c r="C42" s="135">
        <v>200</v>
      </c>
      <c r="D42" s="177">
        <v>0</v>
      </c>
      <c r="E42" s="130" t="s">
        <v>144</v>
      </c>
      <c r="F42" s="130" t="s">
        <v>144</v>
      </c>
      <c r="G42" s="130" t="s">
        <v>144</v>
      </c>
      <c r="H42" s="130" t="s">
        <v>144</v>
      </c>
      <c r="I42" s="130" t="s">
        <v>144</v>
      </c>
      <c r="J42" s="177">
        <v>0</v>
      </c>
      <c r="K42" s="177">
        <v>0</v>
      </c>
      <c r="L42" s="177">
        <v>0</v>
      </c>
      <c r="M42" s="130" t="s">
        <v>144</v>
      </c>
      <c r="N42" s="130" t="s">
        <v>144</v>
      </c>
    </row>
    <row r="43" spans="1:14" s="21" customFormat="1" ht="11.4" thickTop="1" thickBot="1" x14ac:dyDescent="0.25">
      <c r="A43" s="137" t="s">
        <v>174</v>
      </c>
      <c r="B43" s="135">
        <v>2270</v>
      </c>
      <c r="C43" s="135">
        <v>210</v>
      </c>
      <c r="D43" s="174">
        <f>SUM(D44:D49)</f>
        <v>0</v>
      </c>
      <c r="E43" s="130" t="s">
        <v>144</v>
      </c>
      <c r="F43" s="130" t="s">
        <v>144</v>
      </c>
      <c r="G43" s="130" t="s">
        <v>144</v>
      </c>
      <c r="H43" s="130" t="s">
        <v>144</v>
      </c>
      <c r="I43" s="130" t="s">
        <v>144</v>
      </c>
      <c r="J43" s="174">
        <f>SUM(J44:J49)</f>
        <v>0</v>
      </c>
      <c r="K43" s="174">
        <f>SUM(K44:K49)</f>
        <v>0</v>
      </c>
      <c r="L43" s="174">
        <f>SUM(L44:L49)</f>
        <v>0</v>
      </c>
      <c r="M43" s="130" t="s">
        <v>144</v>
      </c>
      <c r="N43" s="130" t="s">
        <v>144</v>
      </c>
    </row>
    <row r="44" spans="1:14" s="21" customFormat="1" ht="11.4" thickTop="1" thickBot="1" x14ac:dyDescent="0.25">
      <c r="A44" s="136" t="s">
        <v>175</v>
      </c>
      <c r="B44" s="125">
        <v>2271</v>
      </c>
      <c r="C44" s="125">
        <v>220</v>
      </c>
      <c r="D44" s="175">
        <v>0</v>
      </c>
      <c r="E44" s="130" t="s">
        <v>144</v>
      </c>
      <c r="F44" s="130" t="s">
        <v>144</v>
      </c>
      <c r="G44" s="130" t="s">
        <v>144</v>
      </c>
      <c r="H44" s="130" t="s">
        <v>144</v>
      </c>
      <c r="I44" s="130" t="s">
        <v>144</v>
      </c>
      <c r="J44" s="175">
        <v>0</v>
      </c>
      <c r="K44" s="175">
        <v>0</v>
      </c>
      <c r="L44" s="175">
        <v>0</v>
      </c>
      <c r="M44" s="130" t="s">
        <v>144</v>
      </c>
      <c r="N44" s="130" t="s">
        <v>144</v>
      </c>
    </row>
    <row r="45" spans="1:14" s="21" customFormat="1" ht="11.4" thickTop="1" thickBot="1" x14ac:dyDescent="0.25">
      <c r="A45" s="136" t="s">
        <v>176</v>
      </c>
      <c r="B45" s="125">
        <v>2272</v>
      </c>
      <c r="C45" s="125">
        <v>230</v>
      </c>
      <c r="D45" s="175">
        <v>0</v>
      </c>
      <c r="E45" s="130" t="s">
        <v>144</v>
      </c>
      <c r="F45" s="130" t="s">
        <v>144</v>
      </c>
      <c r="G45" s="130" t="s">
        <v>144</v>
      </c>
      <c r="H45" s="130" t="s">
        <v>144</v>
      </c>
      <c r="I45" s="130" t="s">
        <v>144</v>
      </c>
      <c r="J45" s="175">
        <v>0</v>
      </c>
      <c r="K45" s="175">
        <v>0</v>
      </c>
      <c r="L45" s="175">
        <v>0</v>
      </c>
      <c r="M45" s="130" t="s">
        <v>144</v>
      </c>
      <c r="N45" s="130" t="s">
        <v>144</v>
      </c>
    </row>
    <row r="46" spans="1:14" s="21" customFormat="1" ht="11.4" thickTop="1" thickBot="1" x14ac:dyDescent="0.25">
      <c r="A46" s="136" t="s">
        <v>177</v>
      </c>
      <c r="B46" s="125">
        <v>2273</v>
      </c>
      <c r="C46" s="125">
        <v>240</v>
      </c>
      <c r="D46" s="175">
        <v>0</v>
      </c>
      <c r="E46" s="130" t="s">
        <v>144</v>
      </c>
      <c r="F46" s="130" t="s">
        <v>144</v>
      </c>
      <c r="G46" s="130" t="s">
        <v>144</v>
      </c>
      <c r="H46" s="130" t="s">
        <v>144</v>
      </c>
      <c r="I46" s="130" t="s">
        <v>144</v>
      </c>
      <c r="J46" s="175">
        <v>0</v>
      </c>
      <c r="K46" s="175">
        <v>0</v>
      </c>
      <c r="L46" s="175">
        <v>0</v>
      </c>
      <c r="M46" s="130" t="s">
        <v>144</v>
      </c>
      <c r="N46" s="130" t="s">
        <v>144</v>
      </c>
    </row>
    <row r="47" spans="1:14" s="21" customFormat="1" ht="11.4" thickTop="1" thickBot="1" x14ac:dyDescent="0.25">
      <c r="A47" s="136" t="s">
        <v>178</v>
      </c>
      <c r="B47" s="125">
        <v>2274</v>
      </c>
      <c r="C47" s="125">
        <v>250</v>
      </c>
      <c r="D47" s="175">
        <v>0</v>
      </c>
      <c r="E47" s="130" t="s">
        <v>144</v>
      </c>
      <c r="F47" s="130" t="s">
        <v>144</v>
      </c>
      <c r="G47" s="130" t="s">
        <v>144</v>
      </c>
      <c r="H47" s="130" t="s">
        <v>144</v>
      </c>
      <c r="I47" s="130" t="s">
        <v>144</v>
      </c>
      <c r="J47" s="175">
        <v>0</v>
      </c>
      <c r="K47" s="175">
        <v>0</v>
      </c>
      <c r="L47" s="175">
        <v>0</v>
      </c>
      <c r="M47" s="130" t="s">
        <v>144</v>
      </c>
      <c r="N47" s="130" t="s">
        <v>144</v>
      </c>
    </row>
    <row r="48" spans="1:14" s="21" customFormat="1" ht="11.4" thickTop="1" thickBot="1" x14ac:dyDescent="0.25">
      <c r="A48" s="136" t="s">
        <v>179</v>
      </c>
      <c r="B48" s="125">
        <v>2275</v>
      </c>
      <c r="C48" s="125">
        <v>260</v>
      </c>
      <c r="D48" s="175">
        <v>0</v>
      </c>
      <c r="E48" s="130" t="s">
        <v>144</v>
      </c>
      <c r="F48" s="130" t="s">
        <v>144</v>
      </c>
      <c r="G48" s="130" t="s">
        <v>144</v>
      </c>
      <c r="H48" s="130" t="s">
        <v>144</v>
      </c>
      <c r="I48" s="130" t="s">
        <v>144</v>
      </c>
      <c r="J48" s="175">
        <v>0</v>
      </c>
      <c r="K48" s="175">
        <v>0</v>
      </c>
      <c r="L48" s="175">
        <v>0</v>
      </c>
      <c r="M48" s="130" t="s">
        <v>144</v>
      </c>
      <c r="N48" s="130" t="s">
        <v>144</v>
      </c>
    </row>
    <row r="49" spans="1:14" s="21" customFormat="1" ht="11.4" thickTop="1" thickBot="1" x14ac:dyDescent="0.25">
      <c r="A49" s="136" t="s">
        <v>246</v>
      </c>
      <c r="B49" s="125">
        <v>2276</v>
      </c>
      <c r="C49" s="125">
        <v>270</v>
      </c>
      <c r="D49" s="175">
        <v>0</v>
      </c>
      <c r="E49" s="130" t="s">
        <v>144</v>
      </c>
      <c r="F49" s="130" t="s">
        <v>144</v>
      </c>
      <c r="G49" s="130" t="s">
        <v>144</v>
      </c>
      <c r="H49" s="130" t="s">
        <v>144</v>
      </c>
      <c r="I49" s="130" t="s">
        <v>144</v>
      </c>
      <c r="J49" s="175">
        <v>0</v>
      </c>
      <c r="K49" s="175">
        <v>0</v>
      </c>
      <c r="L49" s="175">
        <v>0</v>
      </c>
      <c r="M49" s="130" t="s">
        <v>144</v>
      </c>
      <c r="N49" s="130" t="s">
        <v>144</v>
      </c>
    </row>
    <row r="50" spans="1:14" s="21" customFormat="1" ht="14.25" customHeight="1" thickTop="1" thickBot="1" x14ac:dyDescent="0.25">
      <c r="A50" s="137" t="s">
        <v>181</v>
      </c>
      <c r="B50" s="135">
        <v>2280</v>
      </c>
      <c r="C50" s="135">
        <v>280</v>
      </c>
      <c r="D50" s="174">
        <f>SUM(D51:D52)</f>
        <v>0</v>
      </c>
      <c r="E50" s="130" t="s">
        <v>144</v>
      </c>
      <c r="F50" s="130" t="s">
        <v>144</v>
      </c>
      <c r="G50" s="130" t="s">
        <v>144</v>
      </c>
      <c r="H50" s="130" t="s">
        <v>144</v>
      </c>
      <c r="I50" s="130" t="s">
        <v>144</v>
      </c>
      <c r="J50" s="174">
        <f>SUM(J51:J52)</f>
        <v>0</v>
      </c>
      <c r="K50" s="174">
        <f>SUM(K51:K52)</f>
        <v>0</v>
      </c>
      <c r="L50" s="174">
        <f>SUM(L51:L52)</f>
        <v>0</v>
      </c>
      <c r="M50" s="130" t="s">
        <v>144</v>
      </c>
      <c r="N50" s="130" t="s">
        <v>144</v>
      </c>
    </row>
    <row r="51" spans="1:14" s="21" customFormat="1" ht="11.4" thickTop="1" thickBot="1" x14ac:dyDescent="0.25">
      <c r="A51" s="217" t="s">
        <v>182</v>
      </c>
      <c r="B51" s="125">
        <v>2281</v>
      </c>
      <c r="C51" s="125">
        <v>290</v>
      </c>
      <c r="D51" s="175">
        <v>0</v>
      </c>
      <c r="E51" s="130" t="s">
        <v>144</v>
      </c>
      <c r="F51" s="130" t="s">
        <v>144</v>
      </c>
      <c r="G51" s="130" t="s">
        <v>144</v>
      </c>
      <c r="H51" s="130" t="s">
        <v>144</v>
      </c>
      <c r="I51" s="130" t="s">
        <v>144</v>
      </c>
      <c r="J51" s="175">
        <v>0</v>
      </c>
      <c r="K51" s="175">
        <v>0</v>
      </c>
      <c r="L51" s="175">
        <v>0</v>
      </c>
      <c r="M51" s="130" t="s">
        <v>144</v>
      </c>
      <c r="N51" s="130" t="s">
        <v>144</v>
      </c>
    </row>
    <row r="52" spans="1:14" s="21" customFormat="1" ht="11.4" thickTop="1" thickBot="1" x14ac:dyDescent="0.25">
      <c r="A52" s="218" t="s">
        <v>183</v>
      </c>
      <c r="B52" s="125">
        <v>2282</v>
      </c>
      <c r="C52" s="125">
        <v>300</v>
      </c>
      <c r="D52" s="175">
        <v>0</v>
      </c>
      <c r="E52" s="130" t="s">
        <v>144</v>
      </c>
      <c r="F52" s="130" t="s">
        <v>144</v>
      </c>
      <c r="G52" s="130" t="s">
        <v>144</v>
      </c>
      <c r="H52" s="130" t="s">
        <v>144</v>
      </c>
      <c r="I52" s="130" t="s">
        <v>144</v>
      </c>
      <c r="J52" s="175">
        <v>0</v>
      </c>
      <c r="K52" s="175">
        <v>0</v>
      </c>
      <c r="L52" s="175">
        <v>0</v>
      </c>
      <c r="M52" s="130" t="s">
        <v>144</v>
      </c>
      <c r="N52" s="130" t="s">
        <v>144</v>
      </c>
    </row>
    <row r="53" spans="1:14" s="21" customFormat="1" ht="11.4" thickTop="1" thickBot="1" x14ac:dyDescent="0.25">
      <c r="A53" s="133" t="s">
        <v>184</v>
      </c>
      <c r="B53" s="64">
        <v>2400</v>
      </c>
      <c r="C53" s="64">
        <v>310</v>
      </c>
      <c r="D53" s="129">
        <f>SUM(D54:D55)</f>
        <v>0</v>
      </c>
      <c r="E53" s="130" t="s">
        <v>144</v>
      </c>
      <c r="F53" s="130" t="s">
        <v>144</v>
      </c>
      <c r="G53" s="130" t="s">
        <v>144</v>
      </c>
      <c r="H53" s="130" t="s">
        <v>144</v>
      </c>
      <c r="I53" s="130" t="s">
        <v>144</v>
      </c>
      <c r="J53" s="129">
        <f>SUM(J54:J55)</f>
        <v>0</v>
      </c>
      <c r="K53" s="129">
        <f>SUM(K54:K55)</f>
        <v>0</v>
      </c>
      <c r="L53" s="129">
        <f>SUM(L54:L55)</f>
        <v>0</v>
      </c>
      <c r="M53" s="130" t="s">
        <v>144</v>
      </c>
      <c r="N53" s="130" t="s">
        <v>144</v>
      </c>
    </row>
    <row r="54" spans="1:14" s="21" customFormat="1" ht="11.4" thickTop="1" thickBot="1" x14ac:dyDescent="0.25">
      <c r="A54" s="140" t="s">
        <v>185</v>
      </c>
      <c r="B54" s="135">
        <v>2410</v>
      </c>
      <c r="C54" s="135">
        <v>320</v>
      </c>
      <c r="D54" s="177">
        <v>0</v>
      </c>
      <c r="E54" s="130" t="s">
        <v>144</v>
      </c>
      <c r="F54" s="130" t="s">
        <v>144</v>
      </c>
      <c r="G54" s="130" t="s">
        <v>144</v>
      </c>
      <c r="H54" s="130" t="s">
        <v>144</v>
      </c>
      <c r="I54" s="130" t="s">
        <v>144</v>
      </c>
      <c r="J54" s="177">
        <v>0</v>
      </c>
      <c r="K54" s="177">
        <v>0</v>
      </c>
      <c r="L54" s="177">
        <v>0</v>
      </c>
      <c r="M54" s="130" t="s">
        <v>144</v>
      </c>
      <c r="N54" s="130" t="s">
        <v>144</v>
      </c>
    </row>
    <row r="55" spans="1:14" s="21" customFormat="1" ht="12.75" customHeight="1" thickTop="1" thickBot="1" x14ac:dyDescent="0.25">
      <c r="A55" s="140" t="s">
        <v>186</v>
      </c>
      <c r="B55" s="135">
        <v>2420</v>
      </c>
      <c r="C55" s="135">
        <v>330</v>
      </c>
      <c r="D55" s="177">
        <v>0</v>
      </c>
      <c r="E55" s="130" t="s">
        <v>144</v>
      </c>
      <c r="F55" s="130" t="s">
        <v>144</v>
      </c>
      <c r="G55" s="130" t="s">
        <v>144</v>
      </c>
      <c r="H55" s="130" t="s">
        <v>144</v>
      </c>
      <c r="I55" s="130" t="s">
        <v>144</v>
      </c>
      <c r="J55" s="177">
        <v>0</v>
      </c>
      <c r="K55" s="177">
        <v>0</v>
      </c>
      <c r="L55" s="177">
        <v>0</v>
      </c>
      <c r="M55" s="130" t="s">
        <v>144</v>
      </c>
      <c r="N55" s="130" t="s">
        <v>144</v>
      </c>
    </row>
    <row r="56" spans="1:14" s="21" customFormat="1" ht="12" customHeight="1" thickTop="1" thickBot="1" x14ac:dyDescent="0.25">
      <c r="A56" s="141" t="s">
        <v>187</v>
      </c>
      <c r="B56" s="64">
        <v>2600</v>
      </c>
      <c r="C56" s="64">
        <v>340</v>
      </c>
      <c r="D56" s="129">
        <f>SUM(D57:D59)</f>
        <v>0</v>
      </c>
      <c r="E56" s="130" t="s">
        <v>144</v>
      </c>
      <c r="F56" s="130" t="s">
        <v>144</v>
      </c>
      <c r="G56" s="130" t="s">
        <v>144</v>
      </c>
      <c r="H56" s="130" t="s">
        <v>144</v>
      </c>
      <c r="I56" s="130" t="s">
        <v>144</v>
      </c>
      <c r="J56" s="129">
        <f>SUM(J57:J59)</f>
        <v>0</v>
      </c>
      <c r="K56" s="129">
        <f>SUM(K57:K59)</f>
        <v>0</v>
      </c>
      <c r="L56" s="129">
        <f>SUM(L57:L59)</f>
        <v>0</v>
      </c>
      <c r="M56" s="130" t="s">
        <v>144</v>
      </c>
      <c r="N56" s="130" t="s">
        <v>144</v>
      </c>
    </row>
    <row r="57" spans="1:14" s="21" customFormat="1" ht="11.25" customHeight="1" thickTop="1" thickBot="1" x14ac:dyDescent="0.25">
      <c r="A57" s="137" t="s">
        <v>188</v>
      </c>
      <c r="B57" s="135">
        <v>2610</v>
      </c>
      <c r="C57" s="135">
        <v>350</v>
      </c>
      <c r="D57" s="177">
        <v>0</v>
      </c>
      <c r="E57" s="130" t="s">
        <v>144</v>
      </c>
      <c r="F57" s="130" t="s">
        <v>144</v>
      </c>
      <c r="G57" s="130" t="s">
        <v>144</v>
      </c>
      <c r="H57" s="130" t="s">
        <v>144</v>
      </c>
      <c r="I57" s="130" t="s">
        <v>144</v>
      </c>
      <c r="J57" s="177">
        <v>0</v>
      </c>
      <c r="K57" s="177">
        <v>0</v>
      </c>
      <c r="L57" s="177">
        <v>0</v>
      </c>
      <c r="M57" s="130" t="s">
        <v>144</v>
      </c>
      <c r="N57" s="130" t="s">
        <v>144</v>
      </c>
    </row>
    <row r="58" spans="1:14" s="21" customFormat="1" ht="11.4" thickTop="1" thickBot="1" x14ac:dyDescent="0.25">
      <c r="A58" s="137" t="s">
        <v>189</v>
      </c>
      <c r="B58" s="135">
        <v>2620</v>
      </c>
      <c r="C58" s="135">
        <v>360</v>
      </c>
      <c r="D58" s="177">
        <v>0</v>
      </c>
      <c r="E58" s="130" t="s">
        <v>144</v>
      </c>
      <c r="F58" s="130" t="s">
        <v>144</v>
      </c>
      <c r="G58" s="130" t="s">
        <v>144</v>
      </c>
      <c r="H58" s="130" t="s">
        <v>144</v>
      </c>
      <c r="I58" s="130" t="s">
        <v>144</v>
      </c>
      <c r="J58" s="177">
        <v>0</v>
      </c>
      <c r="K58" s="177">
        <v>0</v>
      </c>
      <c r="L58" s="177">
        <v>0</v>
      </c>
      <c r="M58" s="130" t="s">
        <v>144</v>
      </c>
      <c r="N58" s="130" t="s">
        <v>144</v>
      </c>
    </row>
    <row r="59" spans="1:14" s="21" customFormat="1" ht="13.5" customHeight="1" thickTop="1" thickBot="1" x14ac:dyDescent="0.25">
      <c r="A59" s="140" t="s">
        <v>190</v>
      </c>
      <c r="B59" s="135">
        <v>2630</v>
      </c>
      <c r="C59" s="135">
        <v>370</v>
      </c>
      <c r="D59" s="177">
        <v>0</v>
      </c>
      <c r="E59" s="130" t="s">
        <v>144</v>
      </c>
      <c r="F59" s="130" t="s">
        <v>144</v>
      </c>
      <c r="G59" s="130" t="s">
        <v>144</v>
      </c>
      <c r="H59" s="130" t="s">
        <v>144</v>
      </c>
      <c r="I59" s="130" t="s">
        <v>144</v>
      </c>
      <c r="J59" s="177">
        <v>0</v>
      </c>
      <c r="K59" s="177">
        <v>0</v>
      </c>
      <c r="L59" s="177">
        <v>0</v>
      </c>
      <c r="M59" s="130" t="s">
        <v>144</v>
      </c>
      <c r="N59" s="130" t="s">
        <v>144</v>
      </c>
    </row>
    <row r="60" spans="1:14" s="21" customFormat="1" ht="11.4" thickTop="1" thickBot="1" x14ac:dyDescent="0.25">
      <c r="A60" s="138" t="s">
        <v>191</v>
      </c>
      <c r="B60" s="64">
        <v>2700</v>
      </c>
      <c r="C60" s="64">
        <v>380</v>
      </c>
      <c r="D60" s="129">
        <f>SUM(D61:D63)</f>
        <v>0</v>
      </c>
      <c r="E60" s="130" t="s">
        <v>144</v>
      </c>
      <c r="F60" s="130" t="s">
        <v>144</v>
      </c>
      <c r="G60" s="130" t="s">
        <v>144</v>
      </c>
      <c r="H60" s="130" t="s">
        <v>144</v>
      </c>
      <c r="I60" s="130" t="s">
        <v>144</v>
      </c>
      <c r="J60" s="129">
        <f>SUM(J61:J63)</f>
        <v>0</v>
      </c>
      <c r="K60" s="129">
        <f>SUM(K61:K63)</f>
        <v>0</v>
      </c>
      <c r="L60" s="129">
        <f>SUM(L61:L63)</f>
        <v>0</v>
      </c>
      <c r="M60" s="130" t="s">
        <v>144</v>
      </c>
      <c r="N60" s="130" t="s">
        <v>144</v>
      </c>
    </row>
    <row r="61" spans="1:14" s="21" customFormat="1" ht="11.4" thickTop="1" thickBot="1" x14ac:dyDescent="0.25">
      <c r="A61" s="137" t="s">
        <v>192</v>
      </c>
      <c r="B61" s="135">
        <v>2710</v>
      </c>
      <c r="C61" s="135">
        <v>390</v>
      </c>
      <c r="D61" s="177">
        <v>0</v>
      </c>
      <c r="E61" s="130" t="s">
        <v>144</v>
      </c>
      <c r="F61" s="130" t="s">
        <v>144</v>
      </c>
      <c r="G61" s="130" t="s">
        <v>144</v>
      </c>
      <c r="H61" s="130" t="s">
        <v>144</v>
      </c>
      <c r="I61" s="130" t="s">
        <v>144</v>
      </c>
      <c r="J61" s="177">
        <v>0</v>
      </c>
      <c r="K61" s="177">
        <v>0</v>
      </c>
      <c r="L61" s="177">
        <v>0</v>
      </c>
      <c r="M61" s="130" t="s">
        <v>144</v>
      </c>
      <c r="N61" s="130" t="s">
        <v>144</v>
      </c>
    </row>
    <row r="62" spans="1:14" s="21" customFormat="1" ht="11.4" thickTop="1" thickBot="1" x14ac:dyDescent="0.25">
      <c r="A62" s="137" t="s">
        <v>193</v>
      </c>
      <c r="B62" s="135">
        <v>2720</v>
      </c>
      <c r="C62" s="135">
        <v>400</v>
      </c>
      <c r="D62" s="177">
        <v>0</v>
      </c>
      <c r="E62" s="130" t="s">
        <v>144</v>
      </c>
      <c r="F62" s="130" t="s">
        <v>144</v>
      </c>
      <c r="G62" s="130" t="s">
        <v>144</v>
      </c>
      <c r="H62" s="130" t="s">
        <v>144</v>
      </c>
      <c r="I62" s="130" t="s">
        <v>144</v>
      </c>
      <c r="J62" s="177">
        <v>0</v>
      </c>
      <c r="K62" s="177">
        <v>0</v>
      </c>
      <c r="L62" s="177">
        <v>0</v>
      </c>
      <c r="M62" s="130" t="s">
        <v>144</v>
      </c>
      <c r="N62" s="130" t="s">
        <v>144</v>
      </c>
    </row>
    <row r="63" spans="1:14" s="21" customFormat="1" ht="11.4" thickTop="1" thickBot="1" x14ac:dyDescent="0.25">
      <c r="A63" s="137" t="s">
        <v>194</v>
      </c>
      <c r="B63" s="135">
        <v>2730</v>
      </c>
      <c r="C63" s="135">
        <v>410</v>
      </c>
      <c r="D63" s="177">
        <v>0</v>
      </c>
      <c r="E63" s="130" t="s">
        <v>144</v>
      </c>
      <c r="F63" s="130" t="s">
        <v>144</v>
      </c>
      <c r="G63" s="130" t="s">
        <v>144</v>
      </c>
      <c r="H63" s="130" t="s">
        <v>144</v>
      </c>
      <c r="I63" s="130" t="s">
        <v>144</v>
      </c>
      <c r="J63" s="177">
        <v>0</v>
      </c>
      <c r="K63" s="177">
        <v>0</v>
      </c>
      <c r="L63" s="177">
        <v>0</v>
      </c>
      <c r="M63" s="130" t="s">
        <v>144</v>
      </c>
      <c r="N63" s="130" t="s">
        <v>144</v>
      </c>
    </row>
    <row r="64" spans="1:14" s="21" customFormat="1" ht="11.4" thickTop="1" thickBot="1" x14ac:dyDescent="0.25">
      <c r="A64" s="138" t="s">
        <v>195</v>
      </c>
      <c r="B64" s="64">
        <v>2800</v>
      </c>
      <c r="C64" s="64">
        <v>420</v>
      </c>
      <c r="D64" s="173">
        <v>0</v>
      </c>
      <c r="E64" s="130" t="s">
        <v>144</v>
      </c>
      <c r="F64" s="130" t="s">
        <v>144</v>
      </c>
      <c r="G64" s="130" t="s">
        <v>144</v>
      </c>
      <c r="H64" s="130" t="s">
        <v>144</v>
      </c>
      <c r="I64" s="130" t="s">
        <v>144</v>
      </c>
      <c r="J64" s="173">
        <v>0</v>
      </c>
      <c r="K64" s="173">
        <v>0</v>
      </c>
      <c r="L64" s="173">
        <v>0</v>
      </c>
      <c r="M64" s="130" t="s">
        <v>144</v>
      </c>
      <c r="N64" s="130" t="s">
        <v>144</v>
      </c>
    </row>
    <row r="65" spans="1:14" s="21" customFormat="1" ht="11.4" thickTop="1" thickBot="1" x14ac:dyDescent="0.25">
      <c r="A65" s="64" t="s">
        <v>196</v>
      </c>
      <c r="B65" s="64">
        <v>3000</v>
      </c>
      <c r="C65" s="64">
        <v>430</v>
      </c>
      <c r="D65" s="129">
        <f>D66+D80</f>
        <v>0</v>
      </c>
      <c r="E65" s="130" t="s">
        <v>144</v>
      </c>
      <c r="F65" s="130" t="s">
        <v>144</v>
      </c>
      <c r="G65" s="130" t="s">
        <v>144</v>
      </c>
      <c r="H65" s="130" t="s">
        <v>144</v>
      </c>
      <c r="I65" s="130" t="s">
        <v>144</v>
      </c>
      <c r="J65" s="129">
        <f>J66+J80</f>
        <v>0</v>
      </c>
      <c r="K65" s="129">
        <f>K66+K80</f>
        <v>0</v>
      </c>
      <c r="L65" s="129">
        <f>L66+L80</f>
        <v>0</v>
      </c>
      <c r="M65" s="130" t="s">
        <v>144</v>
      </c>
      <c r="N65" s="130" t="s">
        <v>144</v>
      </c>
    </row>
    <row r="66" spans="1:14" s="21" customFormat="1" ht="11.4" thickTop="1" thickBot="1" x14ac:dyDescent="0.25">
      <c r="A66" s="133" t="s">
        <v>197</v>
      </c>
      <c r="B66" s="64">
        <v>3100</v>
      </c>
      <c r="C66" s="64">
        <v>440</v>
      </c>
      <c r="D66" s="129">
        <f>D67+D68+D71+D74+D78+D79</f>
        <v>0</v>
      </c>
      <c r="E66" s="130" t="s">
        <v>144</v>
      </c>
      <c r="F66" s="130" t="s">
        <v>144</v>
      </c>
      <c r="G66" s="130" t="s">
        <v>144</v>
      </c>
      <c r="H66" s="130" t="s">
        <v>144</v>
      </c>
      <c r="I66" s="130" t="s">
        <v>144</v>
      </c>
      <c r="J66" s="129">
        <f>J67+J68+J71+J74+J78+J79</f>
        <v>0</v>
      </c>
      <c r="K66" s="129">
        <f>K67+K68+K71+K74+K78+K79</f>
        <v>0</v>
      </c>
      <c r="L66" s="129">
        <f>L67+L68+L71+L74+L78+L79</f>
        <v>0</v>
      </c>
      <c r="M66" s="130" t="s">
        <v>144</v>
      </c>
      <c r="N66" s="130" t="s">
        <v>144</v>
      </c>
    </row>
    <row r="67" spans="1:14" s="21" customFormat="1" ht="11.4" thickTop="1" thickBot="1" x14ac:dyDescent="0.25">
      <c r="A67" s="137" t="s">
        <v>198</v>
      </c>
      <c r="B67" s="135">
        <v>3110</v>
      </c>
      <c r="C67" s="135">
        <v>450</v>
      </c>
      <c r="D67" s="177">
        <v>0</v>
      </c>
      <c r="E67" s="130" t="s">
        <v>144</v>
      </c>
      <c r="F67" s="130" t="s">
        <v>144</v>
      </c>
      <c r="G67" s="130" t="s">
        <v>144</v>
      </c>
      <c r="H67" s="130" t="s">
        <v>144</v>
      </c>
      <c r="I67" s="130" t="s">
        <v>144</v>
      </c>
      <c r="J67" s="177">
        <v>0</v>
      </c>
      <c r="K67" s="177">
        <v>0</v>
      </c>
      <c r="L67" s="177">
        <v>0</v>
      </c>
      <c r="M67" s="130" t="s">
        <v>144</v>
      </c>
      <c r="N67" s="130" t="s">
        <v>144</v>
      </c>
    </row>
    <row r="68" spans="1:14" s="21" customFormat="1" ht="11.4" thickTop="1" thickBot="1" x14ac:dyDescent="0.25">
      <c r="A68" s="140" t="s">
        <v>199</v>
      </c>
      <c r="B68" s="135">
        <v>3120</v>
      </c>
      <c r="C68" s="135">
        <v>460</v>
      </c>
      <c r="D68" s="174">
        <f>SUM(D69:D70)</f>
        <v>0</v>
      </c>
      <c r="E68" s="130" t="s">
        <v>144</v>
      </c>
      <c r="F68" s="130" t="s">
        <v>144</v>
      </c>
      <c r="G68" s="130" t="s">
        <v>144</v>
      </c>
      <c r="H68" s="130" t="s">
        <v>144</v>
      </c>
      <c r="I68" s="130" t="s">
        <v>144</v>
      </c>
      <c r="J68" s="174">
        <f>SUM(J69:J70)</f>
        <v>0</v>
      </c>
      <c r="K68" s="174">
        <f>SUM(K69:K70)</f>
        <v>0</v>
      </c>
      <c r="L68" s="174">
        <f>SUM(L69:L70)</f>
        <v>0</v>
      </c>
      <c r="M68" s="130" t="s">
        <v>144</v>
      </c>
      <c r="N68" s="130" t="s">
        <v>144</v>
      </c>
    </row>
    <row r="69" spans="1:14" s="21" customFormat="1" ht="11.4" thickTop="1" thickBot="1" x14ac:dyDescent="0.25">
      <c r="A69" s="136" t="s">
        <v>200</v>
      </c>
      <c r="B69" s="125">
        <v>3121</v>
      </c>
      <c r="C69" s="125">
        <v>470</v>
      </c>
      <c r="D69" s="175">
        <v>0</v>
      </c>
      <c r="E69" s="130" t="s">
        <v>144</v>
      </c>
      <c r="F69" s="130" t="s">
        <v>144</v>
      </c>
      <c r="G69" s="130" t="s">
        <v>144</v>
      </c>
      <c r="H69" s="130" t="s">
        <v>144</v>
      </c>
      <c r="I69" s="130" t="s">
        <v>144</v>
      </c>
      <c r="J69" s="175">
        <v>0</v>
      </c>
      <c r="K69" s="175">
        <v>0</v>
      </c>
      <c r="L69" s="175">
        <v>0</v>
      </c>
      <c r="M69" s="130" t="s">
        <v>144</v>
      </c>
      <c r="N69" s="130" t="s">
        <v>144</v>
      </c>
    </row>
    <row r="70" spans="1:14" s="21" customFormat="1" ht="11.4" thickTop="1" thickBot="1" x14ac:dyDescent="0.25">
      <c r="A70" s="136" t="s">
        <v>201</v>
      </c>
      <c r="B70" s="125">
        <v>3122</v>
      </c>
      <c r="C70" s="125">
        <v>480</v>
      </c>
      <c r="D70" s="175">
        <v>0</v>
      </c>
      <c r="E70" s="130" t="s">
        <v>144</v>
      </c>
      <c r="F70" s="130" t="s">
        <v>144</v>
      </c>
      <c r="G70" s="130" t="s">
        <v>144</v>
      </c>
      <c r="H70" s="130" t="s">
        <v>144</v>
      </c>
      <c r="I70" s="130" t="s">
        <v>144</v>
      </c>
      <c r="J70" s="175">
        <v>0</v>
      </c>
      <c r="K70" s="175">
        <v>0</v>
      </c>
      <c r="L70" s="175">
        <v>0</v>
      </c>
      <c r="M70" s="130" t="s">
        <v>144</v>
      </c>
      <c r="N70" s="130" t="s">
        <v>144</v>
      </c>
    </row>
    <row r="71" spans="1:14" s="21" customFormat="1" ht="11.4" thickTop="1" thickBot="1" x14ac:dyDescent="0.25">
      <c r="A71" s="134" t="s">
        <v>202</v>
      </c>
      <c r="B71" s="135">
        <v>3130</v>
      </c>
      <c r="C71" s="135">
        <v>490</v>
      </c>
      <c r="D71" s="174">
        <f>SUM(D72:D73)</f>
        <v>0</v>
      </c>
      <c r="E71" s="130" t="s">
        <v>144</v>
      </c>
      <c r="F71" s="130" t="s">
        <v>144</v>
      </c>
      <c r="G71" s="130" t="s">
        <v>144</v>
      </c>
      <c r="H71" s="130" t="s">
        <v>144</v>
      </c>
      <c r="I71" s="130" t="s">
        <v>144</v>
      </c>
      <c r="J71" s="174">
        <f>SUM(J72:J73)</f>
        <v>0</v>
      </c>
      <c r="K71" s="174">
        <f>SUM(K72:K73)</f>
        <v>0</v>
      </c>
      <c r="L71" s="174">
        <f>SUM(L72:L73)</f>
        <v>0</v>
      </c>
      <c r="M71" s="130" t="s">
        <v>144</v>
      </c>
      <c r="N71" s="130" t="s">
        <v>144</v>
      </c>
    </row>
    <row r="72" spans="1:14" s="21" customFormat="1" ht="11.4" thickTop="1" thickBot="1" x14ac:dyDescent="0.25">
      <c r="A72" s="136" t="s">
        <v>203</v>
      </c>
      <c r="B72" s="125">
        <v>3131</v>
      </c>
      <c r="C72" s="135">
        <v>500</v>
      </c>
      <c r="D72" s="175">
        <v>0</v>
      </c>
      <c r="E72" s="130" t="s">
        <v>144</v>
      </c>
      <c r="F72" s="130" t="s">
        <v>144</v>
      </c>
      <c r="G72" s="130" t="s">
        <v>144</v>
      </c>
      <c r="H72" s="130" t="s">
        <v>144</v>
      </c>
      <c r="I72" s="130" t="s">
        <v>144</v>
      </c>
      <c r="J72" s="175">
        <v>0</v>
      </c>
      <c r="K72" s="175">
        <v>0</v>
      </c>
      <c r="L72" s="175">
        <v>0</v>
      </c>
      <c r="M72" s="130" t="s">
        <v>144</v>
      </c>
      <c r="N72" s="130" t="s">
        <v>144</v>
      </c>
    </row>
    <row r="73" spans="1:14" s="21" customFormat="1" ht="11.4" thickTop="1" thickBot="1" x14ac:dyDescent="0.25">
      <c r="A73" s="136" t="s">
        <v>204</v>
      </c>
      <c r="B73" s="125">
        <v>3132</v>
      </c>
      <c r="C73" s="125">
        <v>510</v>
      </c>
      <c r="D73" s="175">
        <v>0</v>
      </c>
      <c r="E73" s="130" t="s">
        <v>144</v>
      </c>
      <c r="F73" s="130" t="s">
        <v>144</v>
      </c>
      <c r="G73" s="130" t="s">
        <v>144</v>
      </c>
      <c r="H73" s="130" t="s">
        <v>144</v>
      </c>
      <c r="I73" s="130" t="s">
        <v>144</v>
      </c>
      <c r="J73" s="175">
        <v>0</v>
      </c>
      <c r="K73" s="175">
        <v>0</v>
      </c>
      <c r="L73" s="175">
        <v>0</v>
      </c>
      <c r="M73" s="130" t="s">
        <v>144</v>
      </c>
      <c r="N73" s="130" t="s">
        <v>144</v>
      </c>
    </row>
    <row r="74" spans="1:14" s="21" customFormat="1" ht="11.4" thickTop="1" thickBot="1" x14ac:dyDescent="0.25">
      <c r="A74" s="134" t="s">
        <v>205</v>
      </c>
      <c r="B74" s="135">
        <v>3140</v>
      </c>
      <c r="C74" s="135">
        <v>520</v>
      </c>
      <c r="D74" s="174">
        <f>SUM(D75:D77)</f>
        <v>0</v>
      </c>
      <c r="E74" s="130" t="s">
        <v>144</v>
      </c>
      <c r="F74" s="130" t="s">
        <v>144</v>
      </c>
      <c r="G74" s="130" t="s">
        <v>144</v>
      </c>
      <c r="H74" s="130" t="s">
        <v>144</v>
      </c>
      <c r="I74" s="130" t="s">
        <v>144</v>
      </c>
      <c r="J74" s="174">
        <f>SUM(J75:J77)</f>
        <v>0</v>
      </c>
      <c r="K74" s="174">
        <f>SUM(K75:K77)</f>
        <v>0</v>
      </c>
      <c r="L74" s="174">
        <f>SUM(L75:L77)</f>
        <v>0</v>
      </c>
      <c r="M74" s="130" t="s">
        <v>144</v>
      </c>
      <c r="N74" s="130" t="s">
        <v>144</v>
      </c>
    </row>
    <row r="75" spans="1:14" s="21" customFormat="1" ht="12.6" thickTop="1" thickBot="1" x14ac:dyDescent="0.25">
      <c r="A75" s="219" t="s">
        <v>206</v>
      </c>
      <c r="B75" s="125">
        <v>3141</v>
      </c>
      <c r="C75" s="125">
        <v>530</v>
      </c>
      <c r="D75" s="175">
        <v>0</v>
      </c>
      <c r="E75" s="130" t="s">
        <v>144</v>
      </c>
      <c r="F75" s="130" t="s">
        <v>144</v>
      </c>
      <c r="G75" s="130" t="s">
        <v>144</v>
      </c>
      <c r="H75" s="130" t="s">
        <v>144</v>
      </c>
      <c r="I75" s="130" t="s">
        <v>144</v>
      </c>
      <c r="J75" s="175">
        <v>0</v>
      </c>
      <c r="K75" s="175">
        <v>0</v>
      </c>
      <c r="L75" s="175">
        <v>0</v>
      </c>
      <c r="M75" s="130" t="s">
        <v>144</v>
      </c>
      <c r="N75" s="130" t="s">
        <v>144</v>
      </c>
    </row>
    <row r="76" spans="1:14" s="21" customFormat="1" ht="12.6" thickTop="1" thickBot="1" x14ac:dyDescent="0.25">
      <c r="A76" s="219" t="s">
        <v>207</v>
      </c>
      <c r="B76" s="125">
        <v>3142</v>
      </c>
      <c r="C76" s="125">
        <v>540</v>
      </c>
      <c r="D76" s="175">
        <v>0</v>
      </c>
      <c r="E76" s="130" t="s">
        <v>144</v>
      </c>
      <c r="F76" s="130" t="s">
        <v>144</v>
      </c>
      <c r="G76" s="130" t="s">
        <v>144</v>
      </c>
      <c r="H76" s="130" t="s">
        <v>144</v>
      </c>
      <c r="I76" s="130" t="s">
        <v>144</v>
      </c>
      <c r="J76" s="175">
        <v>0</v>
      </c>
      <c r="K76" s="175">
        <v>0</v>
      </c>
      <c r="L76" s="175">
        <v>0</v>
      </c>
      <c r="M76" s="130" t="s">
        <v>144</v>
      </c>
      <c r="N76" s="130" t="s">
        <v>144</v>
      </c>
    </row>
    <row r="77" spans="1:14" s="21" customFormat="1" ht="12.6" thickTop="1" thickBot="1" x14ac:dyDescent="0.25">
      <c r="A77" s="219" t="s">
        <v>208</v>
      </c>
      <c r="B77" s="125">
        <v>3143</v>
      </c>
      <c r="C77" s="125">
        <v>550</v>
      </c>
      <c r="D77" s="175">
        <v>0</v>
      </c>
      <c r="E77" s="130" t="s">
        <v>144</v>
      </c>
      <c r="F77" s="130" t="s">
        <v>144</v>
      </c>
      <c r="G77" s="130" t="s">
        <v>144</v>
      </c>
      <c r="H77" s="130" t="s">
        <v>144</v>
      </c>
      <c r="I77" s="130" t="s">
        <v>144</v>
      </c>
      <c r="J77" s="175">
        <v>0</v>
      </c>
      <c r="K77" s="175">
        <v>0</v>
      </c>
      <c r="L77" s="175">
        <v>0</v>
      </c>
      <c r="M77" s="130" t="s">
        <v>144</v>
      </c>
      <c r="N77" s="130" t="s">
        <v>144</v>
      </c>
    </row>
    <row r="78" spans="1:14" s="21" customFormat="1" ht="11.4" thickTop="1" thickBot="1" x14ac:dyDescent="0.25">
      <c r="A78" s="134" t="s">
        <v>209</v>
      </c>
      <c r="B78" s="135">
        <v>3150</v>
      </c>
      <c r="C78" s="135">
        <v>560</v>
      </c>
      <c r="D78" s="177">
        <v>0</v>
      </c>
      <c r="E78" s="130" t="s">
        <v>144</v>
      </c>
      <c r="F78" s="130" t="s">
        <v>144</v>
      </c>
      <c r="G78" s="130" t="s">
        <v>144</v>
      </c>
      <c r="H78" s="130" t="s">
        <v>144</v>
      </c>
      <c r="I78" s="130" t="s">
        <v>144</v>
      </c>
      <c r="J78" s="177">
        <v>0</v>
      </c>
      <c r="K78" s="177">
        <v>0</v>
      </c>
      <c r="L78" s="177">
        <v>0</v>
      </c>
      <c r="M78" s="130" t="s">
        <v>144</v>
      </c>
      <c r="N78" s="130" t="s">
        <v>144</v>
      </c>
    </row>
    <row r="79" spans="1:14" s="21" customFormat="1" ht="11.4" thickTop="1" thickBot="1" x14ac:dyDescent="0.25">
      <c r="A79" s="134" t="s">
        <v>210</v>
      </c>
      <c r="B79" s="135">
        <v>3160</v>
      </c>
      <c r="C79" s="135">
        <v>570</v>
      </c>
      <c r="D79" s="177">
        <v>0</v>
      </c>
      <c r="E79" s="130" t="s">
        <v>144</v>
      </c>
      <c r="F79" s="130" t="s">
        <v>144</v>
      </c>
      <c r="G79" s="130" t="s">
        <v>144</v>
      </c>
      <c r="H79" s="130" t="s">
        <v>144</v>
      </c>
      <c r="I79" s="130" t="s">
        <v>144</v>
      </c>
      <c r="J79" s="177">
        <v>0</v>
      </c>
      <c r="K79" s="177">
        <v>0</v>
      </c>
      <c r="L79" s="177">
        <v>0</v>
      </c>
      <c r="M79" s="130" t="s">
        <v>144</v>
      </c>
      <c r="N79" s="130" t="s">
        <v>144</v>
      </c>
    </row>
    <row r="80" spans="1:14" s="21" customFormat="1" ht="11.4" thickTop="1" thickBot="1" x14ac:dyDescent="0.25">
      <c r="A80" s="133" t="s">
        <v>211</v>
      </c>
      <c r="B80" s="64">
        <v>3200</v>
      </c>
      <c r="C80" s="64">
        <v>580</v>
      </c>
      <c r="D80" s="129">
        <f>SUM(D81:D83)</f>
        <v>0</v>
      </c>
      <c r="E80" s="130" t="s">
        <v>144</v>
      </c>
      <c r="F80" s="130" t="s">
        <v>144</v>
      </c>
      <c r="G80" s="130" t="s">
        <v>144</v>
      </c>
      <c r="H80" s="130" t="s">
        <v>144</v>
      </c>
      <c r="I80" s="130" t="s">
        <v>144</v>
      </c>
      <c r="J80" s="129">
        <f>SUM(J81:J83)</f>
        <v>0</v>
      </c>
      <c r="K80" s="129">
        <f>SUM(K81:K83)</f>
        <v>0</v>
      </c>
      <c r="L80" s="129">
        <f>SUM(L81:L83)</f>
        <v>0</v>
      </c>
      <c r="M80" s="130" t="s">
        <v>144</v>
      </c>
      <c r="N80" s="130" t="s">
        <v>144</v>
      </c>
    </row>
    <row r="81" spans="1:14" s="21" customFormat="1" ht="11.4" thickTop="1" thickBot="1" x14ac:dyDescent="0.25">
      <c r="A81" s="137" t="s">
        <v>212</v>
      </c>
      <c r="B81" s="135">
        <v>3210</v>
      </c>
      <c r="C81" s="135">
        <v>590</v>
      </c>
      <c r="D81" s="177">
        <v>0</v>
      </c>
      <c r="E81" s="130" t="s">
        <v>144</v>
      </c>
      <c r="F81" s="130" t="s">
        <v>144</v>
      </c>
      <c r="G81" s="130" t="s">
        <v>144</v>
      </c>
      <c r="H81" s="130" t="s">
        <v>144</v>
      </c>
      <c r="I81" s="130" t="s">
        <v>144</v>
      </c>
      <c r="J81" s="177">
        <v>0</v>
      </c>
      <c r="K81" s="177">
        <v>0</v>
      </c>
      <c r="L81" s="177">
        <v>0</v>
      </c>
      <c r="M81" s="130" t="s">
        <v>144</v>
      </c>
      <c r="N81" s="130" t="s">
        <v>144</v>
      </c>
    </row>
    <row r="82" spans="1:14" s="21" customFormat="1" ht="11.4" thickTop="1" thickBot="1" x14ac:dyDescent="0.25">
      <c r="A82" s="137" t="s">
        <v>213</v>
      </c>
      <c r="B82" s="135">
        <v>3220</v>
      </c>
      <c r="C82" s="135">
        <v>600</v>
      </c>
      <c r="D82" s="177">
        <v>0</v>
      </c>
      <c r="E82" s="130" t="s">
        <v>144</v>
      </c>
      <c r="F82" s="130" t="s">
        <v>144</v>
      </c>
      <c r="G82" s="130" t="s">
        <v>144</v>
      </c>
      <c r="H82" s="130" t="s">
        <v>144</v>
      </c>
      <c r="I82" s="130" t="s">
        <v>144</v>
      </c>
      <c r="J82" s="177">
        <v>0</v>
      </c>
      <c r="K82" s="177">
        <v>0</v>
      </c>
      <c r="L82" s="177">
        <v>0</v>
      </c>
      <c r="M82" s="130" t="s">
        <v>144</v>
      </c>
      <c r="N82" s="130" t="s">
        <v>144</v>
      </c>
    </row>
    <row r="83" spans="1:14" s="21" customFormat="1" ht="11.4" thickTop="1" thickBot="1" x14ac:dyDescent="0.25">
      <c r="A83" s="134" t="s">
        <v>214</v>
      </c>
      <c r="B83" s="135">
        <v>3230</v>
      </c>
      <c r="C83" s="135">
        <v>610</v>
      </c>
      <c r="D83" s="177">
        <v>0</v>
      </c>
      <c r="E83" s="130" t="s">
        <v>144</v>
      </c>
      <c r="F83" s="130" t="s">
        <v>144</v>
      </c>
      <c r="G83" s="130" t="s">
        <v>144</v>
      </c>
      <c r="H83" s="130" t="s">
        <v>144</v>
      </c>
      <c r="I83" s="130" t="s">
        <v>144</v>
      </c>
      <c r="J83" s="177">
        <v>0</v>
      </c>
      <c r="K83" s="177">
        <v>0</v>
      </c>
      <c r="L83" s="177">
        <v>0</v>
      </c>
      <c r="M83" s="130" t="s">
        <v>144</v>
      </c>
      <c r="N83" s="130" t="s">
        <v>144</v>
      </c>
    </row>
    <row r="84" spans="1:14" s="21" customFormat="1" ht="11.4" thickTop="1" thickBot="1" x14ac:dyDescent="0.25">
      <c r="A84" s="137" t="s">
        <v>215</v>
      </c>
      <c r="B84" s="135">
        <v>3240</v>
      </c>
      <c r="C84" s="135">
        <v>620</v>
      </c>
      <c r="D84" s="177">
        <v>0</v>
      </c>
      <c r="E84" s="130" t="s">
        <v>144</v>
      </c>
      <c r="F84" s="130" t="s">
        <v>144</v>
      </c>
      <c r="G84" s="130" t="s">
        <v>144</v>
      </c>
      <c r="H84" s="130" t="s">
        <v>144</v>
      </c>
      <c r="I84" s="130" t="s">
        <v>144</v>
      </c>
      <c r="J84" s="177">
        <v>0</v>
      </c>
      <c r="K84" s="177">
        <v>0</v>
      </c>
      <c r="L84" s="177">
        <v>0</v>
      </c>
      <c r="M84" s="130" t="s">
        <v>144</v>
      </c>
      <c r="N84" s="130" t="s">
        <v>144</v>
      </c>
    </row>
    <row r="85" spans="1:14" s="21" customFormat="1" ht="11.4" hidden="1" thickTop="1" thickBot="1" x14ac:dyDescent="0.25">
      <c r="A85" s="134"/>
      <c r="B85" s="135"/>
      <c r="C85" s="220">
        <v>630</v>
      </c>
      <c r="D85" s="236"/>
      <c r="E85" s="237"/>
      <c r="F85" s="237"/>
      <c r="G85" s="237"/>
      <c r="H85" s="237"/>
      <c r="I85" s="237"/>
      <c r="J85" s="236"/>
      <c r="K85" s="236"/>
      <c r="L85" s="236"/>
      <c r="M85" s="237"/>
      <c r="N85" s="237"/>
    </row>
    <row r="86" spans="1:14" s="21" customFormat="1" ht="11.4" hidden="1" thickTop="1" thickBot="1" x14ac:dyDescent="0.25">
      <c r="A86" s="134"/>
      <c r="B86" s="135"/>
      <c r="C86" s="220">
        <v>640</v>
      </c>
      <c r="D86" s="236"/>
      <c r="E86" s="237"/>
      <c r="F86" s="237"/>
      <c r="G86" s="237"/>
      <c r="H86" s="237"/>
      <c r="I86" s="237"/>
      <c r="J86" s="236"/>
      <c r="K86" s="236"/>
      <c r="L86" s="236"/>
      <c r="M86" s="237"/>
      <c r="N86" s="237"/>
    </row>
    <row r="87" spans="1:14" s="21" customFormat="1" ht="12.75" hidden="1" customHeight="1" thickTop="1" x14ac:dyDescent="0.2">
      <c r="A87" s="134"/>
      <c r="B87" s="135"/>
      <c r="C87" s="220">
        <v>650</v>
      </c>
      <c r="D87" s="236"/>
      <c r="E87" s="237"/>
      <c r="F87" s="237"/>
      <c r="G87" s="237"/>
      <c r="H87" s="237"/>
      <c r="I87" s="237"/>
      <c r="J87" s="236"/>
      <c r="K87" s="236"/>
      <c r="L87" s="236"/>
      <c r="M87" s="237"/>
      <c r="N87" s="237"/>
    </row>
    <row r="88" spans="1:14" s="21" customFormat="1" ht="12.6" thickTop="1" thickBot="1" x14ac:dyDescent="0.25">
      <c r="A88" s="68" t="s">
        <v>217</v>
      </c>
      <c r="B88" s="64">
        <v>4100</v>
      </c>
      <c r="C88" s="64">
        <v>630</v>
      </c>
      <c r="D88" s="238">
        <f>D89</f>
        <v>0</v>
      </c>
      <c r="E88" s="223" t="s">
        <v>144</v>
      </c>
      <c r="F88" s="223" t="s">
        <v>144</v>
      </c>
      <c r="G88" s="223" t="s">
        <v>144</v>
      </c>
      <c r="H88" s="223" t="s">
        <v>144</v>
      </c>
      <c r="I88" s="223" t="s">
        <v>144</v>
      </c>
      <c r="J88" s="238">
        <f>J89</f>
        <v>0</v>
      </c>
      <c r="K88" s="238">
        <f>K89</f>
        <v>0</v>
      </c>
      <c r="L88" s="238">
        <f>L89</f>
        <v>0</v>
      </c>
      <c r="M88" s="223" t="s">
        <v>144</v>
      </c>
      <c r="N88" s="223" t="s">
        <v>144</v>
      </c>
    </row>
    <row r="89" spans="1:14" s="21" customFormat="1" ht="11.4" thickTop="1" thickBot="1" x14ac:dyDescent="0.25">
      <c r="A89" s="134" t="s">
        <v>218</v>
      </c>
      <c r="B89" s="135">
        <v>4110</v>
      </c>
      <c r="C89" s="135">
        <v>640</v>
      </c>
      <c r="D89" s="239">
        <f>SUM(D90:D92)</f>
        <v>0</v>
      </c>
      <c r="E89" s="223" t="s">
        <v>144</v>
      </c>
      <c r="F89" s="223" t="s">
        <v>144</v>
      </c>
      <c r="G89" s="223" t="s">
        <v>144</v>
      </c>
      <c r="H89" s="223" t="s">
        <v>144</v>
      </c>
      <c r="I89" s="223" t="s">
        <v>144</v>
      </c>
      <c r="J89" s="239">
        <f>SUM(J90:J92)</f>
        <v>0</v>
      </c>
      <c r="K89" s="239">
        <f>SUM(K90:K92)</f>
        <v>0</v>
      </c>
      <c r="L89" s="239">
        <f>SUM(L90:L92)</f>
        <v>0</v>
      </c>
      <c r="M89" s="223" t="s">
        <v>144</v>
      </c>
      <c r="N89" s="223" t="s">
        <v>144</v>
      </c>
    </row>
    <row r="90" spans="1:14" s="21" customFormat="1" ht="11.4" thickTop="1" thickBot="1" x14ac:dyDescent="0.25">
      <c r="A90" s="136" t="s">
        <v>219</v>
      </c>
      <c r="B90" s="125">
        <v>4111</v>
      </c>
      <c r="C90" s="125">
        <v>650</v>
      </c>
      <c r="D90" s="240">
        <v>0</v>
      </c>
      <c r="E90" s="223" t="s">
        <v>144</v>
      </c>
      <c r="F90" s="223" t="s">
        <v>144</v>
      </c>
      <c r="G90" s="223" t="s">
        <v>144</v>
      </c>
      <c r="H90" s="223" t="s">
        <v>144</v>
      </c>
      <c r="I90" s="223" t="s">
        <v>144</v>
      </c>
      <c r="J90" s="240">
        <v>0</v>
      </c>
      <c r="K90" s="240">
        <v>0</v>
      </c>
      <c r="L90" s="240">
        <v>0</v>
      </c>
      <c r="M90" s="223" t="s">
        <v>144</v>
      </c>
      <c r="N90" s="223" t="s">
        <v>144</v>
      </c>
    </row>
    <row r="91" spans="1:14" s="21" customFormat="1" ht="11.4" thickTop="1" thickBot="1" x14ac:dyDescent="0.25">
      <c r="A91" s="136" t="s">
        <v>220</v>
      </c>
      <c r="B91" s="125">
        <v>4112</v>
      </c>
      <c r="C91" s="125">
        <v>660</v>
      </c>
      <c r="D91" s="240">
        <v>0</v>
      </c>
      <c r="E91" s="223" t="s">
        <v>144</v>
      </c>
      <c r="F91" s="223" t="s">
        <v>144</v>
      </c>
      <c r="G91" s="223" t="s">
        <v>144</v>
      </c>
      <c r="H91" s="223" t="s">
        <v>144</v>
      </c>
      <c r="I91" s="223" t="s">
        <v>144</v>
      </c>
      <c r="J91" s="240">
        <v>0</v>
      </c>
      <c r="K91" s="240">
        <v>0</v>
      </c>
      <c r="L91" s="240">
        <v>0</v>
      </c>
      <c r="M91" s="223" t="s">
        <v>144</v>
      </c>
      <c r="N91" s="223" t="s">
        <v>144</v>
      </c>
    </row>
    <row r="92" spans="1:14" s="21" customFormat="1" thickTop="1" thickBot="1" x14ac:dyDescent="0.25">
      <c r="A92" s="35" t="s">
        <v>221</v>
      </c>
      <c r="B92" s="125">
        <v>4113</v>
      </c>
      <c r="C92" s="125">
        <v>670</v>
      </c>
      <c r="D92" s="240">
        <v>0</v>
      </c>
      <c r="E92" s="223" t="s">
        <v>144</v>
      </c>
      <c r="F92" s="223" t="s">
        <v>144</v>
      </c>
      <c r="G92" s="223" t="s">
        <v>144</v>
      </c>
      <c r="H92" s="223" t="s">
        <v>144</v>
      </c>
      <c r="I92" s="223" t="s">
        <v>144</v>
      </c>
      <c r="J92" s="240">
        <v>0</v>
      </c>
      <c r="K92" s="240">
        <v>0</v>
      </c>
      <c r="L92" s="240">
        <v>0</v>
      </c>
      <c r="M92" s="223" t="s">
        <v>144</v>
      </c>
      <c r="N92" s="223" t="s">
        <v>144</v>
      </c>
    </row>
    <row r="93" spans="1:14" s="21" customFormat="1" ht="11.4" hidden="1" thickTop="1" thickBot="1" x14ac:dyDescent="0.25">
      <c r="A93" s="134"/>
      <c r="B93" s="135"/>
      <c r="C93" s="64"/>
      <c r="D93" s="240"/>
      <c r="E93" s="223"/>
      <c r="F93" s="223"/>
      <c r="G93" s="223"/>
      <c r="H93" s="223"/>
      <c r="I93" s="223"/>
      <c r="J93" s="240">
        <v>0</v>
      </c>
      <c r="K93" s="240">
        <v>0</v>
      </c>
      <c r="L93" s="240">
        <v>0</v>
      </c>
      <c r="M93" s="223"/>
      <c r="N93" s="223"/>
    </row>
    <row r="94" spans="1:14" s="21" customFormat="1" ht="11.4" hidden="1" thickTop="1" thickBot="1" x14ac:dyDescent="0.25">
      <c r="A94" s="218"/>
      <c r="B94" s="125"/>
      <c r="C94" s="64"/>
      <c r="D94" s="240"/>
      <c r="E94" s="223"/>
      <c r="F94" s="223"/>
      <c r="G94" s="223"/>
      <c r="H94" s="223"/>
      <c r="I94" s="223"/>
      <c r="J94" s="240">
        <v>0</v>
      </c>
      <c r="K94" s="240">
        <v>0</v>
      </c>
      <c r="L94" s="240">
        <v>0</v>
      </c>
      <c r="M94" s="223"/>
      <c r="N94" s="223"/>
    </row>
    <row r="95" spans="1:14" s="21" customFormat="1" ht="11.4" hidden="1" thickTop="1" thickBot="1" x14ac:dyDescent="0.25">
      <c r="A95" s="218"/>
      <c r="B95" s="125"/>
      <c r="C95" s="64"/>
      <c r="D95" s="240"/>
      <c r="E95" s="223"/>
      <c r="F95" s="223"/>
      <c r="G95" s="223"/>
      <c r="H95" s="223"/>
      <c r="I95" s="223"/>
      <c r="J95" s="240">
        <v>0</v>
      </c>
      <c r="K95" s="240">
        <v>0</v>
      </c>
      <c r="L95" s="240">
        <v>0</v>
      </c>
      <c r="M95" s="223"/>
      <c r="N95" s="223"/>
    </row>
    <row r="96" spans="1:14" s="21" customFormat="1" ht="11.4" hidden="1" thickTop="1" thickBot="1" x14ac:dyDescent="0.25">
      <c r="A96" s="136"/>
      <c r="B96" s="125"/>
      <c r="C96" s="64"/>
      <c r="D96" s="240"/>
      <c r="E96" s="223"/>
      <c r="F96" s="223"/>
      <c r="G96" s="223"/>
      <c r="H96" s="223"/>
      <c r="I96" s="223"/>
      <c r="J96" s="240">
        <v>0</v>
      </c>
      <c r="K96" s="240">
        <v>0</v>
      </c>
      <c r="L96" s="240">
        <v>0</v>
      </c>
      <c r="M96" s="223"/>
      <c r="N96" s="223"/>
    </row>
    <row r="97" spans="1:14" s="21" customFormat="1" ht="12.6" thickTop="1" thickBot="1" x14ac:dyDescent="0.25">
      <c r="A97" s="68" t="s">
        <v>226</v>
      </c>
      <c r="B97" s="64">
        <v>4200</v>
      </c>
      <c r="C97" s="64">
        <v>680</v>
      </c>
      <c r="D97" s="238">
        <f>D98</f>
        <v>0</v>
      </c>
      <c r="E97" s="223" t="s">
        <v>144</v>
      </c>
      <c r="F97" s="223" t="s">
        <v>144</v>
      </c>
      <c r="G97" s="223" t="s">
        <v>144</v>
      </c>
      <c r="H97" s="223" t="s">
        <v>144</v>
      </c>
      <c r="I97" s="223" t="s">
        <v>144</v>
      </c>
      <c r="J97" s="238">
        <f>J98</f>
        <v>0</v>
      </c>
      <c r="K97" s="238">
        <f>K98</f>
        <v>0</v>
      </c>
      <c r="L97" s="238">
        <f>L98</f>
        <v>0</v>
      </c>
      <c r="M97" s="223" t="s">
        <v>144</v>
      </c>
      <c r="N97" s="223" t="s">
        <v>144</v>
      </c>
    </row>
    <row r="98" spans="1:14" s="21" customFormat="1" ht="11.4" thickTop="1" thickBot="1" x14ac:dyDescent="0.25">
      <c r="A98" s="134" t="s">
        <v>227</v>
      </c>
      <c r="B98" s="135">
        <v>4210</v>
      </c>
      <c r="C98" s="135">
        <v>690</v>
      </c>
      <c r="D98" s="239">
        <v>0</v>
      </c>
      <c r="E98" s="223" t="s">
        <v>144</v>
      </c>
      <c r="F98" s="223" t="s">
        <v>144</v>
      </c>
      <c r="G98" s="223" t="s">
        <v>144</v>
      </c>
      <c r="H98" s="223" t="s">
        <v>144</v>
      </c>
      <c r="I98" s="223" t="s">
        <v>144</v>
      </c>
      <c r="J98" s="239">
        <v>0</v>
      </c>
      <c r="K98" s="239">
        <v>0</v>
      </c>
      <c r="L98" s="239">
        <v>0</v>
      </c>
      <c r="M98" s="223" t="s">
        <v>144</v>
      </c>
      <c r="N98" s="223" t="s">
        <v>144</v>
      </c>
    </row>
    <row r="99" spans="1:14" s="21" customFormat="1" ht="10.8" hidden="1" thickTop="1" x14ac:dyDescent="0.2">
      <c r="A99" s="143" t="s">
        <v>228</v>
      </c>
      <c r="B99" s="144">
        <v>4220</v>
      </c>
      <c r="C99" s="224">
        <v>710</v>
      </c>
      <c r="D99" s="225" t="s">
        <v>144</v>
      </c>
      <c r="E99" s="225" t="s">
        <v>144</v>
      </c>
      <c r="F99" s="225"/>
      <c r="G99" s="225" t="s">
        <v>144</v>
      </c>
      <c r="H99" s="225"/>
      <c r="I99" s="225" t="s">
        <v>144</v>
      </c>
      <c r="J99" s="225" t="s">
        <v>144</v>
      </c>
      <c r="K99" s="225"/>
      <c r="L99" s="225" t="s">
        <v>144</v>
      </c>
      <c r="M99" s="225" t="s">
        <v>144</v>
      </c>
    </row>
    <row r="100" spans="1:14" s="21" customFormat="1" ht="3" customHeight="1" thickTop="1" x14ac:dyDescent="0.2">
      <c r="A100" s="226"/>
      <c r="B100" s="227"/>
      <c r="C100" s="228"/>
      <c r="D100" s="229"/>
      <c r="E100" s="229"/>
      <c r="F100" s="229"/>
      <c r="G100" s="229"/>
      <c r="H100" s="229"/>
      <c r="I100" s="229"/>
      <c r="J100" s="229"/>
      <c r="K100" s="229"/>
      <c r="L100" s="241"/>
      <c r="M100" s="229"/>
    </row>
    <row r="101" spans="1:14" x14ac:dyDescent="0.3">
      <c r="A101" s="9" t="str">
        <f>[1]ЗАПОЛНИТЬ!F30</f>
        <v xml:space="preserve">Керівник </v>
      </c>
      <c r="B101" s="230"/>
      <c r="C101" s="230"/>
      <c r="E101" s="87" t="str">
        <f>[1]ЗАПОЛНИТЬ!F26</f>
        <v>Л.О.Темченко</v>
      </c>
      <c r="F101" s="87"/>
      <c r="G101" s="87"/>
      <c r="H101" s="87"/>
      <c r="I101" s="87"/>
    </row>
    <row r="102" spans="1:14" ht="12.75" customHeight="1" x14ac:dyDescent="0.3">
      <c r="B102" s="231" t="s">
        <v>115</v>
      </c>
      <c r="C102" s="231"/>
      <c r="E102" s="189" t="s">
        <v>116</v>
      </c>
      <c r="F102" s="189"/>
      <c r="G102" s="189"/>
      <c r="H102" s="232"/>
      <c r="I102" s="1"/>
    </row>
    <row r="103" spans="1:14" x14ac:dyDescent="0.3">
      <c r="A103" s="9" t="str">
        <f>[1]ЗАПОЛНИТЬ!F31</f>
        <v>Головний бухгалтер</v>
      </c>
      <c r="B103" s="230"/>
      <c r="C103" s="230"/>
      <c r="E103" s="87" t="str">
        <f>[1]ЗАПОЛНИТЬ!F28</f>
        <v>А.М.Трусевич</v>
      </c>
      <c r="F103" s="87"/>
      <c r="G103" s="87"/>
      <c r="H103" s="87"/>
      <c r="I103" s="87"/>
    </row>
    <row r="104" spans="1:14" ht="12" customHeight="1" x14ac:dyDescent="0.3">
      <c r="B104" s="231" t="s">
        <v>115</v>
      </c>
      <c r="C104" s="231"/>
      <c r="E104" s="189" t="s">
        <v>116</v>
      </c>
      <c r="F104" s="189"/>
      <c r="G104" s="189"/>
      <c r="H104" s="232"/>
      <c r="I104" s="1"/>
    </row>
    <row r="105" spans="1:14" x14ac:dyDescent="0.3">
      <c r="A105" s="1" t="str">
        <f>[1]ЗАПОЛНИТЬ!C19</f>
        <v>"11" квітня 2016 року</v>
      </c>
    </row>
    <row r="106" spans="1:14" x14ac:dyDescent="0.3">
      <c r="A106" s="21" t="s">
        <v>229</v>
      </c>
    </row>
  </sheetData>
  <mergeCells count="39">
    <mergeCell ref="B103:C103"/>
    <mergeCell ref="E103:I103"/>
    <mergeCell ref="B104:C104"/>
    <mergeCell ref="E104:G104"/>
    <mergeCell ref="J18:K19"/>
    <mergeCell ref="L18:L20"/>
    <mergeCell ref="M18:N19"/>
    <mergeCell ref="B101:C101"/>
    <mergeCell ref="E101:I101"/>
    <mergeCell ref="B102:C102"/>
    <mergeCell ref="E102:G102"/>
    <mergeCell ref="A15:C15"/>
    <mergeCell ref="E15:M15"/>
    <mergeCell ref="A18:A20"/>
    <mergeCell ref="B18:B20"/>
    <mergeCell ref="C18:C20"/>
    <mergeCell ref="D18:D20"/>
    <mergeCell ref="E18:F19"/>
    <mergeCell ref="G18:G20"/>
    <mergeCell ref="H18:H20"/>
    <mergeCell ref="I18:I20"/>
    <mergeCell ref="A12:C12"/>
    <mergeCell ref="E12:J12"/>
    <mergeCell ref="A13:C13"/>
    <mergeCell ref="E13:M13"/>
    <mergeCell ref="A14:C14"/>
    <mergeCell ref="E14:M14"/>
    <mergeCell ref="B9:J9"/>
    <mergeCell ref="M9:N9"/>
    <mergeCell ref="B10:J10"/>
    <mergeCell ref="M10:N10"/>
    <mergeCell ref="B11:J11"/>
    <mergeCell ref="M11:N11"/>
    <mergeCell ref="I1:M2"/>
    <mergeCell ref="A3:M3"/>
    <mergeCell ref="A4:M4"/>
    <mergeCell ref="A5:C5"/>
    <mergeCell ref="A6:M6"/>
    <mergeCell ref="M8:N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6"/>
  <sheetViews>
    <sheetView workbookViewId="0">
      <selection sqref="A1:XFD1048576"/>
    </sheetView>
  </sheetViews>
  <sheetFormatPr defaultRowHeight="14.4" x14ac:dyDescent="0.3"/>
  <cols>
    <col min="1" max="1" width="74.33203125" customWidth="1"/>
    <col min="2" max="2" width="5" customWidth="1"/>
    <col min="3" max="3" width="5.109375" customWidth="1"/>
    <col min="4" max="4" width="10" customWidth="1"/>
    <col min="5" max="5" width="9.6640625" customWidth="1"/>
    <col min="6" max="6" width="7.109375" customWidth="1"/>
    <col min="7" max="7" width="6.88671875" customWidth="1"/>
    <col min="8" max="8" width="9.5546875" customWidth="1"/>
    <col min="9" max="10" width="12.109375" customWidth="1"/>
    <col min="11" max="11" width="7.33203125" customWidth="1"/>
    <col min="12" max="12" width="12.109375" customWidth="1"/>
    <col min="13" max="13" width="10" customWidth="1"/>
    <col min="14" max="14" width="7" customWidth="1"/>
    <col min="257" max="257" width="74.33203125" customWidth="1"/>
    <col min="258" max="258" width="5" customWidth="1"/>
    <col min="259" max="259" width="5.109375" customWidth="1"/>
    <col min="260" max="260" width="10" customWidth="1"/>
    <col min="261" max="261" width="9.6640625" customWidth="1"/>
    <col min="262" max="262" width="7.109375" customWidth="1"/>
    <col min="263" max="263" width="6.88671875" customWidth="1"/>
    <col min="264" max="264" width="9.5546875" customWidth="1"/>
    <col min="265" max="266" width="12.109375" customWidth="1"/>
    <col min="267" max="267" width="7.33203125" customWidth="1"/>
    <col min="268" max="268" width="12.109375" customWidth="1"/>
    <col min="269" max="269" width="10" customWidth="1"/>
    <col min="270" max="270" width="7" customWidth="1"/>
    <col min="513" max="513" width="74.33203125" customWidth="1"/>
    <col min="514" max="514" width="5" customWidth="1"/>
    <col min="515" max="515" width="5.109375" customWidth="1"/>
    <col min="516" max="516" width="10" customWidth="1"/>
    <col min="517" max="517" width="9.6640625" customWidth="1"/>
    <col min="518" max="518" width="7.109375" customWidth="1"/>
    <col min="519" max="519" width="6.88671875" customWidth="1"/>
    <col min="520" max="520" width="9.5546875" customWidth="1"/>
    <col min="521" max="522" width="12.109375" customWidth="1"/>
    <col min="523" max="523" width="7.33203125" customWidth="1"/>
    <col min="524" max="524" width="12.109375" customWidth="1"/>
    <col min="525" max="525" width="10" customWidth="1"/>
    <col min="526" max="526" width="7" customWidth="1"/>
    <col min="769" max="769" width="74.33203125" customWidth="1"/>
    <col min="770" max="770" width="5" customWidth="1"/>
    <col min="771" max="771" width="5.109375" customWidth="1"/>
    <col min="772" max="772" width="10" customWidth="1"/>
    <col min="773" max="773" width="9.6640625" customWidth="1"/>
    <col min="774" max="774" width="7.109375" customWidth="1"/>
    <col min="775" max="775" width="6.88671875" customWidth="1"/>
    <col min="776" max="776" width="9.5546875" customWidth="1"/>
    <col min="777" max="778" width="12.109375" customWidth="1"/>
    <col min="779" max="779" width="7.33203125" customWidth="1"/>
    <col min="780" max="780" width="12.109375" customWidth="1"/>
    <col min="781" max="781" width="10" customWidth="1"/>
    <col min="782" max="782" width="7" customWidth="1"/>
    <col min="1025" max="1025" width="74.33203125" customWidth="1"/>
    <col min="1026" max="1026" width="5" customWidth="1"/>
    <col min="1027" max="1027" width="5.109375" customWidth="1"/>
    <col min="1028" max="1028" width="10" customWidth="1"/>
    <col min="1029" max="1029" width="9.6640625" customWidth="1"/>
    <col min="1030" max="1030" width="7.109375" customWidth="1"/>
    <col min="1031" max="1031" width="6.88671875" customWidth="1"/>
    <col min="1032" max="1032" width="9.5546875" customWidth="1"/>
    <col min="1033" max="1034" width="12.109375" customWidth="1"/>
    <col min="1035" max="1035" width="7.33203125" customWidth="1"/>
    <col min="1036" max="1036" width="12.109375" customWidth="1"/>
    <col min="1037" max="1037" width="10" customWidth="1"/>
    <col min="1038" max="1038" width="7" customWidth="1"/>
    <col min="1281" max="1281" width="74.33203125" customWidth="1"/>
    <col min="1282" max="1282" width="5" customWidth="1"/>
    <col min="1283" max="1283" width="5.109375" customWidth="1"/>
    <col min="1284" max="1284" width="10" customWidth="1"/>
    <col min="1285" max="1285" width="9.6640625" customWidth="1"/>
    <col min="1286" max="1286" width="7.109375" customWidth="1"/>
    <col min="1287" max="1287" width="6.88671875" customWidth="1"/>
    <col min="1288" max="1288" width="9.5546875" customWidth="1"/>
    <col min="1289" max="1290" width="12.109375" customWidth="1"/>
    <col min="1291" max="1291" width="7.33203125" customWidth="1"/>
    <col min="1292" max="1292" width="12.109375" customWidth="1"/>
    <col min="1293" max="1293" width="10" customWidth="1"/>
    <col min="1294" max="1294" width="7" customWidth="1"/>
    <col min="1537" max="1537" width="74.33203125" customWidth="1"/>
    <col min="1538" max="1538" width="5" customWidth="1"/>
    <col min="1539" max="1539" width="5.109375" customWidth="1"/>
    <col min="1540" max="1540" width="10" customWidth="1"/>
    <col min="1541" max="1541" width="9.6640625" customWidth="1"/>
    <col min="1542" max="1542" width="7.109375" customWidth="1"/>
    <col min="1543" max="1543" width="6.88671875" customWidth="1"/>
    <col min="1544" max="1544" width="9.5546875" customWidth="1"/>
    <col min="1545" max="1546" width="12.109375" customWidth="1"/>
    <col min="1547" max="1547" width="7.33203125" customWidth="1"/>
    <col min="1548" max="1548" width="12.109375" customWidth="1"/>
    <col min="1549" max="1549" width="10" customWidth="1"/>
    <col min="1550" max="1550" width="7" customWidth="1"/>
    <col min="1793" max="1793" width="74.33203125" customWidth="1"/>
    <col min="1794" max="1794" width="5" customWidth="1"/>
    <col min="1795" max="1795" width="5.109375" customWidth="1"/>
    <col min="1796" max="1796" width="10" customWidth="1"/>
    <col min="1797" max="1797" width="9.6640625" customWidth="1"/>
    <col min="1798" max="1798" width="7.109375" customWidth="1"/>
    <col min="1799" max="1799" width="6.88671875" customWidth="1"/>
    <col min="1800" max="1800" width="9.5546875" customWidth="1"/>
    <col min="1801" max="1802" width="12.109375" customWidth="1"/>
    <col min="1803" max="1803" width="7.33203125" customWidth="1"/>
    <col min="1804" max="1804" width="12.109375" customWidth="1"/>
    <col min="1805" max="1805" width="10" customWidth="1"/>
    <col min="1806" max="1806" width="7" customWidth="1"/>
    <col min="2049" max="2049" width="74.33203125" customWidth="1"/>
    <col min="2050" max="2050" width="5" customWidth="1"/>
    <col min="2051" max="2051" width="5.109375" customWidth="1"/>
    <col min="2052" max="2052" width="10" customWidth="1"/>
    <col min="2053" max="2053" width="9.6640625" customWidth="1"/>
    <col min="2054" max="2054" width="7.109375" customWidth="1"/>
    <col min="2055" max="2055" width="6.88671875" customWidth="1"/>
    <col min="2056" max="2056" width="9.5546875" customWidth="1"/>
    <col min="2057" max="2058" width="12.109375" customWidth="1"/>
    <col min="2059" max="2059" width="7.33203125" customWidth="1"/>
    <col min="2060" max="2060" width="12.109375" customWidth="1"/>
    <col min="2061" max="2061" width="10" customWidth="1"/>
    <col min="2062" max="2062" width="7" customWidth="1"/>
    <col min="2305" max="2305" width="74.33203125" customWidth="1"/>
    <col min="2306" max="2306" width="5" customWidth="1"/>
    <col min="2307" max="2307" width="5.109375" customWidth="1"/>
    <col min="2308" max="2308" width="10" customWidth="1"/>
    <col min="2309" max="2309" width="9.6640625" customWidth="1"/>
    <col min="2310" max="2310" width="7.109375" customWidth="1"/>
    <col min="2311" max="2311" width="6.88671875" customWidth="1"/>
    <col min="2312" max="2312" width="9.5546875" customWidth="1"/>
    <col min="2313" max="2314" width="12.109375" customWidth="1"/>
    <col min="2315" max="2315" width="7.33203125" customWidth="1"/>
    <col min="2316" max="2316" width="12.109375" customWidth="1"/>
    <col min="2317" max="2317" width="10" customWidth="1"/>
    <col min="2318" max="2318" width="7" customWidth="1"/>
    <col min="2561" max="2561" width="74.33203125" customWidth="1"/>
    <col min="2562" max="2562" width="5" customWidth="1"/>
    <col min="2563" max="2563" width="5.109375" customWidth="1"/>
    <col min="2564" max="2564" width="10" customWidth="1"/>
    <col min="2565" max="2565" width="9.6640625" customWidth="1"/>
    <col min="2566" max="2566" width="7.109375" customWidth="1"/>
    <col min="2567" max="2567" width="6.88671875" customWidth="1"/>
    <col min="2568" max="2568" width="9.5546875" customWidth="1"/>
    <col min="2569" max="2570" width="12.109375" customWidth="1"/>
    <col min="2571" max="2571" width="7.33203125" customWidth="1"/>
    <col min="2572" max="2572" width="12.109375" customWidth="1"/>
    <col min="2573" max="2573" width="10" customWidth="1"/>
    <col min="2574" max="2574" width="7" customWidth="1"/>
    <col min="2817" max="2817" width="74.33203125" customWidth="1"/>
    <col min="2818" max="2818" width="5" customWidth="1"/>
    <col min="2819" max="2819" width="5.109375" customWidth="1"/>
    <col min="2820" max="2820" width="10" customWidth="1"/>
    <col min="2821" max="2821" width="9.6640625" customWidth="1"/>
    <col min="2822" max="2822" width="7.109375" customWidth="1"/>
    <col min="2823" max="2823" width="6.88671875" customWidth="1"/>
    <col min="2824" max="2824" width="9.5546875" customWidth="1"/>
    <col min="2825" max="2826" width="12.109375" customWidth="1"/>
    <col min="2827" max="2827" width="7.33203125" customWidth="1"/>
    <col min="2828" max="2828" width="12.109375" customWidth="1"/>
    <col min="2829" max="2829" width="10" customWidth="1"/>
    <col min="2830" max="2830" width="7" customWidth="1"/>
    <col min="3073" max="3073" width="74.33203125" customWidth="1"/>
    <col min="3074" max="3074" width="5" customWidth="1"/>
    <col min="3075" max="3075" width="5.109375" customWidth="1"/>
    <col min="3076" max="3076" width="10" customWidth="1"/>
    <col min="3077" max="3077" width="9.6640625" customWidth="1"/>
    <col min="3078" max="3078" width="7.109375" customWidth="1"/>
    <col min="3079" max="3079" width="6.88671875" customWidth="1"/>
    <col min="3080" max="3080" width="9.5546875" customWidth="1"/>
    <col min="3081" max="3082" width="12.109375" customWidth="1"/>
    <col min="3083" max="3083" width="7.33203125" customWidth="1"/>
    <col min="3084" max="3084" width="12.109375" customWidth="1"/>
    <col min="3085" max="3085" width="10" customWidth="1"/>
    <col min="3086" max="3086" width="7" customWidth="1"/>
    <col min="3329" max="3329" width="74.33203125" customWidth="1"/>
    <col min="3330" max="3330" width="5" customWidth="1"/>
    <col min="3331" max="3331" width="5.109375" customWidth="1"/>
    <col min="3332" max="3332" width="10" customWidth="1"/>
    <col min="3333" max="3333" width="9.6640625" customWidth="1"/>
    <col min="3334" max="3334" width="7.109375" customWidth="1"/>
    <col min="3335" max="3335" width="6.88671875" customWidth="1"/>
    <col min="3336" max="3336" width="9.5546875" customWidth="1"/>
    <col min="3337" max="3338" width="12.109375" customWidth="1"/>
    <col min="3339" max="3339" width="7.33203125" customWidth="1"/>
    <col min="3340" max="3340" width="12.109375" customWidth="1"/>
    <col min="3341" max="3341" width="10" customWidth="1"/>
    <col min="3342" max="3342" width="7" customWidth="1"/>
    <col min="3585" max="3585" width="74.33203125" customWidth="1"/>
    <col min="3586" max="3586" width="5" customWidth="1"/>
    <col min="3587" max="3587" width="5.109375" customWidth="1"/>
    <col min="3588" max="3588" width="10" customWidth="1"/>
    <col min="3589" max="3589" width="9.6640625" customWidth="1"/>
    <col min="3590" max="3590" width="7.109375" customWidth="1"/>
    <col min="3591" max="3591" width="6.88671875" customWidth="1"/>
    <col min="3592" max="3592" width="9.5546875" customWidth="1"/>
    <col min="3593" max="3594" width="12.109375" customWidth="1"/>
    <col min="3595" max="3595" width="7.33203125" customWidth="1"/>
    <col min="3596" max="3596" width="12.109375" customWidth="1"/>
    <col min="3597" max="3597" width="10" customWidth="1"/>
    <col min="3598" max="3598" width="7" customWidth="1"/>
    <col min="3841" max="3841" width="74.33203125" customWidth="1"/>
    <col min="3842" max="3842" width="5" customWidth="1"/>
    <col min="3843" max="3843" width="5.109375" customWidth="1"/>
    <col min="3844" max="3844" width="10" customWidth="1"/>
    <col min="3845" max="3845" width="9.6640625" customWidth="1"/>
    <col min="3846" max="3846" width="7.109375" customWidth="1"/>
    <col min="3847" max="3847" width="6.88671875" customWidth="1"/>
    <col min="3848" max="3848" width="9.5546875" customWidth="1"/>
    <col min="3849" max="3850" width="12.109375" customWidth="1"/>
    <col min="3851" max="3851" width="7.33203125" customWidth="1"/>
    <col min="3852" max="3852" width="12.109375" customWidth="1"/>
    <col min="3853" max="3853" width="10" customWidth="1"/>
    <col min="3854" max="3854" width="7" customWidth="1"/>
    <col min="4097" max="4097" width="74.33203125" customWidth="1"/>
    <col min="4098" max="4098" width="5" customWidth="1"/>
    <col min="4099" max="4099" width="5.109375" customWidth="1"/>
    <col min="4100" max="4100" width="10" customWidth="1"/>
    <col min="4101" max="4101" width="9.6640625" customWidth="1"/>
    <col min="4102" max="4102" width="7.109375" customWidth="1"/>
    <col min="4103" max="4103" width="6.88671875" customWidth="1"/>
    <col min="4104" max="4104" width="9.5546875" customWidth="1"/>
    <col min="4105" max="4106" width="12.109375" customWidth="1"/>
    <col min="4107" max="4107" width="7.33203125" customWidth="1"/>
    <col min="4108" max="4108" width="12.109375" customWidth="1"/>
    <col min="4109" max="4109" width="10" customWidth="1"/>
    <col min="4110" max="4110" width="7" customWidth="1"/>
    <col min="4353" max="4353" width="74.33203125" customWidth="1"/>
    <col min="4354" max="4354" width="5" customWidth="1"/>
    <col min="4355" max="4355" width="5.109375" customWidth="1"/>
    <col min="4356" max="4356" width="10" customWidth="1"/>
    <col min="4357" max="4357" width="9.6640625" customWidth="1"/>
    <col min="4358" max="4358" width="7.109375" customWidth="1"/>
    <col min="4359" max="4359" width="6.88671875" customWidth="1"/>
    <col min="4360" max="4360" width="9.5546875" customWidth="1"/>
    <col min="4361" max="4362" width="12.109375" customWidth="1"/>
    <col min="4363" max="4363" width="7.33203125" customWidth="1"/>
    <col min="4364" max="4364" width="12.109375" customWidth="1"/>
    <col min="4365" max="4365" width="10" customWidth="1"/>
    <col min="4366" max="4366" width="7" customWidth="1"/>
    <col min="4609" max="4609" width="74.33203125" customWidth="1"/>
    <col min="4610" max="4610" width="5" customWidth="1"/>
    <col min="4611" max="4611" width="5.109375" customWidth="1"/>
    <col min="4612" max="4612" width="10" customWidth="1"/>
    <col min="4613" max="4613" width="9.6640625" customWidth="1"/>
    <col min="4614" max="4614" width="7.109375" customWidth="1"/>
    <col min="4615" max="4615" width="6.88671875" customWidth="1"/>
    <col min="4616" max="4616" width="9.5546875" customWidth="1"/>
    <col min="4617" max="4618" width="12.109375" customWidth="1"/>
    <col min="4619" max="4619" width="7.33203125" customWidth="1"/>
    <col min="4620" max="4620" width="12.109375" customWidth="1"/>
    <col min="4621" max="4621" width="10" customWidth="1"/>
    <col min="4622" max="4622" width="7" customWidth="1"/>
    <col min="4865" max="4865" width="74.33203125" customWidth="1"/>
    <col min="4866" max="4866" width="5" customWidth="1"/>
    <col min="4867" max="4867" width="5.109375" customWidth="1"/>
    <col min="4868" max="4868" width="10" customWidth="1"/>
    <col min="4869" max="4869" width="9.6640625" customWidth="1"/>
    <col min="4870" max="4870" width="7.109375" customWidth="1"/>
    <col min="4871" max="4871" width="6.88671875" customWidth="1"/>
    <col min="4872" max="4872" width="9.5546875" customWidth="1"/>
    <col min="4873" max="4874" width="12.109375" customWidth="1"/>
    <col min="4875" max="4875" width="7.33203125" customWidth="1"/>
    <col min="4876" max="4876" width="12.109375" customWidth="1"/>
    <col min="4877" max="4877" width="10" customWidth="1"/>
    <col min="4878" max="4878" width="7" customWidth="1"/>
    <col min="5121" max="5121" width="74.33203125" customWidth="1"/>
    <col min="5122" max="5122" width="5" customWidth="1"/>
    <col min="5123" max="5123" width="5.109375" customWidth="1"/>
    <col min="5124" max="5124" width="10" customWidth="1"/>
    <col min="5125" max="5125" width="9.6640625" customWidth="1"/>
    <col min="5126" max="5126" width="7.109375" customWidth="1"/>
    <col min="5127" max="5127" width="6.88671875" customWidth="1"/>
    <col min="5128" max="5128" width="9.5546875" customWidth="1"/>
    <col min="5129" max="5130" width="12.109375" customWidth="1"/>
    <col min="5131" max="5131" width="7.33203125" customWidth="1"/>
    <col min="5132" max="5132" width="12.109375" customWidth="1"/>
    <col min="5133" max="5133" width="10" customWidth="1"/>
    <col min="5134" max="5134" width="7" customWidth="1"/>
    <col min="5377" max="5377" width="74.33203125" customWidth="1"/>
    <col min="5378" max="5378" width="5" customWidth="1"/>
    <col min="5379" max="5379" width="5.109375" customWidth="1"/>
    <col min="5380" max="5380" width="10" customWidth="1"/>
    <col min="5381" max="5381" width="9.6640625" customWidth="1"/>
    <col min="5382" max="5382" width="7.109375" customWidth="1"/>
    <col min="5383" max="5383" width="6.88671875" customWidth="1"/>
    <col min="5384" max="5384" width="9.5546875" customWidth="1"/>
    <col min="5385" max="5386" width="12.109375" customWidth="1"/>
    <col min="5387" max="5387" width="7.33203125" customWidth="1"/>
    <col min="5388" max="5388" width="12.109375" customWidth="1"/>
    <col min="5389" max="5389" width="10" customWidth="1"/>
    <col min="5390" max="5390" width="7" customWidth="1"/>
    <col min="5633" max="5633" width="74.33203125" customWidth="1"/>
    <col min="5634" max="5634" width="5" customWidth="1"/>
    <col min="5635" max="5635" width="5.109375" customWidth="1"/>
    <col min="5636" max="5636" width="10" customWidth="1"/>
    <col min="5637" max="5637" width="9.6640625" customWidth="1"/>
    <col min="5638" max="5638" width="7.109375" customWidth="1"/>
    <col min="5639" max="5639" width="6.88671875" customWidth="1"/>
    <col min="5640" max="5640" width="9.5546875" customWidth="1"/>
    <col min="5641" max="5642" width="12.109375" customWidth="1"/>
    <col min="5643" max="5643" width="7.33203125" customWidth="1"/>
    <col min="5644" max="5644" width="12.109375" customWidth="1"/>
    <col min="5645" max="5645" width="10" customWidth="1"/>
    <col min="5646" max="5646" width="7" customWidth="1"/>
    <col min="5889" max="5889" width="74.33203125" customWidth="1"/>
    <col min="5890" max="5890" width="5" customWidth="1"/>
    <col min="5891" max="5891" width="5.109375" customWidth="1"/>
    <col min="5892" max="5892" width="10" customWidth="1"/>
    <col min="5893" max="5893" width="9.6640625" customWidth="1"/>
    <col min="5894" max="5894" width="7.109375" customWidth="1"/>
    <col min="5895" max="5895" width="6.88671875" customWidth="1"/>
    <col min="5896" max="5896" width="9.5546875" customWidth="1"/>
    <col min="5897" max="5898" width="12.109375" customWidth="1"/>
    <col min="5899" max="5899" width="7.33203125" customWidth="1"/>
    <col min="5900" max="5900" width="12.109375" customWidth="1"/>
    <col min="5901" max="5901" width="10" customWidth="1"/>
    <col min="5902" max="5902" width="7" customWidth="1"/>
    <col min="6145" max="6145" width="74.33203125" customWidth="1"/>
    <col min="6146" max="6146" width="5" customWidth="1"/>
    <col min="6147" max="6147" width="5.109375" customWidth="1"/>
    <col min="6148" max="6148" width="10" customWidth="1"/>
    <col min="6149" max="6149" width="9.6640625" customWidth="1"/>
    <col min="6150" max="6150" width="7.109375" customWidth="1"/>
    <col min="6151" max="6151" width="6.88671875" customWidth="1"/>
    <col min="6152" max="6152" width="9.5546875" customWidth="1"/>
    <col min="6153" max="6154" width="12.109375" customWidth="1"/>
    <col min="6155" max="6155" width="7.33203125" customWidth="1"/>
    <col min="6156" max="6156" width="12.109375" customWidth="1"/>
    <col min="6157" max="6157" width="10" customWidth="1"/>
    <col min="6158" max="6158" width="7" customWidth="1"/>
    <col min="6401" max="6401" width="74.33203125" customWidth="1"/>
    <col min="6402" max="6402" width="5" customWidth="1"/>
    <col min="6403" max="6403" width="5.109375" customWidth="1"/>
    <col min="6404" max="6404" width="10" customWidth="1"/>
    <col min="6405" max="6405" width="9.6640625" customWidth="1"/>
    <col min="6406" max="6406" width="7.109375" customWidth="1"/>
    <col min="6407" max="6407" width="6.88671875" customWidth="1"/>
    <col min="6408" max="6408" width="9.5546875" customWidth="1"/>
    <col min="6409" max="6410" width="12.109375" customWidth="1"/>
    <col min="6411" max="6411" width="7.33203125" customWidth="1"/>
    <col min="6412" max="6412" width="12.109375" customWidth="1"/>
    <col min="6413" max="6413" width="10" customWidth="1"/>
    <col min="6414" max="6414" width="7" customWidth="1"/>
    <col min="6657" max="6657" width="74.33203125" customWidth="1"/>
    <col min="6658" max="6658" width="5" customWidth="1"/>
    <col min="6659" max="6659" width="5.109375" customWidth="1"/>
    <col min="6660" max="6660" width="10" customWidth="1"/>
    <col min="6661" max="6661" width="9.6640625" customWidth="1"/>
    <col min="6662" max="6662" width="7.109375" customWidth="1"/>
    <col min="6663" max="6663" width="6.88671875" customWidth="1"/>
    <col min="6664" max="6664" width="9.5546875" customWidth="1"/>
    <col min="6665" max="6666" width="12.109375" customWidth="1"/>
    <col min="6667" max="6667" width="7.33203125" customWidth="1"/>
    <col min="6668" max="6668" width="12.109375" customWidth="1"/>
    <col min="6669" max="6669" width="10" customWidth="1"/>
    <col min="6670" max="6670" width="7" customWidth="1"/>
    <col min="6913" max="6913" width="74.33203125" customWidth="1"/>
    <col min="6914" max="6914" width="5" customWidth="1"/>
    <col min="6915" max="6915" width="5.109375" customWidth="1"/>
    <col min="6916" max="6916" width="10" customWidth="1"/>
    <col min="6917" max="6917" width="9.6640625" customWidth="1"/>
    <col min="6918" max="6918" width="7.109375" customWidth="1"/>
    <col min="6919" max="6919" width="6.88671875" customWidth="1"/>
    <col min="6920" max="6920" width="9.5546875" customWidth="1"/>
    <col min="6921" max="6922" width="12.109375" customWidth="1"/>
    <col min="6923" max="6923" width="7.33203125" customWidth="1"/>
    <col min="6924" max="6924" width="12.109375" customWidth="1"/>
    <col min="6925" max="6925" width="10" customWidth="1"/>
    <col min="6926" max="6926" width="7" customWidth="1"/>
    <col min="7169" max="7169" width="74.33203125" customWidth="1"/>
    <col min="7170" max="7170" width="5" customWidth="1"/>
    <col min="7171" max="7171" width="5.109375" customWidth="1"/>
    <col min="7172" max="7172" width="10" customWidth="1"/>
    <col min="7173" max="7173" width="9.6640625" customWidth="1"/>
    <col min="7174" max="7174" width="7.109375" customWidth="1"/>
    <col min="7175" max="7175" width="6.88671875" customWidth="1"/>
    <col min="7176" max="7176" width="9.5546875" customWidth="1"/>
    <col min="7177" max="7178" width="12.109375" customWidth="1"/>
    <col min="7179" max="7179" width="7.33203125" customWidth="1"/>
    <col min="7180" max="7180" width="12.109375" customWidth="1"/>
    <col min="7181" max="7181" width="10" customWidth="1"/>
    <col min="7182" max="7182" width="7" customWidth="1"/>
    <col min="7425" max="7425" width="74.33203125" customWidth="1"/>
    <col min="7426" max="7426" width="5" customWidth="1"/>
    <col min="7427" max="7427" width="5.109375" customWidth="1"/>
    <col min="7428" max="7428" width="10" customWidth="1"/>
    <col min="7429" max="7429" width="9.6640625" customWidth="1"/>
    <col min="7430" max="7430" width="7.109375" customWidth="1"/>
    <col min="7431" max="7431" width="6.88671875" customWidth="1"/>
    <col min="7432" max="7432" width="9.5546875" customWidth="1"/>
    <col min="7433" max="7434" width="12.109375" customWidth="1"/>
    <col min="7435" max="7435" width="7.33203125" customWidth="1"/>
    <col min="7436" max="7436" width="12.109375" customWidth="1"/>
    <col min="7437" max="7437" width="10" customWidth="1"/>
    <col min="7438" max="7438" width="7" customWidth="1"/>
    <col min="7681" max="7681" width="74.33203125" customWidth="1"/>
    <col min="7682" max="7682" width="5" customWidth="1"/>
    <col min="7683" max="7683" width="5.109375" customWidth="1"/>
    <col min="7684" max="7684" width="10" customWidth="1"/>
    <col min="7685" max="7685" width="9.6640625" customWidth="1"/>
    <col min="7686" max="7686" width="7.109375" customWidth="1"/>
    <col min="7687" max="7687" width="6.88671875" customWidth="1"/>
    <col min="7688" max="7688" width="9.5546875" customWidth="1"/>
    <col min="7689" max="7690" width="12.109375" customWidth="1"/>
    <col min="7691" max="7691" width="7.33203125" customWidth="1"/>
    <col min="7692" max="7692" width="12.109375" customWidth="1"/>
    <col min="7693" max="7693" width="10" customWidth="1"/>
    <col min="7694" max="7694" width="7" customWidth="1"/>
    <col min="7937" max="7937" width="74.33203125" customWidth="1"/>
    <col min="7938" max="7938" width="5" customWidth="1"/>
    <col min="7939" max="7939" width="5.109375" customWidth="1"/>
    <col min="7940" max="7940" width="10" customWidth="1"/>
    <col min="7941" max="7941" width="9.6640625" customWidth="1"/>
    <col min="7942" max="7942" width="7.109375" customWidth="1"/>
    <col min="7943" max="7943" width="6.88671875" customWidth="1"/>
    <col min="7944" max="7944" width="9.5546875" customWidth="1"/>
    <col min="7945" max="7946" width="12.109375" customWidth="1"/>
    <col min="7947" max="7947" width="7.33203125" customWidth="1"/>
    <col min="7948" max="7948" width="12.109375" customWidth="1"/>
    <col min="7949" max="7949" width="10" customWidth="1"/>
    <col min="7950" max="7950" width="7" customWidth="1"/>
    <col min="8193" max="8193" width="74.33203125" customWidth="1"/>
    <col min="8194" max="8194" width="5" customWidth="1"/>
    <col min="8195" max="8195" width="5.109375" customWidth="1"/>
    <col min="8196" max="8196" width="10" customWidth="1"/>
    <col min="8197" max="8197" width="9.6640625" customWidth="1"/>
    <col min="8198" max="8198" width="7.109375" customWidth="1"/>
    <col min="8199" max="8199" width="6.88671875" customWidth="1"/>
    <col min="8200" max="8200" width="9.5546875" customWidth="1"/>
    <col min="8201" max="8202" width="12.109375" customWidth="1"/>
    <col min="8203" max="8203" width="7.33203125" customWidth="1"/>
    <col min="8204" max="8204" width="12.109375" customWidth="1"/>
    <col min="8205" max="8205" width="10" customWidth="1"/>
    <col min="8206" max="8206" width="7" customWidth="1"/>
    <col min="8449" max="8449" width="74.33203125" customWidth="1"/>
    <col min="8450" max="8450" width="5" customWidth="1"/>
    <col min="8451" max="8451" width="5.109375" customWidth="1"/>
    <col min="8452" max="8452" width="10" customWidth="1"/>
    <col min="8453" max="8453" width="9.6640625" customWidth="1"/>
    <col min="8454" max="8454" width="7.109375" customWidth="1"/>
    <col min="8455" max="8455" width="6.88671875" customWidth="1"/>
    <col min="8456" max="8456" width="9.5546875" customWidth="1"/>
    <col min="8457" max="8458" width="12.109375" customWidth="1"/>
    <col min="8459" max="8459" width="7.33203125" customWidth="1"/>
    <col min="8460" max="8460" width="12.109375" customWidth="1"/>
    <col min="8461" max="8461" width="10" customWidth="1"/>
    <col min="8462" max="8462" width="7" customWidth="1"/>
    <col min="8705" max="8705" width="74.33203125" customWidth="1"/>
    <col min="8706" max="8706" width="5" customWidth="1"/>
    <col min="8707" max="8707" width="5.109375" customWidth="1"/>
    <col min="8708" max="8708" width="10" customWidth="1"/>
    <col min="8709" max="8709" width="9.6640625" customWidth="1"/>
    <col min="8710" max="8710" width="7.109375" customWidth="1"/>
    <col min="8711" max="8711" width="6.88671875" customWidth="1"/>
    <col min="8712" max="8712" width="9.5546875" customWidth="1"/>
    <col min="8713" max="8714" width="12.109375" customWidth="1"/>
    <col min="8715" max="8715" width="7.33203125" customWidth="1"/>
    <col min="8716" max="8716" width="12.109375" customWidth="1"/>
    <col min="8717" max="8717" width="10" customWidth="1"/>
    <col min="8718" max="8718" width="7" customWidth="1"/>
    <col min="8961" max="8961" width="74.33203125" customWidth="1"/>
    <col min="8962" max="8962" width="5" customWidth="1"/>
    <col min="8963" max="8963" width="5.109375" customWidth="1"/>
    <col min="8964" max="8964" width="10" customWidth="1"/>
    <col min="8965" max="8965" width="9.6640625" customWidth="1"/>
    <col min="8966" max="8966" width="7.109375" customWidth="1"/>
    <col min="8967" max="8967" width="6.88671875" customWidth="1"/>
    <col min="8968" max="8968" width="9.5546875" customWidth="1"/>
    <col min="8969" max="8970" width="12.109375" customWidth="1"/>
    <col min="8971" max="8971" width="7.33203125" customWidth="1"/>
    <col min="8972" max="8972" width="12.109375" customWidth="1"/>
    <col min="8973" max="8973" width="10" customWidth="1"/>
    <col min="8974" max="8974" width="7" customWidth="1"/>
    <col min="9217" max="9217" width="74.33203125" customWidth="1"/>
    <col min="9218" max="9218" width="5" customWidth="1"/>
    <col min="9219" max="9219" width="5.109375" customWidth="1"/>
    <col min="9220" max="9220" width="10" customWidth="1"/>
    <col min="9221" max="9221" width="9.6640625" customWidth="1"/>
    <col min="9222" max="9222" width="7.109375" customWidth="1"/>
    <col min="9223" max="9223" width="6.88671875" customWidth="1"/>
    <col min="9224" max="9224" width="9.5546875" customWidth="1"/>
    <col min="9225" max="9226" width="12.109375" customWidth="1"/>
    <col min="9227" max="9227" width="7.33203125" customWidth="1"/>
    <col min="9228" max="9228" width="12.109375" customWidth="1"/>
    <col min="9229" max="9229" width="10" customWidth="1"/>
    <col min="9230" max="9230" width="7" customWidth="1"/>
    <col min="9473" max="9473" width="74.33203125" customWidth="1"/>
    <col min="9474" max="9474" width="5" customWidth="1"/>
    <col min="9475" max="9475" width="5.109375" customWidth="1"/>
    <col min="9476" max="9476" width="10" customWidth="1"/>
    <col min="9477" max="9477" width="9.6640625" customWidth="1"/>
    <col min="9478" max="9478" width="7.109375" customWidth="1"/>
    <col min="9479" max="9479" width="6.88671875" customWidth="1"/>
    <col min="9480" max="9480" width="9.5546875" customWidth="1"/>
    <col min="9481" max="9482" width="12.109375" customWidth="1"/>
    <col min="9483" max="9483" width="7.33203125" customWidth="1"/>
    <col min="9484" max="9484" width="12.109375" customWidth="1"/>
    <col min="9485" max="9485" width="10" customWidth="1"/>
    <col min="9486" max="9486" width="7" customWidth="1"/>
    <col min="9729" max="9729" width="74.33203125" customWidth="1"/>
    <col min="9730" max="9730" width="5" customWidth="1"/>
    <col min="9731" max="9731" width="5.109375" customWidth="1"/>
    <col min="9732" max="9732" width="10" customWidth="1"/>
    <col min="9733" max="9733" width="9.6640625" customWidth="1"/>
    <col min="9734" max="9734" width="7.109375" customWidth="1"/>
    <col min="9735" max="9735" width="6.88671875" customWidth="1"/>
    <col min="9736" max="9736" width="9.5546875" customWidth="1"/>
    <col min="9737" max="9738" width="12.109375" customWidth="1"/>
    <col min="9739" max="9739" width="7.33203125" customWidth="1"/>
    <col min="9740" max="9740" width="12.109375" customWidth="1"/>
    <col min="9741" max="9741" width="10" customWidth="1"/>
    <col min="9742" max="9742" width="7" customWidth="1"/>
    <col min="9985" max="9985" width="74.33203125" customWidth="1"/>
    <col min="9986" max="9986" width="5" customWidth="1"/>
    <col min="9987" max="9987" width="5.109375" customWidth="1"/>
    <col min="9988" max="9988" width="10" customWidth="1"/>
    <col min="9989" max="9989" width="9.6640625" customWidth="1"/>
    <col min="9990" max="9990" width="7.109375" customWidth="1"/>
    <col min="9991" max="9991" width="6.88671875" customWidth="1"/>
    <col min="9992" max="9992" width="9.5546875" customWidth="1"/>
    <col min="9993" max="9994" width="12.109375" customWidth="1"/>
    <col min="9995" max="9995" width="7.33203125" customWidth="1"/>
    <col min="9996" max="9996" width="12.109375" customWidth="1"/>
    <col min="9997" max="9997" width="10" customWidth="1"/>
    <col min="9998" max="9998" width="7" customWidth="1"/>
    <col min="10241" max="10241" width="74.33203125" customWidth="1"/>
    <col min="10242" max="10242" width="5" customWidth="1"/>
    <col min="10243" max="10243" width="5.109375" customWidth="1"/>
    <col min="10244" max="10244" width="10" customWidth="1"/>
    <col min="10245" max="10245" width="9.6640625" customWidth="1"/>
    <col min="10246" max="10246" width="7.109375" customWidth="1"/>
    <col min="10247" max="10247" width="6.88671875" customWidth="1"/>
    <col min="10248" max="10248" width="9.5546875" customWidth="1"/>
    <col min="10249" max="10250" width="12.109375" customWidth="1"/>
    <col min="10251" max="10251" width="7.33203125" customWidth="1"/>
    <col min="10252" max="10252" width="12.109375" customWidth="1"/>
    <col min="10253" max="10253" width="10" customWidth="1"/>
    <col min="10254" max="10254" width="7" customWidth="1"/>
    <col min="10497" max="10497" width="74.33203125" customWidth="1"/>
    <col min="10498" max="10498" width="5" customWidth="1"/>
    <col min="10499" max="10499" width="5.109375" customWidth="1"/>
    <col min="10500" max="10500" width="10" customWidth="1"/>
    <col min="10501" max="10501" width="9.6640625" customWidth="1"/>
    <col min="10502" max="10502" width="7.109375" customWidth="1"/>
    <col min="10503" max="10503" width="6.88671875" customWidth="1"/>
    <col min="10504" max="10504" width="9.5546875" customWidth="1"/>
    <col min="10505" max="10506" width="12.109375" customWidth="1"/>
    <col min="10507" max="10507" width="7.33203125" customWidth="1"/>
    <col min="10508" max="10508" width="12.109375" customWidth="1"/>
    <col min="10509" max="10509" width="10" customWidth="1"/>
    <col min="10510" max="10510" width="7" customWidth="1"/>
    <col min="10753" max="10753" width="74.33203125" customWidth="1"/>
    <col min="10754" max="10754" width="5" customWidth="1"/>
    <col min="10755" max="10755" width="5.109375" customWidth="1"/>
    <col min="10756" max="10756" width="10" customWidth="1"/>
    <col min="10757" max="10757" width="9.6640625" customWidth="1"/>
    <col min="10758" max="10758" width="7.109375" customWidth="1"/>
    <col min="10759" max="10759" width="6.88671875" customWidth="1"/>
    <col min="10760" max="10760" width="9.5546875" customWidth="1"/>
    <col min="10761" max="10762" width="12.109375" customWidth="1"/>
    <col min="10763" max="10763" width="7.33203125" customWidth="1"/>
    <col min="10764" max="10764" width="12.109375" customWidth="1"/>
    <col min="10765" max="10765" width="10" customWidth="1"/>
    <col min="10766" max="10766" width="7" customWidth="1"/>
    <col min="11009" max="11009" width="74.33203125" customWidth="1"/>
    <col min="11010" max="11010" width="5" customWidth="1"/>
    <col min="11011" max="11011" width="5.109375" customWidth="1"/>
    <col min="11012" max="11012" width="10" customWidth="1"/>
    <col min="11013" max="11013" width="9.6640625" customWidth="1"/>
    <col min="11014" max="11014" width="7.109375" customWidth="1"/>
    <col min="11015" max="11015" width="6.88671875" customWidth="1"/>
    <col min="11016" max="11016" width="9.5546875" customWidth="1"/>
    <col min="11017" max="11018" width="12.109375" customWidth="1"/>
    <col min="11019" max="11019" width="7.33203125" customWidth="1"/>
    <col min="11020" max="11020" width="12.109375" customWidth="1"/>
    <col min="11021" max="11021" width="10" customWidth="1"/>
    <col min="11022" max="11022" width="7" customWidth="1"/>
    <col min="11265" max="11265" width="74.33203125" customWidth="1"/>
    <col min="11266" max="11266" width="5" customWidth="1"/>
    <col min="11267" max="11267" width="5.109375" customWidth="1"/>
    <col min="11268" max="11268" width="10" customWidth="1"/>
    <col min="11269" max="11269" width="9.6640625" customWidth="1"/>
    <col min="11270" max="11270" width="7.109375" customWidth="1"/>
    <col min="11271" max="11271" width="6.88671875" customWidth="1"/>
    <col min="11272" max="11272" width="9.5546875" customWidth="1"/>
    <col min="11273" max="11274" width="12.109375" customWidth="1"/>
    <col min="11275" max="11275" width="7.33203125" customWidth="1"/>
    <col min="11276" max="11276" width="12.109375" customWidth="1"/>
    <col min="11277" max="11277" width="10" customWidth="1"/>
    <col min="11278" max="11278" width="7" customWidth="1"/>
    <col min="11521" max="11521" width="74.33203125" customWidth="1"/>
    <col min="11522" max="11522" width="5" customWidth="1"/>
    <col min="11523" max="11523" width="5.109375" customWidth="1"/>
    <col min="11524" max="11524" width="10" customWidth="1"/>
    <col min="11525" max="11525" width="9.6640625" customWidth="1"/>
    <col min="11526" max="11526" width="7.109375" customWidth="1"/>
    <col min="11527" max="11527" width="6.88671875" customWidth="1"/>
    <col min="11528" max="11528" width="9.5546875" customWidth="1"/>
    <col min="11529" max="11530" width="12.109375" customWidth="1"/>
    <col min="11531" max="11531" width="7.33203125" customWidth="1"/>
    <col min="11532" max="11532" width="12.109375" customWidth="1"/>
    <col min="11533" max="11533" width="10" customWidth="1"/>
    <col min="11534" max="11534" width="7" customWidth="1"/>
    <col min="11777" max="11777" width="74.33203125" customWidth="1"/>
    <col min="11778" max="11778" width="5" customWidth="1"/>
    <col min="11779" max="11779" width="5.109375" customWidth="1"/>
    <col min="11780" max="11780" width="10" customWidth="1"/>
    <col min="11781" max="11781" width="9.6640625" customWidth="1"/>
    <col min="11782" max="11782" width="7.109375" customWidth="1"/>
    <col min="11783" max="11783" width="6.88671875" customWidth="1"/>
    <col min="11784" max="11784" width="9.5546875" customWidth="1"/>
    <col min="11785" max="11786" width="12.109375" customWidth="1"/>
    <col min="11787" max="11787" width="7.33203125" customWidth="1"/>
    <col min="11788" max="11788" width="12.109375" customWidth="1"/>
    <col min="11789" max="11789" width="10" customWidth="1"/>
    <col min="11790" max="11790" width="7" customWidth="1"/>
    <col min="12033" max="12033" width="74.33203125" customWidth="1"/>
    <col min="12034" max="12034" width="5" customWidth="1"/>
    <col min="12035" max="12035" width="5.109375" customWidth="1"/>
    <col min="12036" max="12036" width="10" customWidth="1"/>
    <col min="12037" max="12037" width="9.6640625" customWidth="1"/>
    <col min="12038" max="12038" width="7.109375" customWidth="1"/>
    <col min="12039" max="12039" width="6.88671875" customWidth="1"/>
    <col min="12040" max="12040" width="9.5546875" customWidth="1"/>
    <col min="12041" max="12042" width="12.109375" customWidth="1"/>
    <col min="12043" max="12043" width="7.33203125" customWidth="1"/>
    <col min="12044" max="12044" width="12.109375" customWidth="1"/>
    <col min="12045" max="12045" width="10" customWidth="1"/>
    <col min="12046" max="12046" width="7" customWidth="1"/>
    <col min="12289" max="12289" width="74.33203125" customWidth="1"/>
    <col min="12290" max="12290" width="5" customWidth="1"/>
    <col min="12291" max="12291" width="5.109375" customWidth="1"/>
    <col min="12292" max="12292" width="10" customWidth="1"/>
    <col min="12293" max="12293" width="9.6640625" customWidth="1"/>
    <col min="12294" max="12294" width="7.109375" customWidth="1"/>
    <col min="12295" max="12295" width="6.88671875" customWidth="1"/>
    <col min="12296" max="12296" width="9.5546875" customWidth="1"/>
    <col min="12297" max="12298" width="12.109375" customWidth="1"/>
    <col min="12299" max="12299" width="7.33203125" customWidth="1"/>
    <col min="12300" max="12300" width="12.109375" customWidth="1"/>
    <col min="12301" max="12301" width="10" customWidth="1"/>
    <col min="12302" max="12302" width="7" customWidth="1"/>
    <col min="12545" max="12545" width="74.33203125" customWidth="1"/>
    <col min="12546" max="12546" width="5" customWidth="1"/>
    <col min="12547" max="12547" width="5.109375" customWidth="1"/>
    <col min="12548" max="12548" width="10" customWidth="1"/>
    <col min="12549" max="12549" width="9.6640625" customWidth="1"/>
    <col min="12550" max="12550" width="7.109375" customWidth="1"/>
    <col min="12551" max="12551" width="6.88671875" customWidth="1"/>
    <col min="12552" max="12552" width="9.5546875" customWidth="1"/>
    <col min="12553" max="12554" width="12.109375" customWidth="1"/>
    <col min="12555" max="12555" width="7.33203125" customWidth="1"/>
    <col min="12556" max="12556" width="12.109375" customWidth="1"/>
    <col min="12557" max="12557" width="10" customWidth="1"/>
    <col min="12558" max="12558" width="7" customWidth="1"/>
    <col min="12801" max="12801" width="74.33203125" customWidth="1"/>
    <col min="12802" max="12802" width="5" customWidth="1"/>
    <col min="12803" max="12803" width="5.109375" customWidth="1"/>
    <col min="12804" max="12804" width="10" customWidth="1"/>
    <col min="12805" max="12805" width="9.6640625" customWidth="1"/>
    <col min="12806" max="12806" width="7.109375" customWidth="1"/>
    <col min="12807" max="12807" width="6.88671875" customWidth="1"/>
    <col min="12808" max="12808" width="9.5546875" customWidth="1"/>
    <col min="12809" max="12810" width="12.109375" customWidth="1"/>
    <col min="12811" max="12811" width="7.33203125" customWidth="1"/>
    <col min="12812" max="12812" width="12.109375" customWidth="1"/>
    <col min="12813" max="12813" width="10" customWidth="1"/>
    <col min="12814" max="12814" width="7" customWidth="1"/>
    <col min="13057" max="13057" width="74.33203125" customWidth="1"/>
    <col min="13058" max="13058" width="5" customWidth="1"/>
    <col min="13059" max="13059" width="5.109375" customWidth="1"/>
    <col min="13060" max="13060" width="10" customWidth="1"/>
    <col min="13061" max="13061" width="9.6640625" customWidth="1"/>
    <col min="13062" max="13062" width="7.109375" customWidth="1"/>
    <col min="13063" max="13063" width="6.88671875" customWidth="1"/>
    <col min="13064" max="13064" width="9.5546875" customWidth="1"/>
    <col min="13065" max="13066" width="12.109375" customWidth="1"/>
    <col min="13067" max="13067" width="7.33203125" customWidth="1"/>
    <col min="13068" max="13068" width="12.109375" customWidth="1"/>
    <col min="13069" max="13069" width="10" customWidth="1"/>
    <col min="13070" max="13070" width="7" customWidth="1"/>
    <col min="13313" max="13313" width="74.33203125" customWidth="1"/>
    <col min="13314" max="13314" width="5" customWidth="1"/>
    <col min="13315" max="13315" width="5.109375" customWidth="1"/>
    <col min="13316" max="13316" width="10" customWidth="1"/>
    <col min="13317" max="13317" width="9.6640625" customWidth="1"/>
    <col min="13318" max="13318" width="7.109375" customWidth="1"/>
    <col min="13319" max="13319" width="6.88671875" customWidth="1"/>
    <col min="13320" max="13320" width="9.5546875" customWidth="1"/>
    <col min="13321" max="13322" width="12.109375" customWidth="1"/>
    <col min="13323" max="13323" width="7.33203125" customWidth="1"/>
    <col min="13324" max="13324" width="12.109375" customWidth="1"/>
    <col min="13325" max="13325" width="10" customWidth="1"/>
    <col min="13326" max="13326" width="7" customWidth="1"/>
    <col min="13569" max="13569" width="74.33203125" customWidth="1"/>
    <col min="13570" max="13570" width="5" customWidth="1"/>
    <col min="13571" max="13571" width="5.109375" customWidth="1"/>
    <col min="13572" max="13572" width="10" customWidth="1"/>
    <col min="13573" max="13573" width="9.6640625" customWidth="1"/>
    <col min="13574" max="13574" width="7.109375" customWidth="1"/>
    <col min="13575" max="13575" width="6.88671875" customWidth="1"/>
    <col min="13576" max="13576" width="9.5546875" customWidth="1"/>
    <col min="13577" max="13578" width="12.109375" customWidth="1"/>
    <col min="13579" max="13579" width="7.33203125" customWidth="1"/>
    <col min="13580" max="13580" width="12.109375" customWidth="1"/>
    <col min="13581" max="13581" width="10" customWidth="1"/>
    <col min="13582" max="13582" width="7" customWidth="1"/>
    <col min="13825" max="13825" width="74.33203125" customWidth="1"/>
    <col min="13826" max="13826" width="5" customWidth="1"/>
    <col min="13827" max="13827" width="5.109375" customWidth="1"/>
    <col min="13828" max="13828" width="10" customWidth="1"/>
    <col min="13829" max="13829" width="9.6640625" customWidth="1"/>
    <col min="13830" max="13830" width="7.109375" customWidth="1"/>
    <col min="13831" max="13831" width="6.88671875" customWidth="1"/>
    <col min="13832" max="13832" width="9.5546875" customWidth="1"/>
    <col min="13833" max="13834" width="12.109375" customWidth="1"/>
    <col min="13835" max="13835" width="7.33203125" customWidth="1"/>
    <col min="13836" max="13836" width="12.109375" customWidth="1"/>
    <col min="13837" max="13837" width="10" customWidth="1"/>
    <col min="13838" max="13838" width="7" customWidth="1"/>
    <col min="14081" max="14081" width="74.33203125" customWidth="1"/>
    <col min="14082" max="14082" width="5" customWidth="1"/>
    <col min="14083" max="14083" width="5.109375" customWidth="1"/>
    <col min="14084" max="14084" width="10" customWidth="1"/>
    <col min="14085" max="14085" width="9.6640625" customWidth="1"/>
    <col min="14086" max="14086" width="7.109375" customWidth="1"/>
    <col min="14087" max="14087" width="6.88671875" customWidth="1"/>
    <col min="14088" max="14088" width="9.5546875" customWidth="1"/>
    <col min="14089" max="14090" width="12.109375" customWidth="1"/>
    <col min="14091" max="14091" width="7.33203125" customWidth="1"/>
    <col min="14092" max="14092" width="12.109375" customWidth="1"/>
    <col min="14093" max="14093" width="10" customWidth="1"/>
    <col min="14094" max="14094" width="7" customWidth="1"/>
    <col min="14337" max="14337" width="74.33203125" customWidth="1"/>
    <col min="14338" max="14338" width="5" customWidth="1"/>
    <col min="14339" max="14339" width="5.109375" customWidth="1"/>
    <col min="14340" max="14340" width="10" customWidth="1"/>
    <col min="14341" max="14341" width="9.6640625" customWidth="1"/>
    <col min="14342" max="14342" width="7.109375" customWidth="1"/>
    <col min="14343" max="14343" width="6.88671875" customWidth="1"/>
    <col min="14344" max="14344" width="9.5546875" customWidth="1"/>
    <col min="14345" max="14346" width="12.109375" customWidth="1"/>
    <col min="14347" max="14347" width="7.33203125" customWidth="1"/>
    <col min="14348" max="14348" width="12.109375" customWidth="1"/>
    <col min="14349" max="14349" width="10" customWidth="1"/>
    <col min="14350" max="14350" width="7" customWidth="1"/>
    <col min="14593" max="14593" width="74.33203125" customWidth="1"/>
    <col min="14594" max="14594" width="5" customWidth="1"/>
    <col min="14595" max="14595" width="5.109375" customWidth="1"/>
    <col min="14596" max="14596" width="10" customWidth="1"/>
    <col min="14597" max="14597" width="9.6640625" customWidth="1"/>
    <col min="14598" max="14598" width="7.109375" customWidth="1"/>
    <col min="14599" max="14599" width="6.88671875" customWidth="1"/>
    <col min="14600" max="14600" width="9.5546875" customWidth="1"/>
    <col min="14601" max="14602" width="12.109375" customWidth="1"/>
    <col min="14603" max="14603" width="7.33203125" customWidth="1"/>
    <col min="14604" max="14604" width="12.109375" customWidth="1"/>
    <col min="14605" max="14605" width="10" customWidth="1"/>
    <col min="14606" max="14606" width="7" customWidth="1"/>
    <col min="14849" max="14849" width="74.33203125" customWidth="1"/>
    <col min="14850" max="14850" width="5" customWidth="1"/>
    <col min="14851" max="14851" width="5.109375" customWidth="1"/>
    <col min="14852" max="14852" width="10" customWidth="1"/>
    <col min="14853" max="14853" width="9.6640625" customWidth="1"/>
    <col min="14854" max="14854" width="7.109375" customWidth="1"/>
    <col min="14855" max="14855" width="6.88671875" customWidth="1"/>
    <col min="14856" max="14856" width="9.5546875" customWidth="1"/>
    <col min="14857" max="14858" width="12.109375" customWidth="1"/>
    <col min="14859" max="14859" width="7.33203125" customWidth="1"/>
    <col min="14860" max="14860" width="12.109375" customWidth="1"/>
    <col min="14861" max="14861" width="10" customWidth="1"/>
    <col min="14862" max="14862" width="7" customWidth="1"/>
    <col min="15105" max="15105" width="74.33203125" customWidth="1"/>
    <col min="15106" max="15106" width="5" customWidth="1"/>
    <col min="15107" max="15107" width="5.109375" customWidth="1"/>
    <col min="15108" max="15108" width="10" customWidth="1"/>
    <col min="15109" max="15109" width="9.6640625" customWidth="1"/>
    <col min="15110" max="15110" width="7.109375" customWidth="1"/>
    <col min="15111" max="15111" width="6.88671875" customWidth="1"/>
    <col min="15112" max="15112" width="9.5546875" customWidth="1"/>
    <col min="15113" max="15114" width="12.109375" customWidth="1"/>
    <col min="15115" max="15115" width="7.33203125" customWidth="1"/>
    <col min="15116" max="15116" width="12.109375" customWidth="1"/>
    <col min="15117" max="15117" width="10" customWidth="1"/>
    <col min="15118" max="15118" width="7" customWidth="1"/>
    <col min="15361" max="15361" width="74.33203125" customWidth="1"/>
    <col min="15362" max="15362" width="5" customWidth="1"/>
    <col min="15363" max="15363" width="5.109375" customWidth="1"/>
    <col min="15364" max="15364" width="10" customWidth="1"/>
    <col min="15365" max="15365" width="9.6640625" customWidth="1"/>
    <col min="15366" max="15366" width="7.109375" customWidth="1"/>
    <col min="15367" max="15367" width="6.88671875" customWidth="1"/>
    <col min="15368" max="15368" width="9.5546875" customWidth="1"/>
    <col min="15369" max="15370" width="12.109375" customWidth="1"/>
    <col min="15371" max="15371" width="7.33203125" customWidth="1"/>
    <col min="15372" max="15372" width="12.109375" customWidth="1"/>
    <col min="15373" max="15373" width="10" customWidth="1"/>
    <col min="15374" max="15374" width="7" customWidth="1"/>
    <col min="15617" max="15617" width="74.33203125" customWidth="1"/>
    <col min="15618" max="15618" width="5" customWidth="1"/>
    <col min="15619" max="15619" width="5.109375" customWidth="1"/>
    <col min="15620" max="15620" width="10" customWidth="1"/>
    <col min="15621" max="15621" width="9.6640625" customWidth="1"/>
    <col min="15622" max="15622" width="7.109375" customWidth="1"/>
    <col min="15623" max="15623" width="6.88671875" customWidth="1"/>
    <col min="15624" max="15624" width="9.5546875" customWidth="1"/>
    <col min="15625" max="15626" width="12.109375" customWidth="1"/>
    <col min="15627" max="15627" width="7.33203125" customWidth="1"/>
    <col min="15628" max="15628" width="12.109375" customWidth="1"/>
    <col min="15629" max="15629" width="10" customWidth="1"/>
    <col min="15630" max="15630" width="7" customWidth="1"/>
    <col min="15873" max="15873" width="74.33203125" customWidth="1"/>
    <col min="15874" max="15874" width="5" customWidth="1"/>
    <col min="15875" max="15875" width="5.109375" customWidth="1"/>
    <col min="15876" max="15876" width="10" customWidth="1"/>
    <col min="15877" max="15877" width="9.6640625" customWidth="1"/>
    <col min="15878" max="15878" width="7.109375" customWidth="1"/>
    <col min="15879" max="15879" width="6.88671875" customWidth="1"/>
    <col min="15880" max="15880" width="9.5546875" customWidth="1"/>
    <col min="15881" max="15882" width="12.109375" customWidth="1"/>
    <col min="15883" max="15883" width="7.33203125" customWidth="1"/>
    <col min="15884" max="15884" width="12.109375" customWidth="1"/>
    <col min="15885" max="15885" width="10" customWidth="1"/>
    <col min="15886" max="15886" width="7" customWidth="1"/>
    <col min="16129" max="16129" width="74.33203125" customWidth="1"/>
    <col min="16130" max="16130" width="5" customWidth="1"/>
    <col min="16131" max="16131" width="5.109375" customWidth="1"/>
    <col min="16132" max="16132" width="10" customWidth="1"/>
    <col min="16133" max="16133" width="9.6640625" customWidth="1"/>
    <col min="16134" max="16134" width="7.109375" customWidth="1"/>
    <col min="16135" max="16135" width="6.88671875" customWidth="1"/>
    <col min="16136" max="16136" width="9.5546875" customWidth="1"/>
    <col min="16137" max="16138" width="12.109375" customWidth="1"/>
    <col min="16139" max="16139" width="7.33203125" customWidth="1"/>
    <col min="16140" max="16140" width="12.109375" customWidth="1"/>
    <col min="16141" max="16141" width="10" customWidth="1"/>
    <col min="16142" max="16142" width="7" customWidth="1"/>
  </cols>
  <sheetData>
    <row r="1" spans="1:17" s="1" customFormat="1" ht="15" customHeight="1" x14ac:dyDescent="0.25">
      <c r="H1" s="194"/>
      <c r="I1" s="95" t="s">
        <v>233</v>
      </c>
      <c r="J1" s="95"/>
      <c r="K1" s="95"/>
      <c r="L1" s="95"/>
      <c r="M1" s="95"/>
      <c r="N1" s="194"/>
    </row>
    <row r="2" spans="1:17" s="1" customFormat="1" ht="13.8" x14ac:dyDescent="0.25">
      <c r="G2" s="194"/>
      <c r="H2" s="194"/>
      <c r="I2" s="95"/>
      <c r="J2" s="95"/>
      <c r="K2" s="95"/>
      <c r="L2" s="95"/>
      <c r="M2" s="95"/>
      <c r="N2" s="194"/>
    </row>
    <row r="3" spans="1:17" s="1" customFormat="1" ht="13.8" x14ac:dyDescent="0.25">
      <c r="A3" s="5" t="s">
        <v>118</v>
      </c>
      <c r="B3" s="5"/>
      <c r="C3" s="5"/>
      <c r="D3" s="5"/>
      <c r="E3" s="5"/>
      <c r="F3" s="5"/>
      <c r="G3" s="5"/>
      <c r="H3" s="5"/>
      <c r="I3" s="5"/>
      <c r="J3" s="5"/>
      <c r="K3" s="5"/>
      <c r="L3" s="5"/>
      <c r="M3" s="5"/>
      <c r="N3" s="194"/>
    </row>
    <row r="4" spans="1:17" s="1" customFormat="1" ht="13.8" x14ac:dyDescent="0.25">
      <c r="A4" s="5" t="s">
        <v>234</v>
      </c>
      <c r="B4" s="5"/>
      <c r="C4" s="5"/>
      <c r="D4" s="5"/>
      <c r="E4" s="5"/>
      <c r="F4" s="5"/>
      <c r="G4" s="5"/>
      <c r="H4" s="5"/>
      <c r="I4" s="5"/>
      <c r="J4" s="5"/>
      <c r="K4" s="5"/>
      <c r="L4" s="5"/>
      <c r="M4" s="5"/>
      <c r="N4" s="99"/>
      <c r="O4" s="99"/>
      <c r="P4" s="99"/>
      <c r="Q4" s="99"/>
    </row>
    <row r="5" spans="1:17" s="1" customFormat="1" ht="13.5" customHeight="1" x14ac:dyDescent="0.25">
      <c r="A5" s="96" t="str">
        <f>IF([1]ЗАПОЛНИТЬ!$F$7=1,CONCATENATE([1]шапки!A4),CONCATENATE([1]шапки!A4,[1]шапки!C4))</f>
        <v xml:space="preserve">(форма </v>
      </c>
      <c r="B5" s="96"/>
      <c r="C5" s="96"/>
      <c r="D5" s="97" t="str">
        <f>IF([1]ЗАПОЛНИТЬ!$F$7=1,[1]шапки!C4,[1]шапки!D4)</f>
        <v xml:space="preserve">№ 4-2д, </v>
      </c>
      <c r="E5" s="99" t="str">
        <f>IF([1]ЗАПОЛНИТЬ!$F$7=1,[1]шапки!D4,"")</f>
        <v>№ 4-2м),</v>
      </c>
      <c r="F5" s="99"/>
      <c r="G5" s="98"/>
      <c r="H5" s="98"/>
      <c r="I5" s="99"/>
      <c r="J5" s="99"/>
      <c r="K5" s="99"/>
      <c r="L5" s="99"/>
      <c r="M5" s="99"/>
      <c r="N5" s="99"/>
      <c r="O5" s="99"/>
      <c r="P5" s="99"/>
      <c r="Q5" s="99"/>
    </row>
    <row r="6" spans="1:17" s="1" customFormat="1" ht="13.8" x14ac:dyDescent="0.25">
      <c r="A6" s="5" t="str">
        <f>CONCATENATE("за ",[1]ЗАПОЛНИТЬ!$B$17," ",[1]ЗАПОЛНИТЬ!$C$17)</f>
        <v>за І квартал 2016 р.</v>
      </c>
      <c r="B6" s="5"/>
      <c r="C6" s="5"/>
      <c r="D6" s="5"/>
      <c r="E6" s="5"/>
      <c r="F6" s="5"/>
      <c r="G6" s="5"/>
      <c r="H6" s="5"/>
      <c r="I6" s="5"/>
      <c r="J6" s="5"/>
      <c r="K6" s="5"/>
      <c r="L6" s="5"/>
      <c r="M6" s="5"/>
    </row>
    <row r="7" spans="1:17" s="21" customFormat="1" ht="4.5" hidden="1" customHeight="1" x14ac:dyDescent="0.2"/>
    <row r="8" spans="1:17" s="21" customFormat="1" ht="9" customHeight="1" x14ac:dyDescent="0.2">
      <c r="M8" s="195" t="s">
        <v>2</v>
      </c>
      <c r="N8" s="195"/>
    </row>
    <row r="9" spans="1:17" s="21" customFormat="1" ht="12" x14ac:dyDescent="0.25">
      <c r="A9" s="196" t="s">
        <v>3</v>
      </c>
      <c r="B9" s="104" t="str">
        <f>[1]ЗАПОЛНИТЬ!B3</f>
        <v>Відділ освіти Амур - Нижньодніпровської районної у місті ради</v>
      </c>
      <c r="C9" s="104"/>
      <c r="D9" s="104"/>
      <c r="E9" s="104"/>
      <c r="F9" s="104"/>
      <c r="G9" s="104"/>
      <c r="H9" s="104"/>
      <c r="I9" s="104"/>
      <c r="J9" s="104"/>
      <c r="K9" s="197"/>
      <c r="L9" s="198" t="str">
        <f>[1]ЗАПОЛНИТЬ!A13</f>
        <v>за ЄДРПОУ</v>
      </c>
      <c r="M9" s="106" t="str">
        <f>[1]ЗАПОЛНИТЬ!B13</f>
        <v>37969169</v>
      </c>
      <c r="N9" s="106"/>
      <c r="O9" s="199"/>
    </row>
    <row r="10" spans="1:17" s="21" customFormat="1" ht="11.25" customHeight="1" x14ac:dyDescent="0.2">
      <c r="A10" s="107" t="s">
        <v>5</v>
      </c>
      <c r="B10" s="108" t="str">
        <f>[1]ЗАПОЛНИТЬ!B5</f>
        <v>49023,м. Дніпропетровськ, пр.Мануйлівський,31</v>
      </c>
      <c r="C10" s="108"/>
      <c r="D10" s="108"/>
      <c r="E10" s="108"/>
      <c r="F10" s="108"/>
      <c r="G10" s="108"/>
      <c r="H10" s="108"/>
      <c r="I10" s="108"/>
      <c r="J10" s="108"/>
      <c r="K10" s="200"/>
      <c r="L10" s="198" t="str">
        <f>[1]ЗАПОЛНИТЬ!A14</f>
        <v>за КОАТУУ</v>
      </c>
      <c r="M10" s="109">
        <f>[1]ЗАПОЛНИТЬ!B14</f>
        <v>1210136300</v>
      </c>
      <c r="N10" s="109"/>
      <c r="O10" s="107"/>
    </row>
    <row r="11" spans="1:17" s="21" customFormat="1" ht="11.25" customHeight="1" x14ac:dyDescent="0.2">
      <c r="A11" s="107" t="str">
        <f>[1]Ф.4.1.КФК20!A11</f>
        <v>Організаційно-правова форма господарювання</v>
      </c>
      <c r="B11" s="108" t="str">
        <f>[1]ЗАПОЛНИТЬ!D15</f>
        <v>Орган місцевого самоврядування</v>
      </c>
      <c r="C11" s="108"/>
      <c r="D11" s="108"/>
      <c r="E11" s="108"/>
      <c r="F11" s="108"/>
      <c r="G11" s="108"/>
      <c r="H11" s="108"/>
      <c r="I11" s="108"/>
      <c r="J11" s="108"/>
      <c r="K11" s="200"/>
      <c r="L11" s="198" t="str">
        <f>[1]ЗАПОЛНИТЬ!A15</f>
        <v>за КОПФГ</v>
      </c>
      <c r="M11" s="109">
        <f>[1]ЗАПОЛНИТЬ!B15</f>
        <v>420</v>
      </c>
      <c r="N11" s="109"/>
      <c r="O11" s="107"/>
    </row>
    <row r="12" spans="1:17" s="21" customFormat="1" ht="11.4" x14ac:dyDescent="0.25">
      <c r="A12" s="110" t="s">
        <v>119</v>
      </c>
      <c r="B12" s="110"/>
      <c r="C12" s="110"/>
      <c r="D12" s="201" t="str">
        <f>[1]ЗАПОЛНИТЬ!H9</f>
        <v>-</v>
      </c>
      <c r="E12" s="202" t="str">
        <f>IF(D12&gt;0,VLOOKUP(D12,'[1]ДовидникКВК(ГОС)'!A$1:B$65536,2,FALSE),"")</f>
        <v>-</v>
      </c>
      <c r="F12" s="202"/>
      <c r="G12" s="202"/>
      <c r="H12" s="202"/>
      <c r="I12" s="202"/>
      <c r="J12" s="202"/>
      <c r="K12" s="203"/>
      <c r="L12" s="114"/>
      <c r="M12" s="114"/>
      <c r="N12" s="204"/>
      <c r="O12" s="199"/>
    </row>
    <row r="13" spans="1:17" s="21" customFormat="1" ht="10.8" x14ac:dyDescent="0.25">
      <c r="A13" s="110" t="s">
        <v>120</v>
      </c>
      <c r="B13" s="110"/>
      <c r="C13" s="110"/>
      <c r="D13" s="233"/>
      <c r="E13" s="234" t="str">
        <f>IF(D13&gt;0,VLOOKUP(D13,[1]ДовидникКПК!B$1:C$65536,2,FALSE),"")</f>
        <v/>
      </c>
      <c r="F13" s="234"/>
      <c r="G13" s="234"/>
      <c r="H13" s="234"/>
      <c r="I13" s="234"/>
      <c r="J13" s="234"/>
      <c r="K13" s="234"/>
      <c r="L13" s="234"/>
      <c r="M13" s="234"/>
      <c r="N13" s="207"/>
      <c r="O13" s="199"/>
    </row>
    <row r="14" spans="1:17" s="21" customFormat="1" ht="10.8" x14ac:dyDescent="0.25">
      <c r="A14" s="110" t="s">
        <v>8</v>
      </c>
      <c r="B14" s="110"/>
      <c r="C14" s="110"/>
      <c r="D14" s="117" t="str">
        <f>[1]ЗАПОЛНИТЬ!H10</f>
        <v>10</v>
      </c>
      <c r="E14" s="202" t="str">
        <f>[1]ЗАПОЛНИТЬ!I10</f>
        <v>Орган з питань освіти і науки</v>
      </c>
      <c r="F14" s="202"/>
      <c r="G14" s="202"/>
      <c r="H14" s="202"/>
      <c r="I14" s="202"/>
      <c r="J14" s="202"/>
      <c r="K14" s="202"/>
      <c r="L14" s="202"/>
      <c r="M14" s="202"/>
      <c r="N14" s="207"/>
      <c r="O14" s="199"/>
    </row>
    <row r="15" spans="1:17" s="21" customFormat="1" ht="30.75" customHeight="1" x14ac:dyDescent="0.25">
      <c r="A15" s="110" t="s">
        <v>121</v>
      </c>
      <c r="B15" s="110"/>
      <c r="C15" s="110"/>
      <c r="D15" s="235" t="s">
        <v>247</v>
      </c>
      <c r="E15" s="202" t="str">
        <f>IF(D15&gt;0,VLOOKUP(D15,[1]ДовидникКФК!A$1:B$65536,2,FALSE),"")</f>
        <v>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v>
      </c>
      <c r="F15" s="202"/>
      <c r="G15" s="202"/>
      <c r="H15" s="202"/>
      <c r="I15" s="202"/>
      <c r="J15" s="202"/>
      <c r="K15" s="202"/>
      <c r="L15" s="202"/>
      <c r="M15" s="202"/>
      <c r="N15" s="207"/>
      <c r="O15" s="199"/>
    </row>
    <row r="16" spans="1:17" s="21" customFormat="1" ht="10.199999999999999" x14ac:dyDescent="0.2">
      <c r="A16" s="122" t="s">
        <v>9</v>
      </c>
    </row>
    <row r="17" spans="1:14" s="21" customFormat="1" ht="10.8" thickBot="1" x14ac:dyDescent="0.25">
      <c r="A17" s="122" t="s">
        <v>10</v>
      </c>
    </row>
    <row r="18" spans="1:14" s="21" customFormat="1" ht="11.25" customHeight="1" thickTop="1" thickBot="1" x14ac:dyDescent="0.25">
      <c r="A18" s="29" t="s">
        <v>124</v>
      </c>
      <c r="B18" s="29" t="s">
        <v>235</v>
      </c>
      <c r="C18" s="29" t="s">
        <v>13</v>
      </c>
      <c r="D18" s="29" t="s">
        <v>236</v>
      </c>
      <c r="E18" s="29" t="s">
        <v>127</v>
      </c>
      <c r="F18" s="29"/>
      <c r="G18" s="29" t="s">
        <v>128</v>
      </c>
      <c r="H18" s="29" t="s">
        <v>237</v>
      </c>
      <c r="I18" s="29" t="s">
        <v>238</v>
      </c>
      <c r="J18" s="29" t="s">
        <v>132</v>
      </c>
      <c r="K18" s="29"/>
      <c r="L18" s="29" t="s">
        <v>133</v>
      </c>
      <c r="M18" s="123" t="s">
        <v>134</v>
      </c>
      <c r="N18" s="123"/>
    </row>
    <row r="19" spans="1:14" s="21" customFormat="1" ht="16.5" customHeight="1" thickTop="1" thickBot="1" x14ac:dyDescent="0.25">
      <c r="A19" s="29"/>
      <c r="B19" s="29"/>
      <c r="C19" s="29"/>
      <c r="D19" s="29"/>
      <c r="E19" s="29"/>
      <c r="F19" s="29"/>
      <c r="G19" s="29"/>
      <c r="H19" s="29"/>
      <c r="I19" s="29"/>
      <c r="J19" s="29"/>
      <c r="K19" s="29"/>
      <c r="L19" s="29"/>
      <c r="M19" s="123"/>
      <c r="N19" s="123"/>
    </row>
    <row r="20" spans="1:14" s="21" customFormat="1" ht="57.75" customHeight="1" thickTop="1" thickBot="1" x14ac:dyDescent="0.25">
      <c r="A20" s="29"/>
      <c r="B20" s="29"/>
      <c r="C20" s="29"/>
      <c r="D20" s="29"/>
      <c r="E20" s="125" t="s">
        <v>135</v>
      </c>
      <c r="F20" s="208" t="s">
        <v>136</v>
      </c>
      <c r="G20" s="29"/>
      <c r="H20" s="29"/>
      <c r="I20" s="29"/>
      <c r="J20" s="125" t="s">
        <v>135</v>
      </c>
      <c r="K20" s="208" t="s">
        <v>239</v>
      </c>
      <c r="L20" s="29"/>
      <c r="M20" s="125" t="s">
        <v>135</v>
      </c>
      <c r="N20" s="209" t="s">
        <v>136</v>
      </c>
    </row>
    <row r="21" spans="1:14" s="21" customFormat="1" ht="11.4" thickTop="1" thickBot="1" x14ac:dyDescent="0.25">
      <c r="A21" s="78">
        <v>1</v>
      </c>
      <c r="B21" s="78">
        <v>2</v>
      </c>
      <c r="C21" s="78">
        <v>3</v>
      </c>
      <c r="D21" s="78">
        <v>4</v>
      </c>
      <c r="E21" s="78">
        <v>5</v>
      </c>
      <c r="F21" s="78">
        <v>6</v>
      </c>
      <c r="G21" s="78">
        <v>7</v>
      </c>
      <c r="H21" s="78">
        <v>8</v>
      </c>
      <c r="I21" s="78">
        <v>9</v>
      </c>
      <c r="J21" s="78">
        <v>10</v>
      </c>
      <c r="K21" s="78">
        <v>11</v>
      </c>
      <c r="L21" s="78">
        <v>12</v>
      </c>
      <c r="M21" s="78">
        <v>13</v>
      </c>
      <c r="N21" s="78">
        <v>14</v>
      </c>
    </row>
    <row r="22" spans="1:14" s="21" customFormat="1" ht="11.4" thickTop="1" thickBot="1" x14ac:dyDescent="0.25">
      <c r="A22" s="78" t="s">
        <v>143</v>
      </c>
      <c r="B22" s="64" t="s">
        <v>144</v>
      </c>
      <c r="C22" s="128" t="s">
        <v>145</v>
      </c>
      <c r="D22" s="129">
        <f>SUM(D23:D27)</f>
        <v>0</v>
      </c>
      <c r="E22" s="173">
        <v>204.4</v>
      </c>
      <c r="F22" s="173">
        <v>0</v>
      </c>
      <c r="G22" s="173">
        <v>0</v>
      </c>
      <c r="H22" s="129">
        <f>H25</f>
        <v>0</v>
      </c>
      <c r="I22" s="129">
        <f>SUM(I23:I26)</f>
        <v>0</v>
      </c>
      <c r="J22" s="130" t="s">
        <v>144</v>
      </c>
      <c r="K22" s="130" t="s">
        <v>144</v>
      </c>
      <c r="L22" s="130" t="s">
        <v>144</v>
      </c>
      <c r="M22" s="129">
        <f>E22-F22-G22+I22-J28-K28</f>
        <v>204.4</v>
      </c>
      <c r="N22" s="129">
        <v>0</v>
      </c>
    </row>
    <row r="23" spans="1:14" s="21" customFormat="1" ht="11.4" thickTop="1" thickBot="1" x14ac:dyDescent="0.25">
      <c r="A23" s="131" t="s">
        <v>240</v>
      </c>
      <c r="B23" s="64" t="s">
        <v>144</v>
      </c>
      <c r="C23" s="128" t="s">
        <v>147</v>
      </c>
      <c r="D23" s="175">
        <v>0</v>
      </c>
      <c r="E23" s="130" t="s">
        <v>144</v>
      </c>
      <c r="F23" s="130" t="s">
        <v>144</v>
      </c>
      <c r="G23" s="130" t="s">
        <v>144</v>
      </c>
      <c r="H23" s="130" t="s">
        <v>144</v>
      </c>
      <c r="I23" s="175">
        <v>0</v>
      </c>
      <c r="J23" s="130" t="s">
        <v>144</v>
      </c>
      <c r="K23" s="130" t="s">
        <v>144</v>
      </c>
      <c r="L23" s="130" t="s">
        <v>144</v>
      </c>
      <c r="M23" s="130" t="s">
        <v>144</v>
      </c>
      <c r="N23" s="130" t="s">
        <v>144</v>
      </c>
    </row>
    <row r="24" spans="1:14" s="21" customFormat="1" ht="27.75" customHeight="1" thickTop="1" thickBot="1" x14ac:dyDescent="0.25">
      <c r="A24" s="210" t="s">
        <v>241</v>
      </c>
      <c r="B24" s="64" t="s">
        <v>144</v>
      </c>
      <c r="C24" s="128" t="s">
        <v>149</v>
      </c>
      <c r="D24" s="175">
        <v>0</v>
      </c>
      <c r="E24" s="130" t="s">
        <v>144</v>
      </c>
      <c r="F24" s="130" t="s">
        <v>144</v>
      </c>
      <c r="G24" s="130" t="s">
        <v>144</v>
      </c>
      <c r="H24" s="130" t="s">
        <v>144</v>
      </c>
      <c r="I24" s="175">
        <v>0</v>
      </c>
      <c r="J24" s="130" t="s">
        <v>144</v>
      </c>
      <c r="K24" s="130" t="s">
        <v>144</v>
      </c>
      <c r="L24" s="130" t="s">
        <v>144</v>
      </c>
      <c r="M24" s="130" t="s">
        <v>144</v>
      </c>
      <c r="N24" s="130" t="s">
        <v>144</v>
      </c>
    </row>
    <row r="25" spans="1:14" s="21" customFormat="1" ht="43.5" customHeight="1" thickTop="1" thickBot="1" x14ac:dyDescent="0.25">
      <c r="A25" s="210" t="s">
        <v>242</v>
      </c>
      <c r="B25" s="64" t="s">
        <v>144</v>
      </c>
      <c r="C25" s="128" t="s">
        <v>151</v>
      </c>
      <c r="D25" s="175">
        <v>0</v>
      </c>
      <c r="E25" s="130" t="s">
        <v>144</v>
      </c>
      <c r="F25" s="130" t="s">
        <v>144</v>
      </c>
      <c r="G25" s="130" t="s">
        <v>144</v>
      </c>
      <c r="H25" s="211">
        <v>0</v>
      </c>
      <c r="I25" s="175">
        <v>0</v>
      </c>
      <c r="J25" s="130" t="s">
        <v>144</v>
      </c>
      <c r="K25" s="130" t="s">
        <v>144</v>
      </c>
      <c r="L25" s="130" t="s">
        <v>144</v>
      </c>
      <c r="M25" s="130" t="s">
        <v>144</v>
      </c>
      <c r="N25" s="130" t="s">
        <v>144</v>
      </c>
    </row>
    <row r="26" spans="1:14" s="21" customFormat="1" ht="16.8" thickTop="1" thickBot="1" x14ac:dyDescent="0.25">
      <c r="A26" s="210" t="s">
        <v>243</v>
      </c>
      <c r="B26" s="64" t="s">
        <v>144</v>
      </c>
      <c r="C26" s="128" t="s">
        <v>153</v>
      </c>
      <c r="D26" s="175">
        <v>0</v>
      </c>
      <c r="E26" s="130" t="s">
        <v>144</v>
      </c>
      <c r="F26" s="130" t="s">
        <v>144</v>
      </c>
      <c r="G26" s="130" t="s">
        <v>144</v>
      </c>
      <c r="H26" s="130" t="s">
        <v>144</v>
      </c>
      <c r="I26" s="175">
        <v>0</v>
      </c>
      <c r="J26" s="130" t="s">
        <v>144</v>
      </c>
      <c r="K26" s="130" t="s">
        <v>144</v>
      </c>
      <c r="L26" s="130" t="s">
        <v>144</v>
      </c>
      <c r="M26" s="130" t="s">
        <v>144</v>
      </c>
      <c r="N26" s="130" t="s">
        <v>144</v>
      </c>
    </row>
    <row r="27" spans="1:14" s="21" customFormat="1" ht="11.4" thickTop="1" thickBot="1" x14ac:dyDescent="0.25">
      <c r="A27" s="131" t="s">
        <v>154</v>
      </c>
      <c r="B27" s="64" t="s">
        <v>144</v>
      </c>
      <c r="C27" s="128" t="s">
        <v>155</v>
      </c>
      <c r="D27" s="175">
        <v>0</v>
      </c>
      <c r="E27" s="130" t="s">
        <v>144</v>
      </c>
      <c r="F27" s="130" t="s">
        <v>144</v>
      </c>
      <c r="G27" s="130" t="s">
        <v>144</v>
      </c>
      <c r="H27" s="130" t="s">
        <v>144</v>
      </c>
      <c r="I27" s="130" t="s">
        <v>144</v>
      </c>
      <c r="J27" s="130" t="s">
        <v>144</v>
      </c>
      <c r="K27" s="130" t="s">
        <v>144</v>
      </c>
      <c r="L27" s="130" t="s">
        <v>144</v>
      </c>
      <c r="M27" s="130" t="s">
        <v>144</v>
      </c>
      <c r="N27" s="130" t="s">
        <v>144</v>
      </c>
    </row>
    <row r="28" spans="1:14" s="21" customFormat="1" ht="11.4" thickTop="1" thickBot="1" x14ac:dyDescent="0.25">
      <c r="A28" s="212" t="s">
        <v>244</v>
      </c>
      <c r="B28" s="64" t="s">
        <v>144</v>
      </c>
      <c r="C28" s="128" t="s">
        <v>157</v>
      </c>
      <c r="D28" s="129">
        <f>D30+D65+D88+D97</f>
        <v>0</v>
      </c>
      <c r="E28" s="130" t="s">
        <v>144</v>
      </c>
      <c r="F28" s="130" t="s">
        <v>144</v>
      </c>
      <c r="G28" s="130" t="s">
        <v>144</v>
      </c>
      <c r="H28" s="130" t="s">
        <v>144</v>
      </c>
      <c r="I28" s="130" t="s">
        <v>144</v>
      </c>
      <c r="J28" s="129">
        <f>J30+J65+J88+J97</f>
        <v>0</v>
      </c>
      <c r="K28" s="129">
        <f>K30+K65+K88+K97</f>
        <v>0</v>
      </c>
      <c r="L28" s="129">
        <f>L30+L65+L88+L97</f>
        <v>0</v>
      </c>
      <c r="M28" s="130" t="s">
        <v>144</v>
      </c>
      <c r="N28" s="130" t="s">
        <v>144</v>
      </c>
    </row>
    <row r="29" spans="1:14" s="21" customFormat="1" ht="11.4" thickTop="1" thickBot="1" x14ac:dyDescent="0.25">
      <c r="A29" s="213" t="s">
        <v>158</v>
      </c>
      <c r="B29" s="214"/>
      <c r="C29" s="215"/>
      <c r="D29" s="211"/>
      <c r="E29" s="130"/>
      <c r="F29" s="130"/>
      <c r="G29" s="130"/>
      <c r="H29" s="130"/>
      <c r="I29" s="130"/>
      <c r="J29" s="211"/>
      <c r="K29" s="211"/>
      <c r="L29" s="211"/>
      <c r="M29" s="130"/>
      <c r="N29" s="130"/>
    </row>
    <row r="30" spans="1:14" s="21" customFormat="1" ht="11.4" thickTop="1" thickBot="1" x14ac:dyDescent="0.25">
      <c r="A30" s="64" t="s">
        <v>159</v>
      </c>
      <c r="B30" s="64">
        <v>2000</v>
      </c>
      <c r="C30" s="128" t="s">
        <v>160</v>
      </c>
      <c r="D30" s="129">
        <f>D31+D36+D53+D56+D60+D64</f>
        <v>0</v>
      </c>
      <c r="E30" s="130" t="s">
        <v>144</v>
      </c>
      <c r="F30" s="130" t="s">
        <v>144</v>
      </c>
      <c r="G30" s="130" t="s">
        <v>144</v>
      </c>
      <c r="H30" s="130" t="s">
        <v>144</v>
      </c>
      <c r="I30" s="130" t="s">
        <v>144</v>
      </c>
      <c r="J30" s="129">
        <f>J31+J36+J53+J56+J60+J64</f>
        <v>0</v>
      </c>
      <c r="K30" s="129">
        <f>K31+K36+K53+K56+K60+K64</f>
        <v>0</v>
      </c>
      <c r="L30" s="129">
        <f>L31+L36+L53+L56+L60+L64</f>
        <v>0</v>
      </c>
      <c r="M30" s="130" t="s">
        <v>144</v>
      </c>
      <c r="N30" s="130" t="s">
        <v>144</v>
      </c>
    </row>
    <row r="31" spans="1:14" s="21" customFormat="1" ht="11.4" thickTop="1" thickBot="1" x14ac:dyDescent="0.25">
      <c r="A31" s="133" t="s">
        <v>161</v>
      </c>
      <c r="B31" s="64">
        <v>2100</v>
      </c>
      <c r="C31" s="128" t="s">
        <v>162</v>
      </c>
      <c r="D31" s="129">
        <f>D32+D35</f>
        <v>0</v>
      </c>
      <c r="E31" s="130" t="s">
        <v>144</v>
      </c>
      <c r="F31" s="130" t="s">
        <v>144</v>
      </c>
      <c r="G31" s="130" t="s">
        <v>144</v>
      </c>
      <c r="H31" s="130" t="s">
        <v>144</v>
      </c>
      <c r="I31" s="130" t="s">
        <v>144</v>
      </c>
      <c r="J31" s="129">
        <f>J32+J35</f>
        <v>0</v>
      </c>
      <c r="K31" s="129">
        <f>K32+K35</f>
        <v>0</v>
      </c>
      <c r="L31" s="129">
        <f>L32+L35</f>
        <v>0</v>
      </c>
      <c r="M31" s="130" t="s">
        <v>144</v>
      </c>
      <c r="N31" s="130" t="s">
        <v>144</v>
      </c>
    </row>
    <row r="32" spans="1:14" s="21" customFormat="1" ht="11.4" thickTop="1" thickBot="1" x14ac:dyDescent="0.25">
      <c r="A32" s="134" t="s">
        <v>163</v>
      </c>
      <c r="B32" s="135">
        <v>2110</v>
      </c>
      <c r="C32" s="216" t="s">
        <v>245</v>
      </c>
      <c r="D32" s="174">
        <f>SUM(D33:D34)</f>
        <v>0</v>
      </c>
      <c r="E32" s="130" t="s">
        <v>144</v>
      </c>
      <c r="F32" s="130" t="s">
        <v>144</v>
      </c>
      <c r="G32" s="130" t="s">
        <v>144</v>
      </c>
      <c r="H32" s="130" t="s">
        <v>144</v>
      </c>
      <c r="I32" s="130" t="s">
        <v>144</v>
      </c>
      <c r="J32" s="174">
        <f>SUM(J33:J34)</f>
        <v>0</v>
      </c>
      <c r="K32" s="174">
        <f>SUM(K33:K34)</f>
        <v>0</v>
      </c>
      <c r="L32" s="174">
        <f>SUM(L33:L34)</f>
        <v>0</v>
      </c>
      <c r="M32" s="130" t="s">
        <v>144</v>
      </c>
      <c r="N32" s="130" t="s">
        <v>144</v>
      </c>
    </row>
    <row r="33" spans="1:14" s="21" customFormat="1" ht="11.4" thickTop="1" thickBot="1" x14ac:dyDescent="0.25">
      <c r="A33" s="136" t="s">
        <v>164</v>
      </c>
      <c r="B33" s="125">
        <v>2111</v>
      </c>
      <c r="C33" s="125">
        <v>110</v>
      </c>
      <c r="D33" s="175">
        <v>0</v>
      </c>
      <c r="E33" s="130" t="s">
        <v>144</v>
      </c>
      <c r="F33" s="130" t="s">
        <v>144</v>
      </c>
      <c r="G33" s="130" t="s">
        <v>144</v>
      </c>
      <c r="H33" s="130" t="s">
        <v>144</v>
      </c>
      <c r="I33" s="130" t="s">
        <v>144</v>
      </c>
      <c r="J33" s="175">
        <v>0</v>
      </c>
      <c r="K33" s="175">
        <v>0</v>
      </c>
      <c r="L33" s="175">
        <v>0</v>
      </c>
      <c r="M33" s="130" t="s">
        <v>144</v>
      </c>
      <c r="N33" s="130" t="s">
        <v>144</v>
      </c>
    </row>
    <row r="34" spans="1:14" s="21" customFormat="1" ht="11.4" thickTop="1" thickBot="1" x14ac:dyDescent="0.25">
      <c r="A34" s="136" t="s">
        <v>165</v>
      </c>
      <c r="B34" s="125">
        <v>2112</v>
      </c>
      <c r="C34" s="125">
        <v>120</v>
      </c>
      <c r="D34" s="175">
        <v>0</v>
      </c>
      <c r="E34" s="130" t="s">
        <v>144</v>
      </c>
      <c r="F34" s="130" t="s">
        <v>144</v>
      </c>
      <c r="G34" s="130" t="s">
        <v>144</v>
      </c>
      <c r="H34" s="130" t="s">
        <v>144</v>
      </c>
      <c r="I34" s="130" t="s">
        <v>144</v>
      </c>
      <c r="J34" s="175">
        <v>0</v>
      </c>
      <c r="K34" s="175">
        <v>0</v>
      </c>
      <c r="L34" s="175">
        <v>0</v>
      </c>
      <c r="M34" s="130" t="s">
        <v>144</v>
      </c>
      <c r="N34" s="130" t="s">
        <v>144</v>
      </c>
    </row>
    <row r="35" spans="1:14" s="21" customFormat="1" ht="12" customHeight="1" thickTop="1" thickBot="1" x14ac:dyDescent="0.25">
      <c r="A35" s="137" t="s">
        <v>166</v>
      </c>
      <c r="B35" s="135">
        <v>2120</v>
      </c>
      <c r="C35" s="135">
        <v>130</v>
      </c>
      <c r="D35" s="177">
        <v>0</v>
      </c>
      <c r="E35" s="130" t="s">
        <v>144</v>
      </c>
      <c r="F35" s="130" t="s">
        <v>144</v>
      </c>
      <c r="G35" s="130" t="s">
        <v>144</v>
      </c>
      <c r="H35" s="130" t="s">
        <v>144</v>
      </c>
      <c r="I35" s="130" t="s">
        <v>144</v>
      </c>
      <c r="J35" s="177">
        <v>0</v>
      </c>
      <c r="K35" s="177">
        <v>0</v>
      </c>
      <c r="L35" s="177">
        <v>0</v>
      </c>
      <c r="M35" s="130" t="s">
        <v>144</v>
      </c>
      <c r="N35" s="130" t="s">
        <v>144</v>
      </c>
    </row>
    <row r="36" spans="1:14" s="21" customFormat="1" ht="12" customHeight="1" thickTop="1" thickBot="1" x14ac:dyDescent="0.25">
      <c r="A36" s="138" t="s">
        <v>167</v>
      </c>
      <c r="B36" s="64">
        <v>2200</v>
      </c>
      <c r="C36" s="64">
        <v>140</v>
      </c>
      <c r="D36" s="129">
        <f>SUM(D37:D43)+D50</f>
        <v>0</v>
      </c>
      <c r="E36" s="130" t="s">
        <v>144</v>
      </c>
      <c r="F36" s="130" t="s">
        <v>144</v>
      </c>
      <c r="G36" s="130" t="s">
        <v>144</v>
      </c>
      <c r="H36" s="130" t="s">
        <v>144</v>
      </c>
      <c r="I36" s="130" t="s">
        <v>144</v>
      </c>
      <c r="J36" s="129">
        <f>SUM(J37:J43)+J50</f>
        <v>0</v>
      </c>
      <c r="K36" s="129">
        <f>SUM(K37:K43)+K50</f>
        <v>0</v>
      </c>
      <c r="L36" s="129">
        <f>SUM(L37:L43)+L50</f>
        <v>0</v>
      </c>
      <c r="M36" s="130" t="s">
        <v>144</v>
      </c>
      <c r="N36" s="130" t="s">
        <v>144</v>
      </c>
    </row>
    <row r="37" spans="1:14" s="21" customFormat="1" ht="11.4" thickTop="1" thickBot="1" x14ac:dyDescent="0.25">
      <c r="A37" s="134" t="s">
        <v>168</v>
      </c>
      <c r="B37" s="135">
        <v>2210</v>
      </c>
      <c r="C37" s="135">
        <v>150</v>
      </c>
      <c r="D37" s="177">
        <v>0</v>
      </c>
      <c r="E37" s="130" t="s">
        <v>144</v>
      </c>
      <c r="F37" s="130" t="s">
        <v>144</v>
      </c>
      <c r="G37" s="130" t="s">
        <v>144</v>
      </c>
      <c r="H37" s="130" t="s">
        <v>144</v>
      </c>
      <c r="I37" s="130" t="s">
        <v>144</v>
      </c>
      <c r="J37" s="177">
        <v>0</v>
      </c>
      <c r="K37" s="177">
        <v>0</v>
      </c>
      <c r="L37" s="177">
        <v>0</v>
      </c>
      <c r="M37" s="130" t="s">
        <v>144</v>
      </c>
      <c r="N37" s="130" t="s">
        <v>144</v>
      </c>
    </row>
    <row r="38" spans="1:14" s="21" customFormat="1" ht="11.4" thickTop="1" thickBot="1" x14ac:dyDescent="0.25">
      <c r="A38" s="134" t="s">
        <v>169</v>
      </c>
      <c r="B38" s="135">
        <v>2220</v>
      </c>
      <c r="C38" s="135">
        <v>160</v>
      </c>
      <c r="D38" s="177">
        <v>0</v>
      </c>
      <c r="E38" s="130" t="s">
        <v>144</v>
      </c>
      <c r="F38" s="130" t="s">
        <v>144</v>
      </c>
      <c r="G38" s="130" t="s">
        <v>144</v>
      </c>
      <c r="H38" s="130" t="s">
        <v>144</v>
      </c>
      <c r="I38" s="130" t="s">
        <v>144</v>
      </c>
      <c r="J38" s="177">
        <v>0</v>
      </c>
      <c r="K38" s="177">
        <v>0</v>
      </c>
      <c r="L38" s="177">
        <v>0</v>
      </c>
      <c r="M38" s="130" t="s">
        <v>144</v>
      </c>
      <c r="N38" s="130" t="s">
        <v>144</v>
      </c>
    </row>
    <row r="39" spans="1:14" s="21" customFormat="1" ht="11.4" thickTop="1" thickBot="1" x14ac:dyDescent="0.25">
      <c r="A39" s="134" t="s">
        <v>170</v>
      </c>
      <c r="B39" s="135">
        <v>2230</v>
      </c>
      <c r="C39" s="135">
        <v>170</v>
      </c>
      <c r="D39" s="177">
        <v>0</v>
      </c>
      <c r="E39" s="130" t="s">
        <v>144</v>
      </c>
      <c r="F39" s="130" t="s">
        <v>144</v>
      </c>
      <c r="G39" s="130" t="s">
        <v>144</v>
      </c>
      <c r="H39" s="130" t="s">
        <v>144</v>
      </c>
      <c r="I39" s="130" t="s">
        <v>144</v>
      </c>
      <c r="J39" s="177">
        <v>0</v>
      </c>
      <c r="K39" s="177">
        <v>0</v>
      </c>
      <c r="L39" s="177">
        <v>0</v>
      </c>
      <c r="M39" s="130" t="s">
        <v>144</v>
      </c>
      <c r="N39" s="130" t="s">
        <v>144</v>
      </c>
    </row>
    <row r="40" spans="1:14" s="21" customFormat="1" ht="11.4" thickTop="1" thickBot="1" x14ac:dyDescent="0.25">
      <c r="A40" s="134" t="s">
        <v>171</v>
      </c>
      <c r="B40" s="135">
        <v>2240</v>
      </c>
      <c r="C40" s="135">
        <v>180</v>
      </c>
      <c r="D40" s="177">
        <v>0</v>
      </c>
      <c r="E40" s="130" t="s">
        <v>144</v>
      </c>
      <c r="F40" s="130" t="s">
        <v>144</v>
      </c>
      <c r="G40" s="130" t="s">
        <v>144</v>
      </c>
      <c r="H40" s="130" t="s">
        <v>144</v>
      </c>
      <c r="I40" s="130" t="s">
        <v>144</v>
      </c>
      <c r="J40" s="177">
        <v>0</v>
      </c>
      <c r="K40" s="177">
        <v>0</v>
      </c>
      <c r="L40" s="177">
        <v>0</v>
      </c>
      <c r="M40" s="130" t="s">
        <v>144</v>
      </c>
      <c r="N40" s="130" t="s">
        <v>144</v>
      </c>
    </row>
    <row r="41" spans="1:14" s="21" customFormat="1" ht="11.4" thickTop="1" thickBot="1" x14ac:dyDescent="0.25">
      <c r="A41" s="134" t="s">
        <v>172</v>
      </c>
      <c r="B41" s="135">
        <v>2250</v>
      </c>
      <c r="C41" s="135">
        <v>190</v>
      </c>
      <c r="D41" s="177">
        <v>0</v>
      </c>
      <c r="E41" s="130" t="s">
        <v>144</v>
      </c>
      <c r="F41" s="130" t="s">
        <v>144</v>
      </c>
      <c r="G41" s="130" t="s">
        <v>144</v>
      </c>
      <c r="H41" s="130" t="s">
        <v>144</v>
      </c>
      <c r="I41" s="130" t="s">
        <v>144</v>
      </c>
      <c r="J41" s="177">
        <v>0</v>
      </c>
      <c r="K41" s="177">
        <v>0</v>
      </c>
      <c r="L41" s="177">
        <v>0</v>
      </c>
      <c r="M41" s="130" t="s">
        <v>144</v>
      </c>
      <c r="N41" s="130" t="s">
        <v>144</v>
      </c>
    </row>
    <row r="42" spans="1:14" s="21" customFormat="1" ht="12.75" customHeight="1" thickTop="1" thickBot="1" x14ac:dyDescent="0.25">
      <c r="A42" s="137" t="s">
        <v>173</v>
      </c>
      <c r="B42" s="135">
        <v>2260</v>
      </c>
      <c r="C42" s="135">
        <v>200</v>
      </c>
      <c r="D42" s="177">
        <v>0</v>
      </c>
      <c r="E42" s="130" t="s">
        <v>144</v>
      </c>
      <c r="F42" s="130" t="s">
        <v>144</v>
      </c>
      <c r="G42" s="130" t="s">
        <v>144</v>
      </c>
      <c r="H42" s="130" t="s">
        <v>144</v>
      </c>
      <c r="I42" s="130" t="s">
        <v>144</v>
      </c>
      <c r="J42" s="177">
        <v>0</v>
      </c>
      <c r="K42" s="177">
        <v>0</v>
      </c>
      <c r="L42" s="177">
        <v>0</v>
      </c>
      <c r="M42" s="130" t="s">
        <v>144</v>
      </c>
      <c r="N42" s="130" t="s">
        <v>144</v>
      </c>
    </row>
    <row r="43" spans="1:14" s="21" customFormat="1" ht="11.4" thickTop="1" thickBot="1" x14ac:dyDescent="0.25">
      <c r="A43" s="137" t="s">
        <v>174</v>
      </c>
      <c r="B43" s="135">
        <v>2270</v>
      </c>
      <c r="C43" s="135">
        <v>210</v>
      </c>
      <c r="D43" s="174">
        <f>SUM(D44:D49)</f>
        <v>0</v>
      </c>
      <c r="E43" s="130" t="s">
        <v>144</v>
      </c>
      <c r="F43" s="130" t="s">
        <v>144</v>
      </c>
      <c r="G43" s="130" t="s">
        <v>144</v>
      </c>
      <c r="H43" s="130" t="s">
        <v>144</v>
      </c>
      <c r="I43" s="130" t="s">
        <v>144</v>
      </c>
      <c r="J43" s="174">
        <f>SUM(J44:J49)</f>
        <v>0</v>
      </c>
      <c r="K43" s="174">
        <f>SUM(K44:K49)</f>
        <v>0</v>
      </c>
      <c r="L43" s="174">
        <f>SUM(L44:L49)</f>
        <v>0</v>
      </c>
      <c r="M43" s="130" t="s">
        <v>144</v>
      </c>
      <c r="N43" s="130" t="s">
        <v>144</v>
      </c>
    </row>
    <row r="44" spans="1:14" s="21" customFormat="1" ht="11.4" thickTop="1" thickBot="1" x14ac:dyDescent="0.25">
      <c r="A44" s="136" t="s">
        <v>175</v>
      </c>
      <c r="B44" s="125">
        <v>2271</v>
      </c>
      <c r="C44" s="125">
        <v>220</v>
      </c>
      <c r="D44" s="175">
        <v>0</v>
      </c>
      <c r="E44" s="130" t="s">
        <v>144</v>
      </c>
      <c r="F44" s="130" t="s">
        <v>144</v>
      </c>
      <c r="G44" s="130" t="s">
        <v>144</v>
      </c>
      <c r="H44" s="130" t="s">
        <v>144</v>
      </c>
      <c r="I44" s="130" t="s">
        <v>144</v>
      </c>
      <c r="J44" s="175">
        <v>0</v>
      </c>
      <c r="K44" s="175">
        <v>0</v>
      </c>
      <c r="L44" s="175">
        <v>0</v>
      </c>
      <c r="M44" s="130" t="s">
        <v>144</v>
      </c>
      <c r="N44" s="130" t="s">
        <v>144</v>
      </c>
    </row>
    <row r="45" spans="1:14" s="21" customFormat="1" ht="11.4" thickTop="1" thickBot="1" x14ac:dyDescent="0.25">
      <c r="A45" s="136" t="s">
        <v>176</v>
      </c>
      <c r="B45" s="125">
        <v>2272</v>
      </c>
      <c r="C45" s="125">
        <v>230</v>
      </c>
      <c r="D45" s="175">
        <v>0</v>
      </c>
      <c r="E45" s="130" t="s">
        <v>144</v>
      </c>
      <c r="F45" s="130" t="s">
        <v>144</v>
      </c>
      <c r="G45" s="130" t="s">
        <v>144</v>
      </c>
      <c r="H45" s="130" t="s">
        <v>144</v>
      </c>
      <c r="I45" s="130" t="s">
        <v>144</v>
      </c>
      <c r="J45" s="175">
        <v>0</v>
      </c>
      <c r="K45" s="175">
        <v>0</v>
      </c>
      <c r="L45" s="175">
        <v>0</v>
      </c>
      <c r="M45" s="130" t="s">
        <v>144</v>
      </c>
      <c r="N45" s="130" t="s">
        <v>144</v>
      </c>
    </row>
    <row r="46" spans="1:14" s="21" customFormat="1" ht="11.4" thickTop="1" thickBot="1" x14ac:dyDescent="0.25">
      <c r="A46" s="136" t="s">
        <v>177</v>
      </c>
      <c r="B46" s="125">
        <v>2273</v>
      </c>
      <c r="C46" s="125">
        <v>240</v>
      </c>
      <c r="D46" s="175">
        <v>0</v>
      </c>
      <c r="E46" s="130" t="s">
        <v>144</v>
      </c>
      <c r="F46" s="130" t="s">
        <v>144</v>
      </c>
      <c r="G46" s="130" t="s">
        <v>144</v>
      </c>
      <c r="H46" s="130" t="s">
        <v>144</v>
      </c>
      <c r="I46" s="130" t="s">
        <v>144</v>
      </c>
      <c r="J46" s="175">
        <v>0</v>
      </c>
      <c r="K46" s="175">
        <v>0</v>
      </c>
      <c r="L46" s="175">
        <v>0</v>
      </c>
      <c r="M46" s="130" t="s">
        <v>144</v>
      </c>
      <c r="N46" s="130" t="s">
        <v>144</v>
      </c>
    </row>
    <row r="47" spans="1:14" s="21" customFormat="1" ht="11.4" thickTop="1" thickBot="1" x14ac:dyDescent="0.25">
      <c r="A47" s="136" t="s">
        <v>178</v>
      </c>
      <c r="B47" s="125">
        <v>2274</v>
      </c>
      <c r="C47" s="125">
        <v>250</v>
      </c>
      <c r="D47" s="175">
        <v>0</v>
      </c>
      <c r="E47" s="130" t="s">
        <v>144</v>
      </c>
      <c r="F47" s="130" t="s">
        <v>144</v>
      </c>
      <c r="G47" s="130" t="s">
        <v>144</v>
      </c>
      <c r="H47" s="130" t="s">
        <v>144</v>
      </c>
      <c r="I47" s="130" t="s">
        <v>144</v>
      </c>
      <c r="J47" s="175">
        <v>0</v>
      </c>
      <c r="K47" s="175">
        <v>0</v>
      </c>
      <c r="L47" s="175">
        <v>0</v>
      </c>
      <c r="M47" s="130" t="s">
        <v>144</v>
      </c>
      <c r="N47" s="130" t="s">
        <v>144</v>
      </c>
    </row>
    <row r="48" spans="1:14" s="21" customFormat="1" ht="11.4" thickTop="1" thickBot="1" x14ac:dyDescent="0.25">
      <c r="A48" s="136" t="s">
        <v>179</v>
      </c>
      <c r="B48" s="125">
        <v>2275</v>
      </c>
      <c r="C48" s="125">
        <v>260</v>
      </c>
      <c r="D48" s="175">
        <v>0</v>
      </c>
      <c r="E48" s="130" t="s">
        <v>144</v>
      </c>
      <c r="F48" s="130" t="s">
        <v>144</v>
      </c>
      <c r="G48" s="130" t="s">
        <v>144</v>
      </c>
      <c r="H48" s="130" t="s">
        <v>144</v>
      </c>
      <c r="I48" s="130" t="s">
        <v>144</v>
      </c>
      <c r="J48" s="175">
        <v>0</v>
      </c>
      <c r="K48" s="175">
        <v>0</v>
      </c>
      <c r="L48" s="175">
        <v>0</v>
      </c>
      <c r="M48" s="130" t="s">
        <v>144</v>
      </c>
      <c r="N48" s="130" t="s">
        <v>144</v>
      </c>
    </row>
    <row r="49" spans="1:14" s="21" customFormat="1" ht="11.4" thickTop="1" thickBot="1" x14ac:dyDescent="0.25">
      <c r="A49" s="136" t="s">
        <v>246</v>
      </c>
      <c r="B49" s="125">
        <v>2276</v>
      </c>
      <c r="C49" s="125">
        <v>270</v>
      </c>
      <c r="D49" s="175">
        <v>0</v>
      </c>
      <c r="E49" s="130" t="s">
        <v>144</v>
      </c>
      <c r="F49" s="130" t="s">
        <v>144</v>
      </c>
      <c r="G49" s="130" t="s">
        <v>144</v>
      </c>
      <c r="H49" s="130" t="s">
        <v>144</v>
      </c>
      <c r="I49" s="130" t="s">
        <v>144</v>
      </c>
      <c r="J49" s="175">
        <v>0</v>
      </c>
      <c r="K49" s="175">
        <v>0</v>
      </c>
      <c r="L49" s="175">
        <v>0</v>
      </c>
      <c r="M49" s="130" t="s">
        <v>144</v>
      </c>
      <c r="N49" s="130" t="s">
        <v>144</v>
      </c>
    </row>
    <row r="50" spans="1:14" s="21" customFormat="1" ht="14.25" customHeight="1" thickTop="1" thickBot="1" x14ac:dyDescent="0.25">
      <c r="A50" s="137" t="s">
        <v>181</v>
      </c>
      <c r="B50" s="135">
        <v>2280</v>
      </c>
      <c r="C50" s="135">
        <v>280</v>
      </c>
      <c r="D50" s="174">
        <f>SUM(D51:D52)</f>
        <v>0</v>
      </c>
      <c r="E50" s="130" t="s">
        <v>144</v>
      </c>
      <c r="F50" s="130" t="s">
        <v>144</v>
      </c>
      <c r="G50" s="130" t="s">
        <v>144</v>
      </c>
      <c r="H50" s="130" t="s">
        <v>144</v>
      </c>
      <c r="I50" s="130" t="s">
        <v>144</v>
      </c>
      <c r="J50" s="174">
        <f>SUM(J51:J52)</f>
        <v>0</v>
      </c>
      <c r="K50" s="174">
        <f>SUM(K51:K52)</f>
        <v>0</v>
      </c>
      <c r="L50" s="174">
        <f>SUM(L51:L52)</f>
        <v>0</v>
      </c>
      <c r="M50" s="130" t="s">
        <v>144</v>
      </c>
      <c r="N50" s="130" t="s">
        <v>144</v>
      </c>
    </row>
    <row r="51" spans="1:14" s="21" customFormat="1" ht="11.4" thickTop="1" thickBot="1" x14ac:dyDescent="0.25">
      <c r="A51" s="217" t="s">
        <v>182</v>
      </c>
      <c r="B51" s="125">
        <v>2281</v>
      </c>
      <c r="C51" s="125">
        <v>290</v>
      </c>
      <c r="D51" s="175">
        <v>0</v>
      </c>
      <c r="E51" s="130" t="s">
        <v>144</v>
      </c>
      <c r="F51" s="130" t="s">
        <v>144</v>
      </c>
      <c r="G51" s="130" t="s">
        <v>144</v>
      </c>
      <c r="H51" s="130" t="s">
        <v>144</v>
      </c>
      <c r="I51" s="130" t="s">
        <v>144</v>
      </c>
      <c r="J51" s="175">
        <v>0</v>
      </c>
      <c r="K51" s="175">
        <v>0</v>
      </c>
      <c r="L51" s="175">
        <v>0</v>
      </c>
      <c r="M51" s="130" t="s">
        <v>144</v>
      </c>
      <c r="N51" s="130" t="s">
        <v>144</v>
      </c>
    </row>
    <row r="52" spans="1:14" s="21" customFormat="1" ht="11.4" thickTop="1" thickBot="1" x14ac:dyDescent="0.25">
      <c r="A52" s="218" t="s">
        <v>183</v>
      </c>
      <c r="B52" s="125">
        <v>2282</v>
      </c>
      <c r="C52" s="125">
        <v>300</v>
      </c>
      <c r="D52" s="175">
        <v>0</v>
      </c>
      <c r="E52" s="130" t="s">
        <v>144</v>
      </c>
      <c r="F52" s="130" t="s">
        <v>144</v>
      </c>
      <c r="G52" s="130" t="s">
        <v>144</v>
      </c>
      <c r="H52" s="130" t="s">
        <v>144</v>
      </c>
      <c r="I52" s="130" t="s">
        <v>144</v>
      </c>
      <c r="J52" s="175">
        <v>0</v>
      </c>
      <c r="K52" s="175">
        <v>0</v>
      </c>
      <c r="L52" s="175">
        <v>0</v>
      </c>
      <c r="M52" s="130" t="s">
        <v>144</v>
      </c>
      <c r="N52" s="130" t="s">
        <v>144</v>
      </c>
    </row>
    <row r="53" spans="1:14" s="21" customFormat="1" ht="11.4" thickTop="1" thickBot="1" x14ac:dyDescent="0.25">
      <c r="A53" s="133" t="s">
        <v>184</v>
      </c>
      <c r="B53" s="64">
        <v>2400</v>
      </c>
      <c r="C53" s="64">
        <v>310</v>
      </c>
      <c r="D53" s="129">
        <f>SUM(D54:D55)</f>
        <v>0</v>
      </c>
      <c r="E53" s="130" t="s">
        <v>144</v>
      </c>
      <c r="F53" s="130" t="s">
        <v>144</v>
      </c>
      <c r="G53" s="130" t="s">
        <v>144</v>
      </c>
      <c r="H53" s="130" t="s">
        <v>144</v>
      </c>
      <c r="I53" s="130" t="s">
        <v>144</v>
      </c>
      <c r="J53" s="129">
        <f>SUM(J54:J55)</f>
        <v>0</v>
      </c>
      <c r="K53" s="129">
        <f>SUM(K54:K55)</f>
        <v>0</v>
      </c>
      <c r="L53" s="129">
        <f>SUM(L54:L55)</f>
        <v>0</v>
      </c>
      <c r="M53" s="130" t="s">
        <v>144</v>
      </c>
      <c r="N53" s="130" t="s">
        <v>144</v>
      </c>
    </row>
    <row r="54" spans="1:14" s="21" customFormat="1" ht="11.4" thickTop="1" thickBot="1" x14ac:dyDescent="0.25">
      <c r="A54" s="140" t="s">
        <v>185</v>
      </c>
      <c r="B54" s="135">
        <v>2410</v>
      </c>
      <c r="C54" s="135">
        <v>320</v>
      </c>
      <c r="D54" s="177">
        <v>0</v>
      </c>
      <c r="E54" s="130" t="s">
        <v>144</v>
      </c>
      <c r="F54" s="130" t="s">
        <v>144</v>
      </c>
      <c r="G54" s="130" t="s">
        <v>144</v>
      </c>
      <c r="H54" s="130" t="s">
        <v>144</v>
      </c>
      <c r="I54" s="130" t="s">
        <v>144</v>
      </c>
      <c r="J54" s="177">
        <v>0</v>
      </c>
      <c r="K54" s="177">
        <v>0</v>
      </c>
      <c r="L54" s="177">
        <v>0</v>
      </c>
      <c r="M54" s="130" t="s">
        <v>144</v>
      </c>
      <c r="N54" s="130" t="s">
        <v>144</v>
      </c>
    </row>
    <row r="55" spans="1:14" s="21" customFormat="1" ht="12.75" customHeight="1" thickTop="1" thickBot="1" x14ac:dyDescent="0.25">
      <c r="A55" s="140" t="s">
        <v>186</v>
      </c>
      <c r="B55" s="135">
        <v>2420</v>
      </c>
      <c r="C55" s="135">
        <v>330</v>
      </c>
      <c r="D55" s="177">
        <v>0</v>
      </c>
      <c r="E55" s="130" t="s">
        <v>144</v>
      </c>
      <c r="F55" s="130" t="s">
        <v>144</v>
      </c>
      <c r="G55" s="130" t="s">
        <v>144</v>
      </c>
      <c r="H55" s="130" t="s">
        <v>144</v>
      </c>
      <c r="I55" s="130" t="s">
        <v>144</v>
      </c>
      <c r="J55" s="177">
        <v>0</v>
      </c>
      <c r="K55" s="177">
        <v>0</v>
      </c>
      <c r="L55" s="177">
        <v>0</v>
      </c>
      <c r="M55" s="130" t="s">
        <v>144</v>
      </c>
      <c r="N55" s="130" t="s">
        <v>144</v>
      </c>
    </row>
    <row r="56" spans="1:14" s="21" customFormat="1" ht="12" customHeight="1" thickTop="1" thickBot="1" x14ac:dyDescent="0.25">
      <c r="A56" s="141" t="s">
        <v>187</v>
      </c>
      <c r="B56" s="64">
        <v>2600</v>
      </c>
      <c r="C56" s="64">
        <v>340</v>
      </c>
      <c r="D56" s="129">
        <f>SUM(D57:D59)</f>
        <v>0</v>
      </c>
      <c r="E56" s="130" t="s">
        <v>144</v>
      </c>
      <c r="F56" s="130" t="s">
        <v>144</v>
      </c>
      <c r="G56" s="130" t="s">
        <v>144</v>
      </c>
      <c r="H56" s="130" t="s">
        <v>144</v>
      </c>
      <c r="I56" s="130" t="s">
        <v>144</v>
      </c>
      <c r="J56" s="129">
        <f>SUM(J57:J59)</f>
        <v>0</v>
      </c>
      <c r="K56" s="129">
        <f>SUM(K57:K59)</f>
        <v>0</v>
      </c>
      <c r="L56" s="129">
        <f>SUM(L57:L59)</f>
        <v>0</v>
      </c>
      <c r="M56" s="130" t="s">
        <v>144</v>
      </c>
      <c r="N56" s="130" t="s">
        <v>144</v>
      </c>
    </row>
    <row r="57" spans="1:14" s="21" customFormat="1" ht="11.25" customHeight="1" thickTop="1" thickBot="1" x14ac:dyDescent="0.25">
      <c r="A57" s="137" t="s">
        <v>188</v>
      </c>
      <c r="B57" s="135">
        <v>2610</v>
      </c>
      <c r="C57" s="135">
        <v>350</v>
      </c>
      <c r="D57" s="177">
        <v>0</v>
      </c>
      <c r="E57" s="130" t="s">
        <v>144</v>
      </c>
      <c r="F57" s="130" t="s">
        <v>144</v>
      </c>
      <c r="G57" s="130" t="s">
        <v>144</v>
      </c>
      <c r="H57" s="130" t="s">
        <v>144</v>
      </c>
      <c r="I57" s="130" t="s">
        <v>144</v>
      </c>
      <c r="J57" s="177">
        <v>0</v>
      </c>
      <c r="K57" s="177">
        <v>0</v>
      </c>
      <c r="L57" s="177">
        <v>0</v>
      </c>
      <c r="M57" s="130" t="s">
        <v>144</v>
      </c>
      <c r="N57" s="130" t="s">
        <v>144</v>
      </c>
    </row>
    <row r="58" spans="1:14" s="21" customFormat="1" ht="11.4" thickTop="1" thickBot="1" x14ac:dyDescent="0.25">
      <c r="A58" s="137" t="s">
        <v>189</v>
      </c>
      <c r="B58" s="135">
        <v>2620</v>
      </c>
      <c r="C58" s="135">
        <v>360</v>
      </c>
      <c r="D58" s="177">
        <v>0</v>
      </c>
      <c r="E58" s="130" t="s">
        <v>144</v>
      </c>
      <c r="F58" s="130" t="s">
        <v>144</v>
      </c>
      <c r="G58" s="130" t="s">
        <v>144</v>
      </c>
      <c r="H58" s="130" t="s">
        <v>144</v>
      </c>
      <c r="I58" s="130" t="s">
        <v>144</v>
      </c>
      <c r="J58" s="177">
        <v>0</v>
      </c>
      <c r="K58" s="177">
        <v>0</v>
      </c>
      <c r="L58" s="177">
        <v>0</v>
      </c>
      <c r="M58" s="130" t="s">
        <v>144</v>
      </c>
      <c r="N58" s="130" t="s">
        <v>144</v>
      </c>
    </row>
    <row r="59" spans="1:14" s="21" customFormat="1" ht="13.5" customHeight="1" thickTop="1" thickBot="1" x14ac:dyDescent="0.25">
      <c r="A59" s="140" t="s">
        <v>190</v>
      </c>
      <c r="B59" s="135">
        <v>2630</v>
      </c>
      <c r="C59" s="135">
        <v>370</v>
      </c>
      <c r="D59" s="177">
        <v>0</v>
      </c>
      <c r="E59" s="130" t="s">
        <v>144</v>
      </c>
      <c r="F59" s="130" t="s">
        <v>144</v>
      </c>
      <c r="G59" s="130" t="s">
        <v>144</v>
      </c>
      <c r="H59" s="130" t="s">
        <v>144</v>
      </c>
      <c r="I59" s="130" t="s">
        <v>144</v>
      </c>
      <c r="J59" s="177">
        <v>0</v>
      </c>
      <c r="K59" s="177">
        <v>0</v>
      </c>
      <c r="L59" s="177">
        <v>0</v>
      </c>
      <c r="M59" s="130" t="s">
        <v>144</v>
      </c>
      <c r="N59" s="130" t="s">
        <v>144</v>
      </c>
    </row>
    <row r="60" spans="1:14" s="21" customFormat="1" ht="11.4" thickTop="1" thickBot="1" x14ac:dyDescent="0.25">
      <c r="A60" s="138" t="s">
        <v>191</v>
      </c>
      <c r="B60" s="64">
        <v>2700</v>
      </c>
      <c r="C60" s="64">
        <v>380</v>
      </c>
      <c r="D60" s="129">
        <f>SUM(D61:D63)</f>
        <v>0</v>
      </c>
      <c r="E60" s="130" t="s">
        <v>144</v>
      </c>
      <c r="F60" s="130" t="s">
        <v>144</v>
      </c>
      <c r="G60" s="130" t="s">
        <v>144</v>
      </c>
      <c r="H60" s="130" t="s">
        <v>144</v>
      </c>
      <c r="I60" s="130" t="s">
        <v>144</v>
      </c>
      <c r="J60" s="129">
        <f>SUM(J61:J63)</f>
        <v>0</v>
      </c>
      <c r="K60" s="129">
        <f>SUM(K61:K63)</f>
        <v>0</v>
      </c>
      <c r="L60" s="129">
        <f>SUM(L61:L63)</f>
        <v>0</v>
      </c>
      <c r="M60" s="130" t="s">
        <v>144</v>
      </c>
      <c r="N60" s="130" t="s">
        <v>144</v>
      </c>
    </row>
    <row r="61" spans="1:14" s="21" customFormat="1" ht="11.4" thickTop="1" thickBot="1" x14ac:dyDescent="0.25">
      <c r="A61" s="137" t="s">
        <v>192</v>
      </c>
      <c r="B61" s="135">
        <v>2710</v>
      </c>
      <c r="C61" s="135">
        <v>390</v>
      </c>
      <c r="D61" s="177">
        <v>0</v>
      </c>
      <c r="E61" s="130" t="s">
        <v>144</v>
      </c>
      <c r="F61" s="130" t="s">
        <v>144</v>
      </c>
      <c r="G61" s="130" t="s">
        <v>144</v>
      </c>
      <c r="H61" s="130" t="s">
        <v>144</v>
      </c>
      <c r="I61" s="130" t="s">
        <v>144</v>
      </c>
      <c r="J61" s="177">
        <v>0</v>
      </c>
      <c r="K61" s="177">
        <v>0</v>
      </c>
      <c r="L61" s="177">
        <v>0</v>
      </c>
      <c r="M61" s="130" t="s">
        <v>144</v>
      </c>
      <c r="N61" s="130" t="s">
        <v>144</v>
      </c>
    </row>
    <row r="62" spans="1:14" s="21" customFormat="1" ht="11.4" thickTop="1" thickBot="1" x14ac:dyDescent="0.25">
      <c r="A62" s="137" t="s">
        <v>193</v>
      </c>
      <c r="B62" s="135">
        <v>2720</v>
      </c>
      <c r="C62" s="135">
        <v>400</v>
      </c>
      <c r="D62" s="177">
        <v>0</v>
      </c>
      <c r="E62" s="130" t="s">
        <v>144</v>
      </c>
      <c r="F62" s="130" t="s">
        <v>144</v>
      </c>
      <c r="G62" s="130" t="s">
        <v>144</v>
      </c>
      <c r="H62" s="130" t="s">
        <v>144</v>
      </c>
      <c r="I62" s="130" t="s">
        <v>144</v>
      </c>
      <c r="J62" s="177">
        <v>0</v>
      </c>
      <c r="K62" s="177">
        <v>0</v>
      </c>
      <c r="L62" s="177">
        <v>0</v>
      </c>
      <c r="M62" s="130" t="s">
        <v>144</v>
      </c>
      <c r="N62" s="130" t="s">
        <v>144</v>
      </c>
    </row>
    <row r="63" spans="1:14" s="21" customFormat="1" ht="11.4" thickTop="1" thickBot="1" x14ac:dyDescent="0.25">
      <c r="A63" s="137" t="s">
        <v>194</v>
      </c>
      <c r="B63" s="135">
        <v>2730</v>
      </c>
      <c r="C63" s="135">
        <v>410</v>
      </c>
      <c r="D63" s="177">
        <v>0</v>
      </c>
      <c r="E63" s="130" t="s">
        <v>144</v>
      </c>
      <c r="F63" s="130" t="s">
        <v>144</v>
      </c>
      <c r="G63" s="130" t="s">
        <v>144</v>
      </c>
      <c r="H63" s="130" t="s">
        <v>144</v>
      </c>
      <c r="I63" s="130" t="s">
        <v>144</v>
      </c>
      <c r="J63" s="177">
        <v>0</v>
      </c>
      <c r="K63" s="177">
        <v>0</v>
      </c>
      <c r="L63" s="177">
        <v>0</v>
      </c>
      <c r="M63" s="130" t="s">
        <v>144</v>
      </c>
      <c r="N63" s="130" t="s">
        <v>144</v>
      </c>
    </row>
    <row r="64" spans="1:14" s="21" customFormat="1" ht="11.4" thickTop="1" thickBot="1" x14ac:dyDescent="0.25">
      <c r="A64" s="138" t="s">
        <v>195</v>
      </c>
      <c r="B64" s="64">
        <v>2800</v>
      </c>
      <c r="C64" s="64">
        <v>420</v>
      </c>
      <c r="D64" s="173">
        <v>0</v>
      </c>
      <c r="E64" s="130" t="s">
        <v>144</v>
      </c>
      <c r="F64" s="130" t="s">
        <v>144</v>
      </c>
      <c r="G64" s="130" t="s">
        <v>144</v>
      </c>
      <c r="H64" s="130" t="s">
        <v>144</v>
      </c>
      <c r="I64" s="130" t="s">
        <v>144</v>
      </c>
      <c r="J64" s="173">
        <v>0</v>
      </c>
      <c r="K64" s="173">
        <v>0</v>
      </c>
      <c r="L64" s="173">
        <v>0</v>
      </c>
      <c r="M64" s="130" t="s">
        <v>144</v>
      </c>
      <c r="N64" s="130" t="s">
        <v>144</v>
      </c>
    </row>
    <row r="65" spans="1:14" s="21" customFormat="1" ht="11.4" thickTop="1" thickBot="1" x14ac:dyDescent="0.25">
      <c r="A65" s="64" t="s">
        <v>196</v>
      </c>
      <c r="B65" s="64">
        <v>3000</v>
      </c>
      <c r="C65" s="64">
        <v>430</v>
      </c>
      <c r="D65" s="129">
        <f>D66+D80</f>
        <v>0</v>
      </c>
      <c r="E65" s="130" t="s">
        <v>144</v>
      </c>
      <c r="F65" s="130" t="s">
        <v>144</v>
      </c>
      <c r="G65" s="130" t="s">
        <v>144</v>
      </c>
      <c r="H65" s="130" t="s">
        <v>144</v>
      </c>
      <c r="I65" s="130" t="s">
        <v>144</v>
      </c>
      <c r="J65" s="129">
        <f>J66+J80</f>
        <v>0</v>
      </c>
      <c r="K65" s="129">
        <f>K66+K80</f>
        <v>0</v>
      </c>
      <c r="L65" s="129">
        <f>L66+L80</f>
        <v>0</v>
      </c>
      <c r="M65" s="130" t="s">
        <v>144</v>
      </c>
      <c r="N65" s="130" t="s">
        <v>144</v>
      </c>
    </row>
    <row r="66" spans="1:14" s="21" customFormat="1" ht="11.4" thickTop="1" thickBot="1" x14ac:dyDescent="0.25">
      <c r="A66" s="133" t="s">
        <v>197</v>
      </c>
      <c r="B66" s="64">
        <v>3100</v>
      </c>
      <c r="C66" s="64">
        <v>440</v>
      </c>
      <c r="D66" s="129">
        <f>D67+D68+D71+D74+D78+D79</f>
        <v>0</v>
      </c>
      <c r="E66" s="130" t="s">
        <v>144</v>
      </c>
      <c r="F66" s="130" t="s">
        <v>144</v>
      </c>
      <c r="G66" s="130" t="s">
        <v>144</v>
      </c>
      <c r="H66" s="130" t="s">
        <v>144</v>
      </c>
      <c r="I66" s="130" t="s">
        <v>144</v>
      </c>
      <c r="J66" s="129">
        <f>J67+J68+J71+J74+J78+J79</f>
        <v>0</v>
      </c>
      <c r="K66" s="129">
        <f>K67+K68+K71+K74+K78+K79</f>
        <v>0</v>
      </c>
      <c r="L66" s="129">
        <f>L67+L68+L71+L74+L78+L79</f>
        <v>0</v>
      </c>
      <c r="M66" s="130" t="s">
        <v>144</v>
      </c>
      <c r="N66" s="130" t="s">
        <v>144</v>
      </c>
    </row>
    <row r="67" spans="1:14" s="21" customFormat="1" ht="11.4" thickTop="1" thickBot="1" x14ac:dyDescent="0.25">
      <c r="A67" s="137" t="s">
        <v>198</v>
      </c>
      <c r="B67" s="135">
        <v>3110</v>
      </c>
      <c r="C67" s="135">
        <v>450</v>
      </c>
      <c r="D67" s="177">
        <v>0</v>
      </c>
      <c r="E67" s="130" t="s">
        <v>144</v>
      </c>
      <c r="F67" s="130" t="s">
        <v>144</v>
      </c>
      <c r="G67" s="130" t="s">
        <v>144</v>
      </c>
      <c r="H67" s="130" t="s">
        <v>144</v>
      </c>
      <c r="I67" s="130" t="s">
        <v>144</v>
      </c>
      <c r="J67" s="177">
        <v>0</v>
      </c>
      <c r="K67" s="177">
        <v>0</v>
      </c>
      <c r="L67" s="177">
        <v>0</v>
      </c>
      <c r="M67" s="130" t="s">
        <v>144</v>
      </c>
      <c r="N67" s="130" t="s">
        <v>144</v>
      </c>
    </row>
    <row r="68" spans="1:14" s="21" customFormat="1" ht="11.4" thickTop="1" thickBot="1" x14ac:dyDescent="0.25">
      <c r="A68" s="140" t="s">
        <v>199</v>
      </c>
      <c r="B68" s="135">
        <v>3120</v>
      </c>
      <c r="C68" s="135">
        <v>460</v>
      </c>
      <c r="D68" s="174">
        <f>SUM(D69:D70)</f>
        <v>0</v>
      </c>
      <c r="E68" s="130" t="s">
        <v>144</v>
      </c>
      <c r="F68" s="130" t="s">
        <v>144</v>
      </c>
      <c r="G68" s="130" t="s">
        <v>144</v>
      </c>
      <c r="H68" s="130" t="s">
        <v>144</v>
      </c>
      <c r="I68" s="130" t="s">
        <v>144</v>
      </c>
      <c r="J68" s="174">
        <f>SUM(J69:J70)</f>
        <v>0</v>
      </c>
      <c r="K68" s="174">
        <f>SUM(K69:K70)</f>
        <v>0</v>
      </c>
      <c r="L68" s="174">
        <f>SUM(L69:L70)</f>
        <v>0</v>
      </c>
      <c r="M68" s="130" t="s">
        <v>144</v>
      </c>
      <c r="N68" s="130" t="s">
        <v>144</v>
      </c>
    </row>
    <row r="69" spans="1:14" s="21" customFormat="1" ht="11.4" thickTop="1" thickBot="1" x14ac:dyDescent="0.25">
      <c r="A69" s="136" t="s">
        <v>200</v>
      </c>
      <c r="B69" s="125">
        <v>3121</v>
      </c>
      <c r="C69" s="125">
        <v>470</v>
      </c>
      <c r="D69" s="175">
        <v>0</v>
      </c>
      <c r="E69" s="130" t="s">
        <v>144</v>
      </c>
      <c r="F69" s="130" t="s">
        <v>144</v>
      </c>
      <c r="G69" s="130" t="s">
        <v>144</v>
      </c>
      <c r="H69" s="130" t="s">
        <v>144</v>
      </c>
      <c r="I69" s="130" t="s">
        <v>144</v>
      </c>
      <c r="J69" s="175">
        <v>0</v>
      </c>
      <c r="K69" s="175">
        <v>0</v>
      </c>
      <c r="L69" s="175">
        <v>0</v>
      </c>
      <c r="M69" s="130" t="s">
        <v>144</v>
      </c>
      <c r="N69" s="130" t="s">
        <v>144</v>
      </c>
    </row>
    <row r="70" spans="1:14" s="21" customFormat="1" ht="11.4" thickTop="1" thickBot="1" x14ac:dyDescent="0.25">
      <c r="A70" s="136" t="s">
        <v>201</v>
      </c>
      <c r="B70" s="125">
        <v>3122</v>
      </c>
      <c r="C70" s="125">
        <v>480</v>
      </c>
      <c r="D70" s="175">
        <v>0</v>
      </c>
      <c r="E70" s="130" t="s">
        <v>144</v>
      </c>
      <c r="F70" s="130" t="s">
        <v>144</v>
      </c>
      <c r="G70" s="130" t="s">
        <v>144</v>
      </c>
      <c r="H70" s="130" t="s">
        <v>144</v>
      </c>
      <c r="I70" s="130" t="s">
        <v>144</v>
      </c>
      <c r="J70" s="175">
        <v>0</v>
      </c>
      <c r="K70" s="175">
        <v>0</v>
      </c>
      <c r="L70" s="175">
        <v>0</v>
      </c>
      <c r="M70" s="130" t="s">
        <v>144</v>
      </c>
      <c r="N70" s="130" t="s">
        <v>144</v>
      </c>
    </row>
    <row r="71" spans="1:14" s="21" customFormat="1" ht="11.4" thickTop="1" thickBot="1" x14ac:dyDescent="0.25">
      <c r="A71" s="134" t="s">
        <v>202</v>
      </c>
      <c r="B71" s="135">
        <v>3130</v>
      </c>
      <c r="C71" s="135">
        <v>490</v>
      </c>
      <c r="D71" s="174">
        <f>SUM(D72:D73)</f>
        <v>0</v>
      </c>
      <c r="E71" s="130" t="s">
        <v>144</v>
      </c>
      <c r="F71" s="130" t="s">
        <v>144</v>
      </c>
      <c r="G71" s="130" t="s">
        <v>144</v>
      </c>
      <c r="H71" s="130" t="s">
        <v>144</v>
      </c>
      <c r="I71" s="130" t="s">
        <v>144</v>
      </c>
      <c r="J71" s="174">
        <f>SUM(J72:J73)</f>
        <v>0</v>
      </c>
      <c r="K71" s="174">
        <f>SUM(K72:K73)</f>
        <v>0</v>
      </c>
      <c r="L71" s="174">
        <f>SUM(L72:L73)</f>
        <v>0</v>
      </c>
      <c r="M71" s="130" t="s">
        <v>144</v>
      </c>
      <c r="N71" s="130" t="s">
        <v>144</v>
      </c>
    </row>
    <row r="72" spans="1:14" s="21" customFormat="1" ht="11.4" thickTop="1" thickBot="1" x14ac:dyDescent="0.25">
      <c r="A72" s="136" t="s">
        <v>203</v>
      </c>
      <c r="B72" s="125">
        <v>3131</v>
      </c>
      <c r="C72" s="135">
        <v>500</v>
      </c>
      <c r="D72" s="175">
        <v>0</v>
      </c>
      <c r="E72" s="130" t="s">
        <v>144</v>
      </c>
      <c r="F72" s="130" t="s">
        <v>144</v>
      </c>
      <c r="G72" s="130" t="s">
        <v>144</v>
      </c>
      <c r="H72" s="130" t="s">
        <v>144</v>
      </c>
      <c r="I72" s="130" t="s">
        <v>144</v>
      </c>
      <c r="J72" s="175">
        <v>0</v>
      </c>
      <c r="K72" s="175">
        <v>0</v>
      </c>
      <c r="L72" s="175">
        <v>0</v>
      </c>
      <c r="M72" s="130" t="s">
        <v>144</v>
      </c>
      <c r="N72" s="130" t="s">
        <v>144</v>
      </c>
    </row>
    <row r="73" spans="1:14" s="21" customFormat="1" ht="11.4" thickTop="1" thickBot="1" x14ac:dyDescent="0.25">
      <c r="A73" s="136" t="s">
        <v>204</v>
      </c>
      <c r="B73" s="125">
        <v>3132</v>
      </c>
      <c r="C73" s="125">
        <v>510</v>
      </c>
      <c r="D73" s="175">
        <v>0</v>
      </c>
      <c r="E73" s="130" t="s">
        <v>144</v>
      </c>
      <c r="F73" s="130" t="s">
        <v>144</v>
      </c>
      <c r="G73" s="130" t="s">
        <v>144</v>
      </c>
      <c r="H73" s="130" t="s">
        <v>144</v>
      </c>
      <c r="I73" s="130" t="s">
        <v>144</v>
      </c>
      <c r="J73" s="175">
        <v>0</v>
      </c>
      <c r="K73" s="175">
        <v>0</v>
      </c>
      <c r="L73" s="175">
        <v>0</v>
      </c>
      <c r="M73" s="130" t="s">
        <v>144</v>
      </c>
      <c r="N73" s="130" t="s">
        <v>144</v>
      </c>
    </row>
    <row r="74" spans="1:14" s="21" customFormat="1" ht="11.4" thickTop="1" thickBot="1" x14ac:dyDescent="0.25">
      <c r="A74" s="134" t="s">
        <v>205</v>
      </c>
      <c r="B74" s="135">
        <v>3140</v>
      </c>
      <c r="C74" s="135">
        <v>520</v>
      </c>
      <c r="D74" s="174">
        <f>SUM(D75:D77)</f>
        <v>0</v>
      </c>
      <c r="E74" s="130" t="s">
        <v>144</v>
      </c>
      <c r="F74" s="130" t="s">
        <v>144</v>
      </c>
      <c r="G74" s="130" t="s">
        <v>144</v>
      </c>
      <c r="H74" s="130" t="s">
        <v>144</v>
      </c>
      <c r="I74" s="130" t="s">
        <v>144</v>
      </c>
      <c r="J74" s="174">
        <f>SUM(J75:J77)</f>
        <v>0</v>
      </c>
      <c r="K74" s="174">
        <f>SUM(K75:K77)</f>
        <v>0</v>
      </c>
      <c r="L74" s="174">
        <f>SUM(L75:L77)</f>
        <v>0</v>
      </c>
      <c r="M74" s="130" t="s">
        <v>144</v>
      </c>
      <c r="N74" s="130" t="s">
        <v>144</v>
      </c>
    </row>
    <row r="75" spans="1:14" s="21" customFormat="1" ht="12.6" thickTop="1" thickBot="1" x14ac:dyDescent="0.25">
      <c r="A75" s="219" t="s">
        <v>206</v>
      </c>
      <c r="B75" s="125">
        <v>3141</v>
      </c>
      <c r="C75" s="125">
        <v>530</v>
      </c>
      <c r="D75" s="175">
        <v>0</v>
      </c>
      <c r="E75" s="130" t="s">
        <v>144</v>
      </c>
      <c r="F75" s="130" t="s">
        <v>144</v>
      </c>
      <c r="G75" s="130" t="s">
        <v>144</v>
      </c>
      <c r="H75" s="130" t="s">
        <v>144</v>
      </c>
      <c r="I75" s="130" t="s">
        <v>144</v>
      </c>
      <c r="J75" s="175">
        <v>0</v>
      </c>
      <c r="K75" s="175">
        <v>0</v>
      </c>
      <c r="L75" s="175">
        <v>0</v>
      </c>
      <c r="M75" s="130" t="s">
        <v>144</v>
      </c>
      <c r="N75" s="130" t="s">
        <v>144</v>
      </c>
    </row>
    <row r="76" spans="1:14" s="21" customFormat="1" ht="12.6" thickTop="1" thickBot="1" x14ac:dyDescent="0.25">
      <c r="A76" s="219" t="s">
        <v>207</v>
      </c>
      <c r="B76" s="125">
        <v>3142</v>
      </c>
      <c r="C76" s="125">
        <v>540</v>
      </c>
      <c r="D76" s="175">
        <v>0</v>
      </c>
      <c r="E76" s="130" t="s">
        <v>144</v>
      </c>
      <c r="F76" s="130" t="s">
        <v>144</v>
      </c>
      <c r="G76" s="130" t="s">
        <v>144</v>
      </c>
      <c r="H76" s="130" t="s">
        <v>144</v>
      </c>
      <c r="I76" s="130" t="s">
        <v>144</v>
      </c>
      <c r="J76" s="175">
        <v>0</v>
      </c>
      <c r="K76" s="175">
        <v>0</v>
      </c>
      <c r="L76" s="175">
        <v>0</v>
      </c>
      <c r="M76" s="130" t="s">
        <v>144</v>
      </c>
      <c r="N76" s="130" t="s">
        <v>144</v>
      </c>
    </row>
    <row r="77" spans="1:14" s="21" customFormat="1" ht="12.6" thickTop="1" thickBot="1" x14ac:dyDescent="0.25">
      <c r="A77" s="219" t="s">
        <v>208</v>
      </c>
      <c r="B77" s="125">
        <v>3143</v>
      </c>
      <c r="C77" s="125">
        <v>550</v>
      </c>
      <c r="D77" s="175">
        <v>0</v>
      </c>
      <c r="E77" s="130" t="s">
        <v>144</v>
      </c>
      <c r="F77" s="130" t="s">
        <v>144</v>
      </c>
      <c r="G77" s="130" t="s">
        <v>144</v>
      </c>
      <c r="H77" s="130" t="s">
        <v>144</v>
      </c>
      <c r="I77" s="130" t="s">
        <v>144</v>
      </c>
      <c r="J77" s="175">
        <v>0</v>
      </c>
      <c r="K77" s="175">
        <v>0</v>
      </c>
      <c r="L77" s="175">
        <v>0</v>
      </c>
      <c r="M77" s="130" t="s">
        <v>144</v>
      </c>
      <c r="N77" s="130" t="s">
        <v>144</v>
      </c>
    </row>
    <row r="78" spans="1:14" s="21" customFormat="1" ht="11.4" thickTop="1" thickBot="1" x14ac:dyDescent="0.25">
      <c r="A78" s="134" t="s">
        <v>209</v>
      </c>
      <c r="B78" s="135">
        <v>3150</v>
      </c>
      <c r="C78" s="135">
        <v>560</v>
      </c>
      <c r="D78" s="177">
        <v>0</v>
      </c>
      <c r="E78" s="130" t="s">
        <v>144</v>
      </c>
      <c r="F78" s="130" t="s">
        <v>144</v>
      </c>
      <c r="G78" s="130" t="s">
        <v>144</v>
      </c>
      <c r="H78" s="130" t="s">
        <v>144</v>
      </c>
      <c r="I78" s="130" t="s">
        <v>144</v>
      </c>
      <c r="J78" s="177">
        <v>0</v>
      </c>
      <c r="K78" s="177">
        <v>0</v>
      </c>
      <c r="L78" s="177">
        <v>0</v>
      </c>
      <c r="M78" s="130" t="s">
        <v>144</v>
      </c>
      <c r="N78" s="130" t="s">
        <v>144</v>
      </c>
    </row>
    <row r="79" spans="1:14" s="21" customFormat="1" ht="11.4" thickTop="1" thickBot="1" x14ac:dyDescent="0.25">
      <c r="A79" s="134" t="s">
        <v>210</v>
      </c>
      <c r="B79" s="135">
        <v>3160</v>
      </c>
      <c r="C79" s="135">
        <v>570</v>
      </c>
      <c r="D79" s="177">
        <v>0</v>
      </c>
      <c r="E79" s="130" t="s">
        <v>144</v>
      </c>
      <c r="F79" s="130" t="s">
        <v>144</v>
      </c>
      <c r="G79" s="130" t="s">
        <v>144</v>
      </c>
      <c r="H79" s="130" t="s">
        <v>144</v>
      </c>
      <c r="I79" s="130" t="s">
        <v>144</v>
      </c>
      <c r="J79" s="177">
        <v>0</v>
      </c>
      <c r="K79" s="177">
        <v>0</v>
      </c>
      <c r="L79" s="177">
        <v>0</v>
      </c>
      <c r="M79" s="130" t="s">
        <v>144</v>
      </c>
      <c r="N79" s="130" t="s">
        <v>144</v>
      </c>
    </row>
    <row r="80" spans="1:14" s="21" customFormat="1" ht="11.4" thickTop="1" thickBot="1" x14ac:dyDescent="0.25">
      <c r="A80" s="133" t="s">
        <v>211</v>
      </c>
      <c r="B80" s="64">
        <v>3200</v>
      </c>
      <c r="C80" s="64">
        <v>580</v>
      </c>
      <c r="D80" s="129">
        <f>SUM(D81:D83)</f>
        <v>0</v>
      </c>
      <c r="E80" s="130" t="s">
        <v>144</v>
      </c>
      <c r="F80" s="130" t="s">
        <v>144</v>
      </c>
      <c r="G80" s="130" t="s">
        <v>144</v>
      </c>
      <c r="H80" s="130" t="s">
        <v>144</v>
      </c>
      <c r="I80" s="130" t="s">
        <v>144</v>
      </c>
      <c r="J80" s="129">
        <f>SUM(J81:J83)</f>
        <v>0</v>
      </c>
      <c r="K80" s="129">
        <f>SUM(K81:K83)</f>
        <v>0</v>
      </c>
      <c r="L80" s="129">
        <f>SUM(L81:L83)</f>
        <v>0</v>
      </c>
      <c r="M80" s="130" t="s">
        <v>144</v>
      </c>
      <c r="N80" s="130" t="s">
        <v>144</v>
      </c>
    </row>
    <row r="81" spans="1:14" s="21" customFormat="1" ht="11.4" thickTop="1" thickBot="1" x14ac:dyDescent="0.25">
      <c r="A81" s="137" t="s">
        <v>212</v>
      </c>
      <c r="B81" s="135">
        <v>3210</v>
      </c>
      <c r="C81" s="135">
        <v>590</v>
      </c>
      <c r="D81" s="177">
        <v>0</v>
      </c>
      <c r="E81" s="130" t="s">
        <v>144</v>
      </c>
      <c r="F81" s="130" t="s">
        <v>144</v>
      </c>
      <c r="G81" s="130" t="s">
        <v>144</v>
      </c>
      <c r="H81" s="130" t="s">
        <v>144</v>
      </c>
      <c r="I81" s="130" t="s">
        <v>144</v>
      </c>
      <c r="J81" s="177">
        <v>0</v>
      </c>
      <c r="K81" s="177">
        <v>0</v>
      </c>
      <c r="L81" s="177">
        <v>0</v>
      </c>
      <c r="M81" s="130" t="s">
        <v>144</v>
      </c>
      <c r="N81" s="130" t="s">
        <v>144</v>
      </c>
    </row>
    <row r="82" spans="1:14" s="21" customFormat="1" ht="11.4" thickTop="1" thickBot="1" x14ac:dyDescent="0.25">
      <c r="A82" s="137" t="s">
        <v>213</v>
      </c>
      <c r="B82" s="135">
        <v>3220</v>
      </c>
      <c r="C82" s="135">
        <v>600</v>
      </c>
      <c r="D82" s="177">
        <v>0</v>
      </c>
      <c r="E82" s="130" t="s">
        <v>144</v>
      </c>
      <c r="F82" s="130" t="s">
        <v>144</v>
      </c>
      <c r="G82" s="130" t="s">
        <v>144</v>
      </c>
      <c r="H82" s="130" t="s">
        <v>144</v>
      </c>
      <c r="I82" s="130" t="s">
        <v>144</v>
      </c>
      <c r="J82" s="177">
        <v>0</v>
      </c>
      <c r="K82" s="177">
        <v>0</v>
      </c>
      <c r="L82" s="177">
        <v>0</v>
      </c>
      <c r="M82" s="130" t="s">
        <v>144</v>
      </c>
      <c r="N82" s="130" t="s">
        <v>144</v>
      </c>
    </row>
    <row r="83" spans="1:14" s="21" customFormat="1" ht="11.4" thickTop="1" thickBot="1" x14ac:dyDescent="0.25">
      <c r="A83" s="134" t="s">
        <v>214</v>
      </c>
      <c r="B83" s="135">
        <v>3230</v>
      </c>
      <c r="C83" s="135">
        <v>610</v>
      </c>
      <c r="D83" s="177">
        <v>0</v>
      </c>
      <c r="E83" s="130" t="s">
        <v>144</v>
      </c>
      <c r="F83" s="130" t="s">
        <v>144</v>
      </c>
      <c r="G83" s="130" t="s">
        <v>144</v>
      </c>
      <c r="H83" s="130" t="s">
        <v>144</v>
      </c>
      <c r="I83" s="130" t="s">
        <v>144</v>
      </c>
      <c r="J83" s="177">
        <v>0</v>
      </c>
      <c r="K83" s="177">
        <v>0</v>
      </c>
      <c r="L83" s="177">
        <v>0</v>
      </c>
      <c r="M83" s="130" t="s">
        <v>144</v>
      </c>
      <c r="N83" s="130" t="s">
        <v>144</v>
      </c>
    </row>
    <row r="84" spans="1:14" s="21" customFormat="1" ht="11.4" thickTop="1" thickBot="1" x14ac:dyDescent="0.25">
      <c r="A84" s="137" t="s">
        <v>215</v>
      </c>
      <c r="B84" s="135">
        <v>3240</v>
      </c>
      <c r="C84" s="135">
        <v>620</v>
      </c>
      <c r="D84" s="177">
        <v>0</v>
      </c>
      <c r="E84" s="130" t="s">
        <v>144</v>
      </c>
      <c r="F84" s="130" t="s">
        <v>144</v>
      </c>
      <c r="G84" s="130" t="s">
        <v>144</v>
      </c>
      <c r="H84" s="130" t="s">
        <v>144</v>
      </c>
      <c r="I84" s="130" t="s">
        <v>144</v>
      </c>
      <c r="J84" s="177">
        <v>0</v>
      </c>
      <c r="K84" s="177">
        <v>0</v>
      </c>
      <c r="L84" s="177">
        <v>0</v>
      </c>
      <c r="M84" s="130" t="s">
        <v>144</v>
      </c>
      <c r="N84" s="130" t="s">
        <v>144</v>
      </c>
    </row>
    <row r="85" spans="1:14" s="21" customFormat="1" ht="11.4" hidden="1" thickTop="1" thickBot="1" x14ac:dyDescent="0.25">
      <c r="A85" s="134"/>
      <c r="B85" s="135"/>
      <c r="C85" s="220">
        <v>630</v>
      </c>
      <c r="D85" s="236"/>
      <c r="E85" s="237"/>
      <c r="F85" s="237"/>
      <c r="G85" s="237"/>
      <c r="H85" s="237"/>
      <c r="I85" s="237"/>
      <c r="J85" s="236"/>
      <c r="K85" s="236"/>
      <c r="L85" s="236"/>
      <c r="M85" s="237"/>
      <c r="N85" s="237"/>
    </row>
    <row r="86" spans="1:14" s="21" customFormat="1" ht="11.4" hidden="1" thickTop="1" thickBot="1" x14ac:dyDescent="0.25">
      <c r="A86" s="134"/>
      <c r="B86" s="135"/>
      <c r="C86" s="220">
        <v>640</v>
      </c>
      <c r="D86" s="236"/>
      <c r="E86" s="237"/>
      <c r="F86" s="237"/>
      <c r="G86" s="237"/>
      <c r="H86" s="237"/>
      <c r="I86" s="237"/>
      <c r="J86" s="236"/>
      <c r="K86" s="236"/>
      <c r="L86" s="236"/>
      <c r="M86" s="237"/>
      <c r="N86" s="237"/>
    </row>
    <row r="87" spans="1:14" s="21" customFormat="1" ht="12.75" hidden="1" customHeight="1" thickTop="1" x14ac:dyDescent="0.2">
      <c r="A87" s="134"/>
      <c r="B87" s="135"/>
      <c r="C87" s="220">
        <v>650</v>
      </c>
      <c r="D87" s="236"/>
      <c r="E87" s="237"/>
      <c r="F87" s="237"/>
      <c r="G87" s="237"/>
      <c r="H87" s="237"/>
      <c r="I87" s="237"/>
      <c r="J87" s="236"/>
      <c r="K87" s="236"/>
      <c r="L87" s="236"/>
      <c r="M87" s="237"/>
      <c r="N87" s="237"/>
    </row>
    <row r="88" spans="1:14" s="21" customFormat="1" ht="12.6" thickTop="1" thickBot="1" x14ac:dyDescent="0.25">
      <c r="A88" s="68" t="s">
        <v>217</v>
      </c>
      <c r="B88" s="64">
        <v>4100</v>
      </c>
      <c r="C88" s="64">
        <v>630</v>
      </c>
      <c r="D88" s="238">
        <f>D89</f>
        <v>0</v>
      </c>
      <c r="E88" s="223" t="s">
        <v>144</v>
      </c>
      <c r="F88" s="223" t="s">
        <v>144</v>
      </c>
      <c r="G88" s="223" t="s">
        <v>144</v>
      </c>
      <c r="H88" s="223" t="s">
        <v>144</v>
      </c>
      <c r="I88" s="223" t="s">
        <v>144</v>
      </c>
      <c r="J88" s="238">
        <f>J89</f>
        <v>0</v>
      </c>
      <c r="K88" s="238">
        <f>K89</f>
        <v>0</v>
      </c>
      <c r="L88" s="238">
        <f>L89</f>
        <v>0</v>
      </c>
      <c r="M88" s="223" t="s">
        <v>144</v>
      </c>
      <c r="N88" s="223" t="s">
        <v>144</v>
      </c>
    </row>
    <row r="89" spans="1:14" s="21" customFormat="1" ht="11.4" thickTop="1" thickBot="1" x14ac:dyDescent="0.25">
      <c r="A89" s="134" t="s">
        <v>218</v>
      </c>
      <c r="B89" s="135">
        <v>4110</v>
      </c>
      <c r="C89" s="135">
        <v>640</v>
      </c>
      <c r="D89" s="239">
        <f>SUM(D90:D92)</f>
        <v>0</v>
      </c>
      <c r="E89" s="223" t="s">
        <v>144</v>
      </c>
      <c r="F89" s="223" t="s">
        <v>144</v>
      </c>
      <c r="G89" s="223" t="s">
        <v>144</v>
      </c>
      <c r="H89" s="223" t="s">
        <v>144</v>
      </c>
      <c r="I89" s="223" t="s">
        <v>144</v>
      </c>
      <c r="J89" s="239">
        <f>SUM(J90:J92)</f>
        <v>0</v>
      </c>
      <c r="K89" s="239">
        <f>SUM(K90:K92)</f>
        <v>0</v>
      </c>
      <c r="L89" s="239">
        <f>SUM(L90:L92)</f>
        <v>0</v>
      </c>
      <c r="M89" s="223" t="s">
        <v>144</v>
      </c>
      <c r="N89" s="223" t="s">
        <v>144</v>
      </c>
    </row>
    <row r="90" spans="1:14" s="21" customFormat="1" ht="11.4" thickTop="1" thickBot="1" x14ac:dyDescent="0.25">
      <c r="A90" s="136" t="s">
        <v>219</v>
      </c>
      <c r="B90" s="125">
        <v>4111</v>
      </c>
      <c r="C90" s="125">
        <v>650</v>
      </c>
      <c r="D90" s="240">
        <v>0</v>
      </c>
      <c r="E90" s="223" t="s">
        <v>144</v>
      </c>
      <c r="F90" s="223" t="s">
        <v>144</v>
      </c>
      <c r="G90" s="223" t="s">
        <v>144</v>
      </c>
      <c r="H90" s="223" t="s">
        <v>144</v>
      </c>
      <c r="I90" s="223" t="s">
        <v>144</v>
      </c>
      <c r="J90" s="240">
        <v>0</v>
      </c>
      <c r="K90" s="240">
        <v>0</v>
      </c>
      <c r="L90" s="240">
        <v>0</v>
      </c>
      <c r="M90" s="223" t="s">
        <v>144</v>
      </c>
      <c r="N90" s="223" t="s">
        <v>144</v>
      </c>
    </row>
    <row r="91" spans="1:14" s="21" customFormat="1" ht="11.4" thickTop="1" thickBot="1" x14ac:dyDescent="0.25">
      <c r="A91" s="136" t="s">
        <v>220</v>
      </c>
      <c r="B91" s="125">
        <v>4112</v>
      </c>
      <c r="C91" s="125">
        <v>660</v>
      </c>
      <c r="D91" s="240">
        <v>0</v>
      </c>
      <c r="E91" s="223" t="s">
        <v>144</v>
      </c>
      <c r="F91" s="223" t="s">
        <v>144</v>
      </c>
      <c r="G91" s="223" t="s">
        <v>144</v>
      </c>
      <c r="H91" s="223" t="s">
        <v>144</v>
      </c>
      <c r="I91" s="223" t="s">
        <v>144</v>
      </c>
      <c r="J91" s="240">
        <v>0</v>
      </c>
      <c r="K91" s="240">
        <v>0</v>
      </c>
      <c r="L91" s="240">
        <v>0</v>
      </c>
      <c r="M91" s="223" t="s">
        <v>144</v>
      </c>
      <c r="N91" s="223" t="s">
        <v>144</v>
      </c>
    </row>
    <row r="92" spans="1:14" s="21" customFormat="1" thickTop="1" thickBot="1" x14ac:dyDescent="0.25">
      <c r="A92" s="35" t="s">
        <v>221</v>
      </c>
      <c r="B92" s="125">
        <v>4113</v>
      </c>
      <c r="C92" s="125">
        <v>670</v>
      </c>
      <c r="D92" s="240">
        <v>0</v>
      </c>
      <c r="E92" s="223" t="s">
        <v>144</v>
      </c>
      <c r="F92" s="223" t="s">
        <v>144</v>
      </c>
      <c r="G92" s="223" t="s">
        <v>144</v>
      </c>
      <c r="H92" s="223" t="s">
        <v>144</v>
      </c>
      <c r="I92" s="223" t="s">
        <v>144</v>
      </c>
      <c r="J92" s="240">
        <v>0</v>
      </c>
      <c r="K92" s="240">
        <v>0</v>
      </c>
      <c r="L92" s="240">
        <v>0</v>
      </c>
      <c r="M92" s="223" t="s">
        <v>144</v>
      </c>
      <c r="N92" s="223" t="s">
        <v>144</v>
      </c>
    </row>
    <row r="93" spans="1:14" s="21" customFormat="1" ht="11.4" hidden="1" thickTop="1" thickBot="1" x14ac:dyDescent="0.25">
      <c r="A93" s="134"/>
      <c r="B93" s="135"/>
      <c r="C93" s="64"/>
      <c r="D93" s="240"/>
      <c r="E93" s="223"/>
      <c r="F93" s="223"/>
      <c r="G93" s="223"/>
      <c r="H93" s="223"/>
      <c r="I93" s="223"/>
      <c r="J93" s="240">
        <v>0</v>
      </c>
      <c r="K93" s="240">
        <v>0</v>
      </c>
      <c r="L93" s="240">
        <v>0</v>
      </c>
      <c r="M93" s="223"/>
      <c r="N93" s="223"/>
    </row>
    <row r="94" spans="1:14" s="21" customFormat="1" ht="11.4" hidden="1" thickTop="1" thickBot="1" x14ac:dyDescent="0.25">
      <c r="A94" s="218"/>
      <c r="B94" s="125"/>
      <c r="C94" s="64"/>
      <c r="D94" s="240"/>
      <c r="E94" s="223"/>
      <c r="F94" s="223"/>
      <c r="G94" s="223"/>
      <c r="H94" s="223"/>
      <c r="I94" s="223"/>
      <c r="J94" s="240">
        <v>0</v>
      </c>
      <c r="K94" s="240">
        <v>0</v>
      </c>
      <c r="L94" s="240">
        <v>0</v>
      </c>
      <c r="M94" s="223"/>
      <c r="N94" s="223"/>
    </row>
    <row r="95" spans="1:14" s="21" customFormat="1" ht="11.4" hidden="1" thickTop="1" thickBot="1" x14ac:dyDescent="0.25">
      <c r="A95" s="218"/>
      <c r="B95" s="125"/>
      <c r="C95" s="64"/>
      <c r="D95" s="240"/>
      <c r="E95" s="223"/>
      <c r="F95" s="223"/>
      <c r="G95" s="223"/>
      <c r="H95" s="223"/>
      <c r="I95" s="223"/>
      <c r="J95" s="240">
        <v>0</v>
      </c>
      <c r="K95" s="240">
        <v>0</v>
      </c>
      <c r="L95" s="240">
        <v>0</v>
      </c>
      <c r="M95" s="223"/>
      <c r="N95" s="223"/>
    </row>
    <row r="96" spans="1:14" s="21" customFormat="1" ht="11.4" hidden="1" thickTop="1" thickBot="1" x14ac:dyDescent="0.25">
      <c r="A96" s="136"/>
      <c r="B96" s="125"/>
      <c r="C96" s="64"/>
      <c r="D96" s="240"/>
      <c r="E96" s="223"/>
      <c r="F96" s="223"/>
      <c r="G96" s="223"/>
      <c r="H96" s="223"/>
      <c r="I96" s="223"/>
      <c r="J96" s="240">
        <v>0</v>
      </c>
      <c r="K96" s="240">
        <v>0</v>
      </c>
      <c r="L96" s="240">
        <v>0</v>
      </c>
      <c r="M96" s="223"/>
      <c r="N96" s="223"/>
    </row>
    <row r="97" spans="1:14" s="21" customFormat="1" ht="12.6" thickTop="1" thickBot="1" x14ac:dyDescent="0.25">
      <c r="A97" s="68" t="s">
        <v>226</v>
      </c>
      <c r="B97" s="64">
        <v>4200</v>
      </c>
      <c r="C97" s="64">
        <v>680</v>
      </c>
      <c r="D97" s="238">
        <f>D98</f>
        <v>0</v>
      </c>
      <c r="E97" s="223" t="s">
        <v>144</v>
      </c>
      <c r="F97" s="223" t="s">
        <v>144</v>
      </c>
      <c r="G97" s="223" t="s">
        <v>144</v>
      </c>
      <c r="H97" s="223" t="s">
        <v>144</v>
      </c>
      <c r="I97" s="223" t="s">
        <v>144</v>
      </c>
      <c r="J97" s="238">
        <f>J98</f>
        <v>0</v>
      </c>
      <c r="K97" s="238">
        <f>K98</f>
        <v>0</v>
      </c>
      <c r="L97" s="238">
        <f>L98</f>
        <v>0</v>
      </c>
      <c r="M97" s="223" t="s">
        <v>144</v>
      </c>
      <c r="N97" s="223" t="s">
        <v>144</v>
      </c>
    </row>
    <row r="98" spans="1:14" s="21" customFormat="1" ht="11.4" thickTop="1" thickBot="1" x14ac:dyDescent="0.25">
      <c r="A98" s="134" t="s">
        <v>227</v>
      </c>
      <c r="B98" s="135">
        <v>4210</v>
      </c>
      <c r="C98" s="135">
        <v>690</v>
      </c>
      <c r="D98" s="239">
        <v>0</v>
      </c>
      <c r="E98" s="223" t="s">
        <v>144</v>
      </c>
      <c r="F98" s="223" t="s">
        <v>144</v>
      </c>
      <c r="G98" s="223" t="s">
        <v>144</v>
      </c>
      <c r="H98" s="223" t="s">
        <v>144</v>
      </c>
      <c r="I98" s="223" t="s">
        <v>144</v>
      </c>
      <c r="J98" s="239">
        <v>0</v>
      </c>
      <c r="K98" s="239">
        <v>0</v>
      </c>
      <c r="L98" s="239">
        <v>0</v>
      </c>
      <c r="M98" s="223" t="s">
        <v>144</v>
      </c>
      <c r="N98" s="223" t="s">
        <v>144</v>
      </c>
    </row>
    <row r="99" spans="1:14" s="21" customFormat="1" ht="10.8" hidden="1" thickTop="1" x14ac:dyDescent="0.2">
      <c r="A99" s="143" t="s">
        <v>228</v>
      </c>
      <c r="B99" s="144">
        <v>4220</v>
      </c>
      <c r="C99" s="224">
        <v>710</v>
      </c>
      <c r="D99" s="225" t="s">
        <v>144</v>
      </c>
      <c r="E99" s="225" t="s">
        <v>144</v>
      </c>
      <c r="F99" s="225"/>
      <c r="G99" s="225" t="s">
        <v>144</v>
      </c>
      <c r="H99" s="225"/>
      <c r="I99" s="225" t="s">
        <v>144</v>
      </c>
      <c r="J99" s="225" t="s">
        <v>144</v>
      </c>
      <c r="K99" s="225"/>
      <c r="L99" s="225" t="s">
        <v>144</v>
      </c>
      <c r="M99" s="225" t="s">
        <v>144</v>
      </c>
    </row>
    <row r="100" spans="1:14" s="21" customFormat="1" ht="3" customHeight="1" thickTop="1" x14ac:dyDescent="0.2">
      <c r="A100" s="226"/>
      <c r="B100" s="227"/>
      <c r="C100" s="228"/>
      <c r="D100" s="229"/>
      <c r="E100" s="229"/>
      <c r="F100" s="229"/>
      <c r="G100" s="229"/>
      <c r="H100" s="229"/>
      <c r="I100" s="229"/>
      <c r="J100" s="229"/>
      <c r="K100" s="229"/>
      <c r="L100" s="241"/>
      <c r="M100" s="229"/>
    </row>
    <row r="101" spans="1:14" x14ac:dyDescent="0.3">
      <c r="A101" s="9" t="str">
        <f>[1]ЗАПОЛНИТЬ!F30</f>
        <v xml:space="preserve">Керівник </v>
      </c>
      <c r="B101" s="230"/>
      <c r="C101" s="230"/>
      <c r="E101" s="87" t="str">
        <f>[1]ЗАПОЛНИТЬ!F26</f>
        <v>Л.О.Темченко</v>
      </c>
      <c r="F101" s="87"/>
      <c r="G101" s="87"/>
      <c r="H101" s="87"/>
      <c r="I101" s="87"/>
    </row>
    <row r="102" spans="1:14" ht="12.75" customHeight="1" x14ac:dyDescent="0.3">
      <c r="B102" s="231" t="s">
        <v>115</v>
      </c>
      <c r="C102" s="231"/>
      <c r="E102" s="189" t="s">
        <v>116</v>
      </c>
      <c r="F102" s="189"/>
      <c r="G102" s="189"/>
      <c r="H102" s="232"/>
      <c r="I102" s="1"/>
    </row>
    <row r="103" spans="1:14" x14ac:dyDescent="0.3">
      <c r="A103" s="9" t="str">
        <f>[1]ЗАПОЛНИТЬ!F31</f>
        <v>Головний бухгалтер</v>
      </c>
      <c r="B103" s="230"/>
      <c r="C103" s="230"/>
      <c r="E103" s="87" t="str">
        <f>[1]ЗАПОЛНИТЬ!F28</f>
        <v>А.М.Трусевич</v>
      </c>
      <c r="F103" s="87"/>
      <c r="G103" s="87"/>
      <c r="H103" s="87"/>
      <c r="I103" s="87"/>
    </row>
    <row r="104" spans="1:14" ht="12" customHeight="1" x14ac:dyDescent="0.3">
      <c r="B104" s="231" t="s">
        <v>115</v>
      </c>
      <c r="C104" s="231"/>
      <c r="E104" s="189" t="s">
        <v>116</v>
      </c>
      <c r="F104" s="189"/>
      <c r="G104" s="189"/>
      <c r="H104" s="232"/>
      <c r="I104" s="1"/>
    </row>
    <row r="105" spans="1:14" x14ac:dyDescent="0.3">
      <c r="A105" s="1" t="str">
        <f>[1]ЗАПОЛНИТЬ!C19</f>
        <v>"11" квітня 2016 року</v>
      </c>
    </row>
    <row r="106" spans="1:14" x14ac:dyDescent="0.3">
      <c r="A106" s="21" t="s">
        <v>229</v>
      </c>
    </row>
  </sheetData>
  <mergeCells count="39">
    <mergeCell ref="B103:C103"/>
    <mergeCell ref="E103:I103"/>
    <mergeCell ref="B104:C104"/>
    <mergeCell ref="E104:G104"/>
    <mergeCell ref="J18:K19"/>
    <mergeCell ref="L18:L20"/>
    <mergeCell ref="M18:N19"/>
    <mergeCell ref="B101:C101"/>
    <mergeCell ref="E101:I101"/>
    <mergeCell ref="B102:C102"/>
    <mergeCell ref="E102:G102"/>
    <mergeCell ref="A15:C15"/>
    <mergeCell ref="E15:M15"/>
    <mergeCell ref="A18:A20"/>
    <mergeCell ref="B18:B20"/>
    <mergeCell ref="C18:C20"/>
    <mergeCell ref="D18:D20"/>
    <mergeCell ref="E18:F19"/>
    <mergeCell ref="G18:G20"/>
    <mergeCell ref="H18:H20"/>
    <mergeCell ref="I18:I20"/>
    <mergeCell ref="A12:C12"/>
    <mergeCell ref="E12:J12"/>
    <mergeCell ref="A13:C13"/>
    <mergeCell ref="E13:M13"/>
    <mergeCell ref="A14:C14"/>
    <mergeCell ref="E14:M14"/>
    <mergeCell ref="B9:J9"/>
    <mergeCell ref="M9:N9"/>
    <mergeCell ref="B10:J10"/>
    <mergeCell ref="M10:N10"/>
    <mergeCell ref="B11:J11"/>
    <mergeCell ref="M11:N11"/>
    <mergeCell ref="I1:M2"/>
    <mergeCell ref="A3:M3"/>
    <mergeCell ref="A4:M4"/>
    <mergeCell ref="A5:C5"/>
    <mergeCell ref="A6:M6"/>
    <mergeCell ref="M8:N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
  <sheetViews>
    <sheetView workbookViewId="0">
      <selection sqref="A1:XFD1048576"/>
    </sheetView>
  </sheetViews>
  <sheetFormatPr defaultRowHeight="14.4" x14ac:dyDescent="0.3"/>
  <cols>
    <col min="1" max="1" width="63.88671875" customWidth="1"/>
    <col min="2" max="2" width="5" customWidth="1"/>
    <col min="3" max="3" width="4" customWidth="1"/>
    <col min="4" max="4" width="9.5546875" customWidth="1"/>
    <col min="5" max="5" width="8.5546875" customWidth="1"/>
    <col min="6" max="6" width="10" customWidth="1"/>
    <col min="7" max="7" width="5.6640625" customWidth="1"/>
    <col min="8" max="8" width="6" customWidth="1"/>
    <col min="9" max="9" width="11.88671875" customWidth="1"/>
    <col min="10" max="10" width="11.6640625" customWidth="1"/>
    <col min="11" max="11" width="7.5546875" customWidth="1"/>
    <col min="12" max="12" width="12" customWidth="1"/>
    <col min="13" max="13" width="9.88671875" customWidth="1"/>
    <col min="14" max="14" width="7.109375" customWidth="1"/>
    <col min="257" max="257" width="63.88671875" customWidth="1"/>
    <col min="258" max="258" width="5" customWidth="1"/>
    <col min="259" max="259" width="4" customWidth="1"/>
    <col min="260" max="260" width="9.5546875" customWidth="1"/>
    <col min="261" max="261" width="8.5546875" customWidth="1"/>
    <col min="262" max="262" width="10" customWidth="1"/>
    <col min="263" max="263" width="5.6640625" customWidth="1"/>
    <col min="264" max="264" width="6" customWidth="1"/>
    <col min="265" max="265" width="11.88671875" customWidth="1"/>
    <col min="266" max="266" width="11.6640625" customWidth="1"/>
    <col min="267" max="267" width="7.5546875" customWidth="1"/>
    <col min="268" max="268" width="12" customWidth="1"/>
    <col min="269" max="269" width="9.88671875" customWidth="1"/>
    <col min="270" max="270" width="7.109375" customWidth="1"/>
    <col min="513" max="513" width="63.88671875" customWidth="1"/>
    <col min="514" max="514" width="5" customWidth="1"/>
    <col min="515" max="515" width="4" customWidth="1"/>
    <col min="516" max="516" width="9.5546875" customWidth="1"/>
    <col min="517" max="517" width="8.5546875" customWidth="1"/>
    <col min="518" max="518" width="10" customWidth="1"/>
    <col min="519" max="519" width="5.6640625" customWidth="1"/>
    <col min="520" max="520" width="6" customWidth="1"/>
    <col min="521" max="521" width="11.88671875" customWidth="1"/>
    <col min="522" max="522" width="11.6640625" customWidth="1"/>
    <col min="523" max="523" width="7.5546875" customWidth="1"/>
    <col min="524" max="524" width="12" customWidth="1"/>
    <col min="525" max="525" width="9.88671875" customWidth="1"/>
    <col min="526" max="526" width="7.109375" customWidth="1"/>
    <col min="769" max="769" width="63.88671875" customWidth="1"/>
    <col min="770" max="770" width="5" customWidth="1"/>
    <col min="771" max="771" width="4" customWidth="1"/>
    <col min="772" max="772" width="9.5546875" customWidth="1"/>
    <col min="773" max="773" width="8.5546875" customWidth="1"/>
    <col min="774" max="774" width="10" customWidth="1"/>
    <col min="775" max="775" width="5.6640625" customWidth="1"/>
    <col min="776" max="776" width="6" customWidth="1"/>
    <col min="777" max="777" width="11.88671875" customWidth="1"/>
    <col min="778" max="778" width="11.6640625" customWidth="1"/>
    <col min="779" max="779" width="7.5546875" customWidth="1"/>
    <col min="780" max="780" width="12" customWidth="1"/>
    <col min="781" max="781" width="9.88671875" customWidth="1"/>
    <col min="782" max="782" width="7.109375" customWidth="1"/>
    <col min="1025" max="1025" width="63.88671875" customWidth="1"/>
    <col min="1026" max="1026" width="5" customWidth="1"/>
    <col min="1027" max="1027" width="4" customWidth="1"/>
    <col min="1028" max="1028" width="9.5546875" customWidth="1"/>
    <col min="1029" max="1029" width="8.5546875" customWidth="1"/>
    <col min="1030" max="1030" width="10" customWidth="1"/>
    <col min="1031" max="1031" width="5.6640625" customWidth="1"/>
    <col min="1032" max="1032" width="6" customWidth="1"/>
    <col min="1033" max="1033" width="11.88671875" customWidth="1"/>
    <col min="1034" max="1034" width="11.6640625" customWidth="1"/>
    <col min="1035" max="1035" width="7.5546875" customWidth="1"/>
    <col min="1036" max="1036" width="12" customWidth="1"/>
    <col min="1037" max="1037" width="9.88671875" customWidth="1"/>
    <col min="1038" max="1038" width="7.109375" customWidth="1"/>
    <col min="1281" max="1281" width="63.88671875" customWidth="1"/>
    <col min="1282" max="1282" width="5" customWidth="1"/>
    <col min="1283" max="1283" width="4" customWidth="1"/>
    <col min="1284" max="1284" width="9.5546875" customWidth="1"/>
    <col min="1285" max="1285" width="8.5546875" customWidth="1"/>
    <col min="1286" max="1286" width="10" customWidth="1"/>
    <col min="1287" max="1287" width="5.6640625" customWidth="1"/>
    <col min="1288" max="1288" width="6" customWidth="1"/>
    <col min="1289" max="1289" width="11.88671875" customWidth="1"/>
    <col min="1290" max="1290" width="11.6640625" customWidth="1"/>
    <col min="1291" max="1291" width="7.5546875" customWidth="1"/>
    <col min="1292" max="1292" width="12" customWidth="1"/>
    <col min="1293" max="1293" width="9.88671875" customWidth="1"/>
    <col min="1294" max="1294" width="7.109375" customWidth="1"/>
    <col min="1537" max="1537" width="63.88671875" customWidth="1"/>
    <col min="1538" max="1538" width="5" customWidth="1"/>
    <col min="1539" max="1539" width="4" customWidth="1"/>
    <col min="1540" max="1540" width="9.5546875" customWidth="1"/>
    <col min="1541" max="1541" width="8.5546875" customWidth="1"/>
    <col min="1542" max="1542" width="10" customWidth="1"/>
    <col min="1543" max="1543" width="5.6640625" customWidth="1"/>
    <col min="1544" max="1544" width="6" customWidth="1"/>
    <col min="1545" max="1545" width="11.88671875" customWidth="1"/>
    <col min="1546" max="1546" width="11.6640625" customWidth="1"/>
    <col min="1547" max="1547" width="7.5546875" customWidth="1"/>
    <col min="1548" max="1548" width="12" customWidth="1"/>
    <col min="1549" max="1549" width="9.88671875" customWidth="1"/>
    <col min="1550" max="1550" width="7.109375" customWidth="1"/>
    <col min="1793" max="1793" width="63.88671875" customWidth="1"/>
    <col min="1794" max="1794" width="5" customWidth="1"/>
    <col min="1795" max="1795" width="4" customWidth="1"/>
    <col min="1796" max="1796" width="9.5546875" customWidth="1"/>
    <col min="1797" max="1797" width="8.5546875" customWidth="1"/>
    <col min="1798" max="1798" width="10" customWidth="1"/>
    <col min="1799" max="1799" width="5.6640625" customWidth="1"/>
    <col min="1800" max="1800" width="6" customWidth="1"/>
    <col min="1801" max="1801" width="11.88671875" customWidth="1"/>
    <col min="1802" max="1802" width="11.6640625" customWidth="1"/>
    <col min="1803" max="1803" width="7.5546875" customWidth="1"/>
    <col min="1804" max="1804" width="12" customWidth="1"/>
    <col min="1805" max="1805" width="9.88671875" customWidth="1"/>
    <col min="1806" max="1806" width="7.109375" customWidth="1"/>
    <col min="2049" max="2049" width="63.88671875" customWidth="1"/>
    <col min="2050" max="2050" width="5" customWidth="1"/>
    <col min="2051" max="2051" width="4" customWidth="1"/>
    <col min="2052" max="2052" width="9.5546875" customWidth="1"/>
    <col min="2053" max="2053" width="8.5546875" customWidth="1"/>
    <col min="2054" max="2054" width="10" customWidth="1"/>
    <col min="2055" max="2055" width="5.6640625" customWidth="1"/>
    <col min="2056" max="2056" width="6" customWidth="1"/>
    <col min="2057" max="2057" width="11.88671875" customWidth="1"/>
    <col min="2058" max="2058" width="11.6640625" customWidth="1"/>
    <col min="2059" max="2059" width="7.5546875" customWidth="1"/>
    <col min="2060" max="2060" width="12" customWidth="1"/>
    <col min="2061" max="2061" width="9.88671875" customWidth="1"/>
    <col min="2062" max="2062" width="7.109375" customWidth="1"/>
    <col min="2305" max="2305" width="63.88671875" customWidth="1"/>
    <col min="2306" max="2306" width="5" customWidth="1"/>
    <col min="2307" max="2307" width="4" customWidth="1"/>
    <col min="2308" max="2308" width="9.5546875" customWidth="1"/>
    <col min="2309" max="2309" width="8.5546875" customWidth="1"/>
    <col min="2310" max="2310" width="10" customWidth="1"/>
    <col min="2311" max="2311" width="5.6640625" customWidth="1"/>
    <col min="2312" max="2312" width="6" customWidth="1"/>
    <col min="2313" max="2313" width="11.88671875" customWidth="1"/>
    <col min="2314" max="2314" width="11.6640625" customWidth="1"/>
    <col min="2315" max="2315" width="7.5546875" customWidth="1"/>
    <col min="2316" max="2316" width="12" customWidth="1"/>
    <col min="2317" max="2317" width="9.88671875" customWidth="1"/>
    <col min="2318" max="2318" width="7.109375" customWidth="1"/>
    <col min="2561" max="2561" width="63.88671875" customWidth="1"/>
    <col min="2562" max="2562" width="5" customWidth="1"/>
    <col min="2563" max="2563" width="4" customWidth="1"/>
    <col min="2564" max="2564" width="9.5546875" customWidth="1"/>
    <col min="2565" max="2565" width="8.5546875" customWidth="1"/>
    <col min="2566" max="2566" width="10" customWidth="1"/>
    <col min="2567" max="2567" width="5.6640625" customWidth="1"/>
    <col min="2568" max="2568" width="6" customWidth="1"/>
    <col min="2569" max="2569" width="11.88671875" customWidth="1"/>
    <col min="2570" max="2570" width="11.6640625" customWidth="1"/>
    <col min="2571" max="2571" width="7.5546875" customWidth="1"/>
    <col min="2572" max="2572" width="12" customWidth="1"/>
    <col min="2573" max="2573" width="9.88671875" customWidth="1"/>
    <col min="2574" max="2574" width="7.109375" customWidth="1"/>
    <col min="2817" max="2817" width="63.88671875" customWidth="1"/>
    <col min="2818" max="2818" width="5" customWidth="1"/>
    <col min="2819" max="2819" width="4" customWidth="1"/>
    <col min="2820" max="2820" width="9.5546875" customWidth="1"/>
    <col min="2821" max="2821" width="8.5546875" customWidth="1"/>
    <col min="2822" max="2822" width="10" customWidth="1"/>
    <col min="2823" max="2823" width="5.6640625" customWidth="1"/>
    <col min="2824" max="2824" width="6" customWidth="1"/>
    <col min="2825" max="2825" width="11.88671875" customWidth="1"/>
    <col min="2826" max="2826" width="11.6640625" customWidth="1"/>
    <col min="2827" max="2827" width="7.5546875" customWidth="1"/>
    <col min="2828" max="2828" width="12" customWidth="1"/>
    <col min="2829" max="2829" width="9.88671875" customWidth="1"/>
    <col min="2830" max="2830" width="7.109375" customWidth="1"/>
    <col min="3073" max="3073" width="63.88671875" customWidth="1"/>
    <col min="3074" max="3074" width="5" customWidth="1"/>
    <col min="3075" max="3075" width="4" customWidth="1"/>
    <col min="3076" max="3076" width="9.5546875" customWidth="1"/>
    <col min="3077" max="3077" width="8.5546875" customWidth="1"/>
    <col min="3078" max="3078" width="10" customWidth="1"/>
    <col min="3079" max="3079" width="5.6640625" customWidth="1"/>
    <col min="3080" max="3080" width="6" customWidth="1"/>
    <col min="3081" max="3081" width="11.88671875" customWidth="1"/>
    <col min="3082" max="3082" width="11.6640625" customWidth="1"/>
    <col min="3083" max="3083" width="7.5546875" customWidth="1"/>
    <col min="3084" max="3084" width="12" customWidth="1"/>
    <col min="3085" max="3085" width="9.88671875" customWidth="1"/>
    <col min="3086" max="3086" width="7.109375" customWidth="1"/>
    <col min="3329" max="3329" width="63.88671875" customWidth="1"/>
    <col min="3330" max="3330" width="5" customWidth="1"/>
    <col min="3331" max="3331" width="4" customWidth="1"/>
    <col min="3332" max="3332" width="9.5546875" customWidth="1"/>
    <col min="3333" max="3333" width="8.5546875" customWidth="1"/>
    <col min="3334" max="3334" width="10" customWidth="1"/>
    <col min="3335" max="3335" width="5.6640625" customWidth="1"/>
    <col min="3336" max="3336" width="6" customWidth="1"/>
    <col min="3337" max="3337" width="11.88671875" customWidth="1"/>
    <col min="3338" max="3338" width="11.6640625" customWidth="1"/>
    <col min="3339" max="3339" width="7.5546875" customWidth="1"/>
    <col min="3340" max="3340" width="12" customWidth="1"/>
    <col min="3341" max="3341" width="9.88671875" customWidth="1"/>
    <col min="3342" max="3342" width="7.109375" customWidth="1"/>
    <col min="3585" max="3585" width="63.88671875" customWidth="1"/>
    <col min="3586" max="3586" width="5" customWidth="1"/>
    <col min="3587" max="3587" width="4" customWidth="1"/>
    <col min="3588" max="3588" width="9.5546875" customWidth="1"/>
    <col min="3589" max="3589" width="8.5546875" customWidth="1"/>
    <col min="3590" max="3590" width="10" customWidth="1"/>
    <col min="3591" max="3591" width="5.6640625" customWidth="1"/>
    <col min="3592" max="3592" width="6" customWidth="1"/>
    <col min="3593" max="3593" width="11.88671875" customWidth="1"/>
    <col min="3594" max="3594" width="11.6640625" customWidth="1"/>
    <col min="3595" max="3595" width="7.5546875" customWidth="1"/>
    <col min="3596" max="3596" width="12" customWidth="1"/>
    <col min="3597" max="3597" width="9.88671875" customWidth="1"/>
    <col min="3598" max="3598" width="7.109375" customWidth="1"/>
    <col min="3841" max="3841" width="63.88671875" customWidth="1"/>
    <col min="3842" max="3842" width="5" customWidth="1"/>
    <col min="3843" max="3843" width="4" customWidth="1"/>
    <col min="3844" max="3844" width="9.5546875" customWidth="1"/>
    <col min="3845" max="3845" width="8.5546875" customWidth="1"/>
    <col min="3846" max="3846" width="10" customWidth="1"/>
    <col min="3847" max="3847" width="5.6640625" customWidth="1"/>
    <col min="3848" max="3848" width="6" customWidth="1"/>
    <col min="3849" max="3849" width="11.88671875" customWidth="1"/>
    <col min="3850" max="3850" width="11.6640625" customWidth="1"/>
    <col min="3851" max="3851" width="7.5546875" customWidth="1"/>
    <col min="3852" max="3852" width="12" customWidth="1"/>
    <col min="3853" max="3853" width="9.88671875" customWidth="1"/>
    <col min="3854" max="3854" width="7.109375" customWidth="1"/>
    <col min="4097" max="4097" width="63.88671875" customWidth="1"/>
    <col min="4098" max="4098" width="5" customWidth="1"/>
    <col min="4099" max="4099" width="4" customWidth="1"/>
    <col min="4100" max="4100" width="9.5546875" customWidth="1"/>
    <col min="4101" max="4101" width="8.5546875" customWidth="1"/>
    <col min="4102" max="4102" width="10" customWidth="1"/>
    <col min="4103" max="4103" width="5.6640625" customWidth="1"/>
    <col min="4104" max="4104" width="6" customWidth="1"/>
    <col min="4105" max="4105" width="11.88671875" customWidth="1"/>
    <col min="4106" max="4106" width="11.6640625" customWidth="1"/>
    <col min="4107" max="4107" width="7.5546875" customWidth="1"/>
    <col min="4108" max="4108" width="12" customWidth="1"/>
    <col min="4109" max="4109" width="9.88671875" customWidth="1"/>
    <col min="4110" max="4110" width="7.109375" customWidth="1"/>
    <col min="4353" max="4353" width="63.88671875" customWidth="1"/>
    <col min="4354" max="4354" width="5" customWidth="1"/>
    <col min="4355" max="4355" width="4" customWidth="1"/>
    <col min="4356" max="4356" width="9.5546875" customWidth="1"/>
    <col min="4357" max="4357" width="8.5546875" customWidth="1"/>
    <col min="4358" max="4358" width="10" customWidth="1"/>
    <col min="4359" max="4359" width="5.6640625" customWidth="1"/>
    <col min="4360" max="4360" width="6" customWidth="1"/>
    <col min="4361" max="4361" width="11.88671875" customWidth="1"/>
    <col min="4362" max="4362" width="11.6640625" customWidth="1"/>
    <col min="4363" max="4363" width="7.5546875" customWidth="1"/>
    <col min="4364" max="4364" width="12" customWidth="1"/>
    <col min="4365" max="4365" width="9.88671875" customWidth="1"/>
    <col min="4366" max="4366" width="7.109375" customWidth="1"/>
    <col min="4609" max="4609" width="63.88671875" customWidth="1"/>
    <col min="4610" max="4610" width="5" customWidth="1"/>
    <col min="4611" max="4611" width="4" customWidth="1"/>
    <col min="4612" max="4612" width="9.5546875" customWidth="1"/>
    <col min="4613" max="4613" width="8.5546875" customWidth="1"/>
    <col min="4614" max="4614" width="10" customWidth="1"/>
    <col min="4615" max="4615" width="5.6640625" customWidth="1"/>
    <col min="4616" max="4616" width="6" customWidth="1"/>
    <col min="4617" max="4617" width="11.88671875" customWidth="1"/>
    <col min="4618" max="4618" width="11.6640625" customWidth="1"/>
    <col min="4619" max="4619" width="7.5546875" customWidth="1"/>
    <col min="4620" max="4620" width="12" customWidth="1"/>
    <col min="4621" max="4621" width="9.88671875" customWidth="1"/>
    <col min="4622" max="4622" width="7.109375" customWidth="1"/>
    <col min="4865" max="4865" width="63.88671875" customWidth="1"/>
    <col min="4866" max="4866" width="5" customWidth="1"/>
    <col min="4867" max="4867" width="4" customWidth="1"/>
    <col min="4868" max="4868" width="9.5546875" customWidth="1"/>
    <col min="4869" max="4869" width="8.5546875" customWidth="1"/>
    <col min="4870" max="4870" width="10" customWidth="1"/>
    <col min="4871" max="4871" width="5.6640625" customWidth="1"/>
    <col min="4872" max="4872" width="6" customWidth="1"/>
    <col min="4873" max="4873" width="11.88671875" customWidth="1"/>
    <col min="4874" max="4874" width="11.6640625" customWidth="1"/>
    <col min="4875" max="4875" width="7.5546875" customWidth="1"/>
    <col min="4876" max="4876" width="12" customWidth="1"/>
    <col min="4877" max="4877" width="9.88671875" customWidth="1"/>
    <col min="4878" max="4878" width="7.109375" customWidth="1"/>
    <col min="5121" max="5121" width="63.88671875" customWidth="1"/>
    <col min="5122" max="5122" width="5" customWidth="1"/>
    <col min="5123" max="5123" width="4" customWidth="1"/>
    <col min="5124" max="5124" width="9.5546875" customWidth="1"/>
    <col min="5125" max="5125" width="8.5546875" customWidth="1"/>
    <col min="5126" max="5126" width="10" customWidth="1"/>
    <col min="5127" max="5127" width="5.6640625" customWidth="1"/>
    <col min="5128" max="5128" width="6" customWidth="1"/>
    <col min="5129" max="5129" width="11.88671875" customWidth="1"/>
    <col min="5130" max="5130" width="11.6640625" customWidth="1"/>
    <col min="5131" max="5131" width="7.5546875" customWidth="1"/>
    <col min="5132" max="5132" width="12" customWidth="1"/>
    <col min="5133" max="5133" width="9.88671875" customWidth="1"/>
    <col min="5134" max="5134" width="7.109375" customWidth="1"/>
    <col min="5377" max="5377" width="63.88671875" customWidth="1"/>
    <col min="5378" max="5378" width="5" customWidth="1"/>
    <col min="5379" max="5379" width="4" customWidth="1"/>
    <col min="5380" max="5380" width="9.5546875" customWidth="1"/>
    <col min="5381" max="5381" width="8.5546875" customWidth="1"/>
    <col min="5382" max="5382" width="10" customWidth="1"/>
    <col min="5383" max="5383" width="5.6640625" customWidth="1"/>
    <col min="5384" max="5384" width="6" customWidth="1"/>
    <col min="5385" max="5385" width="11.88671875" customWidth="1"/>
    <col min="5386" max="5386" width="11.6640625" customWidth="1"/>
    <col min="5387" max="5387" width="7.5546875" customWidth="1"/>
    <col min="5388" max="5388" width="12" customWidth="1"/>
    <col min="5389" max="5389" width="9.88671875" customWidth="1"/>
    <col min="5390" max="5390" width="7.109375" customWidth="1"/>
    <col min="5633" max="5633" width="63.88671875" customWidth="1"/>
    <col min="5634" max="5634" width="5" customWidth="1"/>
    <col min="5635" max="5635" width="4" customWidth="1"/>
    <col min="5636" max="5636" width="9.5546875" customWidth="1"/>
    <col min="5637" max="5637" width="8.5546875" customWidth="1"/>
    <col min="5638" max="5638" width="10" customWidth="1"/>
    <col min="5639" max="5639" width="5.6640625" customWidth="1"/>
    <col min="5640" max="5640" width="6" customWidth="1"/>
    <col min="5641" max="5641" width="11.88671875" customWidth="1"/>
    <col min="5642" max="5642" width="11.6640625" customWidth="1"/>
    <col min="5643" max="5643" width="7.5546875" customWidth="1"/>
    <col min="5644" max="5644" width="12" customWidth="1"/>
    <col min="5645" max="5645" width="9.88671875" customWidth="1"/>
    <col min="5646" max="5646" width="7.109375" customWidth="1"/>
    <col min="5889" max="5889" width="63.88671875" customWidth="1"/>
    <col min="5890" max="5890" width="5" customWidth="1"/>
    <col min="5891" max="5891" width="4" customWidth="1"/>
    <col min="5892" max="5892" width="9.5546875" customWidth="1"/>
    <col min="5893" max="5893" width="8.5546875" customWidth="1"/>
    <col min="5894" max="5894" width="10" customWidth="1"/>
    <col min="5895" max="5895" width="5.6640625" customWidth="1"/>
    <col min="5896" max="5896" width="6" customWidth="1"/>
    <col min="5897" max="5897" width="11.88671875" customWidth="1"/>
    <col min="5898" max="5898" width="11.6640625" customWidth="1"/>
    <col min="5899" max="5899" width="7.5546875" customWidth="1"/>
    <col min="5900" max="5900" width="12" customWidth="1"/>
    <col min="5901" max="5901" width="9.88671875" customWidth="1"/>
    <col min="5902" max="5902" width="7.109375" customWidth="1"/>
    <col min="6145" max="6145" width="63.88671875" customWidth="1"/>
    <col min="6146" max="6146" width="5" customWidth="1"/>
    <col min="6147" max="6147" width="4" customWidth="1"/>
    <col min="6148" max="6148" width="9.5546875" customWidth="1"/>
    <col min="6149" max="6149" width="8.5546875" customWidth="1"/>
    <col min="6150" max="6150" width="10" customWidth="1"/>
    <col min="6151" max="6151" width="5.6640625" customWidth="1"/>
    <col min="6152" max="6152" width="6" customWidth="1"/>
    <col min="6153" max="6153" width="11.88671875" customWidth="1"/>
    <col min="6154" max="6154" width="11.6640625" customWidth="1"/>
    <col min="6155" max="6155" width="7.5546875" customWidth="1"/>
    <col min="6156" max="6156" width="12" customWidth="1"/>
    <col min="6157" max="6157" width="9.88671875" customWidth="1"/>
    <col min="6158" max="6158" width="7.109375" customWidth="1"/>
    <col min="6401" max="6401" width="63.88671875" customWidth="1"/>
    <col min="6402" max="6402" width="5" customWidth="1"/>
    <col min="6403" max="6403" width="4" customWidth="1"/>
    <col min="6404" max="6404" width="9.5546875" customWidth="1"/>
    <col min="6405" max="6405" width="8.5546875" customWidth="1"/>
    <col min="6406" max="6406" width="10" customWidth="1"/>
    <col min="6407" max="6407" width="5.6640625" customWidth="1"/>
    <col min="6408" max="6408" width="6" customWidth="1"/>
    <col min="6409" max="6409" width="11.88671875" customWidth="1"/>
    <col min="6410" max="6410" width="11.6640625" customWidth="1"/>
    <col min="6411" max="6411" width="7.5546875" customWidth="1"/>
    <col min="6412" max="6412" width="12" customWidth="1"/>
    <col min="6413" max="6413" width="9.88671875" customWidth="1"/>
    <col min="6414" max="6414" width="7.109375" customWidth="1"/>
    <col min="6657" max="6657" width="63.88671875" customWidth="1"/>
    <col min="6658" max="6658" width="5" customWidth="1"/>
    <col min="6659" max="6659" width="4" customWidth="1"/>
    <col min="6660" max="6660" width="9.5546875" customWidth="1"/>
    <col min="6661" max="6661" width="8.5546875" customWidth="1"/>
    <col min="6662" max="6662" width="10" customWidth="1"/>
    <col min="6663" max="6663" width="5.6640625" customWidth="1"/>
    <col min="6664" max="6664" width="6" customWidth="1"/>
    <col min="6665" max="6665" width="11.88671875" customWidth="1"/>
    <col min="6666" max="6666" width="11.6640625" customWidth="1"/>
    <col min="6667" max="6667" width="7.5546875" customWidth="1"/>
    <col min="6668" max="6668" width="12" customWidth="1"/>
    <col min="6669" max="6669" width="9.88671875" customWidth="1"/>
    <col min="6670" max="6670" width="7.109375" customWidth="1"/>
    <col min="6913" max="6913" width="63.88671875" customWidth="1"/>
    <col min="6914" max="6914" width="5" customWidth="1"/>
    <col min="6915" max="6915" width="4" customWidth="1"/>
    <col min="6916" max="6916" width="9.5546875" customWidth="1"/>
    <col min="6917" max="6917" width="8.5546875" customWidth="1"/>
    <col min="6918" max="6918" width="10" customWidth="1"/>
    <col min="6919" max="6919" width="5.6640625" customWidth="1"/>
    <col min="6920" max="6920" width="6" customWidth="1"/>
    <col min="6921" max="6921" width="11.88671875" customWidth="1"/>
    <col min="6922" max="6922" width="11.6640625" customWidth="1"/>
    <col min="6923" max="6923" width="7.5546875" customWidth="1"/>
    <col min="6924" max="6924" width="12" customWidth="1"/>
    <col min="6925" max="6925" width="9.88671875" customWidth="1"/>
    <col min="6926" max="6926" width="7.109375" customWidth="1"/>
    <col min="7169" max="7169" width="63.88671875" customWidth="1"/>
    <col min="7170" max="7170" width="5" customWidth="1"/>
    <col min="7171" max="7171" width="4" customWidth="1"/>
    <col min="7172" max="7172" width="9.5546875" customWidth="1"/>
    <col min="7173" max="7173" width="8.5546875" customWidth="1"/>
    <col min="7174" max="7174" width="10" customWidth="1"/>
    <col min="7175" max="7175" width="5.6640625" customWidth="1"/>
    <col min="7176" max="7176" width="6" customWidth="1"/>
    <col min="7177" max="7177" width="11.88671875" customWidth="1"/>
    <col min="7178" max="7178" width="11.6640625" customWidth="1"/>
    <col min="7179" max="7179" width="7.5546875" customWidth="1"/>
    <col min="7180" max="7180" width="12" customWidth="1"/>
    <col min="7181" max="7181" width="9.88671875" customWidth="1"/>
    <col min="7182" max="7182" width="7.109375" customWidth="1"/>
    <col min="7425" max="7425" width="63.88671875" customWidth="1"/>
    <col min="7426" max="7426" width="5" customWidth="1"/>
    <col min="7427" max="7427" width="4" customWidth="1"/>
    <col min="7428" max="7428" width="9.5546875" customWidth="1"/>
    <col min="7429" max="7429" width="8.5546875" customWidth="1"/>
    <col min="7430" max="7430" width="10" customWidth="1"/>
    <col min="7431" max="7431" width="5.6640625" customWidth="1"/>
    <col min="7432" max="7432" width="6" customWidth="1"/>
    <col min="7433" max="7433" width="11.88671875" customWidth="1"/>
    <col min="7434" max="7434" width="11.6640625" customWidth="1"/>
    <col min="7435" max="7435" width="7.5546875" customWidth="1"/>
    <col min="7436" max="7436" width="12" customWidth="1"/>
    <col min="7437" max="7437" width="9.88671875" customWidth="1"/>
    <col min="7438" max="7438" width="7.109375" customWidth="1"/>
    <col min="7681" max="7681" width="63.88671875" customWidth="1"/>
    <col min="7682" max="7682" width="5" customWidth="1"/>
    <col min="7683" max="7683" width="4" customWidth="1"/>
    <col min="7684" max="7684" width="9.5546875" customWidth="1"/>
    <col min="7685" max="7685" width="8.5546875" customWidth="1"/>
    <col min="7686" max="7686" width="10" customWidth="1"/>
    <col min="7687" max="7687" width="5.6640625" customWidth="1"/>
    <col min="7688" max="7688" width="6" customWidth="1"/>
    <col min="7689" max="7689" width="11.88671875" customWidth="1"/>
    <col min="7690" max="7690" width="11.6640625" customWidth="1"/>
    <col min="7691" max="7691" width="7.5546875" customWidth="1"/>
    <col min="7692" max="7692" width="12" customWidth="1"/>
    <col min="7693" max="7693" width="9.88671875" customWidth="1"/>
    <col min="7694" max="7694" width="7.109375" customWidth="1"/>
    <col min="7937" max="7937" width="63.88671875" customWidth="1"/>
    <col min="7938" max="7938" width="5" customWidth="1"/>
    <col min="7939" max="7939" width="4" customWidth="1"/>
    <col min="7940" max="7940" width="9.5546875" customWidth="1"/>
    <col min="7941" max="7941" width="8.5546875" customWidth="1"/>
    <col min="7942" max="7942" width="10" customWidth="1"/>
    <col min="7943" max="7943" width="5.6640625" customWidth="1"/>
    <col min="7944" max="7944" width="6" customWidth="1"/>
    <col min="7945" max="7945" width="11.88671875" customWidth="1"/>
    <col min="7946" max="7946" width="11.6640625" customWidth="1"/>
    <col min="7947" max="7947" width="7.5546875" customWidth="1"/>
    <col min="7948" max="7948" width="12" customWidth="1"/>
    <col min="7949" max="7949" width="9.88671875" customWidth="1"/>
    <col min="7950" max="7950" width="7.109375" customWidth="1"/>
    <col min="8193" max="8193" width="63.88671875" customWidth="1"/>
    <col min="8194" max="8194" width="5" customWidth="1"/>
    <col min="8195" max="8195" width="4" customWidth="1"/>
    <col min="8196" max="8196" width="9.5546875" customWidth="1"/>
    <col min="8197" max="8197" width="8.5546875" customWidth="1"/>
    <col min="8198" max="8198" width="10" customWidth="1"/>
    <col min="8199" max="8199" width="5.6640625" customWidth="1"/>
    <col min="8200" max="8200" width="6" customWidth="1"/>
    <col min="8201" max="8201" width="11.88671875" customWidth="1"/>
    <col min="8202" max="8202" width="11.6640625" customWidth="1"/>
    <col min="8203" max="8203" width="7.5546875" customWidth="1"/>
    <col min="8204" max="8204" width="12" customWidth="1"/>
    <col min="8205" max="8205" width="9.88671875" customWidth="1"/>
    <col min="8206" max="8206" width="7.109375" customWidth="1"/>
    <col min="8449" max="8449" width="63.88671875" customWidth="1"/>
    <col min="8450" max="8450" width="5" customWidth="1"/>
    <col min="8451" max="8451" width="4" customWidth="1"/>
    <col min="8452" max="8452" width="9.5546875" customWidth="1"/>
    <col min="8453" max="8453" width="8.5546875" customWidth="1"/>
    <col min="8454" max="8454" width="10" customWidth="1"/>
    <col min="8455" max="8455" width="5.6640625" customWidth="1"/>
    <col min="8456" max="8456" width="6" customWidth="1"/>
    <col min="8457" max="8457" width="11.88671875" customWidth="1"/>
    <col min="8458" max="8458" width="11.6640625" customWidth="1"/>
    <col min="8459" max="8459" width="7.5546875" customWidth="1"/>
    <col min="8460" max="8460" width="12" customWidth="1"/>
    <col min="8461" max="8461" width="9.88671875" customWidth="1"/>
    <col min="8462" max="8462" width="7.109375" customWidth="1"/>
    <col min="8705" max="8705" width="63.88671875" customWidth="1"/>
    <col min="8706" max="8706" width="5" customWidth="1"/>
    <col min="8707" max="8707" width="4" customWidth="1"/>
    <col min="8708" max="8708" width="9.5546875" customWidth="1"/>
    <col min="8709" max="8709" width="8.5546875" customWidth="1"/>
    <col min="8710" max="8710" width="10" customWidth="1"/>
    <col min="8711" max="8711" width="5.6640625" customWidth="1"/>
    <col min="8712" max="8712" width="6" customWidth="1"/>
    <col min="8713" max="8713" width="11.88671875" customWidth="1"/>
    <col min="8714" max="8714" width="11.6640625" customWidth="1"/>
    <col min="8715" max="8715" width="7.5546875" customWidth="1"/>
    <col min="8716" max="8716" width="12" customWidth="1"/>
    <col min="8717" max="8717" width="9.88671875" customWidth="1"/>
    <col min="8718" max="8718" width="7.109375" customWidth="1"/>
    <col min="8961" max="8961" width="63.88671875" customWidth="1"/>
    <col min="8962" max="8962" width="5" customWidth="1"/>
    <col min="8963" max="8963" width="4" customWidth="1"/>
    <col min="8964" max="8964" width="9.5546875" customWidth="1"/>
    <col min="8965" max="8965" width="8.5546875" customWidth="1"/>
    <col min="8966" max="8966" width="10" customWidth="1"/>
    <col min="8967" max="8967" width="5.6640625" customWidth="1"/>
    <col min="8968" max="8968" width="6" customWidth="1"/>
    <col min="8969" max="8969" width="11.88671875" customWidth="1"/>
    <col min="8970" max="8970" width="11.6640625" customWidth="1"/>
    <col min="8971" max="8971" width="7.5546875" customWidth="1"/>
    <col min="8972" max="8972" width="12" customWidth="1"/>
    <col min="8973" max="8973" width="9.88671875" customWidth="1"/>
    <col min="8974" max="8974" width="7.109375" customWidth="1"/>
    <col min="9217" max="9217" width="63.88671875" customWidth="1"/>
    <col min="9218" max="9218" width="5" customWidth="1"/>
    <col min="9219" max="9219" width="4" customWidth="1"/>
    <col min="9220" max="9220" width="9.5546875" customWidth="1"/>
    <col min="9221" max="9221" width="8.5546875" customWidth="1"/>
    <col min="9222" max="9222" width="10" customWidth="1"/>
    <col min="9223" max="9223" width="5.6640625" customWidth="1"/>
    <col min="9224" max="9224" width="6" customWidth="1"/>
    <col min="9225" max="9225" width="11.88671875" customWidth="1"/>
    <col min="9226" max="9226" width="11.6640625" customWidth="1"/>
    <col min="9227" max="9227" width="7.5546875" customWidth="1"/>
    <col min="9228" max="9228" width="12" customWidth="1"/>
    <col min="9229" max="9229" width="9.88671875" customWidth="1"/>
    <col min="9230" max="9230" width="7.109375" customWidth="1"/>
    <col min="9473" max="9473" width="63.88671875" customWidth="1"/>
    <col min="9474" max="9474" width="5" customWidth="1"/>
    <col min="9475" max="9475" width="4" customWidth="1"/>
    <col min="9476" max="9476" width="9.5546875" customWidth="1"/>
    <col min="9477" max="9477" width="8.5546875" customWidth="1"/>
    <col min="9478" max="9478" width="10" customWidth="1"/>
    <col min="9479" max="9479" width="5.6640625" customWidth="1"/>
    <col min="9480" max="9480" width="6" customWidth="1"/>
    <col min="9481" max="9481" width="11.88671875" customWidth="1"/>
    <col min="9482" max="9482" width="11.6640625" customWidth="1"/>
    <col min="9483" max="9483" width="7.5546875" customWidth="1"/>
    <col min="9484" max="9484" width="12" customWidth="1"/>
    <col min="9485" max="9485" width="9.88671875" customWidth="1"/>
    <col min="9486" max="9486" width="7.109375" customWidth="1"/>
    <col min="9729" max="9729" width="63.88671875" customWidth="1"/>
    <col min="9730" max="9730" width="5" customWidth="1"/>
    <col min="9731" max="9731" width="4" customWidth="1"/>
    <col min="9732" max="9732" width="9.5546875" customWidth="1"/>
    <col min="9733" max="9733" width="8.5546875" customWidth="1"/>
    <col min="9734" max="9734" width="10" customWidth="1"/>
    <col min="9735" max="9735" width="5.6640625" customWidth="1"/>
    <col min="9736" max="9736" width="6" customWidth="1"/>
    <col min="9737" max="9737" width="11.88671875" customWidth="1"/>
    <col min="9738" max="9738" width="11.6640625" customWidth="1"/>
    <col min="9739" max="9739" width="7.5546875" customWidth="1"/>
    <col min="9740" max="9740" width="12" customWidth="1"/>
    <col min="9741" max="9741" width="9.88671875" customWidth="1"/>
    <col min="9742" max="9742" width="7.109375" customWidth="1"/>
    <col min="9985" max="9985" width="63.88671875" customWidth="1"/>
    <col min="9986" max="9986" width="5" customWidth="1"/>
    <col min="9987" max="9987" width="4" customWidth="1"/>
    <col min="9988" max="9988" width="9.5546875" customWidth="1"/>
    <col min="9989" max="9989" width="8.5546875" customWidth="1"/>
    <col min="9990" max="9990" width="10" customWidth="1"/>
    <col min="9991" max="9991" width="5.6640625" customWidth="1"/>
    <col min="9992" max="9992" width="6" customWidth="1"/>
    <col min="9993" max="9993" width="11.88671875" customWidth="1"/>
    <col min="9994" max="9994" width="11.6640625" customWidth="1"/>
    <col min="9995" max="9995" width="7.5546875" customWidth="1"/>
    <col min="9996" max="9996" width="12" customWidth="1"/>
    <col min="9997" max="9997" width="9.88671875" customWidth="1"/>
    <col min="9998" max="9998" width="7.109375" customWidth="1"/>
    <col min="10241" max="10241" width="63.88671875" customWidth="1"/>
    <col min="10242" max="10242" width="5" customWidth="1"/>
    <col min="10243" max="10243" width="4" customWidth="1"/>
    <col min="10244" max="10244" width="9.5546875" customWidth="1"/>
    <col min="10245" max="10245" width="8.5546875" customWidth="1"/>
    <col min="10246" max="10246" width="10" customWidth="1"/>
    <col min="10247" max="10247" width="5.6640625" customWidth="1"/>
    <col min="10248" max="10248" width="6" customWidth="1"/>
    <col min="10249" max="10249" width="11.88671875" customWidth="1"/>
    <col min="10250" max="10250" width="11.6640625" customWidth="1"/>
    <col min="10251" max="10251" width="7.5546875" customWidth="1"/>
    <col min="10252" max="10252" width="12" customWidth="1"/>
    <col min="10253" max="10253" width="9.88671875" customWidth="1"/>
    <col min="10254" max="10254" width="7.109375" customWidth="1"/>
    <col min="10497" max="10497" width="63.88671875" customWidth="1"/>
    <col min="10498" max="10498" width="5" customWidth="1"/>
    <col min="10499" max="10499" width="4" customWidth="1"/>
    <col min="10500" max="10500" width="9.5546875" customWidth="1"/>
    <col min="10501" max="10501" width="8.5546875" customWidth="1"/>
    <col min="10502" max="10502" width="10" customWidth="1"/>
    <col min="10503" max="10503" width="5.6640625" customWidth="1"/>
    <col min="10504" max="10504" width="6" customWidth="1"/>
    <col min="10505" max="10505" width="11.88671875" customWidth="1"/>
    <col min="10506" max="10506" width="11.6640625" customWidth="1"/>
    <col min="10507" max="10507" width="7.5546875" customWidth="1"/>
    <col min="10508" max="10508" width="12" customWidth="1"/>
    <col min="10509" max="10509" width="9.88671875" customWidth="1"/>
    <col min="10510" max="10510" width="7.109375" customWidth="1"/>
    <col min="10753" max="10753" width="63.88671875" customWidth="1"/>
    <col min="10754" max="10754" width="5" customWidth="1"/>
    <col min="10755" max="10755" width="4" customWidth="1"/>
    <col min="10756" max="10756" width="9.5546875" customWidth="1"/>
    <col min="10757" max="10757" width="8.5546875" customWidth="1"/>
    <col min="10758" max="10758" width="10" customWidth="1"/>
    <col min="10759" max="10759" width="5.6640625" customWidth="1"/>
    <col min="10760" max="10760" width="6" customWidth="1"/>
    <col min="10761" max="10761" width="11.88671875" customWidth="1"/>
    <col min="10762" max="10762" width="11.6640625" customWidth="1"/>
    <col min="10763" max="10763" width="7.5546875" customWidth="1"/>
    <col min="10764" max="10764" width="12" customWidth="1"/>
    <col min="10765" max="10765" width="9.88671875" customWidth="1"/>
    <col min="10766" max="10766" width="7.109375" customWidth="1"/>
    <col min="11009" max="11009" width="63.88671875" customWidth="1"/>
    <col min="11010" max="11010" width="5" customWidth="1"/>
    <col min="11011" max="11011" width="4" customWidth="1"/>
    <col min="11012" max="11012" width="9.5546875" customWidth="1"/>
    <col min="11013" max="11013" width="8.5546875" customWidth="1"/>
    <col min="11014" max="11014" width="10" customWidth="1"/>
    <col min="11015" max="11015" width="5.6640625" customWidth="1"/>
    <col min="11016" max="11016" width="6" customWidth="1"/>
    <col min="11017" max="11017" width="11.88671875" customWidth="1"/>
    <col min="11018" max="11018" width="11.6640625" customWidth="1"/>
    <col min="11019" max="11019" width="7.5546875" customWidth="1"/>
    <col min="11020" max="11020" width="12" customWidth="1"/>
    <col min="11021" max="11021" width="9.88671875" customWidth="1"/>
    <col min="11022" max="11022" width="7.109375" customWidth="1"/>
    <col min="11265" max="11265" width="63.88671875" customWidth="1"/>
    <col min="11266" max="11266" width="5" customWidth="1"/>
    <col min="11267" max="11267" width="4" customWidth="1"/>
    <col min="11268" max="11268" width="9.5546875" customWidth="1"/>
    <col min="11269" max="11269" width="8.5546875" customWidth="1"/>
    <col min="11270" max="11270" width="10" customWidth="1"/>
    <col min="11271" max="11271" width="5.6640625" customWidth="1"/>
    <col min="11272" max="11272" width="6" customWidth="1"/>
    <col min="11273" max="11273" width="11.88671875" customWidth="1"/>
    <col min="11274" max="11274" width="11.6640625" customWidth="1"/>
    <col min="11275" max="11275" width="7.5546875" customWidth="1"/>
    <col min="11276" max="11276" width="12" customWidth="1"/>
    <col min="11277" max="11277" width="9.88671875" customWidth="1"/>
    <col min="11278" max="11278" width="7.109375" customWidth="1"/>
    <col min="11521" max="11521" width="63.88671875" customWidth="1"/>
    <col min="11522" max="11522" width="5" customWidth="1"/>
    <col min="11523" max="11523" width="4" customWidth="1"/>
    <col min="11524" max="11524" width="9.5546875" customWidth="1"/>
    <col min="11525" max="11525" width="8.5546875" customWidth="1"/>
    <col min="11526" max="11526" width="10" customWidth="1"/>
    <col min="11527" max="11527" width="5.6640625" customWidth="1"/>
    <col min="11528" max="11528" width="6" customWidth="1"/>
    <col min="11529" max="11529" width="11.88671875" customWidth="1"/>
    <col min="11530" max="11530" width="11.6640625" customWidth="1"/>
    <col min="11531" max="11531" width="7.5546875" customWidth="1"/>
    <col min="11532" max="11532" width="12" customWidth="1"/>
    <col min="11533" max="11533" width="9.88671875" customWidth="1"/>
    <col min="11534" max="11534" width="7.109375" customWidth="1"/>
    <col min="11777" max="11777" width="63.88671875" customWidth="1"/>
    <col min="11778" max="11778" width="5" customWidth="1"/>
    <col min="11779" max="11779" width="4" customWidth="1"/>
    <col min="11780" max="11780" width="9.5546875" customWidth="1"/>
    <col min="11781" max="11781" width="8.5546875" customWidth="1"/>
    <col min="11782" max="11782" width="10" customWidth="1"/>
    <col min="11783" max="11783" width="5.6640625" customWidth="1"/>
    <col min="11784" max="11784" width="6" customWidth="1"/>
    <col min="11785" max="11785" width="11.88671875" customWidth="1"/>
    <col min="11786" max="11786" width="11.6640625" customWidth="1"/>
    <col min="11787" max="11787" width="7.5546875" customWidth="1"/>
    <col min="11788" max="11788" width="12" customWidth="1"/>
    <col min="11789" max="11789" width="9.88671875" customWidth="1"/>
    <col min="11790" max="11790" width="7.109375" customWidth="1"/>
    <col min="12033" max="12033" width="63.88671875" customWidth="1"/>
    <col min="12034" max="12034" width="5" customWidth="1"/>
    <col min="12035" max="12035" width="4" customWidth="1"/>
    <col min="12036" max="12036" width="9.5546875" customWidth="1"/>
    <col min="12037" max="12037" width="8.5546875" customWidth="1"/>
    <col min="12038" max="12038" width="10" customWidth="1"/>
    <col min="12039" max="12039" width="5.6640625" customWidth="1"/>
    <col min="12040" max="12040" width="6" customWidth="1"/>
    <col min="12041" max="12041" width="11.88671875" customWidth="1"/>
    <col min="12042" max="12042" width="11.6640625" customWidth="1"/>
    <col min="12043" max="12043" width="7.5546875" customWidth="1"/>
    <col min="12044" max="12044" width="12" customWidth="1"/>
    <col min="12045" max="12045" width="9.88671875" customWidth="1"/>
    <col min="12046" max="12046" width="7.109375" customWidth="1"/>
    <col min="12289" max="12289" width="63.88671875" customWidth="1"/>
    <col min="12290" max="12290" width="5" customWidth="1"/>
    <col min="12291" max="12291" width="4" customWidth="1"/>
    <col min="12292" max="12292" width="9.5546875" customWidth="1"/>
    <col min="12293" max="12293" width="8.5546875" customWidth="1"/>
    <col min="12294" max="12294" width="10" customWidth="1"/>
    <col min="12295" max="12295" width="5.6640625" customWidth="1"/>
    <col min="12296" max="12296" width="6" customWidth="1"/>
    <col min="12297" max="12297" width="11.88671875" customWidth="1"/>
    <col min="12298" max="12298" width="11.6640625" customWidth="1"/>
    <col min="12299" max="12299" width="7.5546875" customWidth="1"/>
    <col min="12300" max="12300" width="12" customWidth="1"/>
    <col min="12301" max="12301" width="9.88671875" customWidth="1"/>
    <col min="12302" max="12302" width="7.109375" customWidth="1"/>
    <col min="12545" max="12545" width="63.88671875" customWidth="1"/>
    <col min="12546" max="12546" width="5" customWidth="1"/>
    <col min="12547" max="12547" width="4" customWidth="1"/>
    <col min="12548" max="12548" width="9.5546875" customWidth="1"/>
    <col min="12549" max="12549" width="8.5546875" customWidth="1"/>
    <col min="12550" max="12550" width="10" customWidth="1"/>
    <col min="12551" max="12551" width="5.6640625" customWidth="1"/>
    <col min="12552" max="12552" width="6" customWidth="1"/>
    <col min="12553" max="12553" width="11.88671875" customWidth="1"/>
    <col min="12554" max="12554" width="11.6640625" customWidth="1"/>
    <col min="12555" max="12555" width="7.5546875" customWidth="1"/>
    <col min="12556" max="12556" width="12" customWidth="1"/>
    <col min="12557" max="12557" width="9.88671875" customWidth="1"/>
    <col min="12558" max="12558" width="7.109375" customWidth="1"/>
    <col min="12801" max="12801" width="63.88671875" customWidth="1"/>
    <col min="12802" max="12802" width="5" customWidth="1"/>
    <col min="12803" max="12803" width="4" customWidth="1"/>
    <col min="12804" max="12804" width="9.5546875" customWidth="1"/>
    <col min="12805" max="12805" width="8.5546875" customWidth="1"/>
    <col min="12806" max="12806" width="10" customWidth="1"/>
    <col min="12807" max="12807" width="5.6640625" customWidth="1"/>
    <col min="12808" max="12808" width="6" customWidth="1"/>
    <col min="12809" max="12809" width="11.88671875" customWidth="1"/>
    <col min="12810" max="12810" width="11.6640625" customWidth="1"/>
    <col min="12811" max="12811" width="7.5546875" customWidth="1"/>
    <col min="12812" max="12812" width="12" customWidth="1"/>
    <col min="12813" max="12813" width="9.88671875" customWidth="1"/>
    <col min="12814" max="12814" width="7.109375" customWidth="1"/>
    <col min="13057" max="13057" width="63.88671875" customWidth="1"/>
    <col min="13058" max="13058" width="5" customWidth="1"/>
    <col min="13059" max="13059" width="4" customWidth="1"/>
    <col min="13060" max="13060" width="9.5546875" customWidth="1"/>
    <col min="13061" max="13061" width="8.5546875" customWidth="1"/>
    <col min="13062" max="13062" width="10" customWidth="1"/>
    <col min="13063" max="13063" width="5.6640625" customWidth="1"/>
    <col min="13064" max="13064" width="6" customWidth="1"/>
    <col min="13065" max="13065" width="11.88671875" customWidth="1"/>
    <col min="13066" max="13066" width="11.6640625" customWidth="1"/>
    <col min="13067" max="13067" width="7.5546875" customWidth="1"/>
    <col min="13068" max="13068" width="12" customWidth="1"/>
    <col min="13069" max="13069" width="9.88671875" customWidth="1"/>
    <col min="13070" max="13070" width="7.109375" customWidth="1"/>
    <col min="13313" max="13313" width="63.88671875" customWidth="1"/>
    <col min="13314" max="13314" width="5" customWidth="1"/>
    <col min="13315" max="13315" width="4" customWidth="1"/>
    <col min="13316" max="13316" width="9.5546875" customWidth="1"/>
    <col min="13317" max="13317" width="8.5546875" customWidth="1"/>
    <col min="13318" max="13318" width="10" customWidth="1"/>
    <col min="13319" max="13319" width="5.6640625" customWidth="1"/>
    <col min="13320" max="13320" width="6" customWidth="1"/>
    <col min="13321" max="13321" width="11.88671875" customWidth="1"/>
    <col min="13322" max="13322" width="11.6640625" customWidth="1"/>
    <col min="13323" max="13323" width="7.5546875" customWidth="1"/>
    <col min="13324" max="13324" width="12" customWidth="1"/>
    <col min="13325" max="13325" width="9.88671875" customWidth="1"/>
    <col min="13326" max="13326" width="7.109375" customWidth="1"/>
    <col min="13569" max="13569" width="63.88671875" customWidth="1"/>
    <col min="13570" max="13570" width="5" customWidth="1"/>
    <col min="13571" max="13571" width="4" customWidth="1"/>
    <col min="13572" max="13572" width="9.5546875" customWidth="1"/>
    <col min="13573" max="13573" width="8.5546875" customWidth="1"/>
    <col min="13574" max="13574" width="10" customWidth="1"/>
    <col min="13575" max="13575" width="5.6640625" customWidth="1"/>
    <col min="13576" max="13576" width="6" customWidth="1"/>
    <col min="13577" max="13577" width="11.88671875" customWidth="1"/>
    <col min="13578" max="13578" width="11.6640625" customWidth="1"/>
    <col min="13579" max="13579" width="7.5546875" customWidth="1"/>
    <col min="13580" max="13580" width="12" customWidth="1"/>
    <col min="13581" max="13581" width="9.88671875" customWidth="1"/>
    <col min="13582" max="13582" width="7.109375" customWidth="1"/>
    <col min="13825" max="13825" width="63.88671875" customWidth="1"/>
    <col min="13826" max="13826" width="5" customWidth="1"/>
    <col min="13827" max="13827" width="4" customWidth="1"/>
    <col min="13828" max="13828" width="9.5546875" customWidth="1"/>
    <col min="13829" max="13829" width="8.5546875" customWidth="1"/>
    <col min="13830" max="13830" width="10" customWidth="1"/>
    <col min="13831" max="13831" width="5.6640625" customWidth="1"/>
    <col min="13832" max="13832" width="6" customWidth="1"/>
    <col min="13833" max="13833" width="11.88671875" customWidth="1"/>
    <col min="13834" max="13834" width="11.6640625" customWidth="1"/>
    <col min="13835" max="13835" width="7.5546875" customWidth="1"/>
    <col min="13836" max="13836" width="12" customWidth="1"/>
    <col min="13837" max="13837" width="9.88671875" customWidth="1"/>
    <col min="13838" max="13838" width="7.109375" customWidth="1"/>
    <col min="14081" max="14081" width="63.88671875" customWidth="1"/>
    <col min="14082" max="14082" width="5" customWidth="1"/>
    <col min="14083" max="14083" width="4" customWidth="1"/>
    <col min="14084" max="14084" width="9.5546875" customWidth="1"/>
    <col min="14085" max="14085" width="8.5546875" customWidth="1"/>
    <col min="14086" max="14086" width="10" customWidth="1"/>
    <col min="14087" max="14087" width="5.6640625" customWidth="1"/>
    <col min="14088" max="14088" width="6" customWidth="1"/>
    <col min="14089" max="14089" width="11.88671875" customWidth="1"/>
    <col min="14090" max="14090" width="11.6640625" customWidth="1"/>
    <col min="14091" max="14091" width="7.5546875" customWidth="1"/>
    <col min="14092" max="14092" width="12" customWidth="1"/>
    <col min="14093" max="14093" width="9.88671875" customWidth="1"/>
    <col min="14094" max="14094" width="7.109375" customWidth="1"/>
    <col min="14337" max="14337" width="63.88671875" customWidth="1"/>
    <col min="14338" max="14338" width="5" customWidth="1"/>
    <col min="14339" max="14339" width="4" customWidth="1"/>
    <col min="14340" max="14340" width="9.5546875" customWidth="1"/>
    <col min="14341" max="14341" width="8.5546875" customWidth="1"/>
    <col min="14342" max="14342" width="10" customWidth="1"/>
    <col min="14343" max="14343" width="5.6640625" customWidth="1"/>
    <col min="14344" max="14344" width="6" customWidth="1"/>
    <col min="14345" max="14345" width="11.88671875" customWidth="1"/>
    <col min="14346" max="14346" width="11.6640625" customWidth="1"/>
    <col min="14347" max="14347" width="7.5546875" customWidth="1"/>
    <col min="14348" max="14348" width="12" customWidth="1"/>
    <col min="14349" max="14349" width="9.88671875" customWidth="1"/>
    <col min="14350" max="14350" width="7.109375" customWidth="1"/>
    <col min="14593" max="14593" width="63.88671875" customWidth="1"/>
    <col min="14594" max="14594" width="5" customWidth="1"/>
    <col min="14595" max="14595" width="4" customWidth="1"/>
    <col min="14596" max="14596" width="9.5546875" customWidth="1"/>
    <col min="14597" max="14597" width="8.5546875" customWidth="1"/>
    <col min="14598" max="14598" width="10" customWidth="1"/>
    <col min="14599" max="14599" width="5.6640625" customWidth="1"/>
    <col min="14600" max="14600" width="6" customWidth="1"/>
    <col min="14601" max="14601" width="11.88671875" customWidth="1"/>
    <col min="14602" max="14602" width="11.6640625" customWidth="1"/>
    <col min="14603" max="14603" width="7.5546875" customWidth="1"/>
    <col min="14604" max="14604" width="12" customWidth="1"/>
    <col min="14605" max="14605" width="9.88671875" customWidth="1"/>
    <col min="14606" max="14606" width="7.109375" customWidth="1"/>
    <col min="14849" max="14849" width="63.88671875" customWidth="1"/>
    <col min="14850" max="14850" width="5" customWidth="1"/>
    <col min="14851" max="14851" width="4" customWidth="1"/>
    <col min="14852" max="14852" width="9.5546875" customWidth="1"/>
    <col min="14853" max="14853" width="8.5546875" customWidth="1"/>
    <col min="14854" max="14854" width="10" customWidth="1"/>
    <col min="14855" max="14855" width="5.6640625" customWidth="1"/>
    <col min="14856" max="14856" width="6" customWidth="1"/>
    <col min="14857" max="14857" width="11.88671875" customWidth="1"/>
    <col min="14858" max="14858" width="11.6640625" customWidth="1"/>
    <col min="14859" max="14859" width="7.5546875" customWidth="1"/>
    <col min="14860" max="14860" width="12" customWidth="1"/>
    <col min="14861" max="14861" width="9.88671875" customWidth="1"/>
    <col min="14862" max="14862" width="7.109375" customWidth="1"/>
    <col min="15105" max="15105" width="63.88671875" customWidth="1"/>
    <col min="15106" max="15106" width="5" customWidth="1"/>
    <col min="15107" max="15107" width="4" customWidth="1"/>
    <col min="15108" max="15108" width="9.5546875" customWidth="1"/>
    <col min="15109" max="15109" width="8.5546875" customWidth="1"/>
    <col min="15110" max="15110" width="10" customWidth="1"/>
    <col min="15111" max="15111" width="5.6640625" customWidth="1"/>
    <col min="15112" max="15112" width="6" customWidth="1"/>
    <col min="15113" max="15113" width="11.88671875" customWidth="1"/>
    <col min="15114" max="15114" width="11.6640625" customWidth="1"/>
    <col min="15115" max="15115" width="7.5546875" customWidth="1"/>
    <col min="15116" max="15116" width="12" customWidth="1"/>
    <col min="15117" max="15117" width="9.88671875" customWidth="1"/>
    <col min="15118" max="15118" width="7.109375" customWidth="1"/>
    <col min="15361" max="15361" width="63.88671875" customWidth="1"/>
    <col min="15362" max="15362" width="5" customWidth="1"/>
    <col min="15363" max="15363" width="4" customWidth="1"/>
    <col min="15364" max="15364" width="9.5546875" customWidth="1"/>
    <col min="15365" max="15365" width="8.5546875" customWidth="1"/>
    <col min="15366" max="15366" width="10" customWidth="1"/>
    <col min="15367" max="15367" width="5.6640625" customWidth="1"/>
    <col min="15368" max="15368" width="6" customWidth="1"/>
    <col min="15369" max="15369" width="11.88671875" customWidth="1"/>
    <col min="15370" max="15370" width="11.6640625" customWidth="1"/>
    <col min="15371" max="15371" width="7.5546875" customWidth="1"/>
    <col min="15372" max="15372" width="12" customWidth="1"/>
    <col min="15373" max="15373" width="9.88671875" customWidth="1"/>
    <col min="15374" max="15374" width="7.109375" customWidth="1"/>
    <col min="15617" max="15617" width="63.88671875" customWidth="1"/>
    <col min="15618" max="15618" width="5" customWidth="1"/>
    <col min="15619" max="15619" width="4" customWidth="1"/>
    <col min="15620" max="15620" width="9.5546875" customWidth="1"/>
    <col min="15621" max="15621" width="8.5546875" customWidth="1"/>
    <col min="15622" max="15622" width="10" customWidth="1"/>
    <col min="15623" max="15623" width="5.6640625" customWidth="1"/>
    <col min="15624" max="15624" width="6" customWidth="1"/>
    <col min="15625" max="15625" width="11.88671875" customWidth="1"/>
    <col min="15626" max="15626" width="11.6640625" customWidth="1"/>
    <col min="15627" max="15627" width="7.5546875" customWidth="1"/>
    <col min="15628" max="15628" width="12" customWidth="1"/>
    <col min="15629" max="15629" width="9.88671875" customWidth="1"/>
    <col min="15630" max="15630" width="7.109375" customWidth="1"/>
    <col min="15873" max="15873" width="63.88671875" customWidth="1"/>
    <col min="15874" max="15874" width="5" customWidth="1"/>
    <col min="15875" max="15875" width="4" customWidth="1"/>
    <col min="15876" max="15876" width="9.5546875" customWidth="1"/>
    <col min="15877" max="15877" width="8.5546875" customWidth="1"/>
    <col min="15878" max="15878" width="10" customWidth="1"/>
    <col min="15879" max="15879" width="5.6640625" customWidth="1"/>
    <col min="15880" max="15880" width="6" customWidth="1"/>
    <col min="15881" max="15881" width="11.88671875" customWidth="1"/>
    <col min="15882" max="15882" width="11.6640625" customWidth="1"/>
    <col min="15883" max="15883" width="7.5546875" customWidth="1"/>
    <col min="15884" max="15884" width="12" customWidth="1"/>
    <col min="15885" max="15885" width="9.88671875" customWidth="1"/>
    <col min="15886" max="15886" width="7.109375" customWidth="1"/>
    <col min="16129" max="16129" width="63.88671875" customWidth="1"/>
    <col min="16130" max="16130" width="5" customWidth="1"/>
    <col min="16131" max="16131" width="4" customWidth="1"/>
    <col min="16132" max="16132" width="9.5546875" customWidth="1"/>
    <col min="16133" max="16133" width="8.5546875" customWidth="1"/>
    <col min="16134" max="16134" width="10" customWidth="1"/>
    <col min="16135" max="16135" width="5.6640625" customWidth="1"/>
    <col min="16136" max="16136" width="6" customWidth="1"/>
    <col min="16137" max="16137" width="11.88671875" customWidth="1"/>
    <col min="16138" max="16138" width="11.6640625" customWidth="1"/>
    <col min="16139" max="16139" width="7.5546875" customWidth="1"/>
    <col min="16140" max="16140" width="12" customWidth="1"/>
    <col min="16141" max="16141" width="9.88671875" customWidth="1"/>
    <col min="16142" max="16142" width="7.109375" customWidth="1"/>
  </cols>
  <sheetData>
    <row r="1" spans="1:16" s="1" customFormat="1" ht="15" customHeight="1" x14ac:dyDescent="0.25">
      <c r="I1" s="95" t="s">
        <v>248</v>
      </c>
      <c r="J1" s="95"/>
      <c r="K1" s="95"/>
      <c r="L1" s="95"/>
      <c r="M1" s="95"/>
    </row>
    <row r="2" spans="1:16" s="1" customFormat="1" ht="13.8" x14ac:dyDescent="0.25">
      <c r="H2" s="194"/>
      <c r="I2" s="95"/>
      <c r="J2" s="95"/>
      <c r="K2" s="95"/>
      <c r="L2" s="95"/>
      <c r="M2" s="95"/>
    </row>
    <row r="3" spans="1:16" s="1" customFormat="1" ht="3" hidden="1" customHeight="1" x14ac:dyDescent="0.25">
      <c r="H3" s="194"/>
      <c r="I3" s="95"/>
      <c r="J3" s="95"/>
      <c r="K3" s="95"/>
      <c r="L3" s="95"/>
      <c r="M3" s="95"/>
    </row>
    <row r="4" spans="1:16" s="1" customFormat="1" ht="13.8" x14ac:dyDescent="0.25">
      <c r="A4" s="5" t="s">
        <v>118</v>
      </c>
      <c r="B4" s="5"/>
      <c r="C4" s="5"/>
      <c r="D4" s="5"/>
      <c r="E4" s="5"/>
      <c r="F4" s="5"/>
      <c r="G4" s="5"/>
      <c r="H4" s="5"/>
      <c r="I4" s="5"/>
      <c r="J4" s="5"/>
      <c r="K4" s="5"/>
      <c r="L4" s="5"/>
      <c r="M4" s="5"/>
      <c r="N4" s="99"/>
      <c r="O4" s="99"/>
      <c r="P4" s="99"/>
    </row>
    <row r="5" spans="1:16" s="1" customFormat="1" ht="15" customHeight="1" x14ac:dyDescent="0.25">
      <c r="A5" s="96" t="str">
        <f>IF([1]ЗАПОЛНИТЬ!$F$7=1,CONCATENATE([1]шапки!A5),CONCATENATE([1]шапки!A5,[1]шапки!C5))</f>
        <v>про надходження і використання інших надходжень спеціального фонду (форма</v>
      </c>
      <c r="B5" s="96"/>
      <c r="C5" s="96"/>
      <c r="D5" s="96"/>
      <c r="E5" s="96"/>
      <c r="F5" s="96"/>
      <c r="G5" s="96"/>
      <c r="H5" s="96"/>
      <c r="I5" s="97" t="str">
        <f>IF([1]ЗАПОЛНИТЬ!$F$7=1,[1]шапки!C5,[1]шапки!D5)</f>
        <v xml:space="preserve">№ 4-3д, </v>
      </c>
      <c r="J5" s="99" t="str">
        <f>IF([1]ЗАПОЛНИТЬ!$F$7=1,[1]шапки!D5,"")</f>
        <v>№ 4-3м)</v>
      </c>
      <c r="K5" s="99"/>
      <c r="L5" s="101"/>
      <c r="M5" s="101"/>
      <c r="N5" s="99"/>
      <c r="O5" s="99"/>
      <c r="P5" s="99"/>
    </row>
    <row r="6" spans="1:16" s="1" customFormat="1" ht="13.5" customHeight="1" x14ac:dyDescent="0.25">
      <c r="A6" s="5" t="str">
        <f>CONCATENATE("за ",[1]ЗАПОЛНИТЬ!$B$17," ",[1]ЗАПОЛНИТЬ!$C$17)</f>
        <v>за І квартал 2016 р.</v>
      </c>
      <c r="B6" s="5"/>
      <c r="C6" s="5"/>
      <c r="D6" s="5"/>
      <c r="E6" s="5"/>
      <c r="F6" s="5"/>
      <c r="G6" s="5"/>
      <c r="H6" s="5"/>
      <c r="I6" s="5"/>
      <c r="J6" s="5"/>
      <c r="K6" s="5"/>
      <c r="L6" s="5"/>
      <c r="M6" s="5"/>
    </row>
    <row r="7" spans="1:16" s="21" customFormat="1" ht="10.199999999999999" hidden="1" x14ac:dyDescent="0.2"/>
    <row r="8" spans="1:16" s="21" customFormat="1" ht="9.75" customHeight="1" x14ac:dyDescent="0.2">
      <c r="M8" s="102" t="s">
        <v>2</v>
      </c>
      <c r="N8" s="102"/>
    </row>
    <row r="9" spans="1:16" s="21" customFormat="1" ht="22.5" customHeight="1" x14ac:dyDescent="0.25">
      <c r="A9" s="196" t="s">
        <v>3</v>
      </c>
      <c r="B9" s="104" t="str">
        <f>[1]ЗАПОЛНИТЬ!B3</f>
        <v>Відділ освіти Амур - Нижньодніпровської районної у місті ради</v>
      </c>
      <c r="C9" s="104"/>
      <c r="D9" s="104"/>
      <c r="E9" s="104"/>
      <c r="F9" s="104"/>
      <c r="G9" s="104"/>
      <c r="H9" s="104"/>
      <c r="I9" s="104"/>
      <c r="J9" s="104"/>
      <c r="K9" s="197"/>
      <c r="L9" s="198" t="str">
        <f>[1]ЗАПОЛНИТЬ!A13</f>
        <v>за ЄДРПОУ</v>
      </c>
      <c r="M9" s="106" t="str">
        <f>[1]ЗАПОЛНИТЬ!B13</f>
        <v>37969169</v>
      </c>
      <c r="N9" s="106"/>
    </row>
    <row r="10" spans="1:16" s="21" customFormat="1" ht="11.25" customHeight="1" x14ac:dyDescent="0.25">
      <c r="A10" s="107" t="s">
        <v>5</v>
      </c>
      <c r="B10" s="108" t="str">
        <f>[1]ЗАПОЛНИТЬ!B5</f>
        <v>49023,м. Дніпропетровськ, пр.Мануйлівський,31</v>
      </c>
      <c r="C10" s="108"/>
      <c r="D10" s="108"/>
      <c r="E10" s="108"/>
      <c r="F10" s="108"/>
      <c r="G10" s="108"/>
      <c r="H10" s="108"/>
      <c r="I10" s="108"/>
      <c r="J10" s="108"/>
      <c r="K10" s="200"/>
      <c r="L10" s="198" t="str">
        <f>[1]ЗАПОЛНИТЬ!A14</f>
        <v>за КОАТУУ</v>
      </c>
      <c r="M10" s="106">
        <f>[1]ЗАПОЛНИТЬ!B14</f>
        <v>1210136300</v>
      </c>
      <c r="N10" s="106"/>
    </row>
    <row r="11" spans="1:16" s="21" customFormat="1" ht="11.25" customHeight="1" x14ac:dyDescent="0.2">
      <c r="A11" s="107" t="str">
        <f>[1]Ф.4.2.КФК15!A11</f>
        <v>Організаційно-правова форма господарювання</v>
      </c>
      <c r="B11" s="108" t="str">
        <f>[1]ЗАПОЛНИТЬ!D15</f>
        <v>Орган місцевого самоврядування</v>
      </c>
      <c r="C11" s="108"/>
      <c r="D11" s="108"/>
      <c r="E11" s="108"/>
      <c r="F11" s="108"/>
      <c r="G11" s="108"/>
      <c r="H11" s="108"/>
      <c r="I11" s="108"/>
      <c r="J11" s="108"/>
      <c r="K11" s="200"/>
      <c r="L11" s="198" t="str">
        <f>[1]ЗАПОЛНИТЬ!A15</f>
        <v>за КОПФГ</v>
      </c>
      <c r="M11" s="109">
        <f>[1]ЗАПОЛНИТЬ!B15</f>
        <v>420</v>
      </c>
      <c r="N11" s="109"/>
    </row>
    <row r="12" spans="1:16" s="21" customFormat="1" ht="11.25" customHeight="1" x14ac:dyDescent="0.2">
      <c r="A12" s="242" t="s">
        <v>119</v>
      </c>
      <c r="B12" s="242"/>
      <c r="C12" s="207"/>
      <c r="D12" s="111" t="str">
        <f>[1]ЗАПОЛНИТЬ!H9</f>
        <v>-</v>
      </c>
      <c r="E12" s="243" t="str">
        <f>IF(D12&gt;0,VLOOKUP(D12,'[1]ДовидникКВК(ГОС)'!A$1:B$65536,2,FALSE),"")</f>
        <v>-</v>
      </c>
      <c r="F12" s="243"/>
      <c r="G12" s="243"/>
      <c r="H12" s="243"/>
      <c r="I12" s="243"/>
      <c r="J12" s="243"/>
      <c r="K12" s="244"/>
      <c r="L12" s="114"/>
      <c r="M12" s="114"/>
      <c r="N12" s="199"/>
    </row>
    <row r="13" spans="1:16" s="21" customFormat="1" ht="16.2" x14ac:dyDescent="0.35">
      <c r="A13" s="110" t="s">
        <v>120</v>
      </c>
      <c r="B13" s="110"/>
      <c r="C13" s="207"/>
      <c r="D13" s="245"/>
      <c r="E13" s="206"/>
      <c r="F13" s="206"/>
      <c r="G13" s="206"/>
      <c r="H13" s="206"/>
      <c r="I13" s="206"/>
      <c r="J13" s="206"/>
      <c r="K13" s="206"/>
      <c r="L13" s="206"/>
      <c r="M13" s="206"/>
      <c r="N13" s="199"/>
    </row>
    <row r="14" spans="1:16" s="21" customFormat="1" ht="12" customHeight="1" x14ac:dyDescent="0.2">
      <c r="A14" s="110" t="s">
        <v>8</v>
      </c>
      <c r="B14" s="110"/>
      <c r="C14" s="207"/>
      <c r="D14" s="201" t="str">
        <f>[1]ЗАПОЛНИТЬ!H10</f>
        <v>10</v>
      </c>
      <c r="E14" s="112" t="str">
        <f>[1]ЗАПОЛНИТЬ!I10</f>
        <v>Орган з питань освіти і науки</v>
      </c>
      <c r="F14" s="112"/>
      <c r="G14" s="112"/>
      <c r="H14" s="112"/>
      <c r="I14" s="112"/>
      <c r="J14" s="112"/>
      <c r="K14" s="112"/>
      <c r="L14" s="112"/>
      <c r="M14" s="112"/>
      <c r="N14" s="199"/>
    </row>
    <row r="15" spans="1:16" s="21" customFormat="1" ht="43.5" customHeight="1" x14ac:dyDescent="0.35">
      <c r="A15" s="110" t="s">
        <v>121</v>
      </c>
      <c r="B15" s="110"/>
      <c r="C15" s="207"/>
      <c r="D15" s="120" t="s">
        <v>122</v>
      </c>
      <c r="E15" s="120"/>
      <c r="F15" s="120"/>
      <c r="G15" s="120"/>
      <c r="H15" s="120"/>
      <c r="I15" s="120"/>
      <c r="J15" s="120"/>
      <c r="K15" s="120"/>
      <c r="L15" s="120"/>
      <c r="M15" s="120"/>
      <c r="N15" s="120"/>
      <c r="O15" s="120"/>
    </row>
    <row r="16" spans="1:16" s="21" customFormat="1" ht="10.199999999999999" x14ac:dyDescent="0.2">
      <c r="A16" s="122" t="s">
        <v>249</v>
      </c>
    </row>
    <row r="17" spans="1:14" s="21" customFormat="1" ht="10.8" thickBot="1" x14ac:dyDescent="0.25">
      <c r="A17" s="122" t="s">
        <v>10</v>
      </c>
    </row>
    <row r="18" spans="1:14" s="21" customFormat="1" ht="17.25" customHeight="1" thickTop="1" thickBot="1" x14ac:dyDescent="0.25">
      <c r="A18" s="29" t="s">
        <v>124</v>
      </c>
      <c r="B18" s="123" t="s">
        <v>235</v>
      </c>
      <c r="C18" s="123" t="s">
        <v>13</v>
      </c>
      <c r="D18" s="123" t="s">
        <v>250</v>
      </c>
      <c r="E18" s="123" t="s">
        <v>251</v>
      </c>
      <c r="F18" s="123" t="s">
        <v>127</v>
      </c>
      <c r="G18" s="123"/>
      <c r="H18" s="123" t="s">
        <v>252</v>
      </c>
      <c r="I18" s="123" t="s">
        <v>238</v>
      </c>
      <c r="J18" s="123" t="s">
        <v>132</v>
      </c>
      <c r="K18" s="123"/>
      <c r="L18" s="123" t="s">
        <v>133</v>
      </c>
      <c r="M18" s="123" t="s">
        <v>134</v>
      </c>
      <c r="N18" s="123"/>
    </row>
    <row r="19" spans="1:14" s="21" customFormat="1" ht="11.4" thickTop="1" thickBot="1" x14ac:dyDescent="0.25">
      <c r="A19" s="29"/>
      <c r="B19" s="123"/>
      <c r="C19" s="123"/>
      <c r="D19" s="123"/>
      <c r="E19" s="123"/>
      <c r="F19" s="123" t="s">
        <v>135</v>
      </c>
      <c r="G19" s="123" t="s">
        <v>136</v>
      </c>
      <c r="H19" s="123"/>
      <c r="I19" s="123"/>
      <c r="J19" s="123" t="s">
        <v>135</v>
      </c>
      <c r="K19" s="123" t="s">
        <v>142</v>
      </c>
      <c r="L19" s="123"/>
      <c r="M19" s="123" t="s">
        <v>135</v>
      </c>
      <c r="N19" s="246" t="s">
        <v>136</v>
      </c>
    </row>
    <row r="20" spans="1:14" s="21" customFormat="1" ht="60" customHeight="1" thickTop="1" thickBot="1" x14ac:dyDescent="0.25">
      <c r="A20" s="29"/>
      <c r="B20" s="123"/>
      <c r="C20" s="123"/>
      <c r="D20" s="123"/>
      <c r="E20" s="123"/>
      <c r="F20" s="123"/>
      <c r="G20" s="123"/>
      <c r="H20" s="123"/>
      <c r="I20" s="123"/>
      <c r="J20" s="123"/>
      <c r="K20" s="123"/>
      <c r="L20" s="123"/>
      <c r="M20" s="123"/>
      <c r="N20" s="246"/>
    </row>
    <row r="21" spans="1:14" s="21" customFormat="1" ht="11.4" thickTop="1" thickBot="1" x14ac:dyDescent="0.25">
      <c r="A21" s="247">
        <v>1</v>
      </c>
      <c r="B21" s="247">
        <v>2</v>
      </c>
      <c r="C21" s="247">
        <v>3</v>
      </c>
      <c r="D21" s="247">
        <v>4</v>
      </c>
      <c r="E21" s="247">
        <v>5</v>
      </c>
      <c r="F21" s="247">
        <v>6</v>
      </c>
      <c r="G21" s="247">
        <v>7</v>
      </c>
      <c r="H21" s="247">
        <v>8</v>
      </c>
      <c r="I21" s="247">
        <v>9</v>
      </c>
      <c r="J21" s="247">
        <v>10</v>
      </c>
      <c r="K21" s="247">
        <v>11</v>
      </c>
      <c r="L21" s="247">
        <v>12</v>
      </c>
      <c r="M21" s="247">
        <v>13</v>
      </c>
      <c r="N21" s="247">
        <v>14</v>
      </c>
    </row>
    <row r="22" spans="1:14" s="21" customFormat="1" ht="11.4" thickTop="1" thickBot="1" x14ac:dyDescent="0.25">
      <c r="A22" s="64" t="s">
        <v>253</v>
      </c>
      <c r="B22" s="64" t="s">
        <v>144</v>
      </c>
      <c r="C22" s="128" t="s">
        <v>145</v>
      </c>
      <c r="D22" s="129">
        <f>SUM([1]Ф.4.3.КФК1:Ф.4.3.КФК40!D22)</f>
        <v>0</v>
      </c>
      <c r="E22" s="129">
        <f>SUM([1]Ф.4.3.КФК1:Ф.4.3.КФК40!E22)</f>
        <v>0</v>
      </c>
      <c r="F22" s="129">
        <f>SUM([1]Ф.4.3.КФК1:Ф.4.3.КФК40!F22)</f>
        <v>0</v>
      </c>
      <c r="G22" s="129">
        <f>SUM([1]Ф.4.3.КФК1:Ф.4.3.КФК40!G22)</f>
        <v>0</v>
      </c>
      <c r="H22" s="129">
        <f>SUM([1]Ф.4.3.КФК1:Ф.4.3.КФК40!H22)</f>
        <v>0</v>
      </c>
      <c r="I22" s="129">
        <f>SUM([1]Ф.4.3.КФК1:Ф.4.3.КФК40!I22)</f>
        <v>0</v>
      </c>
      <c r="J22" s="129">
        <f>SUM([1]Ф.4.3.КФК1:Ф.4.3.КФК40!J22)</f>
        <v>0</v>
      </c>
      <c r="K22" s="129">
        <f>SUM([1]Ф.4.3.КФК1:Ф.4.3.КФК40!K22)</f>
        <v>0</v>
      </c>
      <c r="L22" s="129">
        <f>SUM([1]Ф.4.3.КФК1:Ф.4.3.КФК40!L22)</f>
        <v>70.28</v>
      </c>
      <c r="M22" s="129"/>
      <c r="N22" s="129">
        <f>SUM([1]Ф.4.3.КФК1:Ф.4.3.КФК40!N22)</f>
        <v>0</v>
      </c>
    </row>
    <row r="23" spans="1:14" s="21" customFormat="1" ht="11.4" thickTop="1" thickBot="1" x14ac:dyDescent="0.25">
      <c r="A23" s="125" t="s">
        <v>158</v>
      </c>
      <c r="B23" s="64"/>
      <c r="C23" s="128"/>
      <c r="D23" s="129"/>
      <c r="E23" s="129"/>
      <c r="F23" s="129"/>
      <c r="G23" s="129"/>
      <c r="H23" s="129"/>
      <c r="I23" s="129"/>
      <c r="J23" s="129"/>
      <c r="K23" s="129"/>
      <c r="L23" s="129"/>
      <c r="M23" s="129"/>
      <c r="N23" s="129"/>
    </row>
    <row r="24" spans="1:14" s="21" customFormat="1" ht="11.4" thickTop="1" thickBot="1" x14ac:dyDescent="0.25">
      <c r="A24" s="125" t="s">
        <v>159</v>
      </c>
      <c r="B24" s="64">
        <v>2000</v>
      </c>
      <c r="C24" s="128" t="s">
        <v>147</v>
      </c>
      <c r="D24" s="129">
        <f>SUM([1]Ф.4.3.КФК1:Ф.4.3.КФК40!D24)</f>
        <v>0</v>
      </c>
      <c r="E24" s="129">
        <f>SUM([1]Ф.4.3.КФК1:Ф.4.3.КФК40!E24)</f>
        <v>0</v>
      </c>
      <c r="F24" s="129">
        <f>SUM([1]Ф.4.3.КФК1:Ф.4.3.КФК40!F24)</f>
        <v>0</v>
      </c>
      <c r="G24" s="129">
        <f>SUM([1]Ф.4.3.КФК1:Ф.4.3.КФК40!G24)</f>
        <v>0</v>
      </c>
      <c r="H24" s="129">
        <f>SUM([1]Ф.4.3.КФК1:Ф.4.3.КФК40!H24)</f>
        <v>0</v>
      </c>
      <c r="I24" s="129">
        <f>SUM([1]Ф.4.3.КФК1:Ф.4.3.КФК40!I24)</f>
        <v>0</v>
      </c>
      <c r="J24" s="129">
        <f>SUM([1]Ф.4.3.КФК1:Ф.4.3.КФК40!J24)</f>
        <v>0</v>
      </c>
      <c r="K24" s="129">
        <f>SUM([1]Ф.4.3.КФК1:Ф.4.3.КФК40!K24)</f>
        <v>0</v>
      </c>
      <c r="L24" s="129">
        <f>SUM([1]Ф.4.3.КФК1:Ф.4.3.КФК40!L24)</f>
        <v>0</v>
      </c>
      <c r="M24" s="129"/>
      <c r="N24" s="129">
        <f>SUM([1]Ф.4.3.КФК1:Ф.4.3.КФК40!N24)</f>
        <v>0</v>
      </c>
    </row>
    <row r="25" spans="1:14" s="21" customFormat="1" ht="11.4" thickTop="1" thickBot="1" x14ac:dyDescent="0.25">
      <c r="A25" s="133" t="s">
        <v>161</v>
      </c>
      <c r="B25" s="64">
        <v>2100</v>
      </c>
      <c r="C25" s="128" t="s">
        <v>149</v>
      </c>
      <c r="D25" s="129">
        <f>SUM([1]Ф.4.3.КФК1:Ф.4.3.КФК40!D25)</f>
        <v>0</v>
      </c>
      <c r="E25" s="129">
        <f>SUM([1]Ф.4.3.КФК1:Ф.4.3.КФК40!E25)</f>
        <v>0</v>
      </c>
      <c r="F25" s="129">
        <f>SUM([1]Ф.4.3.КФК1:Ф.4.3.КФК40!F25)</f>
        <v>0</v>
      </c>
      <c r="G25" s="129">
        <f>SUM([1]Ф.4.3.КФК1:Ф.4.3.КФК40!G25)</f>
        <v>0</v>
      </c>
      <c r="H25" s="129">
        <f>SUM([1]Ф.4.3.КФК1:Ф.4.3.КФК40!H25)</f>
        <v>0</v>
      </c>
      <c r="I25" s="129">
        <f>SUM([1]Ф.4.3.КФК1:Ф.4.3.КФК40!I25)</f>
        <v>0</v>
      </c>
      <c r="J25" s="129">
        <f>SUM([1]Ф.4.3.КФК1:Ф.4.3.КФК40!J25)</f>
        <v>0</v>
      </c>
      <c r="K25" s="129">
        <f>SUM([1]Ф.4.3.КФК1:Ф.4.3.КФК40!K25)</f>
        <v>0</v>
      </c>
      <c r="L25" s="129">
        <f>SUM([1]Ф.4.3.КФК1:Ф.4.3.КФК40!L25)</f>
        <v>0</v>
      </c>
      <c r="M25" s="129">
        <f>SUM([1]Ф.4.3.КФК1:Ф.4.3.КФК40!M25)</f>
        <v>0</v>
      </c>
      <c r="N25" s="129">
        <f>SUM([1]Ф.4.3.КФК1:Ф.4.3.КФК40!N25)</f>
        <v>0</v>
      </c>
    </row>
    <row r="26" spans="1:14" s="21" customFormat="1" ht="11.4" thickTop="1" thickBot="1" x14ac:dyDescent="0.25">
      <c r="A26" s="134" t="s">
        <v>163</v>
      </c>
      <c r="B26" s="135">
        <v>2110</v>
      </c>
      <c r="C26" s="216" t="s">
        <v>151</v>
      </c>
      <c r="D26" s="129">
        <f>SUM([1]Ф.4.3.КФК1:Ф.4.3.КФК40!D26)</f>
        <v>0</v>
      </c>
      <c r="E26" s="129">
        <f>SUM([1]Ф.4.3.КФК1:Ф.4.3.КФК40!E26)</f>
        <v>0</v>
      </c>
      <c r="F26" s="129">
        <f>SUM([1]Ф.4.3.КФК1:Ф.4.3.КФК40!F26)</f>
        <v>0</v>
      </c>
      <c r="G26" s="129">
        <f>SUM([1]Ф.4.3.КФК1:Ф.4.3.КФК40!G26)</f>
        <v>0</v>
      </c>
      <c r="H26" s="129">
        <f>SUM([1]Ф.4.3.КФК1:Ф.4.3.КФК40!H26)</f>
        <v>0</v>
      </c>
      <c r="I26" s="129">
        <f>SUM([1]Ф.4.3.КФК1:Ф.4.3.КФК40!I26)</f>
        <v>0</v>
      </c>
      <c r="J26" s="129">
        <f>SUM([1]Ф.4.3.КФК1:Ф.4.3.КФК40!J26)</f>
        <v>0</v>
      </c>
      <c r="K26" s="129">
        <f>SUM([1]Ф.4.3.КФК1:Ф.4.3.КФК40!K26)</f>
        <v>0</v>
      </c>
      <c r="L26" s="129">
        <f>SUM([1]Ф.4.3.КФК1:Ф.4.3.КФК40!L26)</f>
        <v>0</v>
      </c>
      <c r="M26" s="129">
        <f>SUM([1]Ф.4.3.КФК1:Ф.4.3.КФК40!M26)</f>
        <v>0</v>
      </c>
      <c r="N26" s="129">
        <f>SUM([1]Ф.4.3.КФК1:Ф.4.3.КФК40!N26)</f>
        <v>0</v>
      </c>
    </row>
    <row r="27" spans="1:14" s="21" customFormat="1" ht="11.4" thickTop="1" thickBot="1" x14ac:dyDescent="0.25">
      <c r="A27" s="136" t="s">
        <v>164</v>
      </c>
      <c r="B27" s="125">
        <v>2111</v>
      </c>
      <c r="C27" s="248" t="s">
        <v>153</v>
      </c>
      <c r="D27" s="129">
        <f>SUM([1]Ф.4.3.КФК1:Ф.4.3.КФК40!D27)</f>
        <v>0</v>
      </c>
      <c r="E27" s="129">
        <f>SUM([1]Ф.4.3.КФК1:Ф.4.3.КФК40!E27)</f>
        <v>0</v>
      </c>
      <c r="F27" s="129">
        <f>SUM([1]Ф.4.3.КФК1:Ф.4.3.КФК40!F27)</f>
        <v>0</v>
      </c>
      <c r="G27" s="129">
        <f>SUM([1]Ф.4.3.КФК1:Ф.4.3.КФК40!G27)</f>
        <v>0</v>
      </c>
      <c r="H27" s="129">
        <f>SUM([1]Ф.4.3.КФК1:Ф.4.3.КФК40!H27)</f>
        <v>0</v>
      </c>
      <c r="I27" s="129">
        <f>SUM([1]Ф.4.3.КФК1:Ф.4.3.КФК40!I27)</f>
        <v>0</v>
      </c>
      <c r="J27" s="129">
        <f>SUM([1]Ф.4.3.КФК1:Ф.4.3.КФК40!J27)</f>
        <v>0</v>
      </c>
      <c r="K27" s="129">
        <f>SUM([1]Ф.4.3.КФК1:Ф.4.3.КФК40!K27)</f>
        <v>0</v>
      </c>
      <c r="L27" s="129">
        <f>SUM([1]Ф.4.3.КФК1:Ф.4.3.КФК40!L27)</f>
        <v>0</v>
      </c>
      <c r="M27" s="129"/>
      <c r="N27" s="129">
        <f>SUM([1]Ф.4.3.КФК1:Ф.4.3.КФК40!N27)</f>
        <v>0</v>
      </c>
    </row>
    <row r="28" spans="1:14" s="21" customFormat="1" ht="11.4" thickTop="1" thickBot="1" x14ac:dyDescent="0.25">
      <c r="A28" s="136" t="s">
        <v>165</v>
      </c>
      <c r="B28" s="125">
        <v>2112</v>
      </c>
      <c r="C28" s="248" t="s">
        <v>155</v>
      </c>
      <c r="D28" s="129">
        <f>SUM([1]Ф.4.3.КФК1:Ф.4.3.КФК40!D28)</f>
        <v>0</v>
      </c>
      <c r="E28" s="129">
        <f>SUM([1]Ф.4.3.КФК1:Ф.4.3.КФК40!E28)</f>
        <v>0</v>
      </c>
      <c r="F28" s="129">
        <f>SUM([1]Ф.4.3.КФК1:Ф.4.3.КФК40!F28)</f>
        <v>0</v>
      </c>
      <c r="G28" s="129">
        <f>SUM([1]Ф.4.3.КФК1:Ф.4.3.КФК40!G28)</f>
        <v>0</v>
      </c>
      <c r="H28" s="129">
        <f>SUM([1]Ф.4.3.КФК1:Ф.4.3.КФК40!H28)</f>
        <v>0</v>
      </c>
      <c r="I28" s="129">
        <f>SUM([1]Ф.4.3.КФК1:Ф.4.3.КФК40!I28)</f>
        <v>0</v>
      </c>
      <c r="J28" s="129">
        <f>SUM([1]Ф.4.3.КФК1:Ф.4.3.КФК40!J28)</f>
        <v>0</v>
      </c>
      <c r="K28" s="129">
        <f>SUM([1]Ф.4.3.КФК1:Ф.4.3.КФК40!K28)</f>
        <v>0</v>
      </c>
      <c r="L28" s="129">
        <f>SUM([1]Ф.4.3.КФК1:Ф.4.3.КФК40!L28)</f>
        <v>0</v>
      </c>
      <c r="M28" s="129">
        <f>SUM([1]Ф.4.3.КФК1:Ф.4.3.КФК40!M28)</f>
        <v>0</v>
      </c>
      <c r="N28" s="129">
        <f>SUM([1]Ф.4.3.КФК1:Ф.4.3.КФК40!N28)</f>
        <v>0</v>
      </c>
    </row>
    <row r="29" spans="1:14" s="21" customFormat="1" ht="11.25" customHeight="1" thickTop="1" thickBot="1" x14ac:dyDescent="0.25">
      <c r="A29" s="137" t="s">
        <v>166</v>
      </c>
      <c r="B29" s="135">
        <v>2120</v>
      </c>
      <c r="C29" s="216" t="s">
        <v>157</v>
      </c>
      <c r="D29" s="129">
        <f>SUM([1]Ф.4.3.КФК1:Ф.4.3.КФК40!D29)</f>
        <v>0</v>
      </c>
      <c r="E29" s="129">
        <f>SUM([1]Ф.4.3.КФК1:Ф.4.3.КФК40!E29)</f>
        <v>0</v>
      </c>
      <c r="F29" s="129">
        <f>SUM([1]Ф.4.3.КФК1:Ф.4.3.КФК40!F29)</f>
        <v>0</v>
      </c>
      <c r="G29" s="129">
        <f>SUM([1]Ф.4.3.КФК1:Ф.4.3.КФК40!G29)</f>
        <v>0</v>
      </c>
      <c r="H29" s="129">
        <f>SUM([1]Ф.4.3.КФК1:Ф.4.3.КФК40!H29)</f>
        <v>0</v>
      </c>
      <c r="I29" s="129">
        <f>SUM([1]Ф.4.3.КФК1:Ф.4.3.КФК40!I29)</f>
        <v>0</v>
      </c>
      <c r="J29" s="129">
        <f>SUM([1]Ф.4.3.КФК1:Ф.4.3.КФК40!J29)</f>
        <v>0</v>
      </c>
      <c r="K29" s="129">
        <f>SUM([1]Ф.4.3.КФК1:Ф.4.3.КФК40!K29)</f>
        <v>0</v>
      </c>
      <c r="L29" s="129">
        <f>SUM([1]Ф.4.3.КФК1:Ф.4.3.КФК40!L29)</f>
        <v>0</v>
      </c>
      <c r="M29" s="129">
        <f>SUM([1]Ф.4.3.КФК1:Ф.4.3.КФК40!M29)</f>
        <v>0</v>
      </c>
      <c r="N29" s="129">
        <f>SUM([1]Ф.4.3.КФК1:Ф.4.3.КФК40!N29)</f>
        <v>0</v>
      </c>
    </row>
    <row r="30" spans="1:14" s="21" customFormat="1" ht="11.4" thickTop="1" thickBot="1" x14ac:dyDescent="0.25">
      <c r="A30" s="138" t="s">
        <v>167</v>
      </c>
      <c r="B30" s="64">
        <v>2200</v>
      </c>
      <c r="C30" s="128" t="s">
        <v>160</v>
      </c>
      <c r="D30" s="129">
        <f>SUM([1]Ф.4.3.КФК1:Ф.4.3.КФК40!D30)</f>
        <v>0</v>
      </c>
      <c r="E30" s="129">
        <f>SUM([1]Ф.4.3.КФК1:Ф.4.3.КФК40!E30)</f>
        <v>0</v>
      </c>
      <c r="F30" s="129">
        <f>SUM([1]Ф.4.3.КФК1:Ф.4.3.КФК40!F30)</f>
        <v>0</v>
      </c>
      <c r="G30" s="129">
        <f>SUM([1]Ф.4.3.КФК1:Ф.4.3.КФК40!G30)</f>
        <v>0</v>
      </c>
      <c r="H30" s="129">
        <f>SUM([1]Ф.4.3.КФК1:Ф.4.3.КФК40!H30)</f>
        <v>0</v>
      </c>
      <c r="I30" s="129">
        <f>SUM([1]Ф.4.3.КФК1:Ф.4.3.КФК40!I30)</f>
        <v>0</v>
      </c>
      <c r="J30" s="129">
        <f>SUM([1]Ф.4.3.КФК1:Ф.4.3.КФК40!J30)</f>
        <v>0</v>
      </c>
      <c r="K30" s="129">
        <f>SUM([1]Ф.4.3.КФК1:Ф.4.3.КФК40!K30)</f>
        <v>0</v>
      </c>
      <c r="L30" s="129">
        <f>SUM([1]Ф.4.3.КФК1:Ф.4.3.КФК40!L30)</f>
        <v>0</v>
      </c>
      <c r="M30" s="129">
        <f>SUM([1]Ф.4.3.КФК1:Ф.4.3.КФК40!M30)</f>
        <v>0</v>
      </c>
      <c r="N30" s="129">
        <f>SUM([1]Ф.4.3.КФК1:Ф.4.3.КФК40!N30)</f>
        <v>0</v>
      </c>
    </row>
    <row r="31" spans="1:14" s="21" customFormat="1" ht="11.4" thickTop="1" thickBot="1" x14ac:dyDescent="0.25">
      <c r="A31" s="134" t="s">
        <v>168</v>
      </c>
      <c r="B31" s="135">
        <v>2210</v>
      </c>
      <c r="C31" s="216" t="s">
        <v>162</v>
      </c>
      <c r="D31" s="129">
        <f>SUM([1]Ф.4.3.КФК1:Ф.4.3.КФК40!D31)</f>
        <v>0</v>
      </c>
      <c r="E31" s="129">
        <f>SUM([1]Ф.4.3.КФК1:Ф.4.3.КФК40!E31)</f>
        <v>0</v>
      </c>
      <c r="F31" s="129">
        <f>SUM([1]Ф.4.3.КФК1:Ф.4.3.КФК40!F31)</f>
        <v>0</v>
      </c>
      <c r="G31" s="129">
        <f>SUM([1]Ф.4.3.КФК1:Ф.4.3.КФК40!G31)</f>
        <v>0</v>
      </c>
      <c r="H31" s="129">
        <f>SUM([1]Ф.4.3.КФК1:Ф.4.3.КФК40!H31)</f>
        <v>0</v>
      </c>
      <c r="I31" s="129">
        <f>SUM([1]Ф.4.3.КФК1:Ф.4.3.КФК40!I31)</f>
        <v>0</v>
      </c>
      <c r="J31" s="129">
        <f>SUM([1]Ф.4.3.КФК1:Ф.4.3.КФК40!J31)</f>
        <v>0</v>
      </c>
      <c r="K31" s="129">
        <f>SUM([1]Ф.4.3.КФК1:Ф.4.3.КФК40!K31)</f>
        <v>0</v>
      </c>
      <c r="L31" s="129">
        <f>SUM([1]Ф.4.3.КФК1:Ф.4.3.КФК40!L31)</f>
        <v>0</v>
      </c>
      <c r="M31" s="129">
        <f>SUM([1]Ф.4.3.КФК1:Ф.4.3.КФК40!M31)</f>
        <v>0</v>
      </c>
      <c r="N31" s="129">
        <f>SUM([1]Ф.4.3.КФК1:Ф.4.3.КФК40!N31)</f>
        <v>0</v>
      </c>
    </row>
    <row r="32" spans="1:14" s="21" customFormat="1" ht="11.4" thickTop="1" thickBot="1" x14ac:dyDescent="0.25">
      <c r="A32" s="134" t="s">
        <v>169</v>
      </c>
      <c r="B32" s="135">
        <v>2220</v>
      </c>
      <c r="C32" s="135">
        <v>100</v>
      </c>
      <c r="D32" s="129">
        <f>SUM([1]Ф.4.3.КФК1:Ф.4.3.КФК40!D32)</f>
        <v>0</v>
      </c>
      <c r="E32" s="129">
        <f>SUM([1]Ф.4.3.КФК1:Ф.4.3.КФК40!E32)</f>
        <v>0</v>
      </c>
      <c r="F32" s="129">
        <f>SUM([1]Ф.4.3.КФК1:Ф.4.3.КФК40!F32)</f>
        <v>0</v>
      </c>
      <c r="G32" s="129">
        <f>SUM([1]Ф.4.3.КФК1:Ф.4.3.КФК40!G32)</f>
        <v>0</v>
      </c>
      <c r="H32" s="129">
        <f>SUM([1]Ф.4.3.КФК1:Ф.4.3.КФК40!H32)</f>
        <v>0</v>
      </c>
      <c r="I32" s="129">
        <f>SUM([1]Ф.4.3.КФК1:Ф.4.3.КФК40!I32)</f>
        <v>0</v>
      </c>
      <c r="J32" s="129">
        <f>SUM([1]Ф.4.3.КФК1:Ф.4.3.КФК40!J32)</f>
        <v>0</v>
      </c>
      <c r="K32" s="129">
        <f>SUM([1]Ф.4.3.КФК1:Ф.4.3.КФК40!K32)</f>
        <v>0</v>
      </c>
      <c r="L32" s="129">
        <f>SUM([1]Ф.4.3.КФК1:Ф.4.3.КФК40!L32)</f>
        <v>0</v>
      </c>
      <c r="M32" s="129">
        <f>SUM([1]Ф.4.3.КФК1:Ф.4.3.КФК40!M32)</f>
        <v>0</v>
      </c>
      <c r="N32" s="129">
        <f>SUM([1]Ф.4.3.КФК1:Ф.4.3.КФК40!N32)</f>
        <v>0</v>
      </c>
    </row>
    <row r="33" spans="1:14" s="21" customFormat="1" ht="11.4" thickTop="1" thickBot="1" x14ac:dyDescent="0.25">
      <c r="A33" s="134" t="s">
        <v>170</v>
      </c>
      <c r="B33" s="135">
        <v>2230</v>
      </c>
      <c r="C33" s="135">
        <v>110</v>
      </c>
      <c r="D33" s="129">
        <f>SUM([1]Ф.4.3.КФК1:Ф.4.3.КФК40!D33)</f>
        <v>0</v>
      </c>
      <c r="E33" s="129">
        <f>SUM([1]Ф.4.3.КФК1:Ф.4.3.КФК40!E33)</f>
        <v>0</v>
      </c>
      <c r="F33" s="129">
        <f>SUM([1]Ф.4.3.КФК1:Ф.4.3.КФК40!F33)</f>
        <v>0</v>
      </c>
      <c r="G33" s="129">
        <f>SUM([1]Ф.4.3.КФК1:Ф.4.3.КФК40!G33)</f>
        <v>0</v>
      </c>
      <c r="H33" s="129">
        <f>SUM([1]Ф.4.3.КФК1:Ф.4.3.КФК40!H33)</f>
        <v>0</v>
      </c>
      <c r="I33" s="129">
        <f>SUM([1]Ф.4.3.КФК1:Ф.4.3.КФК40!I33)</f>
        <v>0</v>
      </c>
      <c r="J33" s="129">
        <f>SUM([1]Ф.4.3.КФК1:Ф.4.3.КФК40!J33)</f>
        <v>0</v>
      </c>
      <c r="K33" s="129">
        <f>SUM([1]Ф.4.3.КФК1:Ф.4.3.КФК40!K33)</f>
        <v>0</v>
      </c>
      <c r="L33" s="129">
        <f>SUM([1]Ф.4.3.КФК1:Ф.4.3.КФК40!L33)</f>
        <v>0</v>
      </c>
      <c r="M33" s="129">
        <f>SUM([1]Ф.4.3.КФК1:Ф.4.3.КФК40!M33)</f>
        <v>0</v>
      </c>
      <c r="N33" s="129">
        <f>SUM([1]Ф.4.3.КФК1:Ф.4.3.КФК40!N33)</f>
        <v>0</v>
      </c>
    </row>
    <row r="34" spans="1:14" s="21" customFormat="1" ht="11.4" thickTop="1" thickBot="1" x14ac:dyDescent="0.25">
      <c r="A34" s="134" t="s">
        <v>171</v>
      </c>
      <c r="B34" s="135">
        <v>2240</v>
      </c>
      <c r="C34" s="135">
        <v>120</v>
      </c>
      <c r="D34" s="129">
        <f>SUM([1]Ф.4.3.КФК1:Ф.4.3.КФК40!D34)</f>
        <v>0</v>
      </c>
      <c r="E34" s="129">
        <f>SUM([1]Ф.4.3.КФК1:Ф.4.3.КФК40!E34)</f>
        <v>0</v>
      </c>
      <c r="F34" s="129">
        <f>SUM([1]Ф.4.3.КФК1:Ф.4.3.КФК40!F34)</f>
        <v>0</v>
      </c>
      <c r="G34" s="129">
        <f>SUM([1]Ф.4.3.КФК1:Ф.4.3.КФК40!G34)</f>
        <v>0</v>
      </c>
      <c r="H34" s="129">
        <f>SUM([1]Ф.4.3.КФК1:Ф.4.3.КФК40!H34)</f>
        <v>0</v>
      </c>
      <c r="I34" s="129">
        <f>SUM([1]Ф.4.3.КФК1:Ф.4.3.КФК40!I34)</f>
        <v>0</v>
      </c>
      <c r="J34" s="129">
        <f>SUM([1]Ф.4.3.КФК1:Ф.4.3.КФК40!J34)</f>
        <v>0</v>
      </c>
      <c r="K34" s="129">
        <f>SUM([1]Ф.4.3.КФК1:Ф.4.3.КФК40!K34)</f>
        <v>0</v>
      </c>
      <c r="L34" s="129">
        <f>SUM([1]Ф.4.3.КФК1:Ф.4.3.КФК40!L34)</f>
        <v>0</v>
      </c>
      <c r="M34" s="129">
        <f>SUM([1]Ф.4.3.КФК1:Ф.4.3.КФК40!M34)</f>
        <v>0</v>
      </c>
      <c r="N34" s="129">
        <f>SUM([1]Ф.4.3.КФК1:Ф.4.3.КФК40!N34)</f>
        <v>0</v>
      </c>
    </row>
    <row r="35" spans="1:14" s="21" customFormat="1" ht="11.4" thickTop="1" thickBot="1" x14ac:dyDescent="0.25">
      <c r="A35" s="134" t="s">
        <v>172</v>
      </c>
      <c r="B35" s="135">
        <v>2250</v>
      </c>
      <c r="C35" s="135">
        <v>130</v>
      </c>
      <c r="D35" s="129">
        <f>SUM([1]Ф.4.3.КФК1:Ф.4.3.КФК40!D35)</f>
        <v>0</v>
      </c>
      <c r="E35" s="129">
        <f>SUM([1]Ф.4.3.КФК1:Ф.4.3.КФК40!E35)</f>
        <v>0</v>
      </c>
      <c r="F35" s="129">
        <f>SUM([1]Ф.4.3.КФК1:Ф.4.3.КФК40!F35)</f>
        <v>0</v>
      </c>
      <c r="G35" s="129">
        <f>SUM([1]Ф.4.3.КФК1:Ф.4.3.КФК40!G35)</f>
        <v>0</v>
      </c>
      <c r="H35" s="129">
        <f>SUM([1]Ф.4.3.КФК1:Ф.4.3.КФК40!H35)</f>
        <v>0</v>
      </c>
      <c r="I35" s="129">
        <f>SUM([1]Ф.4.3.КФК1:Ф.4.3.КФК40!I35)</f>
        <v>0</v>
      </c>
      <c r="J35" s="129">
        <f>SUM([1]Ф.4.3.КФК1:Ф.4.3.КФК40!J35)</f>
        <v>0</v>
      </c>
      <c r="K35" s="129">
        <f>SUM([1]Ф.4.3.КФК1:Ф.4.3.КФК40!K35)</f>
        <v>0</v>
      </c>
      <c r="L35" s="129">
        <f>SUM([1]Ф.4.3.КФК1:Ф.4.3.КФК40!L35)</f>
        <v>0</v>
      </c>
      <c r="M35" s="129">
        <f>SUM([1]Ф.4.3.КФК1:Ф.4.3.КФК40!M35)</f>
        <v>0</v>
      </c>
      <c r="N35" s="129">
        <f>SUM([1]Ф.4.3.КФК1:Ф.4.3.КФК40!N35)</f>
        <v>0</v>
      </c>
    </row>
    <row r="36" spans="1:14" s="21" customFormat="1" ht="12.75" customHeight="1" thickTop="1" thickBot="1" x14ac:dyDescent="0.25">
      <c r="A36" s="137" t="s">
        <v>173</v>
      </c>
      <c r="B36" s="135">
        <v>2260</v>
      </c>
      <c r="C36" s="135">
        <v>140</v>
      </c>
      <c r="D36" s="129">
        <f>SUM([1]Ф.4.3.КФК1:Ф.4.3.КФК40!D36)</f>
        <v>0</v>
      </c>
      <c r="E36" s="129">
        <f>SUM([1]Ф.4.3.КФК1:Ф.4.3.КФК40!E36)</f>
        <v>0</v>
      </c>
      <c r="F36" s="129">
        <f>SUM([1]Ф.4.3.КФК1:Ф.4.3.КФК40!F36)</f>
        <v>0</v>
      </c>
      <c r="G36" s="129">
        <f>SUM([1]Ф.4.3.КФК1:Ф.4.3.КФК40!G36)</f>
        <v>0</v>
      </c>
      <c r="H36" s="129">
        <f>SUM([1]Ф.4.3.КФК1:Ф.4.3.КФК40!H36)</f>
        <v>0</v>
      </c>
      <c r="I36" s="129">
        <f>SUM([1]Ф.4.3.КФК1:Ф.4.3.КФК40!I36)</f>
        <v>0</v>
      </c>
      <c r="J36" s="129">
        <f>SUM([1]Ф.4.3.КФК1:Ф.4.3.КФК40!J36)</f>
        <v>0</v>
      </c>
      <c r="K36" s="129">
        <f>SUM([1]Ф.4.3.КФК1:Ф.4.3.КФК40!K36)</f>
        <v>0</v>
      </c>
      <c r="L36" s="129">
        <f>SUM([1]Ф.4.3.КФК1:Ф.4.3.КФК40!L36)</f>
        <v>0</v>
      </c>
      <c r="M36" s="129">
        <f>SUM([1]Ф.4.3.КФК1:Ф.4.3.КФК40!M36)</f>
        <v>0</v>
      </c>
      <c r="N36" s="129">
        <f>SUM([1]Ф.4.3.КФК1:Ф.4.3.КФК40!N36)</f>
        <v>0</v>
      </c>
    </row>
    <row r="37" spans="1:14" s="21" customFormat="1" ht="11.4" thickTop="1" thickBot="1" x14ac:dyDescent="0.25">
      <c r="A37" s="137" t="s">
        <v>174</v>
      </c>
      <c r="B37" s="135">
        <v>2270</v>
      </c>
      <c r="C37" s="135">
        <v>150</v>
      </c>
      <c r="D37" s="129">
        <f>SUM([1]Ф.4.3.КФК1:Ф.4.3.КФК40!D37)</f>
        <v>0</v>
      </c>
      <c r="E37" s="129">
        <f>SUM([1]Ф.4.3.КФК1:Ф.4.3.КФК40!E37)</f>
        <v>0</v>
      </c>
      <c r="F37" s="129">
        <f>SUM([1]Ф.4.3.КФК1:Ф.4.3.КФК40!F37)</f>
        <v>0</v>
      </c>
      <c r="G37" s="129">
        <f>SUM([1]Ф.4.3.КФК1:Ф.4.3.КФК40!G37)</f>
        <v>0</v>
      </c>
      <c r="H37" s="129">
        <f>SUM([1]Ф.4.3.КФК1:Ф.4.3.КФК40!H37)</f>
        <v>0</v>
      </c>
      <c r="I37" s="129">
        <f>SUM([1]Ф.4.3.КФК1:Ф.4.3.КФК40!I37)</f>
        <v>0</v>
      </c>
      <c r="J37" s="129">
        <f>SUM([1]Ф.4.3.КФК1:Ф.4.3.КФК40!J37)</f>
        <v>0</v>
      </c>
      <c r="K37" s="129">
        <f>SUM([1]Ф.4.3.КФК1:Ф.4.3.КФК40!K37)</f>
        <v>0</v>
      </c>
      <c r="L37" s="129">
        <f>SUM([1]Ф.4.3.КФК1:Ф.4.3.КФК40!L37)</f>
        <v>0</v>
      </c>
      <c r="M37" s="129">
        <f>SUM([1]Ф.4.3.КФК1:Ф.4.3.КФК40!M37)</f>
        <v>0</v>
      </c>
      <c r="N37" s="129">
        <f>SUM([1]Ф.4.3.КФК1:Ф.4.3.КФК40!N37)</f>
        <v>0</v>
      </c>
    </row>
    <row r="38" spans="1:14" s="21" customFormat="1" ht="11.4" thickTop="1" thickBot="1" x14ac:dyDescent="0.25">
      <c r="A38" s="136" t="s">
        <v>175</v>
      </c>
      <c r="B38" s="125">
        <v>2271</v>
      </c>
      <c r="C38" s="125">
        <v>160</v>
      </c>
      <c r="D38" s="129">
        <f>SUM([1]Ф.4.3.КФК1:Ф.4.3.КФК40!D38)</f>
        <v>0</v>
      </c>
      <c r="E38" s="129">
        <f>SUM([1]Ф.4.3.КФК1:Ф.4.3.КФК40!E38)</f>
        <v>0</v>
      </c>
      <c r="F38" s="129">
        <f>SUM([1]Ф.4.3.КФК1:Ф.4.3.КФК40!F38)</f>
        <v>0</v>
      </c>
      <c r="G38" s="129">
        <f>SUM([1]Ф.4.3.КФК1:Ф.4.3.КФК40!G38)</f>
        <v>0</v>
      </c>
      <c r="H38" s="129">
        <f>SUM([1]Ф.4.3.КФК1:Ф.4.3.КФК40!H38)</f>
        <v>0</v>
      </c>
      <c r="I38" s="129">
        <f>SUM([1]Ф.4.3.КФК1:Ф.4.3.КФК40!I38)</f>
        <v>0</v>
      </c>
      <c r="J38" s="129">
        <f>SUM([1]Ф.4.3.КФК1:Ф.4.3.КФК40!J38)</f>
        <v>0</v>
      </c>
      <c r="K38" s="129">
        <f>SUM([1]Ф.4.3.КФК1:Ф.4.3.КФК40!K38)</f>
        <v>0</v>
      </c>
      <c r="L38" s="129">
        <f>SUM([1]Ф.4.3.КФК1:Ф.4.3.КФК40!L38)</f>
        <v>0</v>
      </c>
      <c r="M38" s="129">
        <f>SUM([1]Ф.4.3.КФК1:Ф.4.3.КФК40!M38)</f>
        <v>0</v>
      </c>
      <c r="N38" s="129">
        <f>SUM([1]Ф.4.3.КФК1:Ф.4.3.КФК40!N38)</f>
        <v>0</v>
      </c>
    </row>
    <row r="39" spans="1:14" s="21" customFormat="1" ht="11.4" thickTop="1" thickBot="1" x14ac:dyDescent="0.25">
      <c r="A39" s="136" t="s">
        <v>176</v>
      </c>
      <c r="B39" s="125">
        <v>2272</v>
      </c>
      <c r="C39" s="125">
        <v>170</v>
      </c>
      <c r="D39" s="129">
        <f>SUM([1]Ф.4.3.КФК1:Ф.4.3.КФК40!D39)</f>
        <v>0</v>
      </c>
      <c r="E39" s="129">
        <f>SUM([1]Ф.4.3.КФК1:Ф.4.3.КФК40!E39)</f>
        <v>0</v>
      </c>
      <c r="F39" s="129">
        <f>SUM([1]Ф.4.3.КФК1:Ф.4.3.КФК40!F39)</f>
        <v>0</v>
      </c>
      <c r="G39" s="129">
        <f>SUM([1]Ф.4.3.КФК1:Ф.4.3.КФК40!G39)</f>
        <v>0</v>
      </c>
      <c r="H39" s="129">
        <f>SUM([1]Ф.4.3.КФК1:Ф.4.3.КФК40!H39)</f>
        <v>0</v>
      </c>
      <c r="I39" s="129">
        <f>SUM([1]Ф.4.3.КФК1:Ф.4.3.КФК40!I39)</f>
        <v>0</v>
      </c>
      <c r="J39" s="129">
        <f>SUM([1]Ф.4.3.КФК1:Ф.4.3.КФК40!J39)</f>
        <v>0</v>
      </c>
      <c r="K39" s="129">
        <f>SUM([1]Ф.4.3.КФК1:Ф.4.3.КФК40!K39)</f>
        <v>0</v>
      </c>
      <c r="L39" s="129">
        <f>SUM([1]Ф.4.3.КФК1:Ф.4.3.КФК40!L39)</f>
        <v>0</v>
      </c>
      <c r="M39" s="129">
        <f>SUM([1]Ф.4.3.КФК1:Ф.4.3.КФК40!M39)</f>
        <v>0</v>
      </c>
      <c r="N39" s="129">
        <f>SUM([1]Ф.4.3.КФК1:Ф.4.3.КФК40!N39)</f>
        <v>0</v>
      </c>
    </row>
    <row r="40" spans="1:14" s="21" customFormat="1" ht="11.4" thickTop="1" thickBot="1" x14ac:dyDescent="0.25">
      <c r="A40" s="136" t="s">
        <v>177</v>
      </c>
      <c r="B40" s="125">
        <v>2273</v>
      </c>
      <c r="C40" s="125">
        <v>180</v>
      </c>
      <c r="D40" s="129">
        <f>SUM([1]Ф.4.3.КФК1:Ф.4.3.КФК40!D40)</f>
        <v>0</v>
      </c>
      <c r="E40" s="129">
        <f>SUM([1]Ф.4.3.КФК1:Ф.4.3.КФК40!E40)</f>
        <v>0</v>
      </c>
      <c r="F40" s="129">
        <f>SUM([1]Ф.4.3.КФК1:Ф.4.3.КФК40!F40)</f>
        <v>0</v>
      </c>
      <c r="G40" s="129">
        <f>SUM([1]Ф.4.3.КФК1:Ф.4.3.КФК40!G40)</f>
        <v>0</v>
      </c>
      <c r="H40" s="129">
        <f>SUM([1]Ф.4.3.КФК1:Ф.4.3.КФК40!H40)</f>
        <v>0</v>
      </c>
      <c r="I40" s="129">
        <f>SUM([1]Ф.4.3.КФК1:Ф.4.3.КФК40!I40)</f>
        <v>0</v>
      </c>
      <c r="J40" s="129">
        <f>SUM([1]Ф.4.3.КФК1:Ф.4.3.КФК40!J40)</f>
        <v>0</v>
      </c>
      <c r="K40" s="129">
        <f>SUM([1]Ф.4.3.КФК1:Ф.4.3.КФК40!K40)</f>
        <v>0</v>
      </c>
      <c r="L40" s="129">
        <f>SUM([1]Ф.4.3.КФК1:Ф.4.3.КФК40!L40)</f>
        <v>0</v>
      </c>
      <c r="M40" s="129">
        <f>SUM([1]Ф.4.3.КФК1:Ф.4.3.КФК40!M40)</f>
        <v>0</v>
      </c>
      <c r="N40" s="129">
        <f>SUM([1]Ф.4.3.КФК1:Ф.4.3.КФК40!N40)</f>
        <v>0</v>
      </c>
    </row>
    <row r="41" spans="1:14" s="21" customFormat="1" ht="11.4" thickTop="1" thickBot="1" x14ac:dyDescent="0.25">
      <c r="A41" s="136" t="s">
        <v>178</v>
      </c>
      <c r="B41" s="125">
        <v>2274</v>
      </c>
      <c r="C41" s="125">
        <v>190</v>
      </c>
      <c r="D41" s="129">
        <f>SUM([1]Ф.4.3.КФК1:Ф.4.3.КФК40!D41)</f>
        <v>0</v>
      </c>
      <c r="E41" s="129">
        <f>SUM([1]Ф.4.3.КФК1:Ф.4.3.КФК40!E41)</f>
        <v>0</v>
      </c>
      <c r="F41" s="129">
        <f>SUM([1]Ф.4.3.КФК1:Ф.4.3.КФК40!F41)</f>
        <v>0</v>
      </c>
      <c r="G41" s="129">
        <f>SUM([1]Ф.4.3.КФК1:Ф.4.3.КФК40!G41)</f>
        <v>0</v>
      </c>
      <c r="H41" s="129">
        <f>SUM([1]Ф.4.3.КФК1:Ф.4.3.КФК40!H41)</f>
        <v>0</v>
      </c>
      <c r="I41" s="129">
        <f>SUM([1]Ф.4.3.КФК1:Ф.4.3.КФК40!I41)</f>
        <v>0</v>
      </c>
      <c r="J41" s="129">
        <f>SUM([1]Ф.4.3.КФК1:Ф.4.3.КФК40!J41)</f>
        <v>0</v>
      </c>
      <c r="K41" s="129">
        <f>SUM([1]Ф.4.3.КФК1:Ф.4.3.КФК40!K41)</f>
        <v>0</v>
      </c>
      <c r="L41" s="129">
        <f>SUM([1]Ф.4.3.КФК1:Ф.4.3.КФК40!L41)</f>
        <v>0</v>
      </c>
      <c r="M41" s="129">
        <f>SUM([1]Ф.4.3.КФК1:Ф.4.3.КФК40!M41)</f>
        <v>0</v>
      </c>
      <c r="N41" s="129">
        <f>SUM([1]Ф.4.3.КФК1:Ф.4.3.КФК40!N41)</f>
        <v>0</v>
      </c>
    </row>
    <row r="42" spans="1:14" s="21" customFormat="1" ht="11.4" thickTop="1" thickBot="1" x14ac:dyDescent="0.25">
      <c r="A42" s="136" t="s">
        <v>179</v>
      </c>
      <c r="B42" s="125">
        <v>2275</v>
      </c>
      <c r="C42" s="125">
        <v>200</v>
      </c>
      <c r="D42" s="129">
        <f>SUM([1]Ф.4.3.КФК1:Ф.4.3.КФК40!D42)</f>
        <v>0</v>
      </c>
      <c r="E42" s="129">
        <f>SUM([1]Ф.4.3.КФК1:Ф.4.3.КФК40!E42)</f>
        <v>0</v>
      </c>
      <c r="F42" s="129">
        <f>SUM([1]Ф.4.3.КФК1:Ф.4.3.КФК40!F42)</f>
        <v>0</v>
      </c>
      <c r="G42" s="129">
        <f>SUM([1]Ф.4.3.КФК1:Ф.4.3.КФК40!G42)</f>
        <v>0</v>
      </c>
      <c r="H42" s="129">
        <f>SUM([1]Ф.4.3.КФК1:Ф.4.3.КФК40!H42)</f>
        <v>0</v>
      </c>
      <c r="I42" s="129">
        <f>SUM([1]Ф.4.3.КФК1:Ф.4.3.КФК40!I42)</f>
        <v>0</v>
      </c>
      <c r="J42" s="129">
        <f>SUM([1]Ф.4.3.КФК1:Ф.4.3.КФК40!J42)</f>
        <v>0</v>
      </c>
      <c r="K42" s="129">
        <f>SUM([1]Ф.4.3.КФК1:Ф.4.3.КФК40!K42)</f>
        <v>0</v>
      </c>
      <c r="L42" s="129">
        <f>SUM([1]Ф.4.3.КФК1:Ф.4.3.КФК40!L42)</f>
        <v>0</v>
      </c>
      <c r="M42" s="129">
        <f>SUM([1]Ф.4.3.КФК1:Ф.4.3.КФК40!M42)</f>
        <v>0</v>
      </c>
      <c r="N42" s="129">
        <f>SUM([1]Ф.4.3.КФК1:Ф.4.3.КФК40!N42)</f>
        <v>0</v>
      </c>
    </row>
    <row r="43" spans="1:14" s="21" customFormat="1" ht="11.4" thickTop="1" thickBot="1" x14ac:dyDescent="0.25">
      <c r="A43" s="136" t="s">
        <v>180</v>
      </c>
      <c r="B43" s="125">
        <v>2276</v>
      </c>
      <c r="C43" s="125">
        <v>210</v>
      </c>
      <c r="D43" s="129">
        <f>SUM([1]Ф.4.3.КФК1:Ф.4.3.КФК40!D43)</f>
        <v>0</v>
      </c>
      <c r="E43" s="129">
        <f>SUM([1]Ф.4.3.КФК1:Ф.4.3.КФК40!E43)</f>
        <v>0</v>
      </c>
      <c r="F43" s="129">
        <f>SUM([1]Ф.4.3.КФК1:Ф.4.3.КФК40!F43)</f>
        <v>0</v>
      </c>
      <c r="G43" s="129">
        <f>SUM([1]Ф.4.3.КФК1:Ф.4.3.КФК40!G43)</f>
        <v>0</v>
      </c>
      <c r="H43" s="129">
        <f>SUM([1]Ф.4.3.КФК1:Ф.4.3.КФК40!H43)</f>
        <v>0</v>
      </c>
      <c r="I43" s="129">
        <f>SUM([1]Ф.4.3.КФК1:Ф.4.3.КФК40!I43)</f>
        <v>0</v>
      </c>
      <c r="J43" s="129">
        <f>SUM([1]Ф.4.3.КФК1:Ф.4.3.КФК40!J43)</f>
        <v>0</v>
      </c>
      <c r="K43" s="129">
        <f>SUM([1]Ф.4.3.КФК1:Ф.4.3.КФК40!K43)</f>
        <v>0</v>
      </c>
      <c r="L43" s="129">
        <f>SUM([1]Ф.4.3.КФК1:Ф.4.3.КФК40!L43)</f>
        <v>0</v>
      </c>
      <c r="M43" s="129">
        <f>SUM([1]Ф.4.3.КФК1:Ф.4.3.КФК40!M43)</f>
        <v>0</v>
      </c>
      <c r="N43" s="129">
        <f>SUM([1]Ф.4.3.КФК1:Ф.4.3.КФК40!N43)</f>
        <v>0</v>
      </c>
    </row>
    <row r="44" spans="1:14" s="21" customFormat="1" ht="12" customHeight="1" thickTop="1" thickBot="1" x14ac:dyDescent="0.25">
      <c r="A44" s="137" t="s">
        <v>181</v>
      </c>
      <c r="B44" s="135">
        <v>2280</v>
      </c>
      <c r="C44" s="135">
        <v>220</v>
      </c>
      <c r="D44" s="129">
        <f>SUM([1]Ф.4.3.КФК1:Ф.4.3.КФК40!D44)</f>
        <v>0</v>
      </c>
      <c r="E44" s="129">
        <f>SUM([1]Ф.4.3.КФК1:Ф.4.3.КФК40!E44)</f>
        <v>0</v>
      </c>
      <c r="F44" s="129">
        <f>SUM([1]Ф.4.3.КФК1:Ф.4.3.КФК40!F44)</f>
        <v>0</v>
      </c>
      <c r="G44" s="129">
        <f>SUM([1]Ф.4.3.КФК1:Ф.4.3.КФК40!G44)</f>
        <v>0</v>
      </c>
      <c r="H44" s="129">
        <f>SUM([1]Ф.4.3.КФК1:Ф.4.3.КФК40!H44)</f>
        <v>0</v>
      </c>
      <c r="I44" s="129">
        <f>SUM([1]Ф.4.3.КФК1:Ф.4.3.КФК40!I44)</f>
        <v>0</v>
      </c>
      <c r="J44" s="129">
        <f>SUM([1]Ф.4.3.КФК1:Ф.4.3.КФК40!J44)</f>
        <v>0</v>
      </c>
      <c r="K44" s="129">
        <f>SUM([1]Ф.4.3.КФК1:Ф.4.3.КФК40!K44)</f>
        <v>0</v>
      </c>
      <c r="L44" s="129">
        <f>SUM([1]Ф.4.3.КФК1:Ф.4.3.КФК40!L44)</f>
        <v>0</v>
      </c>
      <c r="M44" s="129">
        <f>SUM([1]Ф.4.3.КФК1:Ф.4.3.КФК40!M44)</f>
        <v>0</v>
      </c>
      <c r="N44" s="129">
        <f>SUM([1]Ф.4.3.КФК1:Ф.4.3.КФК40!N44)</f>
        <v>0</v>
      </c>
    </row>
    <row r="45" spans="1:14" s="21" customFormat="1" ht="12" customHeight="1" thickTop="1" thickBot="1" x14ac:dyDescent="0.25">
      <c r="A45" s="139" t="s">
        <v>182</v>
      </c>
      <c r="B45" s="125">
        <v>2281</v>
      </c>
      <c r="C45" s="125">
        <v>230</v>
      </c>
      <c r="D45" s="129">
        <f>SUM([1]Ф.4.3.КФК1:Ф.4.3.КФК40!D45)</f>
        <v>0</v>
      </c>
      <c r="E45" s="129">
        <f>SUM([1]Ф.4.3.КФК1:Ф.4.3.КФК40!E45)</f>
        <v>0</v>
      </c>
      <c r="F45" s="129">
        <f>SUM([1]Ф.4.3.КФК1:Ф.4.3.КФК40!F45)</f>
        <v>0</v>
      </c>
      <c r="G45" s="129">
        <f>SUM([1]Ф.4.3.КФК1:Ф.4.3.КФК40!G45)</f>
        <v>0</v>
      </c>
      <c r="H45" s="129">
        <f>SUM([1]Ф.4.3.КФК1:Ф.4.3.КФК40!H45)</f>
        <v>0</v>
      </c>
      <c r="I45" s="129">
        <f>SUM([1]Ф.4.3.КФК1:Ф.4.3.КФК40!I45)</f>
        <v>0</v>
      </c>
      <c r="J45" s="129">
        <f>SUM([1]Ф.4.3.КФК1:Ф.4.3.КФК40!J45)</f>
        <v>0</v>
      </c>
      <c r="K45" s="129">
        <f>SUM([1]Ф.4.3.КФК1:Ф.4.3.КФК40!K45)</f>
        <v>0</v>
      </c>
      <c r="L45" s="129">
        <f>SUM([1]Ф.4.3.КФК1:Ф.4.3.КФК40!L45)</f>
        <v>0</v>
      </c>
      <c r="M45" s="129">
        <f>SUM([1]Ф.4.3.КФК1:Ф.4.3.КФК40!M45)</f>
        <v>0</v>
      </c>
      <c r="N45" s="129">
        <f>SUM([1]Ф.4.3.КФК1:Ф.4.3.КФК40!N45)</f>
        <v>0</v>
      </c>
    </row>
    <row r="46" spans="1:14" s="21" customFormat="1" ht="12" customHeight="1" thickTop="1" thickBot="1" x14ac:dyDescent="0.25">
      <c r="A46" s="136" t="s">
        <v>183</v>
      </c>
      <c r="B46" s="125">
        <v>2282</v>
      </c>
      <c r="C46" s="125">
        <v>240</v>
      </c>
      <c r="D46" s="129">
        <f>SUM([1]Ф.4.3.КФК1:Ф.4.3.КФК40!D46)</f>
        <v>0</v>
      </c>
      <c r="E46" s="129">
        <f>SUM([1]Ф.4.3.КФК1:Ф.4.3.КФК40!E46)</f>
        <v>0</v>
      </c>
      <c r="F46" s="129">
        <f>SUM([1]Ф.4.3.КФК1:Ф.4.3.КФК40!F46)</f>
        <v>0</v>
      </c>
      <c r="G46" s="129">
        <f>SUM([1]Ф.4.3.КФК1:Ф.4.3.КФК40!G46)</f>
        <v>0</v>
      </c>
      <c r="H46" s="129">
        <f>SUM([1]Ф.4.3.КФК1:Ф.4.3.КФК40!H46)</f>
        <v>0</v>
      </c>
      <c r="I46" s="129">
        <f>SUM([1]Ф.4.3.КФК1:Ф.4.3.КФК40!I46)</f>
        <v>0</v>
      </c>
      <c r="J46" s="129">
        <f>SUM([1]Ф.4.3.КФК1:Ф.4.3.КФК40!J46)</f>
        <v>0</v>
      </c>
      <c r="K46" s="129">
        <f>SUM([1]Ф.4.3.КФК1:Ф.4.3.КФК40!K46)</f>
        <v>0</v>
      </c>
      <c r="L46" s="129">
        <f>SUM([1]Ф.4.3.КФК1:Ф.4.3.КФК40!L46)</f>
        <v>0</v>
      </c>
      <c r="M46" s="129">
        <f>SUM([1]Ф.4.3.КФК1:Ф.4.3.КФК40!M46)</f>
        <v>0</v>
      </c>
      <c r="N46" s="129">
        <f>SUM([1]Ф.4.3.КФК1:Ф.4.3.КФК40!N46)</f>
        <v>0</v>
      </c>
    </row>
    <row r="47" spans="1:14" s="21" customFormat="1" ht="11.4" thickTop="1" thickBot="1" x14ac:dyDescent="0.25">
      <c r="A47" s="133" t="s">
        <v>184</v>
      </c>
      <c r="B47" s="64">
        <v>2400</v>
      </c>
      <c r="C47" s="64">
        <v>250</v>
      </c>
      <c r="D47" s="129">
        <f>SUM([1]Ф.4.3.КФК1:Ф.4.3.КФК40!D47)</f>
        <v>0</v>
      </c>
      <c r="E47" s="129">
        <f>SUM([1]Ф.4.3.КФК1:Ф.4.3.КФК40!E47)</f>
        <v>0</v>
      </c>
      <c r="F47" s="129">
        <f>SUM([1]Ф.4.3.КФК1:Ф.4.3.КФК40!F47)</f>
        <v>0</v>
      </c>
      <c r="G47" s="129">
        <f>SUM([1]Ф.4.3.КФК1:Ф.4.3.КФК40!G47)</f>
        <v>0</v>
      </c>
      <c r="H47" s="129">
        <f>SUM([1]Ф.4.3.КФК1:Ф.4.3.КФК40!H47)</f>
        <v>0</v>
      </c>
      <c r="I47" s="129">
        <f>SUM([1]Ф.4.3.КФК1:Ф.4.3.КФК40!I47)</f>
        <v>0</v>
      </c>
      <c r="J47" s="129">
        <f>SUM([1]Ф.4.3.КФК1:Ф.4.3.КФК40!J47)</f>
        <v>0</v>
      </c>
      <c r="K47" s="129">
        <f>SUM([1]Ф.4.3.КФК1:Ф.4.3.КФК40!K47)</f>
        <v>0</v>
      </c>
      <c r="L47" s="129">
        <f>SUM([1]Ф.4.3.КФК1:Ф.4.3.КФК40!L47)</f>
        <v>0</v>
      </c>
      <c r="M47" s="129">
        <f>SUM([1]Ф.4.3.КФК1:Ф.4.3.КФК40!M47)</f>
        <v>0</v>
      </c>
      <c r="N47" s="129">
        <f>SUM([1]Ф.4.3.КФК1:Ф.4.3.КФК40!N47)</f>
        <v>0</v>
      </c>
    </row>
    <row r="48" spans="1:14" s="21" customFormat="1" ht="11.4" thickTop="1" thickBot="1" x14ac:dyDescent="0.25">
      <c r="A48" s="140" t="s">
        <v>185</v>
      </c>
      <c r="B48" s="135">
        <v>2410</v>
      </c>
      <c r="C48" s="135">
        <v>260</v>
      </c>
      <c r="D48" s="129">
        <f>SUM([1]Ф.4.3.КФК1:Ф.4.3.КФК40!D48)</f>
        <v>0</v>
      </c>
      <c r="E48" s="129">
        <f>SUM([1]Ф.4.3.КФК1:Ф.4.3.КФК40!E48)</f>
        <v>0</v>
      </c>
      <c r="F48" s="129">
        <f>SUM([1]Ф.4.3.КФК1:Ф.4.3.КФК40!F48)</f>
        <v>0</v>
      </c>
      <c r="G48" s="129">
        <f>SUM([1]Ф.4.3.КФК1:Ф.4.3.КФК40!G48)</f>
        <v>0</v>
      </c>
      <c r="H48" s="129">
        <f>SUM([1]Ф.4.3.КФК1:Ф.4.3.КФК40!H48)</f>
        <v>0</v>
      </c>
      <c r="I48" s="129">
        <f>SUM([1]Ф.4.3.КФК1:Ф.4.3.КФК40!I48)</f>
        <v>0</v>
      </c>
      <c r="J48" s="129">
        <f>SUM([1]Ф.4.3.КФК1:Ф.4.3.КФК40!J48)</f>
        <v>0</v>
      </c>
      <c r="K48" s="129">
        <f>SUM([1]Ф.4.3.КФК1:Ф.4.3.КФК40!K48)</f>
        <v>0</v>
      </c>
      <c r="L48" s="129">
        <f>SUM([1]Ф.4.3.КФК1:Ф.4.3.КФК40!L48)</f>
        <v>0</v>
      </c>
      <c r="M48" s="129">
        <f>SUM([1]Ф.4.3.КФК1:Ф.4.3.КФК40!M48)</f>
        <v>0</v>
      </c>
      <c r="N48" s="129">
        <f>SUM([1]Ф.4.3.КФК1:Ф.4.3.КФК40!N48)</f>
        <v>0</v>
      </c>
    </row>
    <row r="49" spans="1:14" s="21" customFormat="1" ht="11.4" thickTop="1" thickBot="1" x14ac:dyDescent="0.25">
      <c r="A49" s="140" t="s">
        <v>186</v>
      </c>
      <c r="B49" s="135">
        <v>2420</v>
      </c>
      <c r="C49" s="135">
        <v>270</v>
      </c>
      <c r="D49" s="129">
        <f>SUM([1]Ф.4.3.КФК1:Ф.4.3.КФК40!D49)</f>
        <v>0</v>
      </c>
      <c r="E49" s="129">
        <f>SUM([1]Ф.4.3.КФК1:Ф.4.3.КФК40!E49)</f>
        <v>0</v>
      </c>
      <c r="F49" s="129">
        <f>SUM([1]Ф.4.3.КФК1:Ф.4.3.КФК40!F49)</f>
        <v>0</v>
      </c>
      <c r="G49" s="129">
        <f>SUM([1]Ф.4.3.КФК1:Ф.4.3.КФК40!G49)</f>
        <v>0</v>
      </c>
      <c r="H49" s="129">
        <f>SUM([1]Ф.4.3.КФК1:Ф.4.3.КФК40!H49)</f>
        <v>0</v>
      </c>
      <c r="I49" s="129">
        <f>SUM([1]Ф.4.3.КФК1:Ф.4.3.КФК40!I49)</f>
        <v>0</v>
      </c>
      <c r="J49" s="129">
        <f>SUM([1]Ф.4.3.КФК1:Ф.4.3.КФК40!J49)</f>
        <v>0</v>
      </c>
      <c r="K49" s="129">
        <f>SUM([1]Ф.4.3.КФК1:Ф.4.3.КФК40!K49)</f>
        <v>0</v>
      </c>
      <c r="L49" s="129">
        <f>SUM([1]Ф.4.3.КФК1:Ф.4.3.КФК40!L49)</f>
        <v>0</v>
      </c>
      <c r="M49" s="129">
        <f>SUM([1]Ф.4.3.КФК1:Ф.4.3.КФК40!M49)</f>
        <v>0</v>
      </c>
      <c r="N49" s="129">
        <f>SUM([1]Ф.4.3.КФК1:Ф.4.3.КФК40!N49)</f>
        <v>0</v>
      </c>
    </row>
    <row r="50" spans="1:14" s="21" customFormat="1" ht="11.25" customHeight="1" thickTop="1" thickBot="1" x14ac:dyDescent="0.25">
      <c r="A50" s="141" t="s">
        <v>187</v>
      </c>
      <c r="B50" s="64">
        <v>2600</v>
      </c>
      <c r="C50" s="64">
        <v>280</v>
      </c>
      <c r="D50" s="129">
        <f>SUM([1]Ф.4.3.КФК1:Ф.4.3.КФК40!D50)</f>
        <v>0</v>
      </c>
      <c r="E50" s="129">
        <f>SUM([1]Ф.4.3.КФК1:Ф.4.3.КФК40!E50)</f>
        <v>0</v>
      </c>
      <c r="F50" s="129">
        <f>SUM([1]Ф.4.3.КФК1:Ф.4.3.КФК40!F50)</f>
        <v>0</v>
      </c>
      <c r="G50" s="129">
        <f>SUM([1]Ф.4.3.КФК1:Ф.4.3.КФК40!G50)</f>
        <v>0</v>
      </c>
      <c r="H50" s="129">
        <f>SUM([1]Ф.4.3.КФК1:Ф.4.3.КФК40!H50)</f>
        <v>0</v>
      </c>
      <c r="I50" s="129">
        <f>SUM([1]Ф.4.3.КФК1:Ф.4.3.КФК40!I50)</f>
        <v>0</v>
      </c>
      <c r="J50" s="129">
        <f>SUM([1]Ф.4.3.КФК1:Ф.4.3.КФК40!J50)</f>
        <v>0</v>
      </c>
      <c r="K50" s="129">
        <f>SUM([1]Ф.4.3.КФК1:Ф.4.3.КФК40!K50)</f>
        <v>0</v>
      </c>
      <c r="L50" s="129">
        <f>SUM([1]Ф.4.3.КФК1:Ф.4.3.КФК40!L50)</f>
        <v>0</v>
      </c>
      <c r="M50" s="129">
        <f>SUM([1]Ф.4.3.КФК1:Ф.4.3.КФК40!M50)</f>
        <v>0</v>
      </c>
      <c r="N50" s="129">
        <f>SUM([1]Ф.4.3.КФК1:Ф.4.3.КФК40!N50)</f>
        <v>0</v>
      </c>
    </row>
    <row r="51" spans="1:14" s="21" customFormat="1" ht="11.25" customHeight="1" thickTop="1" thickBot="1" x14ac:dyDescent="0.25">
      <c r="A51" s="137" t="s">
        <v>188</v>
      </c>
      <c r="B51" s="135">
        <v>2610</v>
      </c>
      <c r="C51" s="135">
        <v>290</v>
      </c>
      <c r="D51" s="129">
        <f>SUM([1]Ф.4.3.КФК1:Ф.4.3.КФК40!D51)</f>
        <v>0</v>
      </c>
      <c r="E51" s="129">
        <f>SUM([1]Ф.4.3.КФК1:Ф.4.3.КФК40!E51)</f>
        <v>0</v>
      </c>
      <c r="F51" s="129">
        <f>SUM([1]Ф.4.3.КФК1:Ф.4.3.КФК40!F51)</f>
        <v>0</v>
      </c>
      <c r="G51" s="129">
        <f>SUM([1]Ф.4.3.КФК1:Ф.4.3.КФК40!G51)</f>
        <v>0</v>
      </c>
      <c r="H51" s="129">
        <f>SUM([1]Ф.4.3.КФК1:Ф.4.3.КФК40!H51)</f>
        <v>0</v>
      </c>
      <c r="I51" s="129">
        <f>SUM([1]Ф.4.3.КФК1:Ф.4.3.КФК40!I51)</f>
        <v>0</v>
      </c>
      <c r="J51" s="129">
        <f>SUM([1]Ф.4.3.КФК1:Ф.4.3.КФК40!J51)</f>
        <v>0</v>
      </c>
      <c r="K51" s="129">
        <f>SUM([1]Ф.4.3.КФК1:Ф.4.3.КФК40!K51)</f>
        <v>0</v>
      </c>
      <c r="L51" s="129">
        <f>SUM([1]Ф.4.3.КФК1:Ф.4.3.КФК40!L51)</f>
        <v>0</v>
      </c>
      <c r="M51" s="129">
        <f>SUM([1]Ф.4.3.КФК1:Ф.4.3.КФК40!M51)</f>
        <v>0</v>
      </c>
      <c r="N51" s="129">
        <f>SUM([1]Ф.4.3.КФК1:Ф.4.3.КФК40!N51)</f>
        <v>0</v>
      </c>
    </row>
    <row r="52" spans="1:14" s="21" customFormat="1" ht="11.4" thickTop="1" thickBot="1" x14ac:dyDescent="0.25">
      <c r="A52" s="137" t="s">
        <v>189</v>
      </c>
      <c r="B52" s="135">
        <v>2620</v>
      </c>
      <c r="C52" s="135">
        <v>300</v>
      </c>
      <c r="D52" s="129">
        <f>SUM([1]Ф.4.3.КФК1:Ф.4.3.КФК40!D52)</f>
        <v>0</v>
      </c>
      <c r="E52" s="129">
        <f>SUM([1]Ф.4.3.КФК1:Ф.4.3.КФК40!E52)</f>
        <v>0</v>
      </c>
      <c r="F52" s="129">
        <f>SUM([1]Ф.4.3.КФК1:Ф.4.3.КФК40!F52)</f>
        <v>0</v>
      </c>
      <c r="G52" s="129">
        <f>SUM([1]Ф.4.3.КФК1:Ф.4.3.КФК40!G52)</f>
        <v>0</v>
      </c>
      <c r="H52" s="129">
        <f>SUM([1]Ф.4.3.КФК1:Ф.4.3.КФК40!H52)</f>
        <v>0</v>
      </c>
      <c r="I52" s="129">
        <f>SUM([1]Ф.4.3.КФК1:Ф.4.3.КФК40!I52)</f>
        <v>0</v>
      </c>
      <c r="J52" s="129">
        <f>SUM([1]Ф.4.3.КФК1:Ф.4.3.КФК40!J52)</f>
        <v>0</v>
      </c>
      <c r="K52" s="129">
        <f>SUM([1]Ф.4.3.КФК1:Ф.4.3.КФК40!K52)</f>
        <v>0</v>
      </c>
      <c r="L52" s="129">
        <f>SUM([1]Ф.4.3.КФК1:Ф.4.3.КФК40!L52)</f>
        <v>0</v>
      </c>
      <c r="M52" s="129">
        <f>SUM([1]Ф.4.3.КФК1:Ф.4.3.КФК40!M52)</f>
        <v>0</v>
      </c>
      <c r="N52" s="129">
        <f>SUM([1]Ф.4.3.КФК1:Ф.4.3.КФК40!N52)</f>
        <v>0</v>
      </c>
    </row>
    <row r="53" spans="1:14" s="21" customFormat="1" ht="12" customHeight="1" thickTop="1" thickBot="1" x14ac:dyDescent="0.25">
      <c r="A53" s="140" t="s">
        <v>190</v>
      </c>
      <c r="B53" s="135">
        <v>2630</v>
      </c>
      <c r="C53" s="135">
        <v>310</v>
      </c>
      <c r="D53" s="129">
        <f>SUM([1]Ф.4.3.КФК1:Ф.4.3.КФК40!D53)</f>
        <v>0</v>
      </c>
      <c r="E53" s="129">
        <f>SUM([1]Ф.4.3.КФК1:Ф.4.3.КФК40!E53)</f>
        <v>0</v>
      </c>
      <c r="F53" s="129">
        <f>SUM([1]Ф.4.3.КФК1:Ф.4.3.КФК40!F53)</f>
        <v>0</v>
      </c>
      <c r="G53" s="129">
        <f>SUM([1]Ф.4.3.КФК1:Ф.4.3.КФК40!G53)</f>
        <v>0</v>
      </c>
      <c r="H53" s="129">
        <f>SUM([1]Ф.4.3.КФК1:Ф.4.3.КФК40!H53)</f>
        <v>0</v>
      </c>
      <c r="I53" s="129">
        <f>SUM([1]Ф.4.3.КФК1:Ф.4.3.КФК40!I53)</f>
        <v>0</v>
      </c>
      <c r="J53" s="129">
        <f>SUM([1]Ф.4.3.КФК1:Ф.4.3.КФК40!J53)</f>
        <v>0</v>
      </c>
      <c r="K53" s="129">
        <f>SUM([1]Ф.4.3.КФК1:Ф.4.3.КФК40!K53)</f>
        <v>0</v>
      </c>
      <c r="L53" s="129">
        <f>SUM([1]Ф.4.3.КФК1:Ф.4.3.КФК40!L53)</f>
        <v>0</v>
      </c>
      <c r="M53" s="129">
        <f>SUM([1]Ф.4.3.КФК1:Ф.4.3.КФК40!M53)</f>
        <v>0</v>
      </c>
      <c r="N53" s="129">
        <f>SUM([1]Ф.4.3.КФК1:Ф.4.3.КФК40!N53)</f>
        <v>0</v>
      </c>
    </row>
    <row r="54" spans="1:14" s="21" customFormat="1" ht="11.4" thickTop="1" thickBot="1" x14ac:dyDescent="0.25">
      <c r="A54" s="138" t="s">
        <v>191</v>
      </c>
      <c r="B54" s="64">
        <v>2700</v>
      </c>
      <c r="C54" s="64">
        <v>320</v>
      </c>
      <c r="D54" s="129">
        <f>SUM([1]Ф.4.3.КФК1:Ф.4.3.КФК40!D54)</f>
        <v>0</v>
      </c>
      <c r="E54" s="129">
        <f>SUM([1]Ф.4.3.КФК1:Ф.4.3.КФК40!E54)</f>
        <v>0</v>
      </c>
      <c r="F54" s="129">
        <f>SUM([1]Ф.4.3.КФК1:Ф.4.3.КФК40!F54)</f>
        <v>0</v>
      </c>
      <c r="G54" s="129">
        <f>SUM([1]Ф.4.3.КФК1:Ф.4.3.КФК40!G54)</f>
        <v>0</v>
      </c>
      <c r="H54" s="129">
        <f>SUM([1]Ф.4.3.КФК1:Ф.4.3.КФК40!H54)</f>
        <v>0</v>
      </c>
      <c r="I54" s="129"/>
      <c r="J54" s="129">
        <f>SUM([1]Ф.4.3.КФК1:Ф.4.3.КФК40!J54)</f>
        <v>0</v>
      </c>
      <c r="K54" s="129">
        <f>SUM([1]Ф.4.3.КФК1:Ф.4.3.КФК40!K54)</f>
        <v>0</v>
      </c>
      <c r="L54" s="129">
        <f>SUM([1]Ф.4.3.КФК1:Ф.4.3.КФК40!L54)</f>
        <v>0</v>
      </c>
      <c r="M54" s="129"/>
      <c r="N54" s="129">
        <f>SUM([1]Ф.4.3.КФК1:Ф.4.3.КФК40!N54)</f>
        <v>0</v>
      </c>
    </row>
    <row r="55" spans="1:14" s="21" customFormat="1" ht="11.4" thickTop="1" thickBot="1" x14ac:dyDescent="0.25">
      <c r="A55" s="137" t="s">
        <v>192</v>
      </c>
      <c r="B55" s="135">
        <v>2710</v>
      </c>
      <c r="C55" s="135">
        <v>330</v>
      </c>
      <c r="D55" s="129">
        <f>SUM([1]Ф.4.3.КФК1:Ф.4.3.КФК40!D55)</f>
        <v>0</v>
      </c>
      <c r="E55" s="129">
        <f>SUM([1]Ф.4.3.КФК1:Ф.4.3.КФК40!E55)</f>
        <v>0</v>
      </c>
      <c r="F55" s="129">
        <f>SUM([1]Ф.4.3.КФК1:Ф.4.3.КФК40!F55)</f>
        <v>0</v>
      </c>
      <c r="G55" s="129">
        <f>SUM([1]Ф.4.3.КФК1:Ф.4.3.КФК40!G55)</f>
        <v>0</v>
      </c>
      <c r="H55" s="129">
        <f>SUM([1]Ф.4.3.КФК1:Ф.4.3.КФК40!H55)</f>
        <v>0</v>
      </c>
      <c r="I55" s="129">
        <f>SUM([1]Ф.4.3.КФК1:Ф.4.3.КФК40!I55)</f>
        <v>0</v>
      </c>
      <c r="J55" s="129">
        <f>SUM([1]Ф.4.3.КФК1:Ф.4.3.КФК40!J55)</f>
        <v>0</v>
      </c>
      <c r="K55" s="129">
        <f>SUM([1]Ф.4.3.КФК1:Ф.4.3.КФК40!K55)</f>
        <v>0</v>
      </c>
      <c r="L55" s="129">
        <f>SUM([1]Ф.4.3.КФК1:Ф.4.3.КФК40!L55)</f>
        <v>0</v>
      </c>
      <c r="M55" s="129">
        <f>SUM([1]Ф.4.3.КФК1:Ф.4.3.КФК40!M55)</f>
        <v>0</v>
      </c>
      <c r="N55" s="129">
        <f>SUM([1]Ф.4.3.КФК1:Ф.4.3.КФК40!N55)</f>
        <v>0</v>
      </c>
    </row>
    <row r="56" spans="1:14" s="21" customFormat="1" ht="11.4" thickTop="1" thickBot="1" x14ac:dyDescent="0.25">
      <c r="A56" s="137" t="s">
        <v>193</v>
      </c>
      <c r="B56" s="135">
        <v>2720</v>
      </c>
      <c r="C56" s="135">
        <v>340</v>
      </c>
      <c r="D56" s="129">
        <f>SUM([1]Ф.4.3.КФК1:Ф.4.3.КФК40!D56)</f>
        <v>0</v>
      </c>
      <c r="E56" s="129">
        <f>SUM([1]Ф.4.3.КФК1:Ф.4.3.КФК40!E56)</f>
        <v>0</v>
      </c>
      <c r="F56" s="129">
        <f>SUM([1]Ф.4.3.КФК1:Ф.4.3.КФК40!F56)</f>
        <v>0</v>
      </c>
      <c r="G56" s="129">
        <f>SUM([1]Ф.4.3.КФК1:Ф.4.3.КФК40!G56)</f>
        <v>0</v>
      </c>
      <c r="H56" s="129">
        <f>SUM([1]Ф.4.3.КФК1:Ф.4.3.КФК40!H56)</f>
        <v>0</v>
      </c>
      <c r="I56" s="129">
        <f>SUM([1]Ф.4.3.КФК1:Ф.4.3.КФК40!I56)</f>
        <v>0</v>
      </c>
      <c r="J56" s="129">
        <f>SUM([1]Ф.4.3.КФК1:Ф.4.3.КФК40!J56)</f>
        <v>0</v>
      </c>
      <c r="K56" s="129">
        <f>SUM([1]Ф.4.3.КФК1:Ф.4.3.КФК40!K56)</f>
        <v>0</v>
      </c>
      <c r="L56" s="129">
        <f>SUM([1]Ф.4.3.КФК1:Ф.4.3.КФК40!L56)</f>
        <v>0</v>
      </c>
      <c r="M56" s="129">
        <f>SUM([1]Ф.4.3.КФК1:Ф.4.3.КФК40!M56)</f>
        <v>0</v>
      </c>
      <c r="N56" s="129">
        <f>SUM([1]Ф.4.3.КФК1:Ф.4.3.КФК40!N56)</f>
        <v>0</v>
      </c>
    </row>
    <row r="57" spans="1:14" s="21" customFormat="1" ht="11.4" thickTop="1" thickBot="1" x14ac:dyDescent="0.25">
      <c r="A57" s="137" t="s">
        <v>194</v>
      </c>
      <c r="B57" s="135">
        <v>2730</v>
      </c>
      <c r="C57" s="135">
        <v>350</v>
      </c>
      <c r="D57" s="129">
        <f>SUM([1]Ф.4.3.КФК1:Ф.4.3.КФК40!D57)</f>
        <v>0</v>
      </c>
      <c r="E57" s="129">
        <f>SUM([1]Ф.4.3.КФК1:Ф.4.3.КФК40!E57)</f>
        <v>0</v>
      </c>
      <c r="F57" s="129">
        <f>SUM([1]Ф.4.3.КФК1:Ф.4.3.КФК40!F57)</f>
        <v>0</v>
      </c>
      <c r="G57" s="129">
        <f>SUM([1]Ф.4.3.КФК1:Ф.4.3.КФК40!G57)</f>
        <v>0</v>
      </c>
      <c r="H57" s="129">
        <f>SUM([1]Ф.4.3.КФК1:Ф.4.3.КФК40!H57)</f>
        <v>0</v>
      </c>
      <c r="I57" s="129"/>
      <c r="J57" s="129">
        <f>SUM([1]Ф.4.3.КФК1:Ф.4.3.КФК40!J57)</f>
        <v>0</v>
      </c>
      <c r="K57" s="129">
        <f>SUM([1]Ф.4.3.КФК1:Ф.4.3.КФК40!K57)</f>
        <v>0</v>
      </c>
      <c r="L57" s="129">
        <f>SUM([1]Ф.4.3.КФК1:Ф.4.3.КФК40!L57)</f>
        <v>0</v>
      </c>
      <c r="M57" s="129"/>
      <c r="N57" s="129">
        <f>SUM([1]Ф.4.3.КФК1:Ф.4.3.КФК40!N57)</f>
        <v>0</v>
      </c>
    </row>
    <row r="58" spans="1:14" s="21" customFormat="1" ht="11.4" thickTop="1" thickBot="1" x14ac:dyDescent="0.25">
      <c r="A58" s="138" t="s">
        <v>195</v>
      </c>
      <c r="B58" s="64">
        <v>2800</v>
      </c>
      <c r="C58" s="64">
        <v>360</v>
      </c>
      <c r="D58" s="129">
        <f>SUM([1]Ф.4.3.КФК1:Ф.4.3.КФК40!D58)</f>
        <v>0</v>
      </c>
      <c r="E58" s="129">
        <f>SUM([1]Ф.4.3.КФК1:Ф.4.3.КФК40!E58)</f>
        <v>0</v>
      </c>
      <c r="F58" s="129">
        <f>SUM([1]Ф.4.3.КФК1:Ф.4.3.КФК40!F58)</f>
        <v>0</v>
      </c>
      <c r="G58" s="129">
        <f>SUM([1]Ф.4.3.КФК1:Ф.4.3.КФК40!G58)</f>
        <v>0</v>
      </c>
      <c r="H58" s="129">
        <f>SUM([1]Ф.4.3.КФК1:Ф.4.3.КФК40!H58)</f>
        <v>0</v>
      </c>
      <c r="I58" s="129">
        <f>SUM([1]Ф.4.3.КФК1:Ф.4.3.КФК40!I58)</f>
        <v>0</v>
      </c>
      <c r="J58" s="129">
        <f>SUM([1]Ф.4.3.КФК1:Ф.4.3.КФК40!J58)</f>
        <v>0</v>
      </c>
      <c r="K58" s="129">
        <f>SUM([1]Ф.4.3.КФК1:Ф.4.3.КФК40!K58)</f>
        <v>0</v>
      </c>
      <c r="L58" s="129">
        <f>SUM([1]Ф.4.3.КФК1:Ф.4.3.КФК40!L58)</f>
        <v>0</v>
      </c>
      <c r="M58" s="129">
        <f>SUM([1]Ф.4.3.КФК1:Ф.4.3.КФК40!M58)</f>
        <v>0</v>
      </c>
      <c r="N58" s="129">
        <f>SUM([1]Ф.4.3.КФК1:Ф.4.3.КФК40!N58)</f>
        <v>0</v>
      </c>
    </row>
    <row r="59" spans="1:14" s="21" customFormat="1" ht="11.4" thickTop="1" thickBot="1" x14ac:dyDescent="0.25">
      <c r="A59" s="64" t="s">
        <v>196</v>
      </c>
      <c r="B59" s="64">
        <v>3000</v>
      </c>
      <c r="C59" s="64">
        <v>370</v>
      </c>
      <c r="D59" s="129">
        <f>SUM([1]Ф.4.3.КФК1:Ф.4.3.КФК40!D59)</f>
        <v>0</v>
      </c>
      <c r="E59" s="129">
        <f>SUM([1]Ф.4.3.КФК1:Ф.4.3.КФК40!E59)</f>
        <v>0</v>
      </c>
      <c r="F59" s="129">
        <f>SUM([1]Ф.4.3.КФК1:Ф.4.3.КФК40!F59)</f>
        <v>0</v>
      </c>
      <c r="G59" s="129">
        <f>SUM([1]Ф.4.3.КФК1:Ф.4.3.КФК40!G59)</f>
        <v>0</v>
      </c>
      <c r="H59" s="129">
        <f>SUM([1]Ф.4.3.КФК1:Ф.4.3.КФК40!H59)</f>
        <v>0</v>
      </c>
      <c r="I59" s="129">
        <f>SUM([1]Ф.4.3.КФК1:Ф.4.3.КФК40!I59)</f>
        <v>0</v>
      </c>
      <c r="J59" s="129">
        <f>SUM([1]Ф.4.3.КФК1:Ф.4.3.КФК40!J59)</f>
        <v>0</v>
      </c>
      <c r="K59" s="129">
        <f>SUM([1]Ф.4.3.КФК1:Ф.4.3.КФК40!K59)</f>
        <v>0</v>
      </c>
      <c r="L59" s="129">
        <f>SUM([1]Ф.4.3.КФК1:Ф.4.3.КФК40!L59)</f>
        <v>70.28</v>
      </c>
      <c r="M59" s="129">
        <f>SUM([1]Ф.4.3.КФК1:Ф.4.3.КФК40!M59)</f>
        <v>0</v>
      </c>
      <c r="N59" s="129">
        <f>SUM([1]Ф.4.3.КФК1:Ф.4.3.КФК40!N59)</f>
        <v>0</v>
      </c>
    </row>
    <row r="60" spans="1:14" s="21" customFormat="1" ht="11.4" thickTop="1" thickBot="1" x14ac:dyDescent="0.25">
      <c r="A60" s="133" t="s">
        <v>197</v>
      </c>
      <c r="B60" s="64">
        <v>3100</v>
      </c>
      <c r="C60" s="64">
        <v>380</v>
      </c>
      <c r="D60" s="129">
        <f>SUM([1]Ф.4.3.КФК1:Ф.4.3.КФК40!D60)</f>
        <v>0</v>
      </c>
      <c r="E60" s="129">
        <f>SUM([1]Ф.4.3.КФК1:Ф.4.3.КФК40!E60)</f>
        <v>0</v>
      </c>
      <c r="F60" s="129">
        <f>SUM([1]Ф.4.3.КФК1:Ф.4.3.КФК40!F60)</f>
        <v>0</v>
      </c>
      <c r="G60" s="129">
        <f>SUM([1]Ф.4.3.КФК1:Ф.4.3.КФК40!G60)</f>
        <v>0</v>
      </c>
      <c r="H60" s="129">
        <f>SUM([1]Ф.4.3.КФК1:Ф.4.3.КФК40!H60)</f>
        <v>0</v>
      </c>
      <c r="I60" s="129">
        <f>SUM([1]Ф.4.3.КФК1:Ф.4.3.КФК40!I60)</f>
        <v>0</v>
      </c>
      <c r="J60" s="129">
        <f>SUM([1]Ф.4.3.КФК1:Ф.4.3.КФК40!J60)</f>
        <v>0</v>
      </c>
      <c r="K60" s="129">
        <f>SUM([1]Ф.4.3.КФК1:Ф.4.3.КФК40!K60)</f>
        <v>0</v>
      </c>
      <c r="L60" s="129">
        <f>SUM([1]Ф.4.3.КФК1:Ф.4.3.КФК40!L60)</f>
        <v>70.28</v>
      </c>
      <c r="M60" s="129">
        <f>SUM([1]Ф.4.3.КФК1:Ф.4.3.КФК40!M60)</f>
        <v>0</v>
      </c>
      <c r="N60" s="129">
        <f>SUM([1]Ф.4.3.КФК1:Ф.4.3.КФК40!N60)</f>
        <v>0</v>
      </c>
    </row>
    <row r="61" spans="1:14" s="21" customFormat="1" ht="11.4" thickTop="1" thickBot="1" x14ac:dyDescent="0.25">
      <c r="A61" s="137" t="s">
        <v>198</v>
      </c>
      <c r="B61" s="135">
        <v>3110</v>
      </c>
      <c r="C61" s="135">
        <v>390</v>
      </c>
      <c r="D61" s="129">
        <f>SUM([1]Ф.4.3.КФК1:Ф.4.3.КФК40!D61)</f>
        <v>0</v>
      </c>
      <c r="E61" s="129">
        <f>SUM([1]Ф.4.3.КФК1:Ф.4.3.КФК40!E61)</f>
        <v>0</v>
      </c>
      <c r="F61" s="129">
        <f>SUM([1]Ф.4.3.КФК1:Ф.4.3.КФК40!F61)</f>
        <v>0</v>
      </c>
      <c r="G61" s="129">
        <f>SUM([1]Ф.4.3.КФК1:Ф.4.3.КФК40!G61)</f>
        <v>0</v>
      </c>
      <c r="H61" s="129">
        <f>SUM([1]Ф.4.3.КФК1:Ф.4.3.КФК40!H61)</f>
        <v>0</v>
      </c>
      <c r="I61" s="129">
        <f>SUM([1]Ф.4.3.КФК1:Ф.4.3.КФК40!I61)</f>
        <v>0</v>
      </c>
      <c r="J61" s="129">
        <f>SUM([1]Ф.4.3.КФК1:Ф.4.3.КФК40!J61)</f>
        <v>0</v>
      </c>
      <c r="K61" s="129">
        <f>SUM([1]Ф.4.3.КФК1:Ф.4.3.КФК40!K61)</f>
        <v>0</v>
      </c>
      <c r="L61" s="129">
        <f>SUM([1]Ф.4.3.КФК1:Ф.4.3.КФК40!L61)</f>
        <v>70.28</v>
      </c>
      <c r="M61" s="129">
        <f>SUM([1]Ф.4.3.КФК1:Ф.4.3.КФК40!M61)</f>
        <v>0</v>
      </c>
      <c r="N61" s="129">
        <f>SUM([1]Ф.4.3.КФК1:Ф.4.3.КФК40!N61)</f>
        <v>0</v>
      </c>
    </row>
    <row r="62" spans="1:14" s="21" customFormat="1" ht="11.4" thickTop="1" thickBot="1" x14ac:dyDescent="0.25">
      <c r="A62" s="140" t="s">
        <v>199</v>
      </c>
      <c r="B62" s="135">
        <v>3120</v>
      </c>
      <c r="C62" s="135">
        <v>400</v>
      </c>
      <c r="D62" s="129">
        <f>SUM([1]Ф.4.3.КФК1:Ф.4.3.КФК40!D62)</f>
        <v>0</v>
      </c>
      <c r="E62" s="129">
        <f>SUM([1]Ф.4.3.КФК1:Ф.4.3.КФК40!E62)</f>
        <v>0</v>
      </c>
      <c r="F62" s="129">
        <f>SUM([1]Ф.4.3.КФК1:Ф.4.3.КФК40!F62)</f>
        <v>0</v>
      </c>
      <c r="G62" s="129">
        <f>SUM([1]Ф.4.3.КФК1:Ф.4.3.КФК40!G62)</f>
        <v>0</v>
      </c>
      <c r="H62" s="129">
        <f>SUM([1]Ф.4.3.КФК1:Ф.4.3.КФК40!H62)</f>
        <v>0</v>
      </c>
      <c r="I62" s="129">
        <f>SUM([1]Ф.4.3.КФК1:Ф.4.3.КФК40!I62)</f>
        <v>0</v>
      </c>
      <c r="J62" s="129">
        <f>SUM([1]Ф.4.3.КФК1:Ф.4.3.КФК40!J62)</f>
        <v>0</v>
      </c>
      <c r="K62" s="129">
        <f>SUM([1]Ф.4.3.КФК1:Ф.4.3.КФК40!K62)</f>
        <v>0</v>
      </c>
      <c r="L62" s="129">
        <f>SUM([1]Ф.4.3.КФК1:Ф.4.3.КФК40!L62)</f>
        <v>0</v>
      </c>
      <c r="M62" s="129">
        <f>SUM([1]Ф.4.3.КФК1:Ф.4.3.КФК40!M62)</f>
        <v>0</v>
      </c>
      <c r="N62" s="129">
        <f>SUM([1]Ф.4.3.КФК1:Ф.4.3.КФК40!N62)</f>
        <v>0</v>
      </c>
    </row>
    <row r="63" spans="1:14" s="21" customFormat="1" ht="11.4" thickTop="1" thickBot="1" x14ac:dyDescent="0.25">
      <c r="A63" s="136" t="s">
        <v>200</v>
      </c>
      <c r="B63" s="125">
        <v>3121</v>
      </c>
      <c r="C63" s="125">
        <v>410</v>
      </c>
      <c r="D63" s="129">
        <f>SUM([1]Ф.4.3.КФК1:Ф.4.3.КФК40!D63)</f>
        <v>0</v>
      </c>
      <c r="E63" s="129">
        <f>SUM([1]Ф.4.3.КФК1:Ф.4.3.КФК40!E63)</f>
        <v>0</v>
      </c>
      <c r="F63" s="129">
        <f>SUM([1]Ф.4.3.КФК1:Ф.4.3.КФК40!F63)</f>
        <v>0</v>
      </c>
      <c r="G63" s="129">
        <f>SUM([1]Ф.4.3.КФК1:Ф.4.3.КФК40!G63)</f>
        <v>0</v>
      </c>
      <c r="H63" s="129">
        <f>SUM([1]Ф.4.3.КФК1:Ф.4.3.КФК40!H63)</f>
        <v>0</v>
      </c>
      <c r="I63" s="129">
        <f>SUM([1]Ф.4.3.КФК1:Ф.4.3.КФК40!I63)</f>
        <v>0</v>
      </c>
      <c r="J63" s="129">
        <f>SUM([1]Ф.4.3.КФК1:Ф.4.3.КФК40!J63)</f>
        <v>0</v>
      </c>
      <c r="K63" s="129">
        <f>SUM([1]Ф.4.3.КФК1:Ф.4.3.КФК40!K63)</f>
        <v>0</v>
      </c>
      <c r="L63" s="129">
        <f>SUM([1]Ф.4.3.КФК1:Ф.4.3.КФК40!L63)</f>
        <v>0</v>
      </c>
      <c r="M63" s="129">
        <f>SUM([1]Ф.4.3.КФК1:Ф.4.3.КФК40!M63)</f>
        <v>0</v>
      </c>
      <c r="N63" s="129">
        <f>SUM([1]Ф.4.3.КФК1:Ф.4.3.КФК40!N63)</f>
        <v>0</v>
      </c>
    </row>
    <row r="64" spans="1:14" s="21" customFormat="1" ht="11.4" thickTop="1" thickBot="1" x14ac:dyDescent="0.25">
      <c r="A64" s="136" t="s">
        <v>201</v>
      </c>
      <c r="B64" s="125">
        <v>3122</v>
      </c>
      <c r="C64" s="125">
        <v>420</v>
      </c>
      <c r="D64" s="129">
        <f>SUM([1]Ф.4.3.КФК1:Ф.4.3.КФК40!D64)</f>
        <v>0</v>
      </c>
      <c r="E64" s="129">
        <f>SUM([1]Ф.4.3.КФК1:Ф.4.3.КФК40!E64)</f>
        <v>0</v>
      </c>
      <c r="F64" s="129">
        <f>SUM([1]Ф.4.3.КФК1:Ф.4.3.КФК40!F64)</f>
        <v>0</v>
      </c>
      <c r="G64" s="129">
        <f>SUM([1]Ф.4.3.КФК1:Ф.4.3.КФК40!G64)</f>
        <v>0</v>
      </c>
      <c r="H64" s="129">
        <f>SUM([1]Ф.4.3.КФК1:Ф.4.3.КФК40!H64)</f>
        <v>0</v>
      </c>
      <c r="I64" s="129">
        <f>SUM([1]Ф.4.3.КФК1:Ф.4.3.КФК40!I64)</f>
        <v>0</v>
      </c>
      <c r="J64" s="129">
        <f>SUM([1]Ф.4.3.КФК1:Ф.4.3.КФК40!J64)</f>
        <v>0</v>
      </c>
      <c r="K64" s="129">
        <f>SUM([1]Ф.4.3.КФК1:Ф.4.3.КФК40!K64)</f>
        <v>0</v>
      </c>
      <c r="L64" s="129">
        <f>SUM([1]Ф.4.3.КФК1:Ф.4.3.КФК40!L64)</f>
        <v>0</v>
      </c>
      <c r="M64" s="129">
        <f>SUM([1]Ф.4.3.КФК1:Ф.4.3.КФК40!M64)</f>
        <v>0</v>
      </c>
      <c r="N64" s="129">
        <f>SUM([1]Ф.4.3.КФК1:Ф.4.3.КФК40!N64)</f>
        <v>0</v>
      </c>
    </row>
    <row r="65" spans="1:14" s="21" customFormat="1" ht="11.4" thickTop="1" thickBot="1" x14ac:dyDescent="0.25">
      <c r="A65" s="134" t="s">
        <v>202</v>
      </c>
      <c r="B65" s="135">
        <v>3130</v>
      </c>
      <c r="C65" s="135">
        <v>430</v>
      </c>
      <c r="D65" s="129">
        <f>SUM([1]Ф.4.3.КФК1:Ф.4.3.КФК40!D65)</f>
        <v>0</v>
      </c>
      <c r="E65" s="129">
        <f>SUM([1]Ф.4.3.КФК1:Ф.4.3.КФК40!E65)</f>
        <v>0</v>
      </c>
      <c r="F65" s="129">
        <f>SUM([1]Ф.4.3.КФК1:Ф.4.3.КФК40!F65)</f>
        <v>0</v>
      </c>
      <c r="G65" s="129">
        <f>SUM([1]Ф.4.3.КФК1:Ф.4.3.КФК40!G65)</f>
        <v>0</v>
      </c>
      <c r="H65" s="129">
        <f>SUM([1]Ф.4.3.КФК1:Ф.4.3.КФК40!H65)</f>
        <v>0</v>
      </c>
      <c r="I65" s="129">
        <f>SUM([1]Ф.4.3.КФК1:Ф.4.3.КФК40!I65)</f>
        <v>0</v>
      </c>
      <c r="J65" s="129">
        <f>SUM([1]Ф.4.3.КФК1:Ф.4.3.КФК40!J65)</f>
        <v>0</v>
      </c>
      <c r="K65" s="129">
        <f>SUM([1]Ф.4.3.КФК1:Ф.4.3.КФК40!K65)</f>
        <v>0</v>
      </c>
      <c r="L65" s="129">
        <f>SUM([1]Ф.4.3.КФК1:Ф.4.3.КФК40!L65)</f>
        <v>0</v>
      </c>
      <c r="M65" s="129">
        <f>SUM([1]Ф.4.3.КФК1:Ф.4.3.КФК40!M65)</f>
        <v>0</v>
      </c>
      <c r="N65" s="129">
        <f>SUM([1]Ф.4.3.КФК1:Ф.4.3.КФК40!N65)</f>
        <v>0</v>
      </c>
    </row>
    <row r="66" spans="1:14" s="21" customFormat="1" ht="11.4" thickTop="1" thickBot="1" x14ac:dyDescent="0.25">
      <c r="A66" s="136" t="s">
        <v>203</v>
      </c>
      <c r="B66" s="125">
        <v>3131</v>
      </c>
      <c r="C66" s="125">
        <v>440</v>
      </c>
      <c r="D66" s="129">
        <f>SUM([1]Ф.4.3.КФК1:Ф.4.3.КФК40!D66)</f>
        <v>0</v>
      </c>
      <c r="E66" s="129">
        <f>SUM([1]Ф.4.3.КФК1:Ф.4.3.КФК40!E66)</f>
        <v>0</v>
      </c>
      <c r="F66" s="129">
        <f>SUM([1]Ф.4.3.КФК1:Ф.4.3.КФК40!F66)</f>
        <v>0</v>
      </c>
      <c r="G66" s="129">
        <f>SUM([1]Ф.4.3.КФК1:Ф.4.3.КФК40!G66)</f>
        <v>0</v>
      </c>
      <c r="H66" s="129">
        <f>SUM([1]Ф.4.3.КФК1:Ф.4.3.КФК40!H66)</f>
        <v>0</v>
      </c>
      <c r="I66" s="129">
        <f>SUM([1]Ф.4.3.КФК1:Ф.4.3.КФК40!I66)</f>
        <v>0</v>
      </c>
      <c r="J66" s="129">
        <f>SUM([1]Ф.4.3.КФК1:Ф.4.3.КФК40!J66)</f>
        <v>0</v>
      </c>
      <c r="K66" s="129">
        <f>SUM([1]Ф.4.3.КФК1:Ф.4.3.КФК40!K66)</f>
        <v>0</v>
      </c>
      <c r="L66" s="129">
        <f>SUM([1]Ф.4.3.КФК1:Ф.4.3.КФК40!L66)</f>
        <v>0</v>
      </c>
      <c r="M66" s="129">
        <f>SUM([1]Ф.4.3.КФК1:Ф.4.3.КФК40!M66)</f>
        <v>0</v>
      </c>
      <c r="N66" s="129">
        <f>SUM([1]Ф.4.3.КФК1:Ф.4.3.КФК40!N66)</f>
        <v>0</v>
      </c>
    </row>
    <row r="67" spans="1:14" s="21" customFormat="1" ht="11.4" thickTop="1" thickBot="1" x14ac:dyDescent="0.25">
      <c r="A67" s="136" t="s">
        <v>204</v>
      </c>
      <c r="B67" s="125">
        <v>3132</v>
      </c>
      <c r="C67" s="125">
        <v>450</v>
      </c>
      <c r="D67" s="129">
        <f>SUM([1]Ф.4.3.КФК1:Ф.4.3.КФК40!D67)</f>
        <v>0</v>
      </c>
      <c r="E67" s="129">
        <f>SUM([1]Ф.4.3.КФК1:Ф.4.3.КФК40!E67)</f>
        <v>0</v>
      </c>
      <c r="F67" s="129">
        <f>SUM([1]Ф.4.3.КФК1:Ф.4.3.КФК40!F67)</f>
        <v>0</v>
      </c>
      <c r="G67" s="129">
        <f>SUM([1]Ф.4.3.КФК1:Ф.4.3.КФК40!G67)</f>
        <v>0</v>
      </c>
      <c r="H67" s="129">
        <f>SUM([1]Ф.4.3.КФК1:Ф.4.3.КФК40!H67)</f>
        <v>0</v>
      </c>
      <c r="I67" s="129">
        <f>SUM([1]Ф.4.3.КФК1:Ф.4.3.КФК40!I67)</f>
        <v>0</v>
      </c>
      <c r="J67" s="129">
        <f>SUM([1]Ф.4.3.КФК1:Ф.4.3.КФК40!J67)</f>
        <v>0</v>
      </c>
      <c r="K67" s="129">
        <f>SUM([1]Ф.4.3.КФК1:Ф.4.3.КФК40!K67)</f>
        <v>0</v>
      </c>
      <c r="L67" s="129">
        <f>SUM([1]Ф.4.3.КФК1:Ф.4.3.КФК40!L67)</f>
        <v>0</v>
      </c>
      <c r="M67" s="129">
        <f>SUM([1]Ф.4.3.КФК1:Ф.4.3.КФК40!M67)</f>
        <v>0</v>
      </c>
      <c r="N67" s="129">
        <f>SUM([1]Ф.4.3.КФК1:Ф.4.3.КФК40!N67)</f>
        <v>0</v>
      </c>
    </row>
    <row r="68" spans="1:14" s="21" customFormat="1" ht="11.4" thickTop="1" thickBot="1" x14ac:dyDescent="0.25">
      <c r="A68" s="134" t="s">
        <v>205</v>
      </c>
      <c r="B68" s="135">
        <v>3140</v>
      </c>
      <c r="C68" s="135">
        <v>460</v>
      </c>
      <c r="D68" s="129">
        <f>SUM([1]Ф.4.3.КФК1:Ф.4.3.КФК40!D68)</f>
        <v>0</v>
      </c>
      <c r="E68" s="129">
        <f>SUM([1]Ф.4.3.КФК1:Ф.4.3.КФК40!E68)</f>
        <v>0</v>
      </c>
      <c r="F68" s="129">
        <f>SUM([1]Ф.4.3.КФК1:Ф.4.3.КФК40!F68)</f>
        <v>0</v>
      </c>
      <c r="G68" s="129">
        <f>SUM([1]Ф.4.3.КФК1:Ф.4.3.КФК40!G68)</f>
        <v>0</v>
      </c>
      <c r="H68" s="129">
        <f>SUM([1]Ф.4.3.КФК1:Ф.4.3.КФК40!H68)</f>
        <v>0</v>
      </c>
      <c r="I68" s="129">
        <f>SUM([1]Ф.4.3.КФК1:Ф.4.3.КФК40!I68)</f>
        <v>0</v>
      </c>
      <c r="J68" s="129">
        <f>SUM([1]Ф.4.3.КФК1:Ф.4.3.КФК40!J68)</f>
        <v>0</v>
      </c>
      <c r="K68" s="129">
        <f>SUM([1]Ф.4.3.КФК1:Ф.4.3.КФК40!K68)</f>
        <v>0</v>
      </c>
      <c r="L68" s="129">
        <f>SUM([1]Ф.4.3.КФК1:Ф.4.3.КФК40!L68)</f>
        <v>0</v>
      </c>
      <c r="M68" s="129">
        <f>SUM([1]Ф.4.3.КФК1:Ф.4.3.КФК40!M68)</f>
        <v>0</v>
      </c>
      <c r="N68" s="129">
        <f>SUM([1]Ф.4.3.КФК1:Ф.4.3.КФК40!N68)</f>
        <v>0</v>
      </c>
    </row>
    <row r="69" spans="1:14" s="21" customFormat="1" ht="13.2" thickTop="1" thickBot="1" x14ac:dyDescent="0.25">
      <c r="A69" s="57" t="s">
        <v>206</v>
      </c>
      <c r="B69" s="125">
        <v>3141</v>
      </c>
      <c r="C69" s="125">
        <v>470</v>
      </c>
      <c r="D69" s="129">
        <f>SUM([1]Ф.4.3.КФК1:Ф.4.3.КФК40!D69)</f>
        <v>0</v>
      </c>
      <c r="E69" s="129">
        <f>SUM([1]Ф.4.3.КФК1:Ф.4.3.КФК40!E69)</f>
        <v>0</v>
      </c>
      <c r="F69" s="129">
        <f>SUM([1]Ф.4.3.КФК1:Ф.4.3.КФК40!F69)</f>
        <v>0</v>
      </c>
      <c r="G69" s="129">
        <f>SUM([1]Ф.4.3.КФК1:Ф.4.3.КФК40!G69)</f>
        <v>0</v>
      </c>
      <c r="H69" s="129">
        <f>SUM([1]Ф.4.3.КФК1:Ф.4.3.КФК40!H69)</f>
        <v>0</v>
      </c>
      <c r="I69" s="129">
        <f>SUM([1]Ф.4.3.КФК1:Ф.4.3.КФК40!I69)</f>
        <v>0</v>
      </c>
      <c r="J69" s="129">
        <f>SUM([1]Ф.4.3.КФК1:Ф.4.3.КФК40!J69)</f>
        <v>0</v>
      </c>
      <c r="K69" s="129">
        <f>SUM([1]Ф.4.3.КФК1:Ф.4.3.КФК40!K69)</f>
        <v>0</v>
      </c>
      <c r="L69" s="129">
        <f>SUM([1]Ф.4.3.КФК1:Ф.4.3.КФК40!L69)</f>
        <v>0</v>
      </c>
      <c r="M69" s="129">
        <f>SUM([1]Ф.4.3.КФК1:Ф.4.3.КФК40!M69)</f>
        <v>0</v>
      </c>
      <c r="N69" s="129">
        <f>SUM([1]Ф.4.3.КФК1:Ф.4.3.КФК40!N69)</f>
        <v>0</v>
      </c>
    </row>
    <row r="70" spans="1:14" s="21" customFormat="1" ht="13.2" thickTop="1" thickBot="1" x14ac:dyDescent="0.25">
      <c r="A70" s="57" t="s">
        <v>207</v>
      </c>
      <c r="B70" s="125">
        <v>3142</v>
      </c>
      <c r="C70" s="125">
        <v>480</v>
      </c>
      <c r="D70" s="129">
        <f>SUM([1]Ф.4.3.КФК1:Ф.4.3.КФК40!D70)</f>
        <v>0</v>
      </c>
      <c r="E70" s="129">
        <f>SUM([1]Ф.4.3.КФК1:Ф.4.3.КФК40!E70)</f>
        <v>0</v>
      </c>
      <c r="F70" s="129">
        <f>SUM([1]Ф.4.3.КФК1:Ф.4.3.КФК40!F70)</f>
        <v>0</v>
      </c>
      <c r="G70" s="129">
        <f>SUM([1]Ф.4.3.КФК1:Ф.4.3.КФК40!G70)</f>
        <v>0</v>
      </c>
      <c r="H70" s="129">
        <f>SUM([1]Ф.4.3.КФК1:Ф.4.3.КФК40!H70)</f>
        <v>0</v>
      </c>
      <c r="I70" s="129">
        <f>SUM([1]Ф.4.3.КФК1:Ф.4.3.КФК40!I70)</f>
        <v>0</v>
      </c>
      <c r="J70" s="129">
        <f>SUM([1]Ф.4.3.КФК1:Ф.4.3.КФК40!J70)</f>
        <v>0</v>
      </c>
      <c r="K70" s="129">
        <f>SUM([1]Ф.4.3.КФК1:Ф.4.3.КФК40!K70)</f>
        <v>0</v>
      </c>
      <c r="L70" s="129">
        <f>SUM([1]Ф.4.3.КФК1:Ф.4.3.КФК40!L70)</f>
        <v>0</v>
      </c>
      <c r="M70" s="129">
        <f>SUM([1]Ф.4.3.КФК1:Ф.4.3.КФК40!M70)</f>
        <v>0</v>
      </c>
      <c r="N70" s="129">
        <f>SUM([1]Ф.4.3.КФК1:Ф.4.3.КФК40!N70)</f>
        <v>0</v>
      </c>
    </row>
    <row r="71" spans="1:14" s="21" customFormat="1" ht="13.2" thickTop="1" thickBot="1" x14ac:dyDescent="0.25">
      <c r="A71" s="57" t="s">
        <v>208</v>
      </c>
      <c r="B71" s="125">
        <v>3143</v>
      </c>
      <c r="C71" s="125">
        <v>490</v>
      </c>
      <c r="D71" s="129">
        <f>SUM([1]Ф.4.3.КФК1:Ф.4.3.КФК40!D71)</f>
        <v>0</v>
      </c>
      <c r="E71" s="129">
        <f>SUM([1]Ф.4.3.КФК1:Ф.4.3.КФК40!E71)</f>
        <v>0</v>
      </c>
      <c r="F71" s="129">
        <f>SUM([1]Ф.4.3.КФК1:Ф.4.3.КФК40!F71)</f>
        <v>0</v>
      </c>
      <c r="G71" s="129">
        <f>SUM([1]Ф.4.3.КФК1:Ф.4.3.КФК40!G71)</f>
        <v>0</v>
      </c>
      <c r="H71" s="129">
        <f>SUM([1]Ф.4.3.КФК1:Ф.4.3.КФК40!H71)</f>
        <v>0</v>
      </c>
      <c r="I71" s="129">
        <f>SUM([1]Ф.4.3.КФК1:Ф.4.3.КФК40!I71)</f>
        <v>0</v>
      </c>
      <c r="J71" s="129">
        <f>SUM([1]Ф.4.3.КФК1:Ф.4.3.КФК40!J71)</f>
        <v>0</v>
      </c>
      <c r="K71" s="129">
        <f>SUM([1]Ф.4.3.КФК1:Ф.4.3.КФК40!K71)</f>
        <v>0</v>
      </c>
      <c r="L71" s="129">
        <f>SUM([1]Ф.4.3.КФК1:Ф.4.3.КФК40!L71)</f>
        <v>0</v>
      </c>
      <c r="M71" s="129">
        <f>SUM([1]Ф.4.3.КФК1:Ф.4.3.КФК40!M71)</f>
        <v>0</v>
      </c>
      <c r="N71" s="129">
        <f>SUM([1]Ф.4.3.КФК1:Ф.4.3.КФК40!N71)</f>
        <v>0</v>
      </c>
    </row>
    <row r="72" spans="1:14" s="21" customFormat="1" ht="11.4" thickTop="1" thickBot="1" x14ac:dyDescent="0.25">
      <c r="A72" s="134" t="s">
        <v>209</v>
      </c>
      <c r="B72" s="135">
        <v>3150</v>
      </c>
      <c r="C72" s="135">
        <v>500</v>
      </c>
      <c r="D72" s="129">
        <f>SUM([1]Ф.4.3.КФК1:Ф.4.3.КФК40!D72)</f>
        <v>0</v>
      </c>
      <c r="E72" s="129">
        <f>SUM([1]Ф.4.3.КФК1:Ф.4.3.КФК40!E72)</f>
        <v>0</v>
      </c>
      <c r="F72" s="129">
        <f>SUM([1]Ф.4.3.КФК1:Ф.4.3.КФК40!F72)</f>
        <v>0</v>
      </c>
      <c r="G72" s="129">
        <f>SUM([1]Ф.4.3.КФК1:Ф.4.3.КФК40!G72)</f>
        <v>0</v>
      </c>
      <c r="H72" s="129">
        <f>SUM([1]Ф.4.3.КФК1:Ф.4.3.КФК40!H72)</f>
        <v>0</v>
      </c>
      <c r="I72" s="129">
        <f>SUM([1]Ф.4.3.КФК1:Ф.4.3.КФК40!I72)</f>
        <v>0</v>
      </c>
      <c r="J72" s="129">
        <f>SUM([1]Ф.4.3.КФК1:Ф.4.3.КФК40!J72)</f>
        <v>0</v>
      </c>
      <c r="K72" s="129">
        <f>SUM([1]Ф.4.3.КФК1:Ф.4.3.КФК40!K72)</f>
        <v>0</v>
      </c>
      <c r="L72" s="129">
        <f>SUM([1]Ф.4.3.КФК1:Ф.4.3.КФК40!L72)</f>
        <v>0</v>
      </c>
      <c r="M72" s="129">
        <f>SUM([1]Ф.4.3.КФК1:Ф.4.3.КФК40!M72)</f>
        <v>0</v>
      </c>
      <c r="N72" s="129">
        <f>SUM([1]Ф.4.3.КФК1:Ф.4.3.КФК40!N72)</f>
        <v>0</v>
      </c>
    </row>
    <row r="73" spans="1:14" s="21" customFormat="1" ht="11.4" thickTop="1" thickBot="1" x14ac:dyDescent="0.25">
      <c r="A73" s="134" t="s">
        <v>210</v>
      </c>
      <c r="B73" s="135">
        <v>3160</v>
      </c>
      <c r="C73" s="135">
        <v>510</v>
      </c>
      <c r="D73" s="129">
        <f>SUM([1]Ф.4.3.КФК1:Ф.4.3.КФК40!D73)</f>
        <v>0</v>
      </c>
      <c r="E73" s="129">
        <f>SUM([1]Ф.4.3.КФК1:Ф.4.3.КФК40!E73)</f>
        <v>0</v>
      </c>
      <c r="F73" s="129">
        <f>SUM([1]Ф.4.3.КФК1:Ф.4.3.КФК40!F73)</f>
        <v>0</v>
      </c>
      <c r="G73" s="129">
        <f>SUM([1]Ф.4.3.КФК1:Ф.4.3.КФК40!G73)</f>
        <v>0</v>
      </c>
      <c r="H73" s="129">
        <f>SUM([1]Ф.4.3.КФК1:Ф.4.3.КФК40!H73)</f>
        <v>0</v>
      </c>
      <c r="I73" s="129">
        <f>SUM([1]Ф.4.3.КФК1:Ф.4.3.КФК40!I73)</f>
        <v>0</v>
      </c>
      <c r="J73" s="129">
        <f>SUM([1]Ф.4.3.КФК1:Ф.4.3.КФК40!J73)</f>
        <v>0</v>
      </c>
      <c r="K73" s="129">
        <f>SUM([1]Ф.4.3.КФК1:Ф.4.3.КФК40!K73)</f>
        <v>0</v>
      </c>
      <c r="L73" s="129">
        <f>SUM([1]Ф.4.3.КФК1:Ф.4.3.КФК40!L73)</f>
        <v>0</v>
      </c>
      <c r="M73" s="129">
        <f>SUM([1]Ф.4.3.КФК1:Ф.4.3.КФК40!M73)</f>
        <v>0</v>
      </c>
      <c r="N73" s="129">
        <f>SUM([1]Ф.4.3.КФК1:Ф.4.3.КФК40!N73)</f>
        <v>0</v>
      </c>
    </row>
    <row r="74" spans="1:14" s="21" customFormat="1" ht="11.4" thickTop="1" thickBot="1" x14ac:dyDescent="0.25">
      <c r="A74" s="133" t="s">
        <v>211</v>
      </c>
      <c r="B74" s="64">
        <v>3200</v>
      </c>
      <c r="C74" s="64">
        <v>520</v>
      </c>
      <c r="D74" s="129">
        <f>SUM([1]Ф.4.3.КФК1:Ф.4.3.КФК40!D74)</f>
        <v>0</v>
      </c>
      <c r="E74" s="129">
        <f>SUM([1]Ф.4.3.КФК1:Ф.4.3.КФК40!E74)</f>
        <v>0</v>
      </c>
      <c r="F74" s="129">
        <f>SUM([1]Ф.4.3.КФК1:Ф.4.3.КФК40!F74)</f>
        <v>0</v>
      </c>
      <c r="G74" s="129">
        <f>SUM([1]Ф.4.3.КФК1:Ф.4.3.КФК40!G74)</f>
        <v>0</v>
      </c>
      <c r="H74" s="129">
        <f>SUM([1]Ф.4.3.КФК1:Ф.4.3.КФК40!H74)</f>
        <v>0</v>
      </c>
      <c r="I74" s="129">
        <f>SUM([1]Ф.4.3.КФК1:Ф.4.3.КФК40!I74)</f>
        <v>0</v>
      </c>
      <c r="J74" s="129">
        <f>SUM([1]Ф.4.3.КФК1:Ф.4.3.КФК40!J74)</f>
        <v>0</v>
      </c>
      <c r="K74" s="129">
        <f>SUM([1]Ф.4.3.КФК1:Ф.4.3.КФК40!K74)</f>
        <v>0</v>
      </c>
      <c r="L74" s="129">
        <f>SUM([1]Ф.4.3.КФК1:Ф.4.3.КФК40!L74)</f>
        <v>0</v>
      </c>
      <c r="M74" s="129">
        <f>SUM([1]Ф.4.3.КФК1:Ф.4.3.КФК40!M74)</f>
        <v>0</v>
      </c>
      <c r="N74" s="129">
        <f>SUM([1]Ф.4.3.КФК1:Ф.4.3.КФК40!N74)</f>
        <v>0</v>
      </c>
    </row>
    <row r="75" spans="1:14" s="21" customFormat="1" ht="11.4" thickTop="1" thickBot="1" x14ac:dyDescent="0.25">
      <c r="A75" s="137" t="s">
        <v>212</v>
      </c>
      <c r="B75" s="135">
        <v>3210</v>
      </c>
      <c r="C75" s="135">
        <v>530</v>
      </c>
      <c r="D75" s="129">
        <f>SUM([1]Ф.4.3.КФК1:Ф.4.3.КФК40!D75)</f>
        <v>0</v>
      </c>
      <c r="E75" s="129">
        <f>SUM([1]Ф.4.3.КФК1:Ф.4.3.КФК40!E75)</f>
        <v>0</v>
      </c>
      <c r="F75" s="129">
        <f>SUM([1]Ф.4.3.КФК1:Ф.4.3.КФК40!F75)</f>
        <v>0</v>
      </c>
      <c r="G75" s="129">
        <f>SUM([1]Ф.4.3.КФК1:Ф.4.3.КФК40!G75)</f>
        <v>0</v>
      </c>
      <c r="H75" s="129">
        <f>SUM([1]Ф.4.3.КФК1:Ф.4.3.КФК40!H75)</f>
        <v>0</v>
      </c>
      <c r="I75" s="129">
        <f>SUM([1]Ф.4.3.КФК1:Ф.4.3.КФК40!I75)</f>
        <v>0</v>
      </c>
      <c r="J75" s="129">
        <f>SUM([1]Ф.4.3.КФК1:Ф.4.3.КФК40!J75)</f>
        <v>0</v>
      </c>
      <c r="K75" s="129">
        <f>SUM([1]Ф.4.3.КФК1:Ф.4.3.КФК40!K75)</f>
        <v>0</v>
      </c>
      <c r="L75" s="129">
        <f>SUM([1]Ф.4.3.КФК1:Ф.4.3.КФК40!L75)</f>
        <v>0</v>
      </c>
      <c r="M75" s="129">
        <f>SUM([1]Ф.4.3.КФК1:Ф.4.3.КФК40!M75)</f>
        <v>0</v>
      </c>
      <c r="N75" s="129">
        <f>SUM([1]Ф.4.3.КФК1:Ф.4.3.КФК40!N75)</f>
        <v>0</v>
      </c>
    </row>
    <row r="76" spans="1:14" s="21" customFormat="1" ht="11.4" thickTop="1" thickBot="1" x14ac:dyDescent="0.25">
      <c r="A76" s="137" t="s">
        <v>213</v>
      </c>
      <c r="B76" s="135">
        <v>3220</v>
      </c>
      <c r="C76" s="135">
        <v>540</v>
      </c>
      <c r="D76" s="129">
        <f>SUM([1]Ф.4.3.КФК1:Ф.4.3.КФК40!D76)</f>
        <v>0</v>
      </c>
      <c r="E76" s="129">
        <f>SUM([1]Ф.4.3.КФК1:Ф.4.3.КФК40!E76)</f>
        <v>0</v>
      </c>
      <c r="F76" s="129">
        <f>SUM([1]Ф.4.3.КФК1:Ф.4.3.КФК40!F76)</f>
        <v>0</v>
      </c>
      <c r="G76" s="129">
        <f>SUM([1]Ф.4.3.КФК1:Ф.4.3.КФК40!G76)</f>
        <v>0</v>
      </c>
      <c r="H76" s="129">
        <f>SUM([1]Ф.4.3.КФК1:Ф.4.3.КФК40!H76)</f>
        <v>0</v>
      </c>
      <c r="I76" s="129">
        <f>SUM([1]Ф.4.3.КФК1:Ф.4.3.КФК40!I76)</f>
        <v>0</v>
      </c>
      <c r="J76" s="129">
        <f>SUM([1]Ф.4.3.КФК1:Ф.4.3.КФК40!J76)</f>
        <v>0</v>
      </c>
      <c r="K76" s="129">
        <f>SUM([1]Ф.4.3.КФК1:Ф.4.3.КФК40!K76)</f>
        <v>0</v>
      </c>
      <c r="L76" s="129">
        <f>SUM([1]Ф.4.3.КФК1:Ф.4.3.КФК40!L76)</f>
        <v>0</v>
      </c>
      <c r="M76" s="129">
        <f>SUM([1]Ф.4.3.КФК1:Ф.4.3.КФК40!M76)</f>
        <v>0</v>
      </c>
      <c r="N76" s="129">
        <f>SUM([1]Ф.4.3.КФК1:Ф.4.3.КФК40!N76)</f>
        <v>0</v>
      </c>
    </row>
    <row r="77" spans="1:14" s="21" customFormat="1" ht="11.25" customHeight="1" thickTop="1" thickBot="1" x14ac:dyDescent="0.25">
      <c r="A77" s="134" t="s">
        <v>214</v>
      </c>
      <c r="B77" s="135">
        <v>3230</v>
      </c>
      <c r="C77" s="135">
        <v>550</v>
      </c>
      <c r="D77" s="129">
        <f>SUM([1]Ф.4.3.КФК1:Ф.4.3.КФК40!D77)</f>
        <v>0</v>
      </c>
      <c r="E77" s="129">
        <f>SUM([1]Ф.4.3.КФК1:Ф.4.3.КФК40!E77)</f>
        <v>0</v>
      </c>
      <c r="F77" s="129">
        <f>SUM([1]Ф.4.3.КФК1:Ф.4.3.КФК40!F77)</f>
        <v>0</v>
      </c>
      <c r="G77" s="129">
        <f>SUM([1]Ф.4.3.КФК1:Ф.4.3.КФК40!G77)</f>
        <v>0</v>
      </c>
      <c r="H77" s="129">
        <f>SUM([1]Ф.4.3.КФК1:Ф.4.3.КФК40!H77)</f>
        <v>0</v>
      </c>
      <c r="I77" s="129">
        <f>SUM([1]Ф.4.3.КФК1:Ф.4.3.КФК40!I77)</f>
        <v>0</v>
      </c>
      <c r="J77" s="129">
        <f>SUM([1]Ф.4.3.КФК1:Ф.4.3.КФК40!J77)</f>
        <v>0</v>
      </c>
      <c r="K77" s="129">
        <f>SUM([1]Ф.4.3.КФК1:Ф.4.3.КФК40!K77)</f>
        <v>0</v>
      </c>
      <c r="L77" s="129">
        <f>SUM([1]Ф.4.3.КФК1:Ф.4.3.КФК40!L77)</f>
        <v>0</v>
      </c>
      <c r="M77" s="129">
        <f>SUM([1]Ф.4.3.КФК1:Ф.4.3.КФК40!M77)</f>
        <v>0</v>
      </c>
      <c r="N77" s="129">
        <f>SUM([1]Ф.4.3.КФК1:Ф.4.3.КФК40!N77)</f>
        <v>0</v>
      </c>
    </row>
    <row r="78" spans="1:14" s="21" customFormat="1" ht="11.4" thickTop="1" thickBot="1" x14ac:dyDescent="0.25">
      <c r="A78" s="137" t="s">
        <v>215</v>
      </c>
      <c r="B78" s="135">
        <v>3240</v>
      </c>
      <c r="C78" s="135">
        <v>560</v>
      </c>
      <c r="D78" s="129">
        <f>SUM([1]Ф.4.3.КФК1:Ф.4.3.КФК40!D78)</f>
        <v>0</v>
      </c>
      <c r="E78" s="129">
        <f>SUM([1]Ф.4.3.КФК1:Ф.4.3.КФК40!E78)</f>
        <v>0</v>
      </c>
      <c r="F78" s="129">
        <f>SUM([1]Ф.4.3.КФК1:Ф.4.3.КФК40!F78)</f>
        <v>0</v>
      </c>
      <c r="G78" s="129">
        <f>SUM([1]Ф.4.3.КФК1:Ф.4.3.КФК40!G78)</f>
        <v>0</v>
      </c>
      <c r="H78" s="129">
        <f>SUM([1]Ф.4.3.КФК1:Ф.4.3.КФК40!H78)</f>
        <v>0</v>
      </c>
      <c r="I78" s="129">
        <f>SUM([1]Ф.4.3.КФК1:Ф.4.3.КФК40!I78)</f>
        <v>0</v>
      </c>
      <c r="J78" s="129">
        <f>SUM([1]Ф.4.3.КФК1:Ф.4.3.КФК40!J78)</f>
        <v>0</v>
      </c>
      <c r="K78" s="129">
        <f>SUM([1]Ф.4.3.КФК1:Ф.4.3.КФК40!K78)</f>
        <v>0</v>
      </c>
      <c r="L78" s="129">
        <f>SUM([1]Ф.4.3.КФК1:Ф.4.3.КФК40!L78)</f>
        <v>0</v>
      </c>
      <c r="M78" s="129">
        <f>SUM([1]Ф.4.3.КФК1:Ф.4.3.КФК40!M78)</f>
        <v>0</v>
      </c>
      <c r="N78" s="129">
        <f>SUM([1]Ф.4.3.КФК1:Ф.4.3.КФК40!N78)</f>
        <v>0</v>
      </c>
    </row>
    <row r="79" spans="1:14" s="21" customFormat="1" ht="11.4" thickTop="1" thickBot="1" x14ac:dyDescent="0.25">
      <c r="A79" s="64" t="s">
        <v>217</v>
      </c>
      <c r="B79" s="64">
        <v>4100</v>
      </c>
      <c r="C79" s="64">
        <v>570</v>
      </c>
      <c r="D79" s="129">
        <f>SUM([1]Ф.4.3.КФК1:Ф.4.3.КФК40!D79)</f>
        <v>0</v>
      </c>
      <c r="E79" s="129">
        <f>SUM([1]Ф.4.3.КФК1:Ф.4.3.КФК40!E79)</f>
        <v>0</v>
      </c>
      <c r="F79" s="129">
        <f>SUM([1]Ф.4.3.КФК1:Ф.4.3.КФК40!F79)</f>
        <v>0</v>
      </c>
      <c r="G79" s="129">
        <f>SUM([1]Ф.4.3.КФК1:Ф.4.3.КФК40!G79)</f>
        <v>0</v>
      </c>
      <c r="H79" s="129">
        <f>SUM([1]Ф.4.3.КФК1:Ф.4.3.КФК40!H79)</f>
        <v>0</v>
      </c>
      <c r="I79" s="129">
        <f>SUM([1]Ф.4.3.КФК1:Ф.4.3.КФК40!I79)</f>
        <v>0</v>
      </c>
      <c r="J79" s="129">
        <f>SUM([1]Ф.4.3.КФК1:Ф.4.3.КФК40!J79)</f>
        <v>0</v>
      </c>
      <c r="K79" s="129">
        <f>SUM([1]Ф.4.3.КФК1:Ф.4.3.КФК40!K79)</f>
        <v>0</v>
      </c>
      <c r="L79" s="129">
        <f>SUM([1]Ф.4.3.КФК1:Ф.4.3.КФК40!L79)</f>
        <v>0</v>
      </c>
      <c r="M79" s="129">
        <f>SUM([1]Ф.4.3.КФК1:Ф.4.3.КФК40!M79)</f>
        <v>0</v>
      </c>
      <c r="N79" s="129">
        <f>SUM([1]Ф.4.3.КФК1:Ф.4.3.КФК40!N79)</f>
        <v>0</v>
      </c>
    </row>
    <row r="80" spans="1:14" s="21" customFormat="1" ht="11.4" thickTop="1" thickBot="1" x14ac:dyDescent="0.25">
      <c r="A80" s="134" t="s">
        <v>218</v>
      </c>
      <c r="B80" s="135">
        <v>4110</v>
      </c>
      <c r="C80" s="135">
        <v>580</v>
      </c>
      <c r="D80" s="129">
        <f>SUM([1]Ф.4.3.КФК1:Ф.4.3.КФК40!D80)</f>
        <v>0</v>
      </c>
      <c r="E80" s="129">
        <f>SUM([1]Ф.4.3.КФК1:Ф.4.3.КФК40!E80)</f>
        <v>0</v>
      </c>
      <c r="F80" s="129">
        <f>SUM([1]Ф.4.3.КФК1:Ф.4.3.КФК40!F80)</f>
        <v>0</v>
      </c>
      <c r="G80" s="129">
        <f>SUM([1]Ф.4.3.КФК1:Ф.4.3.КФК40!G80)</f>
        <v>0</v>
      </c>
      <c r="H80" s="129">
        <f>SUM([1]Ф.4.3.КФК1:Ф.4.3.КФК40!H80)</f>
        <v>0</v>
      </c>
      <c r="I80" s="129">
        <f>SUM([1]Ф.4.3.КФК1:Ф.4.3.КФК40!I80)</f>
        <v>0</v>
      </c>
      <c r="J80" s="129">
        <f>SUM([1]Ф.4.3.КФК1:Ф.4.3.КФК40!J80)</f>
        <v>0</v>
      </c>
      <c r="K80" s="129">
        <f>SUM([1]Ф.4.3.КФК1:Ф.4.3.КФК40!K80)</f>
        <v>0</v>
      </c>
      <c r="L80" s="129">
        <f>SUM([1]Ф.4.3.КФК1:Ф.4.3.КФК40!L80)</f>
        <v>0</v>
      </c>
      <c r="M80" s="129">
        <f>SUM([1]Ф.4.3.КФК1:Ф.4.3.КФК40!M80)</f>
        <v>0</v>
      </c>
      <c r="N80" s="129">
        <f>SUM([1]Ф.4.3.КФК1:Ф.4.3.КФК40!N80)</f>
        <v>0</v>
      </c>
    </row>
    <row r="81" spans="1:14" s="21" customFormat="1" ht="11.4" thickTop="1" thickBot="1" x14ac:dyDescent="0.25">
      <c r="A81" s="136" t="s">
        <v>219</v>
      </c>
      <c r="B81" s="125">
        <v>4111</v>
      </c>
      <c r="C81" s="125">
        <v>590</v>
      </c>
      <c r="D81" s="129">
        <f>SUM([1]Ф.4.3.КФК1:Ф.4.3.КФК40!D81)</f>
        <v>0</v>
      </c>
      <c r="E81" s="129">
        <f>SUM([1]Ф.4.3.КФК1:Ф.4.3.КФК40!E81)</f>
        <v>0</v>
      </c>
      <c r="F81" s="129">
        <f>SUM([1]Ф.4.3.КФК1:Ф.4.3.КФК40!F81)</f>
        <v>0</v>
      </c>
      <c r="G81" s="129">
        <f>SUM([1]Ф.4.3.КФК1:Ф.4.3.КФК40!G81)</f>
        <v>0</v>
      </c>
      <c r="H81" s="129">
        <f>SUM([1]Ф.4.3.КФК1:Ф.4.3.КФК40!H81)</f>
        <v>0</v>
      </c>
      <c r="I81" s="129">
        <f>SUM([1]Ф.4.3.КФК1:Ф.4.3.КФК40!I81)</f>
        <v>0</v>
      </c>
      <c r="J81" s="129">
        <f>SUM([1]Ф.4.3.КФК1:Ф.4.3.КФК40!J81)</f>
        <v>0</v>
      </c>
      <c r="K81" s="129">
        <f>SUM([1]Ф.4.3.КФК1:Ф.4.3.КФК40!K81)</f>
        <v>0</v>
      </c>
      <c r="L81" s="129">
        <f>SUM([1]Ф.4.3.КФК1:Ф.4.3.КФК40!L81)</f>
        <v>0</v>
      </c>
      <c r="M81" s="129">
        <f>SUM([1]Ф.4.3.КФК1:Ф.4.3.КФК40!M81)</f>
        <v>0</v>
      </c>
      <c r="N81" s="129">
        <f>SUM([1]Ф.4.3.КФК1:Ф.4.3.КФК40!N81)</f>
        <v>0</v>
      </c>
    </row>
    <row r="82" spans="1:14" s="21" customFormat="1" ht="11.4" thickTop="1" thickBot="1" x14ac:dyDescent="0.25">
      <c r="A82" s="136" t="s">
        <v>220</v>
      </c>
      <c r="B82" s="125">
        <v>4112</v>
      </c>
      <c r="C82" s="125">
        <v>600</v>
      </c>
      <c r="D82" s="129">
        <f>SUM([1]Ф.4.3.КФК1:Ф.4.3.КФК40!D82)</f>
        <v>0</v>
      </c>
      <c r="E82" s="129">
        <f>SUM([1]Ф.4.3.КФК1:Ф.4.3.КФК40!E82)</f>
        <v>0</v>
      </c>
      <c r="F82" s="129">
        <f>SUM([1]Ф.4.3.КФК1:Ф.4.3.КФК40!F82)</f>
        <v>0</v>
      </c>
      <c r="G82" s="129">
        <f>SUM([1]Ф.4.3.КФК1:Ф.4.3.КФК40!G82)</f>
        <v>0</v>
      </c>
      <c r="H82" s="129">
        <f>SUM([1]Ф.4.3.КФК1:Ф.4.3.КФК40!H82)</f>
        <v>0</v>
      </c>
      <c r="I82" s="129">
        <f>SUM([1]Ф.4.3.КФК1:Ф.4.3.КФК40!I82)</f>
        <v>0</v>
      </c>
      <c r="J82" s="129">
        <f>SUM([1]Ф.4.3.КФК1:Ф.4.3.КФК40!J82)</f>
        <v>0</v>
      </c>
      <c r="K82" s="129">
        <f>SUM([1]Ф.4.3.КФК1:Ф.4.3.КФК40!K82)</f>
        <v>0</v>
      </c>
      <c r="L82" s="129">
        <f>SUM([1]Ф.4.3.КФК1:Ф.4.3.КФК40!L82)</f>
        <v>0</v>
      </c>
      <c r="M82" s="129">
        <f>SUM([1]Ф.4.3.КФК1:Ф.4.3.КФК40!M82)</f>
        <v>0</v>
      </c>
      <c r="N82" s="129">
        <f>SUM([1]Ф.4.3.КФК1:Ф.4.3.КФК40!N82)</f>
        <v>0</v>
      </c>
    </row>
    <row r="83" spans="1:14" s="21" customFormat="1" thickTop="1" thickBot="1" x14ac:dyDescent="0.25">
      <c r="A83" s="249" t="s">
        <v>221</v>
      </c>
      <c r="B83" s="125">
        <v>4113</v>
      </c>
      <c r="C83" s="125">
        <v>610</v>
      </c>
      <c r="D83" s="129">
        <f>SUM([1]Ф.4.3.КФК1:Ф.4.3.КФК40!D83)</f>
        <v>0</v>
      </c>
      <c r="E83" s="129">
        <f>SUM([1]Ф.4.3.КФК1:Ф.4.3.КФК40!E83)</f>
        <v>0</v>
      </c>
      <c r="F83" s="129">
        <f>SUM([1]Ф.4.3.КФК1:Ф.4.3.КФК40!F83)</f>
        <v>0</v>
      </c>
      <c r="G83" s="129">
        <f>SUM([1]Ф.4.3.КФК1:Ф.4.3.КФК40!G83)</f>
        <v>0</v>
      </c>
      <c r="H83" s="129">
        <f>SUM([1]Ф.4.3.КФК1:Ф.4.3.КФК40!H83)</f>
        <v>0</v>
      </c>
      <c r="I83" s="129">
        <f>SUM([1]Ф.4.3.КФК1:Ф.4.3.КФК40!I83)</f>
        <v>0</v>
      </c>
      <c r="J83" s="129">
        <f>SUM([1]Ф.4.3.КФК1:Ф.4.3.КФК40!J83)</f>
        <v>0</v>
      </c>
      <c r="K83" s="129">
        <f>SUM([1]Ф.4.3.КФК1:Ф.4.3.КФК40!K83)</f>
        <v>0</v>
      </c>
      <c r="L83" s="129">
        <f>SUM([1]Ф.4.3.КФК1:Ф.4.3.КФК40!L83)</f>
        <v>0</v>
      </c>
      <c r="M83" s="129">
        <f>SUM([1]Ф.4.3.КФК1:Ф.4.3.КФК40!M83)</f>
        <v>0</v>
      </c>
      <c r="N83" s="129">
        <f>SUM([1]Ф.4.3.КФК1:Ф.4.3.КФК40!N83)</f>
        <v>0</v>
      </c>
    </row>
    <row r="84" spans="1:14" s="21" customFormat="1" ht="11.4" thickTop="1" thickBot="1" x14ac:dyDescent="0.25">
      <c r="A84" s="64" t="s">
        <v>226</v>
      </c>
      <c r="B84" s="64">
        <v>4200</v>
      </c>
      <c r="C84" s="64">
        <v>620</v>
      </c>
      <c r="D84" s="129">
        <f>SUM([1]Ф.4.3.КФК1:Ф.4.3.КФК40!D84)</f>
        <v>0</v>
      </c>
      <c r="E84" s="129">
        <f>SUM([1]Ф.4.3.КФК1:Ф.4.3.КФК40!E84)</f>
        <v>0</v>
      </c>
      <c r="F84" s="129">
        <f>SUM([1]Ф.4.3.КФК1:Ф.4.3.КФК40!F84)</f>
        <v>0</v>
      </c>
      <c r="G84" s="129">
        <f>SUM([1]Ф.4.3.КФК1:Ф.4.3.КФК40!G84)</f>
        <v>0</v>
      </c>
      <c r="H84" s="129">
        <f>SUM([1]Ф.4.3.КФК1:Ф.4.3.КФК40!H84)</f>
        <v>0</v>
      </c>
      <c r="I84" s="129">
        <f>SUM([1]Ф.4.3.КФК1:Ф.4.3.КФК40!I84)</f>
        <v>0</v>
      </c>
      <c r="J84" s="129">
        <f>SUM([1]Ф.4.3.КФК1:Ф.4.3.КФК40!J84)</f>
        <v>0</v>
      </c>
      <c r="K84" s="129">
        <f>SUM([1]Ф.4.3.КФК1:Ф.4.3.КФК40!K84)</f>
        <v>0</v>
      </c>
      <c r="L84" s="129">
        <f>SUM([1]Ф.4.3.КФК1:Ф.4.3.КФК40!L84)</f>
        <v>0</v>
      </c>
      <c r="M84" s="129">
        <f>SUM([1]Ф.4.3.КФК1:Ф.4.3.КФК40!M84)</f>
        <v>0</v>
      </c>
      <c r="N84" s="129">
        <f>SUM([1]Ф.4.3.КФК1:Ф.4.3.КФК40!N84)</f>
        <v>0</v>
      </c>
    </row>
    <row r="85" spans="1:14" s="21" customFormat="1" ht="11.4" thickTop="1" thickBot="1" x14ac:dyDescent="0.25">
      <c r="A85" s="134" t="s">
        <v>227</v>
      </c>
      <c r="B85" s="135">
        <v>4210</v>
      </c>
      <c r="C85" s="135">
        <v>630</v>
      </c>
      <c r="D85" s="129">
        <f>SUM([1]Ф.4.3.КФК1:Ф.4.3.КФК40!D85)</f>
        <v>0</v>
      </c>
      <c r="E85" s="129">
        <f>SUM([1]Ф.4.3.КФК1:Ф.4.3.КФК40!E85)</f>
        <v>0</v>
      </c>
      <c r="F85" s="129">
        <f>SUM([1]Ф.4.3.КФК1:Ф.4.3.КФК40!F85)</f>
        <v>0</v>
      </c>
      <c r="G85" s="129">
        <f>SUM([1]Ф.4.3.КФК1:Ф.4.3.КФК40!G85)</f>
        <v>0</v>
      </c>
      <c r="H85" s="129">
        <f>SUM([1]Ф.4.3.КФК1:Ф.4.3.КФК40!H85)</f>
        <v>0</v>
      </c>
      <c r="I85" s="129">
        <f>SUM([1]Ф.4.3.КФК1:Ф.4.3.КФК40!I85)</f>
        <v>0</v>
      </c>
      <c r="J85" s="129">
        <f>SUM([1]Ф.4.3.КФК1:Ф.4.3.КФК40!J85)</f>
        <v>0</v>
      </c>
      <c r="K85" s="129">
        <f>SUM([1]Ф.4.3.КФК1:Ф.4.3.КФК40!K85)</f>
        <v>0</v>
      </c>
      <c r="L85" s="129">
        <f>SUM([1]Ф.4.3.КФК1:Ф.4.3.КФК40!L85)</f>
        <v>0</v>
      </c>
      <c r="M85" s="129">
        <f>SUM([1]Ф.4.3.КФК1:Ф.4.3.КФК40!M85)</f>
        <v>0</v>
      </c>
      <c r="N85" s="129">
        <f>SUM([1]Ф.4.3.КФК1:Ф.4.3.КФК40!N85)</f>
        <v>0</v>
      </c>
    </row>
    <row r="86" spans="1:14" s="21" customFormat="1" ht="11.4" thickTop="1" thickBot="1" x14ac:dyDescent="0.25">
      <c r="A86" s="136" t="s">
        <v>254</v>
      </c>
      <c r="B86" s="125">
        <v>5000</v>
      </c>
      <c r="C86" s="125">
        <v>640</v>
      </c>
      <c r="D86" s="250" t="s">
        <v>255</v>
      </c>
      <c r="E86" s="129">
        <f>SUM([1]Ф.4.3.КФК1:Ф.4.3.КФК40!E86)</f>
        <v>0</v>
      </c>
      <c r="F86" s="129"/>
      <c r="G86" s="251" t="s">
        <v>255</v>
      </c>
      <c r="H86" s="251" t="s">
        <v>255</v>
      </c>
      <c r="I86" s="251" t="s">
        <v>255</v>
      </c>
      <c r="J86" s="251" t="s">
        <v>255</v>
      </c>
      <c r="K86" s="251" t="s">
        <v>255</v>
      </c>
      <c r="L86" s="251" t="s">
        <v>255</v>
      </c>
      <c r="M86" s="251" t="s">
        <v>255</v>
      </c>
      <c r="N86" s="251" t="s">
        <v>255</v>
      </c>
    </row>
    <row r="87" spans="1:14" s="21" customFormat="1" ht="12" hidden="1" thickTop="1" thickBot="1" x14ac:dyDescent="0.25">
      <c r="A87" s="143"/>
      <c r="B87" s="144"/>
      <c r="C87" s="252"/>
      <c r="D87" s="253"/>
      <c r="E87" s="254">
        <f>SUM([1]Ф.4.3.КФК1:Ф.4.3.КФК40!E87)</f>
        <v>0</v>
      </c>
      <c r="F87" s="255"/>
      <c r="G87" s="253"/>
      <c r="H87" s="253"/>
      <c r="I87" s="253"/>
      <c r="J87" s="253"/>
      <c r="K87" s="253"/>
      <c r="L87" s="253"/>
      <c r="M87" s="253"/>
    </row>
    <row r="88" spans="1:14" s="21" customFormat="1" ht="12" hidden="1" thickTop="1" thickBot="1" x14ac:dyDescent="0.25">
      <c r="A88" s="155"/>
      <c r="B88" s="156"/>
      <c r="C88" s="256"/>
      <c r="D88" s="257"/>
      <c r="E88" s="129">
        <f>SUM([1]Ф.4.3.КФК1:Ф.4.3.КФК40!E88)</f>
        <v>0</v>
      </c>
      <c r="F88" s="255"/>
      <c r="G88" s="257"/>
      <c r="H88" s="257"/>
      <c r="I88" s="257"/>
      <c r="J88" s="257"/>
      <c r="K88" s="257"/>
      <c r="L88" s="257"/>
      <c r="M88" s="257"/>
    </row>
    <row r="89" spans="1:14" s="21" customFormat="1" ht="12" hidden="1" thickTop="1" thickBot="1" x14ac:dyDescent="0.25">
      <c r="A89" s="155"/>
      <c r="B89" s="156"/>
      <c r="C89" s="256"/>
      <c r="D89" s="257"/>
      <c r="E89" s="129">
        <f>SUM([1]Ф.4.3.КФК1:Ф.4.3.КФК40!E89)</f>
        <v>0</v>
      </c>
      <c r="F89" s="255"/>
      <c r="G89" s="257"/>
      <c r="H89" s="257"/>
      <c r="I89" s="257"/>
      <c r="J89" s="257"/>
      <c r="K89" s="257"/>
      <c r="L89" s="257"/>
      <c r="M89" s="257"/>
    </row>
    <row r="90" spans="1:14" s="21" customFormat="1" ht="12" hidden="1" thickTop="1" thickBot="1" x14ac:dyDescent="0.25">
      <c r="A90" s="155"/>
      <c r="B90" s="156"/>
      <c r="C90" s="256"/>
      <c r="D90" s="257"/>
      <c r="E90" s="129">
        <f>SUM([1]Ф.4.3.КФК1:Ф.4.3.КФК40!E90)</f>
        <v>0</v>
      </c>
      <c r="F90" s="255"/>
      <c r="G90" s="257"/>
      <c r="H90" s="257"/>
      <c r="I90" s="257"/>
      <c r="J90" s="257"/>
      <c r="K90" s="257"/>
      <c r="L90" s="257"/>
      <c r="M90" s="257"/>
    </row>
    <row r="91" spans="1:14" s="21" customFormat="1" ht="12.6" hidden="1" thickTop="1" thickBot="1" x14ac:dyDescent="0.25">
      <c r="A91" s="153"/>
      <c r="B91" s="154"/>
      <c r="C91" s="256"/>
      <c r="D91" s="257"/>
      <c r="E91" s="129">
        <f>SUM([1]Ф.4.3.КФК1:Ф.4.3.КФК40!E91)</f>
        <v>0</v>
      </c>
      <c r="F91" s="255"/>
      <c r="G91" s="257"/>
      <c r="H91" s="257"/>
      <c r="I91" s="257"/>
      <c r="J91" s="257"/>
      <c r="K91" s="257"/>
      <c r="L91" s="257"/>
      <c r="M91" s="257"/>
    </row>
    <row r="92" spans="1:14" s="21" customFormat="1" ht="12" hidden="1" thickTop="1" thickBot="1" x14ac:dyDescent="0.25">
      <c r="A92" s="147"/>
      <c r="B92" s="148"/>
      <c r="C92" s="256"/>
      <c r="D92" s="257"/>
      <c r="E92" s="129">
        <f>SUM([1]Ф.4.3.КФК1:Ф.4.3.КФК40!E92)</f>
        <v>0</v>
      </c>
      <c r="F92" s="255"/>
      <c r="G92" s="257"/>
      <c r="H92" s="257"/>
      <c r="I92" s="257"/>
      <c r="J92" s="257"/>
      <c r="K92" s="257"/>
      <c r="L92" s="257"/>
      <c r="M92" s="257"/>
    </row>
    <row r="93" spans="1:14" s="21" customFormat="1" ht="12" hidden="1" thickTop="1" thickBot="1" x14ac:dyDescent="0.25">
      <c r="A93" s="147"/>
      <c r="B93" s="148"/>
      <c r="C93" s="256"/>
      <c r="D93" s="257"/>
      <c r="E93" s="129">
        <f>SUM([1]Ф.4.3.КФК1:Ф.4.3.КФК40!E93)</f>
        <v>0</v>
      </c>
      <c r="F93" s="255"/>
      <c r="G93" s="257"/>
      <c r="H93" s="257"/>
      <c r="I93" s="257"/>
      <c r="J93" s="257"/>
      <c r="K93" s="257"/>
      <c r="L93" s="257"/>
      <c r="M93" s="257"/>
    </row>
    <row r="94" spans="1:14" s="21" customFormat="1" ht="12" hidden="1" thickTop="1" thickBot="1" x14ac:dyDescent="0.25">
      <c r="A94" s="258"/>
      <c r="B94" s="224"/>
      <c r="C94" s="256"/>
      <c r="D94" s="257"/>
      <c r="E94" s="129">
        <f>SUM([1]Ф.4.3.КФК1:Ф.4.3.КФК40!E94)</f>
        <v>0</v>
      </c>
      <c r="F94" s="255"/>
      <c r="G94" s="257"/>
      <c r="H94" s="257"/>
      <c r="I94" s="257"/>
      <c r="J94" s="257"/>
      <c r="K94" s="257"/>
      <c r="L94" s="257"/>
      <c r="M94" s="257"/>
    </row>
    <row r="95" spans="1:14" s="21" customFormat="1" ht="14.25" customHeight="1" thickTop="1" x14ac:dyDescent="0.2">
      <c r="A95" s="259" t="s">
        <v>256</v>
      </c>
      <c r="B95" s="163"/>
      <c r="C95" s="260"/>
      <c r="D95" s="261"/>
      <c r="E95" s="262"/>
      <c r="F95" s="262"/>
      <c r="G95" s="261"/>
      <c r="H95" s="261"/>
      <c r="I95" s="261"/>
      <c r="J95" s="261"/>
      <c r="K95" s="261"/>
      <c r="L95" s="261"/>
      <c r="M95" s="261"/>
    </row>
    <row r="96" spans="1:14" s="21" customFormat="1" ht="3" customHeight="1" x14ac:dyDescent="0.2">
      <c r="A96" s="263"/>
      <c r="B96" s="163"/>
      <c r="C96" s="260"/>
      <c r="D96" s="261"/>
      <c r="E96" s="262"/>
      <c r="F96" s="262"/>
      <c r="G96" s="261"/>
      <c r="H96" s="261"/>
      <c r="I96" s="261"/>
      <c r="J96" s="261"/>
      <c r="K96" s="261"/>
      <c r="L96" s="261"/>
      <c r="M96" s="261"/>
    </row>
    <row r="97" spans="1:13" s="21" customFormat="1" ht="10.199999999999999" hidden="1" x14ac:dyDescent="0.2">
      <c r="A97" s="263"/>
      <c r="B97" s="163"/>
      <c r="C97" s="260"/>
      <c r="D97" s="261"/>
      <c r="E97" s="264"/>
      <c r="F97" s="264"/>
      <c r="G97" s="261"/>
      <c r="H97" s="261"/>
      <c r="I97" s="261"/>
      <c r="J97" s="261"/>
      <c r="K97" s="261"/>
      <c r="L97" s="261"/>
      <c r="M97" s="261"/>
    </row>
    <row r="98" spans="1:13" x14ac:dyDescent="0.3">
      <c r="A98" s="9" t="str">
        <f>[1]ЗАПОЛНИТЬ!F30</f>
        <v xml:space="preserve">Керівник </v>
      </c>
      <c r="B98" s="230"/>
      <c r="C98" s="230"/>
      <c r="D98" s="230"/>
      <c r="G98" s="87" t="str">
        <f>[1]ЗАПОЛНИТЬ!F26</f>
        <v>Л.О.Темченко</v>
      </c>
      <c r="H98" s="87"/>
      <c r="I98" s="87"/>
    </row>
    <row r="99" spans="1:13" x14ac:dyDescent="0.3">
      <c r="B99" s="231" t="s">
        <v>115</v>
      </c>
      <c r="C99" s="231"/>
      <c r="D99" s="231"/>
      <c r="G99" s="189" t="s">
        <v>116</v>
      </c>
      <c r="H99" s="189"/>
      <c r="I99" s="1"/>
    </row>
    <row r="100" spans="1:13" x14ac:dyDescent="0.3">
      <c r="A100" s="9" t="str">
        <f>[1]ЗАПОЛНИТЬ!F31</f>
        <v>Головний бухгалтер</v>
      </c>
      <c r="B100" s="230"/>
      <c r="C100" s="230"/>
      <c r="D100" s="230"/>
      <c r="G100" s="87" t="str">
        <f>[1]ЗАПОЛНИТЬ!F28</f>
        <v>А.М.Трусевич</v>
      </c>
      <c r="H100" s="87"/>
      <c r="I100" s="87"/>
    </row>
    <row r="101" spans="1:13" ht="8.25" customHeight="1" x14ac:dyDescent="0.3">
      <c r="B101" s="231" t="s">
        <v>115</v>
      </c>
      <c r="C101" s="231"/>
      <c r="D101" s="231"/>
      <c r="G101" s="189" t="s">
        <v>116</v>
      </c>
      <c r="H101" s="189"/>
      <c r="I101" s="1"/>
    </row>
    <row r="102" spans="1:13" ht="12.75" customHeight="1" x14ac:dyDescent="0.3">
      <c r="A102" s="1" t="str">
        <f>[1]ЗАПОЛНИТЬ!C19</f>
        <v>"11" квітня 2016 року</v>
      </c>
    </row>
    <row r="103" spans="1:13" x14ac:dyDescent="0.3">
      <c r="A103" s="21" t="s">
        <v>229</v>
      </c>
    </row>
  </sheetData>
  <mergeCells count="44">
    <mergeCell ref="B101:D101"/>
    <mergeCell ref="G101:H101"/>
    <mergeCell ref="N19:N20"/>
    <mergeCell ref="B98:D98"/>
    <mergeCell ref="G98:I98"/>
    <mergeCell ref="B99:D99"/>
    <mergeCell ref="G99:H99"/>
    <mergeCell ref="B100:D100"/>
    <mergeCell ref="G100:I100"/>
    <mergeCell ref="H18:H20"/>
    <mergeCell ref="I18:I20"/>
    <mergeCell ref="J18:K18"/>
    <mergeCell ref="L18:L20"/>
    <mergeCell ref="M18:N18"/>
    <mergeCell ref="F19:F20"/>
    <mergeCell ref="G19:G20"/>
    <mergeCell ref="J19:J20"/>
    <mergeCell ref="K19:K20"/>
    <mergeCell ref="M19:M20"/>
    <mergeCell ref="A18:A20"/>
    <mergeCell ref="B18:B20"/>
    <mergeCell ref="C18:C20"/>
    <mergeCell ref="D18:D20"/>
    <mergeCell ref="E18:E20"/>
    <mergeCell ref="F18:G18"/>
    <mergeCell ref="A13:B13"/>
    <mergeCell ref="E13:M13"/>
    <mergeCell ref="A14:B14"/>
    <mergeCell ref="E14:M14"/>
    <mergeCell ref="A15:B15"/>
    <mergeCell ref="D15:O15"/>
    <mergeCell ref="B10:J10"/>
    <mergeCell ref="M10:N10"/>
    <mergeCell ref="B11:J11"/>
    <mergeCell ref="M11:N11"/>
    <mergeCell ref="A12:B12"/>
    <mergeCell ref="E12:J12"/>
    <mergeCell ref="I1:M3"/>
    <mergeCell ref="A4:M4"/>
    <mergeCell ref="A5:H5"/>
    <mergeCell ref="A6:M6"/>
    <mergeCell ref="M8:N8"/>
    <mergeCell ref="B9:J9"/>
    <mergeCell ref="M9:N9"/>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
  <sheetViews>
    <sheetView workbookViewId="0">
      <selection sqref="A1:XFD1048576"/>
    </sheetView>
  </sheetViews>
  <sheetFormatPr defaultRowHeight="14.4" x14ac:dyDescent="0.3"/>
  <cols>
    <col min="1" max="1" width="63.88671875" customWidth="1"/>
    <col min="2" max="2" width="5" customWidth="1"/>
    <col min="3" max="3" width="4" customWidth="1"/>
    <col min="4" max="4" width="9.5546875" customWidth="1"/>
    <col min="5" max="5" width="8.5546875" customWidth="1"/>
    <col min="6" max="6" width="10" customWidth="1"/>
    <col min="7" max="7" width="5.6640625" customWidth="1"/>
    <col min="8" max="8" width="6" customWidth="1"/>
    <col min="9" max="9" width="11.88671875" customWidth="1"/>
    <col min="10" max="10" width="11.6640625" customWidth="1"/>
    <col min="11" max="11" width="7.5546875" customWidth="1"/>
    <col min="12" max="12" width="12" customWidth="1"/>
    <col min="13" max="13" width="9.88671875" customWidth="1"/>
    <col min="14" max="14" width="7.109375" customWidth="1"/>
    <col min="257" max="257" width="63.88671875" customWidth="1"/>
    <col min="258" max="258" width="5" customWidth="1"/>
    <col min="259" max="259" width="4" customWidth="1"/>
    <col min="260" max="260" width="9.5546875" customWidth="1"/>
    <col min="261" max="261" width="8.5546875" customWidth="1"/>
    <col min="262" max="262" width="10" customWidth="1"/>
    <col min="263" max="263" width="5.6640625" customWidth="1"/>
    <col min="264" max="264" width="6" customWidth="1"/>
    <col min="265" max="265" width="11.88671875" customWidth="1"/>
    <col min="266" max="266" width="11.6640625" customWidth="1"/>
    <col min="267" max="267" width="7.5546875" customWidth="1"/>
    <col min="268" max="268" width="12" customWidth="1"/>
    <col min="269" max="269" width="9.88671875" customWidth="1"/>
    <col min="270" max="270" width="7.109375" customWidth="1"/>
    <col min="513" max="513" width="63.88671875" customWidth="1"/>
    <col min="514" max="514" width="5" customWidth="1"/>
    <col min="515" max="515" width="4" customWidth="1"/>
    <col min="516" max="516" width="9.5546875" customWidth="1"/>
    <col min="517" max="517" width="8.5546875" customWidth="1"/>
    <col min="518" max="518" width="10" customWidth="1"/>
    <col min="519" max="519" width="5.6640625" customWidth="1"/>
    <col min="520" max="520" width="6" customWidth="1"/>
    <col min="521" max="521" width="11.88671875" customWidth="1"/>
    <col min="522" max="522" width="11.6640625" customWidth="1"/>
    <col min="523" max="523" width="7.5546875" customWidth="1"/>
    <col min="524" max="524" width="12" customWidth="1"/>
    <col min="525" max="525" width="9.88671875" customWidth="1"/>
    <col min="526" max="526" width="7.109375" customWidth="1"/>
    <col min="769" max="769" width="63.88671875" customWidth="1"/>
    <col min="770" max="770" width="5" customWidth="1"/>
    <col min="771" max="771" width="4" customWidth="1"/>
    <col min="772" max="772" width="9.5546875" customWidth="1"/>
    <col min="773" max="773" width="8.5546875" customWidth="1"/>
    <col min="774" max="774" width="10" customWidth="1"/>
    <col min="775" max="775" width="5.6640625" customWidth="1"/>
    <col min="776" max="776" width="6" customWidth="1"/>
    <col min="777" max="777" width="11.88671875" customWidth="1"/>
    <col min="778" max="778" width="11.6640625" customWidth="1"/>
    <col min="779" max="779" width="7.5546875" customWidth="1"/>
    <col min="780" max="780" width="12" customWidth="1"/>
    <col min="781" max="781" width="9.88671875" customWidth="1"/>
    <col min="782" max="782" width="7.109375" customWidth="1"/>
    <col min="1025" max="1025" width="63.88671875" customWidth="1"/>
    <col min="1026" max="1026" width="5" customWidth="1"/>
    <col min="1027" max="1027" width="4" customWidth="1"/>
    <col min="1028" max="1028" width="9.5546875" customWidth="1"/>
    <col min="1029" max="1029" width="8.5546875" customWidth="1"/>
    <col min="1030" max="1030" width="10" customWidth="1"/>
    <col min="1031" max="1031" width="5.6640625" customWidth="1"/>
    <col min="1032" max="1032" width="6" customWidth="1"/>
    <col min="1033" max="1033" width="11.88671875" customWidth="1"/>
    <col min="1034" max="1034" width="11.6640625" customWidth="1"/>
    <col min="1035" max="1035" width="7.5546875" customWidth="1"/>
    <col min="1036" max="1036" width="12" customWidth="1"/>
    <col min="1037" max="1037" width="9.88671875" customWidth="1"/>
    <col min="1038" max="1038" width="7.109375" customWidth="1"/>
    <col min="1281" max="1281" width="63.88671875" customWidth="1"/>
    <col min="1282" max="1282" width="5" customWidth="1"/>
    <col min="1283" max="1283" width="4" customWidth="1"/>
    <col min="1284" max="1284" width="9.5546875" customWidth="1"/>
    <col min="1285" max="1285" width="8.5546875" customWidth="1"/>
    <col min="1286" max="1286" width="10" customWidth="1"/>
    <col min="1287" max="1287" width="5.6640625" customWidth="1"/>
    <col min="1288" max="1288" width="6" customWidth="1"/>
    <col min="1289" max="1289" width="11.88671875" customWidth="1"/>
    <col min="1290" max="1290" width="11.6640625" customWidth="1"/>
    <col min="1291" max="1291" width="7.5546875" customWidth="1"/>
    <col min="1292" max="1292" width="12" customWidth="1"/>
    <col min="1293" max="1293" width="9.88671875" customWidth="1"/>
    <col min="1294" max="1294" width="7.109375" customWidth="1"/>
    <col min="1537" max="1537" width="63.88671875" customWidth="1"/>
    <col min="1538" max="1538" width="5" customWidth="1"/>
    <col min="1539" max="1539" width="4" customWidth="1"/>
    <col min="1540" max="1540" width="9.5546875" customWidth="1"/>
    <col min="1541" max="1541" width="8.5546875" customWidth="1"/>
    <col min="1542" max="1542" width="10" customWidth="1"/>
    <col min="1543" max="1543" width="5.6640625" customWidth="1"/>
    <col min="1544" max="1544" width="6" customWidth="1"/>
    <col min="1545" max="1545" width="11.88671875" customWidth="1"/>
    <col min="1546" max="1546" width="11.6640625" customWidth="1"/>
    <col min="1547" max="1547" width="7.5546875" customWidth="1"/>
    <col min="1548" max="1548" width="12" customWidth="1"/>
    <col min="1549" max="1549" width="9.88671875" customWidth="1"/>
    <col min="1550" max="1550" width="7.109375" customWidth="1"/>
    <col min="1793" max="1793" width="63.88671875" customWidth="1"/>
    <col min="1794" max="1794" width="5" customWidth="1"/>
    <col min="1795" max="1795" width="4" customWidth="1"/>
    <col min="1796" max="1796" width="9.5546875" customWidth="1"/>
    <col min="1797" max="1797" width="8.5546875" customWidth="1"/>
    <col min="1798" max="1798" width="10" customWidth="1"/>
    <col min="1799" max="1799" width="5.6640625" customWidth="1"/>
    <col min="1800" max="1800" width="6" customWidth="1"/>
    <col min="1801" max="1801" width="11.88671875" customWidth="1"/>
    <col min="1802" max="1802" width="11.6640625" customWidth="1"/>
    <col min="1803" max="1803" width="7.5546875" customWidth="1"/>
    <col min="1804" max="1804" width="12" customWidth="1"/>
    <col min="1805" max="1805" width="9.88671875" customWidth="1"/>
    <col min="1806" max="1806" width="7.109375" customWidth="1"/>
    <col min="2049" max="2049" width="63.88671875" customWidth="1"/>
    <col min="2050" max="2050" width="5" customWidth="1"/>
    <col min="2051" max="2051" width="4" customWidth="1"/>
    <col min="2052" max="2052" width="9.5546875" customWidth="1"/>
    <col min="2053" max="2053" width="8.5546875" customWidth="1"/>
    <col min="2054" max="2054" width="10" customWidth="1"/>
    <col min="2055" max="2055" width="5.6640625" customWidth="1"/>
    <col min="2056" max="2056" width="6" customWidth="1"/>
    <col min="2057" max="2057" width="11.88671875" customWidth="1"/>
    <col min="2058" max="2058" width="11.6640625" customWidth="1"/>
    <col min="2059" max="2059" width="7.5546875" customWidth="1"/>
    <col min="2060" max="2060" width="12" customWidth="1"/>
    <col min="2061" max="2061" width="9.88671875" customWidth="1"/>
    <col min="2062" max="2062" width="7.109375" customWidth="1"/>
    <col min="2305" max="2305" width="63.88671875" customWidth="1"/>
    <col min="2306" max="2306" width="5" customWidth="1"/>
    <col min="2307" max="2307" width="4" customWidth="1"/>
    <col min="2308" max="2308" width="9.5546875" customWidth="1"/>
    <col min="2309" max="2309" width="8.5546875" customWidth="1"/>
    <col min="2310" max="2310" width="10" customWidth="1"/>
    <col min="2311" max="2311" width="5.6640625" customWidth="1"/>
    <col min="2312" max="2312" width="6" customWidth="1"/>
    <col min="2313" max="2313" width="11.88671875" customWidth="1"/>
    <col min="2314" max="2314" width="11.6640625" customWidth="1"/>
    <col min="2315" max="2315" width="7.5546875" customWidth="1"/>
    <col min="2316" max="2316" width="12" customWidth="1"/>
    <col min="2317" max="2317" width="9.88671875" customWidth="1"/>
    <col min="2318" max="2318" width="7.109375" customWidth="1"/>
    <col min="2561" max="2561" width="63.88671875" customWidth="1"/>
    <col min="2562" max="2562" width="5" customWidth="1"/>
    <col min="2563" max="2563" width="4" customWidth="1"/>
    <col min="2564" max="2564" width="9.5546875" customWidth="1"/>
    <col min="2565" max="2565" width="8.5546875" customWidth="1"/>
    <col min="2566" max="2566" width="10" customWidth="1"/>
    <col min="2567" max="2567" width="5.6640625" customWidth="1"/>
    <col min="2568" max="2568" width="6" customWidth="1"/>
    <col min="2569" max="2569" width="11.88671875" customWidth="1"/>
    <col min="2570" max="2570" width="11.6640625" customWidth="1"/>
    <col min="2571" max="2571" width="7.5546875" customWidth="1"/>
    <col min="2572" max="2572" width="12" customWidth="1"/>
    <col min="2573" max="2573" width="9.88671875" customWidth="1"/>
    <col min="2574" max="2574" width="7.109375" customWidth="1"/>
    <col min="2817" max="2817" width="63.88671875" customWidth="1"/>
    <col min="2818" max="2818" width="5" customWidth="1"/>
    <col min="2819" max="2819" width="4" customWidth="1"/>
    <col min="2820" max="2820" width="9.5546875" customWidth="1"/>
    <col min="2821" max="2821" width="8.5546875" customWidth="1"/>
    <col min="2822" max="2822" width="10" customWidth="1"/>
    <col min="2823" max="2823" width="5.6640625" customWidth="1"/>
    <col min="2824" max="2824" width="6" customWidth="1"/>
    <col min="2825" max="2825" width="11.88671875" customWidth="1"/>
    <col min="2826" max="2826" width="11.6640625" customWidth="1"/>
    <col min="2827" max="2827" width="7.5546875" customWidth="1"/>
    <col min="2828" max="2828" width="12" customWidth="1"/>
    <col min="2829" max="2829" width="9.88671875" customWidth="1"/>
    <col min="2830" max="2830" width="7.109375" customWidth="1"/>
    <col min="3073" max="3073" width="63.88671875" customWidth="1"/>
    <col min="3074" max="3074" width="5" customWidth="1"/>
    <col min="3075" max="3075" width="4" customWidth="1"/>
    <col min="3076" max="3076" width="9.5546875" customWidth="1"/>
    <col min="3077" max="3077" width="8.5546875" customWidth="1"/>
    <col min="3078" max="3078" width="10" customWidth="1"/>
    <col min="3079" max="3079" width="5.6640625" customWidth="1"/>
    <col min="3080" max="3080" width="6" customWidth="1"/>
    <col min="3081" max="3081" width="11.88671875" customWidth="1"/>
    <col min="3082" max="3082" width="11.6640625" customWidth="1"/>
    <col min="3083" max="3083" width="7.5546875" customWidth="1"/>
    <col min="3084" max="3084" width="12" customWidth="1"/>
    <col min="3085" max="3085" width="9.88671875" customWidth="1"/>
    <col min="3086" max="3086" width="7.109375" customWidth="1"/>
    <col min="3329" max="3329" width="63.88671875" customWidth="1"/>
    <col min="3330" max="3330" width="5" customWidth="1"/>
    <col min="3331" max="3331" width="4" customWidth="1"/>
    <col min="3332" max="3332" width="9.5546875" customWidth="1"/>
    <col min="3333" max="3333" width="8.5546875" customWidth="1"/>
    <col min="3334" max="3334" width="10" customWidth="1"/>
    <col min="3335" max="3335" width="5.6640625" customWidth="1"/>
    <col min="3336" max="3336" width="6" customWidth="1"/>
    <col min="3337" max="3337" width="11.88671875" customWidth="1"/>
    <col min="3338" max="3338" width="11.6640625" customWidth="1"/>
    <col min="3339" max="3339" width="7.5546875" customWidth="1"/>
    <col min="3340" max="3340" width="12" customWidth="1"/>
    <col min="3341" max="3341" width="9.88671875" customWidth="1"/>
    <col min="3342" max="3342" width="7.109375" customWidth="1"/>
    <col min="3585" max="3585" width="63.88671875" customWidth="1"/>
    <col min="3586" max="3586" width="5" customWidth="1"/>
    <col min="3587" max="3587" width="4" customWidth="1"/>
    <col min="3588" max="3588" width="9.5546875" customWidth="1"/>
    <col min="3589" max="3589" width="8.5546875" customWidth="1"/>
    <col min="3590" max="3590" width="10" customWidth="1"/>
    <col min="3591" max="3591" width="5.6640625" customWidth="1"/>
    <col min="3592" max="3592" width="6" customWidth="1"/>
    <col min="3593" max="3593" width="11.88671875" customWidth="1"/>
    <col min="3594" max="3594" width="11.6640625" customWidth="1"/>
    <col min="3595" max="3595" width="7.5546875" customWidth="1"/>
    <col min="3596" max="3596" width="12" customWidth="1"/>
    <col min="3597" max="3597" width="9.88671875" customWidth="1"/>
    <col min="3598" max="3598" width="7.109375" customWidth="1"/>
    <col min="3841" max="3841" width="63.88671875" customWidth="1"/>
    <col min="3842" max="3842" width="5" customWidth="1"/>
    <col min="3843" max="3843" width="4" customWidth="1"/>
    <col min="3844" max="3844" width="9.5546875" customWidth="1"/>
    <col min="3845" max="3845" width="8.5546875" customWidth="1"/>
    <col min="3846" max="3846" width="10" customWidth="1"/>
    <col min="3847" max="3847" width="5.6640625" customWidth="1"/>
    <col min="3848" max="3848" width="6" customWidth="1"/>
    <col min="3849" max="3849" width="11.88671875" customWidth="1"/>
    <col min="3850" max="3850" width="11.6640625" customWidth="1"/>
    <col min="3851" max="3851" width="7.5546875" customWidth="1"/>
    <col min="3852" max="3852" width="12" customWidth="1"/>
    <col min="3853" max="3853" width="9.88671875" customWidth="1"/>
    <col min="3854" max="3854" width="7.109375" customWidth="1"/>
    <col min="4097" max="4097" width="63.88671875" customWidth="1"/>
    <col min="4098" max="4098" width="5" customWidth="1"/>
    <col min="4099" max="4099" width="4" customWidth="1"/>
    <col min="4100" max="4100" width="9.5546875" customWidth="1"/>
    <col min="4101" max="4101" width="8.5546875" customWidth="1"/>
    <col min="4102" max="4102" width="10" customWidth="1"/>
    <col min="4103" max="4103" width="5.6640625" customWidth="1"/>
    <col min="4104" max="4104" width="6" customWidth="1"/>
    <col min="4105" max="4105" width="11.88671875" customWidth="1"/>
    <col min="4106" max="4106" width="11.6640625" customWidth="1"/>
    <col min="4107" max="4107" width="7.5546875" customWidth="1"/>
    <col min="4108" max="4108" width="12" customWidth="1"/>
    <col min="4109" max="4109" width="9.88671875" customWidth="1"/>
    <col min="4110" max="4110" width="7.109375" customWidth="1"/>
    <col min="4353" max="4353" width="63.88671875" customWidth="1"/>
    <col min="4354" max="4354" width="5" customWidth="1"/>
    <col min="4355" max="4355" width="4" customWidth="1"/>
    <col min="4356" max="4356" width="9.5546875" customWidth="1"/>
    <col min="4357" max="4357" width="8.5546875" customWidth="1"/>
    <col min="4358" max="4358" width="10" customWidth="1"/>
    <col min="4359" max="4359" width="5.6640625" customWidth="1"/>
    <col min="4360" max="4360" width="6" customWidth="1"/>
    <col min="4361" max="4361" width="11.88671875" customWidth="1"/>
    <col min="4362" max="4362" width="11.6640625" customWidth="1"/>
    <col min="4363" max="4363" width="7.5546875" customWidth="1"/>
    <col min="4364" max="4364" width="12" customWidth="1"/>
    <col min="4365" max="4365" width="9.88671875" customWidth="1"/>
    <col min="4366" max="4366" width="7.109375" customWidth="1"/>
    <col min="4609" max="4609" width="63.88671875" customWidth="1"/>
    <col min="4610" max="4610" width="5" customWidth="1"/>
    <col min="4611" max="4611" width="4" customWidth="1"/>
    <col min="4612" max="4612" width="9.5546875" customWidth="1"/>
    <col min="4613" max="4613" width="8.5546875" customWidth="1"/>
    <col min="4614" max="4614" width="10" customWidth="1"/>
    <col min="4615" max="4615" width="5.6640625" customWidth="1"/>
    <col min="4616" max="4616" width="6" customWidth="1"/>
    <col min="4617" max="4617" width="11.88671875" customWidth="1"/>
    <col min="4618" max="4618" width="11.6640625" customWidth="1"/>
    <col min="4619" max="4619" width="7.5546875" customWidth="1"/>
    <col min="4620" max="4620" width="12" customWidth="1"/>
    <col min="4621" max="4621" width="9.88671875" customWidth="1"/>
    <col min="4622" max="4622" width="7.109375" customWidth="1"/>
    <col min="4865" max="4865" width="63.88671875" customWidth="1"/>
    <col min="4866" max="4866" width="5" customWidth="1"/>
    <col min="4867" max="4867" width="4" customWidth="1"/>
    <col min="4868" max="4868" width="9.5546875" customWidth="1"/>
    <col min="4869" max="4869" width="8.5546875" customWidth="1"/>
    <col min="4870" max="4870" width="10" customWidth="1"/>
    <col min="4871" max="4871" width="5.6640625" customWidth="1"/>
    <col min="4872" max="4872" width="6" customWidth="1"/>
    <col min="4873" max="4873" width="11.88671875" customWidth="1"/>
    <col min="4874" max="4874" width="11.6640625" customWidth="1"/>
    <col min="4875" max="4875" width="7.5546875" customWidth="1"/>
    <col min="4876" max="4876" width="12" customWidth="1"/>
    <col min="4877" max="4877" width="9.88671875" customWidth="1"/>
    <col min="4878" max="4878" width="7.109375" customWidth="1"/>
    <col min="5121" max="5121" width="63.88671875" customWidth="1"/>
    <col min="5122" max="5122" width="5" customWidth="1"/>
    <col min="5123" max="5123" width="4" customWidth="1"/>
    <col min="5124" max="5124" width="9.5546875" customWidth="1"/>
    <col min="5125" max="5125" width="8.5546875" customWidth="1"/>
    <col min="5126" max="5126" width="10" customWidth="1"/>
    <col min="5127" max="5127" width="5.6640625" customWidth="1"/>
    <col min="5128" max="5128" width="6" customWidth="1"/>
    <col min="5129" max="5129" width="11.88671875" customWidth="1"/>
    <col min="5130" max="5130" width="11.6640625" customWidth="1"/>
    <col min="5131" max="5131" width="7.5546875" customWidth="1"/>
    <col min="5132" max="5132" width="12" customWidth="1"/>
    <col min="5133" max="5133" width="9.88671875" customWidth="1"/>
    <col min="5134" max="5134" width="7.109375" customWidth="1"/>
    <col min="5377" max="5377" width="63.88671875" customWidth="1"/>
    <col min="5378" max="5378" width="5" customWidth="1"/>
    <col min="5379" max="5379" width="4" customWidth="1"/>
    <col min="5380" max="5380" width="9.5546875" customWidth="1"/>
    <col min="5381" max="5381" width="8.5546875" customWidth="1"/>
    <col min="5382" max="5382" width="10" customWidth="1"/>
    <col min="5383" max="5383" width="5.6640625" customWidth="1"/>
    <col min="5384" max="5384" width="6" customWidth="1"/>
    <col min="5385" max="5385" width="11.88671875" customWidth="1"/>
    <col min="5386" max="5386" width="11.6640625" customWidth="1"/>
    <col min="5387" max="5387" width="7.5546875" customWidth="1"/>
    <col min="5388" max="5388" width="12" customWidth="1"/>
    <col min="5389" max="5389" width="9.88671875" customWidth="1"/>
    <col min="5390" max="5390" width="7.109375" customWidth="1"/>
    <col min="5633" max="5633" width="63.88671875" customWidth="1"/>
    <col min="5634" max="5634" width="5" customWidth="1"/>
    <col min="5635" max="5635" width="4" customWidth="1"/>
    <col min="5636" max="5636" width="9.5546875" customWidth="1"/>
    <col min="5637" max="5637" width="8.5546875" customWidth="1"/>
    <col min="5638" max="5638" width="10" customWidth="1"/>
    <col min="5639" max="5639" width="5.6640625" customWidth="1"/>
    <col min="5640" max="5640" width="6" customWidth="1"/>
    <col min="5641" max="5641" width="11.88671875" customWidth="1"/>
    <col min="5642" max="5642" width="11.6640625" customWidth="1"/>
    <col min="5643" max="5643" width="7.5546875" customWidth="1"/>
    <col min="5644" max="5644" width="12" customWidth="1"/>
    <col min="5645" max="5645" width="9.88671875" customWidth="1"/>
    <col min="5646" max="5646" width="7.109375" customWidth="1"/>
    <col min="5889" max="5889" width="63.88671875" customWidth="1"/>
    <col min="5890" max="5890" width="5" customWidth="1"/>
    <col min="5891" max="5891" width="4" customWidth="1"/>
    <col min="5892" max="5892" width="9.5546875" customWidth="1"/>
    <col min="5893" max="5893" width="8.5546875" customWidth="1"/>
    <col min="5894" max="5894" width="10" customWidth="1"/>
    <col min="5895" max="5895" width="5.6640625" customWidth="1"/>
    <col min="5896" max="5896" width="6" customWidth="1"/>
    <col min="5897" max="5897" width="11.88671875" customWidth="1"/>
    <col min="5898" max="5898" width="11.6640625" customWidth="1"/>
    <col min="5899" max="5899" width="7.5546875" customWidth="1"/>
    <col min="5900" max="5900" width="12" customWidth="1"/>
    <col min="5901" max="5901" width="9.88671875" customWidth="1"/>
    <col min="5902" max="5902" width="7.109375" customWidth="1"/>
    <col min="6145" max="6145" width="63.88671875" customWidth="1"/>
    <col min="6146" max="6146" width="5" customWidth="1"/>
    <col min="6147" max="6147" width="4" customWidth="1"/>
    <col min="6148" max="6148" width="9.5546875" customWidth="1"/>
    <col min="6149" max="6149" width="8.5546875" customWidth="1"/>
    <col min="6150" max="6150" width="10" customWidth="1"/>
    <col min="6151" max="6151" width="5.6640625" customWidth="1"/>
    <col min="6152" max="6152" width="6" customWidth="1"/>
    <col min="6153" max="6153" width="11.88671875" customWidth="1"/>
    <col min="6154" max="6154" width="11.6640625" customWidth="1"/>
    <col min="6155" max="6155" width="7.5546875" customWidth="1"/>
    <col min="6156" max="6156" width="12" customWidth="1"/>
    <col min="6157" max="6157" width="9.88671875" customWidth="1"/>
    <col min="6158" max="6158" width="7.109375" customWidth="1"/>
    <col min="6401" max="6401" width="63.88671875" customWidth="1"/>
    <col min="6402" max="6402" width="5" customWidth="1"/>
    <col min="6403" max="6403" width="4" customWidth="1"/>
    <col min="6404" max="6404" width="9.5546875" customWidth="1"/>
    <col min="6405" max="6405" width="8.5546875" customWidth="1"/>
    <col min="6406" max="6406" width="10" customWidth="1"/>
    <col min="6407" max="6407" width="5.6640625" customWidth="1"/>
    <col min="6408" max="6408" width="6" customWidth="1"/>
    <col min="6409" max="6409" width="11.88671875" customWidth="1"/>
    <col min="6410" max="6410" width="11.6640625" customWidth="1"/>
    <col min="6411" max="6411" width="7.5546875" customWidth="1"/>
    <col min="6412" max="6412" width="12" customWidth="1"/>
    <col min="6413" max="6413" width="9.88671875" customWidth="1"/>
    <col min="6414" max="6414" width="7.109375" customWidth="1"/>
    <col min="6657" max="6657" width="63.88671875" customWidth="1"/>
    <col min="6658" max="6658" width="5" customWidth="1"/>
    <col min="6659" max="6659" width="4" customWidth="1"/>
    <col min="6660" max="6660" width="9.5546875" customWidth="1"/>
    <col min="6661" max="6661" width="8.5546875" customWidth="1"/>
    <col min="6662" max="6662" width="10" customWidth="1"/>
    <col min="6663" max="6663" width="5.6640625" customWidth="1"/>
    <col min="6664" max="6664" width="6" customWidth="1"/>
    <col min="6665" max="6665" width="11.88671875" customWidth="1"/>
    <col min="6666" max="6666" width="11.6640625" customWidth="1"/>
    <col min="6667" max="6667" width="7.5546875" customWidth="1"/>
    <col min="6668" max="6668" width="12" customWidth="1"/>
    <col min="6669" max="6669" width="9.88671875" customWidth="1"/>
    <col min="6670" max="6670" width="7.109375" customWidth="1"/>
    <col min="6913" max="6913" width="63.88671875" customWidth="1"/>
    <col min="6914" max="6914" width="5" customWidth="1"/>
    <col min="6915" max="6915" width="4" customWidth="1"/>
    <col min="6916" max="6916" width="9.5546875" customWidth="1"/>
    <col min="6917" max="6917" width="8.5546875" customWidth="1"/>
    <col min="6918" max="6918" width="10" customWidth="1"/>
    <col min="6919" max="6919" width="5.6640625" customWidth="1"/>
    <col min="6920" max="6920" width="6" customWidth="1"/>
    <col min="6921" max="6921" width="11.88671875" customWidth="1"/>
    <col min="6922" max="6922" width="11.6640625" customWidth="1"/>
    <col min="6923" max="6923" width="7.5546875" customWidth="1"/>
    <col min="6924" max="6924" width="12" customWidth="1"/>
    <col min="6925" max="6925" width="9.88671875" customWidth="1"/>
    <col min="6926" max="6926" width="7.109375" customWidth="1"/>
    <col min="7169" max="7169" width="63.88671875" customWidth="1"/>
    <col min="7170" max="7170" width="5" customWidth="1"/>
    <col min="7171" max="7171" width="4" customWidth="1"/>
    <col min="7172" max="7172" width="9.5546875" customWidth="1"/>
    <col min="7173" max="7173" width="8.5546875" customWidth="1"/>
    <col min="7174" max="7174" width="10" customWidth="1"/>
    <col min="7175" max="7175" width="5.6640625" customWidth="1"/>
    <col min="7176" max="7176" width="6" customWidth="1"/>
    <col min="7177" max="7177" width="11.88671875" customWidth="1"/>
    <col min="7178" max="7178" width="11.6640625" customWidth="1"/>
    <col min="7179" max="7179" width="7.5546875" customWidth="1"/>
    <col min="7180" max="7180" width="12" customWidth="1"/>
    <col min="7181" max="7181" width="9.88671875" customWidth="1"/>
    <col min="7182" max="7182" width="7.109375" customWidth="1"/>
    <col min="7425" max="7425" width="63.88671875" customWidth="1"/>
    <col min="7426" max="7426" width="5" customWidth="1"/>
    <col min="7427" max="7427" width="4" customWidth="1"/>
    <col min="7428" max="7428" width="9.5546875" customWidth="1"/>
    <col min="7429" max="7429" width="8.5546875" customWidth="1"/>
    <col min="7430" max="7430" width="10" customWidth="1"/>
    <col min="7431" max="7431" width="5.6640625" customWidth="1"/>
    <col min="7432" max="7432" width="6" customWidth="1"/>
    <col min="7433" max="7433" width="11.88671875" customWidth="1"/>
    <col min="7434" max="7434" width="11.6640625" customWidth="1"/>
    <col min="7435" max="7435" width="7.5546875" customWidth="1"/>
    <col min="7436" max="7436" width="12" customWidth="1"/>
    <col min="7437" max="7437" width="9.88671875" customWidth="1"/>
    <col min="7438" max="7438" width="7.109375" customWidth="1"/>
    <col min="7681" max="7681" width="63.88671875" customWidth="1"/>
    <col min="7682" max="7682" width="5" customWidth="1"/>
    <col min="7683" max="7683" width="4" customWidth="1"/>
    <col min="7684" max="7684" width="9.5546875" customWidth="1"/>
    <col min="7685" max="7685" width="8.5546875" customWidth="1"/>
    <col min="7686" max="7686" width="10" customWidth="1"/>
    <col min="7687" max="7687" width="5.6640625" customWidth="1"/>
    <col min="7688" max="7688" width="6" customWidth="1"/>
    <col min="7689" max="7689" width="11.88671875" customWidth="1"/>
    <col min="7690" max="7690" width="11.6640625" customWidth="1"/>
    <col min="7691" max="7691" width="7.5546875" customWidth="1"/>
    <col min="7692" max="7692" width="12" customWidth="1"/>
    <col min="7693" max="7693" width="9.88671875" customWidth="1"/>
    <col min="7694" max="7694" width="7.109375" customWidth="1"/>
    <col min="7937" max="7937" width="63.88671875" customWidth="1"/>
    <col min="7938" max="7938" width="5" customWidth="1"/>
    <col min="7939" max="7939" width="4" customWidth="1"/>
    <col min="7940" max="7940" width="9.5546875" customWidth="1"/>
    <col min="7941" max="7941" width="8.5546875" customWidth="1"/>
    <col min="7942" max="7942" width="10" customWidth="1"/>
    <col min="7943" max="7943" width="5.6640625" customWidth="1"/>
    <col min="7944" max="7944" width="6" customWidth="1"/>
    <col min="7945" max="7945" width="11.88671875" customWidth="1"/>
    <col min="7946" max="7946" width="11.6640625" customWidth="1"/>
    <col min="7947" max="7947" width="7.5546875" customWidth="1"/>
    <col min="7948" max="7948" width="12" customWidth="1"/>
    <col min="7949" max="7949" width="9.88671875" customWidth="1"/>
    <col min="7950" max="7950" width="7.109375" customWidth="1"/>
    <col min="8193" max="8193" width="63.88671875" customWidth="1"/>
    <col min="8194" max="8194" width="5" customWidth="1"/>
    <col min="8195" max="8195" width="4" customWidth="1"/>
    <col min="8196" max="8196" width="9.5546875" customWidth="1"/>
    <col min="8197" max="8197" width="8.5546875" customWidth="1"/>
    <col min="8198" max="8198" width="10" customWidth="1"/>
    <col min="8199" max="8199" width="5.6640625" customWidth="1"/>
    <col min="8200" max="8200" width="6" customWidth="1"/>
    <col min="8201" max="8201" width="11.88671875" customWidth="1"/>
    <col min="8202" max="8202" width="11.6640625" customWidth="1"/>
    <col min="8203" max="8203" width="7.5546875" customWidth="1"/>
    <col min="8204" max="8204" width="12" customWidth="1"/>
    <col min="8205" max="8205" width="9.88671875" customWidth="1"/>
    <col min="8206" max="8206" width="7.109375" customWidth="1"/>
    <col min="8449" max="8449" width="63.88671875" customWidth="1"/>
    <col min="8450" max="8450" width="5" customWidth="1"/>
    <col min="8451" max="8451" width="4" customWidth="1"/>
    <col min="8452" max="8452" width="9.5546875" customWidth="1"/>
    <col min="8453" max="8453" width="8.5546875" customWidth="1"/>
    <col min="8454" max="8454" width="10" customWidth="1"/>
    <col min="8455" max="8455" width="5.6640625" customWidth="1"/>
    <col min="8456" max="8456" width="6" customWidth="1"/>
    <col min="8457" max="8457" width="11.88671875" customWidth="1"/>
    <col min="8458" max="8458" width="11.6640625" customWidth="1"/>
    <col min="8459" max="8459" width="7.5546875" customWidth="1"/>
    <col min="8460" max="8460" width="12" customWidth="1"/>
    <col min="8461" max="8461" width="9.88671875" customWidth="1"/>
    <col min="8462" max="8462" width="7.109375" customWidth="1"/>
    <col min="8705" max="8705" width="63.88671875" customWidth="1"/>
    <col min="8706" max="8706" width="5" customWidth="1"/>
    <col min="8707" max="8707" width="4" customWidth="1"/>
    <col min="8708" max="8708" width="9.5546875" customWidth="1"/>
    <col min="8709" max="8709" width="8.5546875" customWidth="1"/>
    <col min="8710" max="8710" width="10" customWidth="1"/>
    <col min="8711" max="8711" width="5.6640625" customWidth="1"/>
    <col min="8712" max="8712" width="6" customWidth="1"/>
    <col min="8713" max="8713" width="11.88671875" customWidth="1"/>
    <col min="8714" max="8714" width="11.6640625" customWidth="1"/>
    <col min="8715" max="8715" width="7.5546875" customWidth="1"/>
    <col min="8716" max="8716" width="12" customWidth="1"/>
    <col min="8717" max="8717" width="9.88671875" customWidth="1"/>
    <col min="8718" max="8718" width="7.109375" customWidth="1"/>
    <col min="8961" max="8961" width="63.88671875" customWidth="1"/>
    <col min="8962" max="8962" width="5" customWidth="1"/>
    <col min="8963" max="8963" width="4" customWidth="1"/>
    <col min="8964" max="8964" width="9.5546875" customWidth="1"/>
    <col min="8965" max="8965" width="8.5546875" customWidth="1"/>
    <col min="8966" max="8966" width="10" customWidth="1"/>
    <col min="8967" max="8967" width="5.6640625" customWidth="1"/>
    <col min="8968" max="8968" width="6" customWidth="1"/>
    <col min="8969" max="8969" width="11.88671875" customWidth="1"/>
    <col min="8970" max="8970" width="11.6640625" customWidth="1"/>
    <col min="8971" max="8971" width="7.5546875" customWidth="1"/>
    <col min="8972" max="8972" width="12" customWidth="1"/>
    <col min="8973" max="8973" width="9.88671875" customWidth="1"/>
    <col min="8974" max="8974" width="7.109375" customWidth="1"/>
    <col min="9217" max="9217" width="63.88671875" customWidth="1"/>
    <col min="9218" max="9218" width="5" customWidth="1"/>
    <col min="9219" max="9219" width="4" customWidth="1"/>
    <col min="9220" max="9220" width="9.5546875" customWidth="1"/>
    <col min="9221" max="9221" width="8.5546875" customWidth="1"/>
    <col min="9222" max="9222" width="10" customWidth="1"/>
    <col min="9223" max="9223" width="5.6640625" customWidth="1"/>
    <col min="9224" max="9224" width="6" customWidth="1"/>
    <col min="9225" max="9225" width="11.88671875" customWidth="1"/>
    <col min="9226" max="9226" width="11.6640625" customWidth="1"/>
    <col min="9227" max="9227" width="7.5546875" customWidth="1"/>
    <col min="9228" max="9228" width="12" customWidth="1"/>
    <col min="9229" max="9229" width="9.88671875" customWidth="1"/>
    <col min="9230" max="9230" width="7.109375" customWidth="1"/>
    <col min="9473" max="9473" width="63.88671875" customWidth="1"/>
    <col min="9474" max="9474" width="5" customWidth="1"/>
    <col min="9475" max="9475" width="4" customWidth="1"/>
    <col min="9476" max="9476" width="9.5546875" customWidth="1"/>
    <col min="9477" max="9477" width="8.5546875" customWidth="1"/>
    <col min="9478" max="9478" width="10" customWidth="1"/>
    <col min="9479" max="9479" width="5.6640625" customWidth="1"/>
    <col min="9480" max="9480" width="6" customWidth="1"/>
    <col min="9481" max="9481" width="11.88671875" customWidth="1"/>
    <col min="9482" max="9482" width="11.6640625" customWidth="1"/>
    <col min="9483" max="9483" width="7.5546875" customWidth="1"/>
    <col min="9484" max="9484" width="12" customWidth="1"/>
    <col min="9485" max="9485" width="9.88671875" customWidth="1"/>
    <col min="9486" max="9486" width="7.109375" customWidth="1"/>
    <col min="9729" max="9729" width="63.88671875" customWidth="1"/>
    <col min="9730" max="9730" width="5" customWidth="1"/>
    <col min="9731" max="9731" width="4" customWidth="1"/>
    <col min="9732" max="9732" width="9.5546875" customWidth="1"/>
    <col min="9733" max="9733" width="8.5546875" customWidth="1"/>
    <col min="9734" max="9734" width="10" customWidth="1"/>
    <col min="9735" max="9735" width="5.6640625" customWidth="1"/>
    <col min="9736" max="9736" width="6" customWidth="1"/>
    <col min="9737" max="9737" width="11.88671875" customWidth="1"/>
    <col min="9738" max="9738" width="11.6640625" customWidth="1"/>
    <col min="9739" max="9739" width="7.5546875" customWidth="1"/>
    <col min="9740" max="9740" width="12" customWidth="1"/>
    <col min="9741" max="9741" width="9.88671875" customWidth="1"/>
    <col min="9742" max="9742" width="7.109375" customWidth="1"/>
    <col min="9985" max="9985" width="63.88671875" customWidth="1"/>
    <col min="9986" max="9986" width="5" customWidth="1"/>
    <col min="9987" max="9987" width="4" customWidth="1"/>
    <col min="9988" max="9988" width="9.5546875" customWidth="1"/>
    <col min="9989" max="9989" width="8.5546875" customWidth="1"/>
    <col min="9990" max="9990" width="10" customWidth="1"/>
    <col min="9991" max="9991" width="5.6640625" customWidth="1"/>
    <col min="9992" max="9992" width="6" customWidth="1"/>
    <col min="9993" max="9993" width="11.88671875" customWidth="1"/>
    <col min="9994" max="9994" width="11.6640625" customWidth="1"/>
    <col min="9995" max="9995" width="7.5546875" customWidth="1"/>
    <col min="9996" max="9996" width="12" customWidth="1"/>
    <col min="9997" max="9997" width="9.88671875" customWidth="1"/>
    <col min="9998" max="9998" width="7.109375" customWidth="1"/>
    <col min="10241" max="10241" width="63.88671875" customWidth="1"/>
    <col min="10242" max="10242" width="5" customWidth="1"/>
    <col min="10243" max="10243" width="4" customWidth="1"/>
    <col min="10244" max="10244" width="9.5546875" customWidth="1"/>
    <col min="10245" max="10245" width="8.5546875" customWidth="1"/>
    <col min="10246" max="10246" width="10" customWidth="1"/>
    <col min="10247" max="10247" width="5.6640625" customWidth="1"/>
    <col min="10248" max="10248" width="6" customWidth="1"/>
    <col min="10249" max="10249" width="11.88671875" customWidth="1"/>
    <col min="10250" max="10250" width="11.6640625" customWidth="1"/>
    <col min="10251" max="10251" width="7.5546875" customWidth="1"/>
    <col min="10252" max="10252" width="12" customWidth="1"/>
    <col min="10253" max="10253" width="9.88671875" customWidth="1"/>
    <col min="10254" max="10254" width="7.109375" customWidth="1"/>
    <col min="10497" max="10497" width="63.88671875" customWidth="1"/>
    <col min="10498" max="10498" width="5" customWidth="1"/>
    <col min="10499" max="10499" width="4" customWidth="1"/>
    <col min="10500" max="10500" width="9.5546875" customWidth="1"/>
    <col min="10501" max="10501" width="8.5546875" customWidth="1"/>
    <col min="10502" max="10502" width="10" customWidth="1"/>
    <col min="10503" max="10503" width="5.6640625" customWidth="1"/>
    <col min="10504" max="10504" width="6" customWidth="1"/>
    <col min="10505" max="10505" width="11.88671875" customWidth="1"/>
    <col min="10506" max="10506" width="11.6640625" customWidth="1"/>
    <col min="10507" max="10507" width="7.5546875" customWidth="1"/>
    <col min="10508" max="10508" width="12" customWidth="1"/>
    <col min="10509" max="10509" width="9.88671875" customWidth="1"/>
    <col min="10510" max="10510" width="7.109375" customWidth="1"/>
    <col min="10753" max="10753" width="63.88671875" customWidth="1"/>
    <col min="10754" max="10754" width="5" customWidth="1"/>
    <col min="10755" max="10755" width="4" customWidth="1"/>
    <col min="10756" max="10756" width="9.5546875" customWidth="1"/>
    <col min="10757" max="10757" width="8.5546875" customWidth="1"/>
    <col min="10758" max="10758" width="10" customWidth="1"/>
    <col min="10759" max="10759" width="5.6640625" customWidth="1"/>
    <col min="10760" max="10760" width="6" customWidth="1"/>
    <col min="10761" max="10761" width="11.88671875" customWidth="1"/>
    <col min="10762" max="10762" width="11.6640625" customWidth="1"/>
    <col min="10763" max="10763" width="7.5546875" customWidth="1"/>
    <col min="10764" max="10764" width="12" customWidth="1"/>
    <col min="10765" max="10765" width="9.88671875" customWidth="1"/>
    <col min="10766" max="10766" width="7.109375" customWidth="1"/>
    <col min="11009" max="11009" width="63.88671875" customWidth="1"/>
    <col min="11010" max="11010" width="5" customWidth="1"/>
    <col min="11011" max="11011" width="4" customWidth="1"/>
    <col min="11012" max="11012" width="9.5546875" customWidth="1"/>
    <col min="11013" max="11013" width="8.5546875" customWidth="1"/>
    <col min="11014" max="11014" width="10" customWidth="1"/>
    <col min="11015" max="11015" width="5.6640625" customWidth="1"/>
    <col min="11016" max="11016" width="6" customWidth="1"/>
    <col min="11017" max="11017" width="11.88671875" customWidth="1"/>
    <col min="11018" max="11018" width="11.6640625" customWidth="1"/>
    <col min="11019" max="11019" width="7.5546875" customWidth="1"/>
    <col min="11020" max="11020" width="12" customWidth="1"/>
    <col min="11021" max="11021" width="9.88671875" customWidth="1"/>
    <col min="11022" max="11022" width="7.109375" customWidth="1"/>
    <col min="11265" max="11265" width="63.88671875" customWidth="1"/>
    <col min="11266" max="11266" width="5" customWidth="1"/>
    <col min="11267" max="11267" width="4" customWidth="1"/>
    <col min="11268" max="11268" width="9.5546875" customWidth="1"/>
    <col min="11269" max="11269" width="8.5546875" customWidth="1"/>
    <col min="11270" max="11270" width="10" customWidth="1"/>
    <col min="11271" max="11271" width="5.6640625" customWidth="1"/>
    <col min="11272" max="11272" width="6" customWidth="1"/>
    <col min="11273" max="11273" width="11.88671875" customWidth="1"/>
    <col min="11274" max="11274" width="11.6640625" customWidth="1"/>
    <col min="11275" max="11275" width="7.5546875" customWidth="1"/>
    <col min="11276" max="11276" width="12" customWidth="1"/>
    <col min="11277" max="11277" width="9.88671875" customWidth="1"/>
    <col min="11278" max="11278" width="7.109375" customWidth="1"/>
    <col min="11521" max="11521" width="63.88671875" customWidth="1"/>
    <col min="11522" max="11522" width="5" customWidth="1"/>
    <col min="11523" max="11523" width="4" customWidth="1"/>
    <col min="11524" max="11524" width="9.5546875" customWidth="1"/>
    <col min="11525" max="11525" width="8.5546875" customWidth="1"/>
    <col min="11526" max="11526" width="10" customWidth="1"/>
    <col min="11527" max="11527" width="5.6640625" customWidth="1"/>
    <col min="11528" max="11528" width="6" customWidth="1"/>
    <col min="11529" max="11529" width="11.88671875" customWidth="1"/>
    <col min="11530" max="11530" width="11.6640625" customWidth="1"/>
    <col min="11531" max="11531" width="7.5546875" customWidth="1"/>
    <col min="11532" max="11532" width="12" customWidth="1"/>
    <col min="11533" max="11533" width="9.88671875" customWidth="1"/>
    <col min="11534" max="11534" width="7.109375" customWidth="1"/>
    <col min="11777" max="11777" width="63.88671875" customWidth="1"/>
    <col min="11778" max="11778" width="5" customWidth="1"/>
    <col min="11779" max="11779" width="4" customWidth="1"/>
    <col min="11780" max="11780" width="9.5546875" customWidth="1"/>
    <col min="11781" max="11781" width="8.5546875" customWidth="1"/>
    <col min="11782" max="11782" width="10" customWidth="1"/>
    <col min="11783" max="11783" width="5.6640625" customWidth="1"/>
    <col min="11784" max="11784" width="6" customWidth="1"/>
    <col min="11785" max="11785" width="11.88671875" customWidth="1"/>
    <col min="11786" max="11786" width="11.6640625" customWidth="1"/>
    <col min="11787" max="11787" width="7.5546875" customWidth="1"/>
    <col min="11788" max="11788" width="12" customWidth="1"/>
    <col min="11789" max="11789" width="9.88671875" customWidth="1"/>
    <col min="11790" max="11790" width="7.109375" customWidth="1"/>
    <col min="12033" max="12033" width="63.88671875" customWidth="1"/>
    <col min="12034" max="12034" width="5" customWidth="1"/>
    <col min="12035" max="12035" width="4" customWidth="1"/>
    <col min="12036" max="12036" width="9.5546875" customWidth="1"/>
    <col min="12037" max="12037" width="8.5546875" customWidth="1"/>
    <col min="12038" max="12038" width="10" customWidth="1"/>
    <col min="12039" max="12039" width="5.6640625" customWidth="1"/>
    <col min="12040" max="12040" width="6" customWidth="1"/>
    <col min="12041" max="12041" width="11.88671875" customWidth="1"/>
    <col min="12042" max="12042" width="11.6640625" customWidth="1"/>
    <col min="12043" max="12043" width="7.5546875" customWidth="1"/>
    <col min="12044" max="12044" width="12" customWidth="1"/>
    <col min="12045" max="12045" width="9.88671875" customWidth="1"/>
    <col min="12046" max="12046" width="7.109375" customWidth="1"/>
    <col min="12289" max="12289" width="63.88671875" customWidth="1"/>
    <col min="12290" max="12290" width="5" customWidth="1"/>
    <col min="12291" max="12291" width="4" customWidth="1"/>
    <col min="12292" max="12292" width="9.5546875" customWidth="1"/>
    <col min="12293" max="12293" width="8.5546875" customWidth="1"/>
    <col min="12294" max="12294" width="10" customWidth="1"/>
    <col min="12295" max="12295" width="5.6640625" customWidth="1"/>
    <col min="12296" max="12296" width="6" customWidth="1"/>
    <col min="12297" max="12297" width="11.88671875" customWidth="1"/>
    <col min="12298" max="12298" width="11.6640625" customWidth="1"/>
    <col min="12299" max="12299" width="7.5546875" customWidth="1"/>
    <col min="12300" max="12300" width="12" customWidth="1"/>
    <col min="12301" max="12301" width="9.88671875" customWidth="1"/>
    <col min="12302" max="12302" width="7.109375" customWidth="1"/>
    <col min="12545" max="12545" width="63.88671875" customWidth="1"/>
    <col min="12546" max="12546" width="5" customWidth="1"/>
    <col min="12547" max="12547" width="4" customWidth="1"/>
    <col min="12548" max="12548" width="9.5546875" customWidth="1"/>
    <col min="12549" max="12549" width="8.5546875" customWidth="1"/>
    <col min="12550" max="12550" width="10" customWidth="1"/>
    <col min="12551" max="12551" width="5.6640625" customWidth="1"/>
    <col min="12552" max="12552" width="6" customWidth="1"/>
    <col min="12553" max="12553" width="11.88671875" customWidth="1"/>
    <col min="12554" max="12554" width="11.6640625" customWidth="1"/>
    <col min="12555" max="12555" width="7.5546875" customWidth="1"/>
    <col min="12556" max="12556" width="12" customWidth="1"/>
    <col min="12557" max="12557" width="9.88671875" customWidth="1"/>
    <col min="12558" max="12558" width="7.109375" customWidth="1"/>
    <col min="12801" max="12801" width="63.88671875" customWidth="1"/>
    <col min="12802" max="12802" width="5" customWidth="1"/>
    <col min="12803" max="12803" width="4" customWidth="1"/>
    <col min="12804" max="12804" width="9.5546875" customWidth="1"/>
    <col min="12805" max="12805" width="8.5546875" customWidth="1"/>
    <col min="12806" max="12806" width="10" customWidth="1"/>
    <col min="12807" max="12807" width="5.6640625" customWidth="1"/>
    <col min="12808" max="12808" width="6" customWidth="1"/>
    <col min="12809" max="12809" width="11.88671875" customWidth="1"/>
    <col min="12810" max="12810" width="11.6640625" customWidth="1"/>
    <col min="12811" max="12811" width="7.5546875" customWidth="1"/>
    <col min="12812" max="12812" width="12" customWidth="1"/>
    <col min="12813" max="12813" width="9.88671875" customWidth="1"/>
    <col min="12814" max="12814" width="7.109375" customWidth="1"/>
    <col min="13057" max="13057" width="63.88671875" customWidth="1"/>
    <col min="13058" max="13058" width="5" customWidth="1"/>
    <col min="13059" max="13059" width="4" customWidth="1"/>
    <col min="13060" max="13060" width="9.5546875" customWidth="1"/>
    <col min="13061" max="13061" width="8.5546875" customWidth="1"/>
    <col min="13062" max="13062" width="10" customWidth="1"/>
    <col min="13063" max="13063" width="5.6640625" customWidth="1"/>
    <col min="13064" max="13064" width="6" customWidth="1"/>
    <col min="13065" max="13065" width="11.88671875" customWidth="1"/>
    <col min="13066" max="13066" width="11.6640625" customWidth="1"/>
    <col min="13067" max="13067" width="7.5546875" customWidth="1"/>
    <col min="13068" max="13068" width="12" customWidth="1"/>
    <col min="13069" max="13069" width="9.88671875" customWidth="1"/>
    <col min="13070" max="13070" width="7.109375" customWidth="1"/>
    <col min="13313" max="13313" width="63.88671875" customWidth="1"/>
    <col min="13314" max="13314" width="5" customWidth="1"/>
    <col min="13315" max="13315" width="4" customWidth="1"/>
    <col min="13316" max="13316" width="9.5546875" customWidth="1"/>
    <col min="13317" max="13317" width="8.5546875" customWidth="1"/>
    <col min="13318" max="13318" width="10" customWidth="1"/>
    <col min="13319" max="13319" width="5.6640625" customWidth="1"/>
    <col min="13320" max="13320" width="6" customWidth="1"/>
    <col min="13321" max="13321" width="11.88671875" customWidth="1"/>
    <col min="13322" max="13322" width="11.6640625" customWidth="1"/>
    <col min="13323" max="13323" width="7.5546875" customWidth="1"/>
    <col min="13324" max="13324" width="12" customWidth="1"/>
    <col min="13325" max="13325" width="9.88671875" customWidth="1"/>
    <col min="13326" max="13326" width="7.109375" customWidth="1"/>
    <col min="13569" max="13569" width="63.88671875" customWidth="1"/>
    <col min="13570" max="13570" width="5" customWidth="1"/>
    <col min="13571" max="13571" width="4" customWidth="1"/>
    <col min="13572" max="13572" width="9.5546875" customWidth="1"/>
    <col min="13573" max="13573" width="8.5546875" customWidth="1"/>
    <col min="13574" max="13574" width="10" customWidth="1"/>
    <col min="13575" max="13575" width="5.6640625" customWidth="1"/>
    <col min="13576" max="13576" width="6" customWidth="1"/>
    <col min="13577" max="13577" width="11.88671875" customWidth="1"/>
    <col min="13578" max="13578" width="11.6640625" customWidth="1"/>
    <col min="13579" max="13579" width="7.5546875" customWidth="1"/>
    <col min="13580" max="13580" width="12" customWidth="1"/>
    <col min="13581" max="13581" width="9.88671875" customWidth="1"/>
    <col min="13582" max="13582" width="7.109375" customWidth="1"/>
    <col min="13825" max="13825" width="63.88671875" customWidth="1"/>
    <col min="13826" max="13826" width="5" customWidth="1"/>
    <col min="13827" max="13827" width="4" customWidth="1"/>
    <col min="13828" max="13828" width="9.5546875" customWidth="1"/>
    <col min="13829" max="13829" width="8.5546875" customWidth="1"/>
    <col min="13830" max="13830" width="10" customWidth="1"/>
    <col min="13831" max="13831" width="5.6640625" customWidth="1"/>
    <col min="13832" max="13832" width="6" customWidth="1"/>
    <col min="13833" max="13833" width="11.88671875" customWidth="1"/>
    <col min="13834" max="13834" width="11.6640625" customWidth="1"/>
    <col min="13835" max="13835" width="7.5546875" customWidth="1"/>
    <col min="13836" max="13836" width="12" customWidth="1"/>
    <col min="13837" max="13837" width="9.88671875" customWidth="1"/>
    <col min="13838" max="13838" width="7.109375" customWidth="1"/>
    <col min="14081" max="14081" width="63.88671875" customWidth="1"/>
    <col min="14082" max="14082" width="5" customWidth="1"/>
    <col min="14083" max="14083" width="4" customWidth="1"/>
    <col min="14084" max="14084" width="9.5546875" customWidth="1"/>
    <col min="14085" max="14085" width="8.5546875" customWidth="1"/>
    <col min="14086" max="14086" width="10" customWidth="1"/>
    <col min="14087" max="14087" width="5.6640625" customWidth="1"/>
    <col min="14088" max="14088" width="6" customWidth="1"/>
    <col min="14089" max="14089" width="11.88671875" customWidth="1"/>
    <col min="14090" max="14090" width="11.6640625" customWidth="1"/>
    <col min="14091" max="14091" width="7.5546875" customWidth="1"/>
    <col min="14092" max="14092" width="12" customWidth="1"/>
    <col min="14093" max="14093" width="9.88671875" customWidth="1"/>
    <col min="14094" max="14094" width="7.109375" customWidth="1"/>
    <col min="14337" max="14337" width="63.88671875" customWidth="1"/>
    <col min="14338" max="14338" width="5" customWidth="1"/>
    <col min="14339" max="14339" width="4" customWidth="1"/>
    <col min="14340" max="14340" width="9.5546875" customWidth="1"/>
    <col min="14341" max="14341" width="8.5546875" customWidth="1"/>
    <col min="14342" max="14342" width="10" customWidth="1"/>
    <col min="14343" max="14343" width="5.6640625" customWidth="1"/>
    <col min="14344" max="14344" width="6" customWidth="1"/>
    <col min="14345" max="14345" width="11.88671875" customWidth="1"/>
    <col min="14346" max="14346" width="11.6640625" customWidth="1"/>
    <col min="14347" max="14347" width="7.5546875" customWidth="1"/>
    <col min="14348" max="14348" width="12" customWidth="1"/>
    <col min="14349" max="14349" width="9.88671875" customWidth="1"/>
    <col min="14350" max="14350" width="7.109375" customWidth="1"/>
    <col min="14593" max="14593" width="63.88671875" customWidth="1"/>
    <col min="14594" max="14594" width="5" customWidth="1"/>
    <col min="14595" max="14595" width="4" customWidth="1"/>
    <col min="14596" max="14596" width="9.5546875" customWidth="1"/>
    <col min="14597" max="14597" width="8.5546875" customWidth="1"/>
    <col min="14598" max="14598" width="10" customWidth="1"/>
    <col min="14599" max="14599" width="5.6640625" customWidth="1"/>
    <col min="14600" max="14600" width="6" customWidth="1"/>
    <col min="14601" max="14601" width="11.88671875" customWidth="1"/>
    <col min="14602" max="14602" width="11.6640625" customWidth="1"/>
    <col min="14603" max="14603" width="7.5546875" customWidth="1"/>
    <col min="14604" max="14604" width="12" customWidth="1"/>
    <col min="14605" max="14605" width="9.88671875" customWidth="1"/>
    <col min="14606" max="14606" width="7.109375" customWidth="1"/>
    <col min="14849" max="14849" width="63.88671875" customWidth="1"/>
    <col min="14850" max="14850" width="5" customWidth="1"/>
    <col min="14851" max="14851" width="4" customWidth="1"/>
    <col min="14852" max="14852" width="9.5546875" customWidth="1"/>
    <col min="14853" max="14853" width="8.5546875" customWidth="1"/>
    <col min="14854" max="14854" width="10" customWidth="1"/>
    <col min="14855" max="14855" width="5.6640625" customWidth="1"/>
    <col min="14856" max="14856" width="6" customWidth="1"/>
    <col min="14857" max="14857" width="11.88671875" customWidth="1"/>
    <col min="14858" max="14858" width="11.6640625" customWidth="1"/>
    <col min="14859" max="14859" width="7.5546875" customWidth="1"/>
    <col min="14860" max="14860" width="12" customWidth="1"/>
    <col min="14861" max="14861" width="9.88671875" customWidth="1"/>
    <col min="14862" max="14862" width="7.109375" customWidth="1"/>
    <col min="15105" max="15105" width="63.88671875" customWidth="1"/>
    <col min="15106" max="15106" width="5" customWidth="1"/>
    <col min="15107" max="15107" width="4" customWidth="1"/>
    <col min="15108" max="15108" width="9.5546875" customWidth="1"/>
    <col min="15109" max="15109" width="8.5546875" customWidth="1"/>
    <col min="15110" max="15110" width="10" customWidth="1"/>
    <col min="15111" max="15111" width="5.6640625" customWidth="1"/>
    <col min="15112" max="15112" width="6" customWidth="1"/>
    <col min="15113" max="15113" width="11.88671875" customWidth="1"/>
    <col min="15114" max="15114" width="11.6640625" customWidth="1"/>
    <col min="15115" max="15115" width="7.5546875" customWidth="1"/>
    <col min="15116" max="15116" width="12" customWidth="1"/>
    <col min="15117" max="15117" width="9.88671875" customWidth="1"/>
    <col min="15118" max="15118" width="7.109375" customWidth="1"/>
    <col min="15361" max="15361" width="63.88671875" customWidth="1"/>
    <col min="15362" max="15362" width="5" customWidth="1"/>
    <col min="15363" max="15363" width="4" customWidth="1"/>
    <col min="15364" max="15364" width="9.5546875" customWidth="1"/>
    <col min="15365" max="15365" width="8.5546875" customWidth="1"/>
    <col min="15366" max="15366" width="10" customWidth="1"/>
    <col min="15367" max="15367" width="5.6640625" customWidth="1"/>
    <col min="15368" max="15368" width="6" customWidth="1"/>
    <col min="15369" max="15369" width="11.88671875" customWidth="1"/>
    <col min="15370" max="15370" width="11.6640625" customWidth="1"/>
    <col min="15371" max="15371" width="7.5546875" customWidth="1"/>
    <col min="15372" max="15372" width="12" customWidth="1"/>
    <col min="15373" max="15373" width="9.88671875" customWidth="1"/>
    <col min="15374" max="15374" width="7.109375" customWidth="1"/>
    <col min="15617" max="15617" width="63.88671875" customWidth="1"/>
    <col min="15618" max="15618" width="5" customWidth="1"/>
    <col min="15619" max="15619" width="4" customWidth="1"/>
    <col min="15620" max="15620" width="9.5546875" customWidth="1"/>
    <col min="15621" max="15621" width="8.5546875" customWidth="1"/>
    <col min="15622" max="15622" width="10" customWidth="1"/>
    <col min="15623" max="15623" width="5.6640625" customWidth="1"/>
    <col min="15624" max="15624" width="6" customWidth="1"/>
    <col min="15625" max="15625" width="11.88671875" customWidth="1"/>
    <col min="15626" max="15626" width="11.6640625" customWidth="1"/>
    <col min="15627" max="15627" width="7.5546875" customWidth="1"/>
    <col min="15628" max="15628" width="12" customWidth="1"/>
    <col min="15629" max="15629" width="9.88671875" customWidth="1"/>
    <col min="15630" max="15630" width="7.109375" customWidth="1"/>
    <col min="15873" max="15873" width="63.88671875" customWidth="1"/>
    <col min="15874" max="15874" width="5" customWidth="1"/>
    <col min="15875" max="15875" width="4" customWidth="1"/>
    <col min="15876" max="15876" width="9.5546875" customWidth="1"/>
    <col min="15877" max="15877" width="8.5546875" customWidth="1"/>
    <col min="15878" max="15878" width="10" customWidth="1"/>
    <col min="15879" max="15879" width="5.6640625" customWidth="1"/>
    <col min="15880" max="15880" width="6" customWidth="1"/>
    <col min="15881" max="15881" width="11.88671875" customWidth="1"/>
    <col min="15882" max="15882" width="11.6640625" customWidth="1"/>
    <col min="15883" max="15883" width="7.5546875" customWidth="1"/>
    <col min="15884" max="15884" width="12" customWidth="1"/>
    <col min="15885" max="15885" width="9.88671875" customWidth="1"/>
    <col min="15886" max="15886" width="7.109375" customWidth="1"/>
    <col min="16129" max="16129" width="63.88671875" customWidth="1"/>
    <col min="16130" max="16130" width="5" customWidth="1"/>
    <col min="16131" max="16131" width="4" customWidth="1"/>
    <col min="16132" max="16132" width="9.5546875" customWidth="1"/>
    <col min="16133" max="16133" width="8.5546875" customWidth="1"/>
    <col min="16134" max="16134" width="10" customWidth="1"/>
    <col min="16135" max="16135" width="5.6640625" customWidth="1"/>
    <col min="16136" max="16136" width="6" customWidth="1"/>
    <col min="16137" max="16137" width="11.88671875" customWidth="1"/>
    <col min="16138" max="16138" width="11.6640625" customWidth="1"/>
    <col min="16139" max="16139" width="7.5546875" customWidth="1"/>
    <col min="16140" max="16140" width="12" customWidth="1"/>
    <col min="16141" max="16141" width="9.88671875" customWidth="1"/>
    <col min="16142" max="16142" width="7.109375" customWidth="1"/>
  </cols>
  <sheetData>
    <row r="1" spans="1:16" s="1" customFormat="1" ht="15" customHeight="1" x14ac:dyDescent="0.25">
      <c r="I1" s="95" t="s">
        <v>248</v>
      </c>
      <c r="J1" s="95"/>
      <c r="K1" s="95"/>
      <c r="L1" s="95"/>
      <c r="M1" s="95"/>
    </row>
    <row r="2" spans="1:16" s="1" customFormat="1" ht="13.8" x14ac:dyDescent="0.25">
      <c r="H2" s="194"/>
      <c r="I2" s="95"/>
      <c r="J2" s="95"/>
      <c r="K2" s="95"/>
      <c r="L2" s="95"/>
      <c r="M2" s="95"/>
    </row>
    <row r="3" spans="1:16" s="1" customFormat="1" ht="3" hidden="1" customHeight="1" x14ac:dyDescent="0.25">
      <c r="H3" s="194"/>
      <c r="I3" s="95"/>
      <c r="J3" s="95"/>
      <c r="K3" s="95"/>
      <c r="L3" s="95"/>
      <c r="M3" s="95"/>
    </row>
    <row r="4" spans="1:16" s="1" customFormat="1" ht="13.8" x14ac:dyDescent="0.25">
      <c r="A4" s="5" t="s">
        <v>118</v>
      </c>
      <c r="B4" s="5"/>
      <c r="C4" s="5"/>
      <c r="D4" s="5"/>
      <c r="E4" s="5"/>
      <c r="F4" s="5"/>
      <c r="G4" s="5"/>
      <c r="H4" s="5"/>
      <c r="I4" s="5"/>
      <c r="J4" s="5"/>
      <c r="K4" s="5"/>
      <c r="L4" s="5"/>
      <c r="M4" s="5"/>
      <c r="N4" s="99"/>
      <c r="O4" s="99"/>
      <c r="P4" s="99"/>
    </row>
    <row r="5" spans="1:16" s="1" customFormat="1" ht="15" customHeight="1" x14ac:dyDescent="0.25">
      <c r="A5" s="96" t="str">
        <f>IF([1]ЗАПОЛНИТЬ!$F$7=1,CONCATENATE([1]шапки!A5),CONCATENATE([1]шапки!A5,[1]шапки!C5))</f>
        <v>про надходження і використання інших надходжень спеціального фонду (форма</v>
      </c>
      <c r="B5" s="96"/>
      <c r="C5" s="96"/>
      <c r="D5" s="96"/>
      <c r="E5" s="96"/>
      <c r="F5" s="96"/>
      <c r="G5" s="96"/>
      <c r="H5" s="96"/>
      <c r="I5" s="97" t="str">
        <f>IF([1]ЗАПОЛНИТЬ!$F$7=1,[1]шапки!C5,[1]шапки!D5)</f>
        <v xml:space="preserve">№ 4-3д, </v>
      </c>
      <c r="J5" s="99" t="str">
        <f>IF([1]ЗАПОЛНИТЬ!$F$7=1,[1]шапки!D5,"")</f>
        <v>№ 4-3м)</v>
      </c>
      <c r="K5" s="99"/>
      <c r="L5" s="101"/>
      <c r="M5" s="101"/>
      <c r="N5" s="99"/>
      <c r="O5" s="99"/>
      <c r="P5" s="99"/>
    </row>
    <row r="6" spans="1:16" s="1" customFormat="1" ht="13.5" customHeight="1" x14ac:dyDescent="0.25">
      <c r="A6" s="5" t="str">
        <f>CONCATENATE("за ",[1]ЗАПОЛНИТЬ!$B$17," ",[1]ЗАПОЛНИТЬ!$C$17)</f>
        <v>за І квартал 2016 р.</v>
      </c>
      <c r="B6" s="5"/>
      <c r="C6" s="5"/>
      <c r="D6" s="5"/>
      <c r="E6" s="5"/>
      <c r="F6" s="5"/>
      <c r="G6" s="5"/>
      <c r="H6" s="5"/>
      <c r="I6" s="5"/>
      <c r="J6" s="5"/>
      <c r="K6" s="5"/>
      <c r="L6" s="5"/>
      <c r="M6" s="5"/>
    </row>
    <row r="7" spans="1:16" s="21" customFormat="1" ht="10.199999999999999" hidden="1" x14ac:dyDescent="0.2"/>
    <row r="8" spans="1:16" s="21" customFormat="1" ht="9.75" customHeight="1" x14ac:dyDescent="0.2">
      <c r="M8" s="102" t="s">
        <v>2</v>
      </c>
      <c r="N8" s="102"/>
    </row>
    <row r="9" spans="1:16" s="21" customFormat="1" ht="22.5" customHeight="1" x14ac:dyDescent="0.25">
      <c r="A9" s="196" t="s">
        <v>3</v>
      </c>
      <c r="B9" s="104" t="str">
        <f>[1]ЗАПОЛНИТЬ!B3</f>
        <v>Відділ освіти Амур - Нижньодніпровської районної у місті ради</v>
      </c>
      <c r="C9" s="104"/>
      <c r="D9" s="104"/>
      <c r="E9" s="104"/>
      <c r="F9" s="104"/>
      <c r="G9" s="104"/>
      <c r="H9" s="104"/>
      <c r="I9" s="104"/>
      <c r="J9" s="104"/>
      <c r="K9" s="197"/>
      <c r="L9" s="198" t="str">
        <f>[1]ЗАПОЛНИТЬ!A13</f>
        <v>за ЄДРПОУ</v>
      </c>
      <c r="M9" s="106" t="str">
        <f>[1]ЗАПОЛНИТЬ!B13</f>
        <v>37969169</v>
      </c>
      <c r="N9" s="106"/>
    </row>
    <row r="10" spans="1:16" s="21" customFormat="1" ht="11.25" customHeight="1" x14ac:dyDescent="0.25">
      <c r="A10" s="107" t="s">
        <v>5</v>
      </c>
      <c r="B10" s="108" t="str">
        <f>[1]ЗАПОЛНИТЬ!B5</f>
        <v>49023,м. Дніпропетровськ, пр.Мануйлівський,31</v>
      </c>
      <c r="C10" s="108"/>
      <c r="D10" s="108"/>
      <c r="E10" s="108"/>
      <c r="F10" s="108"/>
      <c r="G10" s="108"/>
      <c r="H10" s="108"/>
      <c r="I10" s="108"/>
      <c r="J10" s="108"/>
      <c r="K10" s="200"/>
      <c r="L10" s="198" t="str">
        <f>[1]ЗАПОЛНИТЬ!A14</f>
        <v>за КОАТУУ</v>
      </c>
      <c r="M10" s="106">
        <f>[1]ЗАПОЛНИТЬ!B14</f>
        <v>1210136300</v>
      </c>
      <c r="N10" s="106"/>
    </row>
    <row r="11" spans="1:16" s="21" customFormat="1" ht="11.25" customHeight="1" x14ac:dyDescent="0.2">
      <c r="A11" s="107" t="str">
        <f>[1]Ф.4.2.КФК15!A11</f>
        <v>Організаційно-правова форма господарювання</v>
      </c>
      <c r="B11" s="108" t="str">
        <f>[1]ЗАПОЛНИТЬ!D15</f>
        <v>Орган місцевого самоврядування</v>
      </c>
      <c r="C11" s="108"/>
      <c r="D11" s="108"/>
      <c r="E11" s="108"/>
      <c r="F11" s="108"/>
      <c r="G11" s="108"/>
      <c r="H11" s="108"/>
      <c r="I11" s="108"/>
      <c r="J11" s="108"/>
      <c r="K11" s="200"/>
      <c r="L11" s="198" t="str">
        <f>[1]ЗАПОЛНИТЬ!A15</f>
        <v>за КОПФГ</v>
      </c>
      <c r="M11" s="109">
        <f>[1]ЗАПОЛНИТЬ!B15</f>
        <v>420</v>
      </c>
      <c r="N11" s="109"/>
    </row>
    <row r="12" spans="1:16" s="21" customFormat="1" ht="11.25" customHeight="1" x14ac:dyDescent="0.2">
      <c r="A12" s="242" t="s">
        <v>119</v>
      </c>
      <c r="B12" s="242"/>
      <c r="C12" s="207"/>
      <c r="D12" s="111" t="str">
        <f>[1]ЗАПОЛНИТЬ!H9</f>
        <v>-</v>
      </c>
      <c r="E12" s="243" t="str">
        <f>IF(D12&gt;0,VLOOKUP(D12,'[1]ДовидникКВК(ГОС)'!A$1:B$65536,2,FALSE),"")</f>
        <v>-</v>
      </c>
      <c r="F12" s="243"/>
      <c r="G12" s="243"/>
      <c r="H12" s="243"/>
      <c r="I12" s="243"/>
      <c r="J12" s="243"/>
      <c r="K12" s="244"/>
      <c r="L12" s="114"/>
      <c r="M12" s="114"/>
      <c r="N12" s="199"/>
    </row>
    <row r="13" spans="1:16" s="21" customFormat="1" ht="10.199999999999999" x14ac:dyDescent="0.2">
      <c r="A13" s="110" t="s">
        <v>120</v>
      </c>
      <c r="B13" s="110"/>
      <c r="C13" s="207"/>
      <c r="D13" s="265"/>
      <c r="E13" s="118" t="str">
        <f>IF(D13&gt;0,VLOOKUP(D13,[1]ДовидникКПК!B$1:C$65536,2,FALSE),"")</f>
        <v/>
      </c>
      <c r="F13" s="118"/>
      <c r="G13" s="118"/>
      <c r="H13" s="118"/>
      <c r="I13" s="118"/>
      <c r="J13" s="118"/>
      <c r="K13" s="118"/>
      <c r="L13" s="118"/>
      <c r="M13" s="118"/>
      <c r="N13" s="199"/>
    </row>
    <row r="14" spans="1:16" s="21" customFormat="1" ht="12" customHeight="1" x14ac:dyDescent="0.2">
      <c r="A14" s="110" t="s">
        <v>8</v>
      </c>
      <c r="B14" s="110"/>
      <c r="C14" s="207"/>
      <c r="D14" s="201" t="str">
        <f>[1]ЗАПОЛНИТЬ!H10</f>
        <v>10</v>
      </c>
      <c r="E14" s="112" t="str">
        <f>[1]ЗАПОЛНИТЬ!I10</f>
        <v>Орган з питань освіти і науки</v>
      </c>
      <c r="F14" s="112"/>
      <c r="G14" s="112"/>
      <c r="H14" s="112"/>
      <c r="I14" s="112"/>
      <c r="J14" s="112"/>
      <c r="K14" s="112"/>
      <c r="L14" s="112"/>
      <c r="M14" s="112"/>
      <c r="N14" s="199"/>
    </row>
    <row r="15" spans="1:16" s="21" customFormat="1" ht="43.5" customHeight="1" x14ac:dyDescent="0.2">
      <c r="A15" s="110" t="s">
        <v>121</v>
      </c>
      <c r="B15" s="110"/>
      <c r="C15" s="207"/>
      <c r="D15" s="172" t="s">
        <v>230</v>
      </c>
      <c r="E15" s="112" t="str">
        <f>IF(D15&gt;0,VLOOKUP(D15,[1]ДовидникКФК!A$1:B$65536,2,FALSE),"")</f>
        <v>Дошкільні заклади освіти</v>
      </c>
      <c r="F15" s="112"/>
      <c r="G15" s="112"/>
      <c r="H15" s="112"/>
      <c r="I15" s="112"/>
      <c r="J15" s="112"/>
      <c r="K15" s="112"/>
      <c r="L15" s="112"/>
      <c r="M15" s="112"/>
      <c r="N15" s="199"/>
    </row>
    <row r="16" spans="1:16" s="21" customFormat="1" ht="10.199999999999999" x14ac:dyDescent="0.2">
      <c r="A16" s="122" t="s">
        <v>249</v>
      </c>
    </row>
    <row r="17" spans="1:14" s="21" customFormat="1" ht="10.8" thickBot="1" x14ac:dyDescent="0.25">
      <c r="A17" s="122" t="s">
        <v>10</v>
      </c>
    </row>
    <row r="18" spans="1:14" s="21" customFormat="1" ht="20.25" customHeight="1" thickTop="1" thickBot="1" x14ac:dyDescent="0.25">
      <c r="A18" s="29" t="s">
        <v>124</v>
      </c>
      <c r="B18" s="123" t="s">
        <v>235</v>
      </c>
      <c r="C18" s="123" t="s">
        <v>13</v>
      </c>
      <c r="D18" s="123" t="s">
        <v>250</v>
      </c>
      <c r="E18" s="123" t="s">
        <v>251</v>
      </c>
      <c r="F18" s="123" t="s">
        <v>127</v>
      </c>
      <c r="G18" s="123"/>
      <c r="H18" s="123" t="s">
        <v>252</v>
      </c>
      <c r="I18" s="123" t="s">
        <v>238</v>
      </c>
      <c r="J18" s="123" t="s">
        <v>132</v>
      </c>
      <c r="K18" s="123"/>
      <c r="L18" s="123" t="s">
        <v>133</v>
      </c>
      <c r="M18" s="123" t="s">
        <v>134</v>
      </c>
      <c r="N18" s="123"/>
    </row>
    <row r="19" spans="1:14" s="21" customFormat="1" ht="11.4" thickTop="1" thickBot="1" x14ac:dyDescent="0.25">
      <c r="A19" s="29"/>
      <c r="B19" s="123"/>
      <c r="C19" s="123"/>
      <c r="D19" s="123"/>
      <c r="E19" s="123"/>
      <c r="F19" s="123" t="s">
        <v>135</v>
      </c>
      <c r="G19" s="124" t="s">
        <v>136</v>
      </c>
      <c r="H19" s="123"/>
      <c r="I19" s="123"/>
      <c r="J19" s="123" t="s">
        <v>135</v>
      </c>
      <c r="K19" s="124" t="s">
        <v>142</v>
      </c>
      <c r="L19" s="123"/>
      <c r="M19" s="123" t="s">
        <v>135</v>
      </c>
      <c r="N19" s="266" t="s">
        <v>136</v>
      </c>
    </row>
    <row r="20" spans="1:14" s="21" customFormat="1" ht="60" customHeight="1" thickTop="1" thickBot="1" x14ac:dyDescent="0.25">
      <c r="A20" s="29"/>
      <c r="B20" s="123"/>
      <c r="C20" s="123"/>
      <c r="D20" s="123"/>
      <c r="E20" s="123"/>
      <c r="F20" s="123"/>
      <c r="G20" s="124"/>
      <c r="H20" s="123"/>
      <c r="I20" s="123"/>
      <c r="J20" s="123"/>
      <c r="K20" s="124"/>
      <c r="L20" s="123"/>
      <c r="M20" s="123"/>
      <c r="N20" s="266"/>
    </row>
    <row r="21" spans="1:14" s="21" customFormat="1" ht="11.4" thickTop="1" thickBot="1" x14ac:dyDescent="0.25">
      <c r="A21" s="247">
        <v>1</v>
      </c>
      <c r="B21" s="247">
        <v>2</v>
      </c>
      <c r="C21" s="247">
        <v>3</v>
      </c>
      <c r="D21" s="247">
        <v>4</v>
      </c>
      <c r="E21" s="247">
        <v>5</v>
      </c>
      <c r="F21" s="247">
        <v>6</v>
      </c>
      <c r="G21" s="247">
        <v>7</v>
      </c>
      <c r="H21" s="247">
        <v>8</v>
      </c>
      <c r="I21" s="247">
        <v>9</v>
      </c>
      <c r="J21" s="247">
        <v>10</v>
      </c>
      <c r="K21" s="247">
        <v>11</v>
      </c>
      <c r="L21" s="247">
        <v>12</v>
      </c>
      <c r="M21" s="247">
        <v>13</v>
      </c>
      <c r="N21" s="247">
        <v>14</v>
      </c>
    </row>
    <row r="22" spans="1:14" s="21" customFormat="1" ht="11.4" thickTop="1" thickBot="1" x14ac:dyDescent="0.25">
      <c r="A22" s="64" t="s">
        <v>253</v>
      </c>
      <c r="B22" s="64" t="s">
        <v>144</v>
      </c>
      <c r="C22" s="128" t="s">
        <v>145</v>
      </c>
      <c r="D22" s="129">
        <f>D24+D59+D79+D84</f>
        <v>0</v>
      </c>
      <c r="E22" s="129">
        <f>E26+E29+E32+E33+E37+E45+E46+E86+E54</f>
        <v>0</v>
      </c>
      <c r="F22" s="129">
        <f t="shared" ref="F22:L22" si="0">F24+F59+F79+F84</f>
        <v>0</v>
      </c>
      <c r="G22" s="129">
        <f t="shared" si="0"/>
        <v>0</v>
      </c>
      <c r="H22" s="129">
        <f t="shared" si="0"/>
        <v>0</v>
      </c>
      <c r="I22" s="129">
        <f t="shared" si="0"/>
        <v>0</v>
      </c>
      <c r="J22" s="129">
        <f t="shared" si="0"/>
        <v>0</v>
      </c>
      <c r="K22" s="129">
        <f t="shared" si="0"/>
        <v>0</v>
      </c>
      <c r="L22" s="129">
        <f t="shared" si="0"/>
        <v>0</v>
      </c>
      <c r="M22" s="129">
        <f>F22-H22+I22-J22</f>
        <v>0</v>
      </c>
      <c r="N22" s="129">
        <f>N24+N59+N79+N84</f>
        <v>0</v>
      </c>
    </row>
    <row r="23" spans="1:14" s="21" customFormat="1" ht="11.4" thickTop="1" thickBot="1" x14ac:dyDescent="0.25">
      <c r="A23" s="125" t="s">
        <v>158</v>
      </c>
      <c r="B23" s="64"/>
      <c r="C23" s="128"/>
      <c r="D23" s="129"/>
      <c r="E23" s="129"/>
      <c r="F23" s="129"/>
      <c r="G23" s="129"/>
      <c r="H23" s="129"/>
      <c r="I23" s="129"/>
      <c r="J23" s="129"/>
      <c r="K23" s="129"/>
      <c r="L23" s="129"/>
      <c r="M23" s="129"/>
      <c r="N23" s="129"/>
    </row>
    <row r="24" spans="1:14" s="21" customFormat="1" ht="11.4" thickTop="1" thickBot="1" x14ac:dyDescent="0.25">
      <c r="A24" s="125" t="s">
        <v>159</v>
      </c>
      <c r="B24" s="64">
        <v>2000</v>
      </c>
      <c r="C24" s="128" t="s">
        <v>147</v>
      </c>
      <c r="D24" s="129">
        <f t="shared" ref="D24:J24" si="1">D25+D30+D47+D50+D54+D58</f>
        <v>0</v>
      </c>
      <c r="E24" s="129">
        <v>0</v>
      </c>
      <c r="F24" s="129">
        <f>F25+F30+F47+F50+F54+F58</f>
        <v>0</v>
      </c>
      <c r="G24" s="129">
        <f>G25+G30+G47+G50+G54+G58</f>
        <v>0</v>
      </c>
      <c r="H24" s="129">
        <f t="shared" si="1"/>
        <v>0</v>
      </c>
      <c r="I24" s="129">
        <f t="shared" si="1"/>
        <v>0</v>
      </c>
      <c r="J24" s="129">
        <f t="shared" si="1"/>
        <v>0</v>
      </c>
      <c r="K24" s="129">
        <f>K25+K30+K47+K50+K54+K58</f>
        <v>0</v>
      </c>
      <c r="L24" s="129">
        <f>L25+L30+L47+L50+L54+L58</f>
        <v>0</v>
      </c>
      <c r="M24" s="129">
        <f>F24-H24+I24-J24</f>
        <v>0</v>
      </c>
      <c r="N24" s="129">
        <f>N25+N30+N47+N50+N54+N58</f>
        <v>0</v>
      </c>
    </row>
    <row r="25" spans="1:14" s="21" customFormat="1" ht="11.4" thickTop="1" thickBot="1" x14ac:dyDescent="0.25">
      <c r="A25" s="133" t="s">
        <v>161</v>
      </c>
      <c r="B25" s="64">
        <v>2100</v>
      </c>
      <c r="C25" s="128" t="s">
        <v>149</v>
      </c>
      <c r="D25" s="129">
        <f>D26+D29</f>
        <v>0</v>
      </c>
      <c r="E25" s="129">
        <v>0</v>
      </c>
      <c r="F25" s="129">
        <f t="shared" ref="F25:L25" si="2">F26+F29</f>
        <v>0</v>
      </c>
      <c r="G25" s="129">
        <f t="shared" si="2"/>
        <v>0</v>
      </c>
      <c r="H25" s="129">
        <f t="shared" si="2"/>
        <v>0</v>
      </c>
      <c r="I25" s="129">
        <f t="shared" si="2"/>
        <v>0</v>
      </c>
      <c r="J25" s="129">
        <f t="shared" si="2"/>
        <v>0</v>
      </c>
      <c r="K25" s="129">
        <f t="shared" si="2"/>
        <v>0</v>
      </c>
      <c r="L25" s="129">
        <f t="shared" si="2"/>
        <v>0</v>
      </c>
      <c r="M25" s="129">
        <f t="shared" ref="M25:M85" si="3">F25-H25+I25-J25</f>
        <v>0</v>
      </c>
      <c r="N25" s="129">
        <f>N26+N29</f>
        <v>0</v>
      </c>
    </row>
    <row r="26" spans="1:14" s="21" customFormat="1" ht="11.4" thickTop="1" thickBot="1" x14ac:dyDescent="0.25">
      <c r="A26" s="134" t="s">
        <v>163</v>
      </c>
      <c r="B26" s="135">
        <v>2110</v>
      </c>
      <c r="C26" s="216" t="s">
        <v>151</v>
      </c>
      <c r="D26" s="267">
        <f t="shared" ref="D26:L26" si="4">SUM(D27:D28)</f>
        <v>0</v>
      </c>
      <c r="E26" s="268">
        <v>0</v>
      </c>
      <c r="F26" s="267">
        <f>SUM(F27:F28)</f>
        <v>0</v>
      </c>
      <c r="G26" s="267">
        <f>SUM(G27:G28)</f>
        <v>0</v>
      </c>
      <c r="H26" s="267">
        <f t="shared" si="4"/>
        <v>0</v>
      </c>
      <c r="I26" s="267">
        <f t="shared" si="4"/>
        <v>0</v>
      </c>
      <c r="J26" s="267">
        <f t="shared" si="4"/>
        <v>0</v>
      </c>
      <c r="K26" s="267">
        <f>SUM(K27:K28)</f>
        <v>0</v>
      </c>
      <c r="L26" s="267">
        <f t="shared" si="4"/>
        <v>0</v>
      </c>
      <c r="M26" s="129">
        <f t="shared" si="3"/>
        <v>0</v>
      </c>
      <c r="N26" s="267">
        <f>SUM(N27:N28)</f>
        <v>0</v>
      </c>
    </row>
    <row r="27" spans="1:14" s="21" customFormat="1" ht="11.4" thickTop="1" thickBot="1" x14ac:dyDescent="0.25">
      <c r="A27" s="136" t="s">
        <v>164</v>
      </c>
      <c r="B27" s="125">
        <v>2111</v>
      </c>
      <c r="C27" s="248" t="s">
        <v>153</v>
      </c>
      <c r="D27" s="269">
        <v>0</v>
      </c>
      <c r="E27" s="270">
        <v>0</v>
      </c>
      <c r="F27" s="269">
        <v>0</v>
      </c>
      <c r="G27" s="269">
        <v>0</v>
      </c>
      <c r="H27" s="269">
        <v>0</v>
      </c>
      <c r="I27" s="269">
        <v>0</v>
      </c>
      <c r="J27" s="269">
        <v>0</v>
      </c>
      <c r="K27" s="269">
        <v>0</v>
      </c>
      <c r="L27" s="269">
        <v>0</v>
      </c>
      <c r="M27" s="129">
        <f t="shared" si="3"/>
        <v>0</v>
      </c>
      <c r="N27" s="269">
        <v>0</v>
      </c>
    </row>
    <row r="28" spans="1:14" s="21" customFormat="1" ht="11.4" thickTop="1" thickBot="1" x14ac:dyDescent="0.25">
      <c r="A28" s="136" t="s">
        <v>165</v>
      </c>
      <c r="B28" s="125">
        <v>2112</v>
      </c>
      <c r="C28" s="248" t="s">
        <v>155</v>
      </c>
      <c r="D28" s="269">
        <v>0</v>
      </c>
      <c r="E28" s="270">
        <v>0</v>
      </c>
      <c r="F28" s="269">
        <v>0</v>
      </c>
      <c r="G28" s="269">
        <v>0</v>
      </c>
      <c r="H28" s="269">
        <v>0</v>
      </c>
      <c r="I28" s="269">
        <v>0</v>
      </c>
      <c r="J28" s="269">
        <v>0</v>
      </c>
      <c r="K28" s="269">
        <v>0</v>
      </c>
      <c r="L28" s="269">
        <v>0</v>
      </c>
      <c r="M28" s="129">
        <f t="shared" si="3"/>
        <v>0</v>
      </c>
      <c r="N28" s="269">
        <v>0</v>
      </c>
    </row>
    <row r="29" spans="1:14" s="21" customFormat="1" ht="11.25" customHeight="1" thickTop="1" thickBot="1" x14ac:dyDescent="0.25">
      <c r="A29" s="137" t="s">
        <v>166</v>
      </c>
      <c r="B29" s="135">
        <v>2120</v>
      </c>
      <c r="C29" s="216" t="s">
        <v>157</v>
      </c>
      <c r="D29" s="268">
        <v>0</v>
      </c>
      <c r="E29" s="268">
        <v>0</v>
      </c>
      <c r="F29" s="268">
        <v>0</v>
      </c>
      <c r="G29" s="268">
        <v>0</v>
      </c>
      <c r="H29" s="268">
        <v>0</v>
      </c>
      <c r="I29" s="268">
        <v>0</v>
      </c>
      <c r="J29" s="268">
        <v>0</v>
      </c>
      <c r="K29" s="268">
        <v>0</v>
      </c>
      <c r="L29" s="268">
        <v>0</v>
      </c>
      <c r="M29" s="129">
        <f t="shared" si="3"/>
        <v>0</v>
      </c>
      <c r="N29" s="268">
        <v>0</v>
      </c>
    </row>
    <row r="30" spans="1:14" s="21" customFormat="1" ht="11.4" thickTop="1" thickBot="1" x14ac:dyDescent="0.25">
      <c r="A30" s="138" t="s">
        <v>167</v>
      </c>
      <c r="B30" s="64">
        <v>2200</v>
      </c>
      <c r="C30" s="128" t="s">
        <v>160</v>
      </c>
      <c r="D30" s="271">
        <f>SUM(D31:D37)+D44</f>
        <v>0</v>
      </c>
      <c r="E30" s="271">
        <v>0</v>
      </c>
      <c r="F30" s="271">
        <f t="shared" ref="F30:L30" si="5">SUM(F31:F37)+F44</f>
        <v>0</v>
      </c>
      <c r="G30" s="271">
        <f t="shared" si="5"/>
        <v>0</v>
      </c>
      <c r="H30" s="271">
        <f t="shared" si="5"/>
        <v>0</v>
      </c>
      <c r="I30" s="271">
        <f t="shared" si="5"/>
        <v>0</v>
      </c>
      <c r="J30" s="271">
        <f t="shared" si="5"/>
        <v>0</v>
      </c>
      <c r="K30" s="271">
        <f t="shared" si="5"/>
        <v>0</v>
      </c>
      <c r="L30" s="271">
        <f t="shared" si="5"/>
        <v>0</v>
      </c>
      <c r="M30" s="129">
        <f t="shared" si="3"/>
        <v>0</v>
      </c>
      <c r="N30" s="271">
        <f>SUM(N31:N37)+N44</f>
        <v>0</v>
      </c>
    </row>
    <row r="31" spans="1:14" s="21" customFormat="1" ht="11.4" thickTop="1" thickBot="1" x14ac:dyDescent="0.25">
      <c r="A31" s="134" t="s">
        <v>168</v>
      </c>
      <c r="B31" s="135">
        <v>2210</v>
      </c>
      <c r="C31" s="216" t="s">
        <v>162</v>
      </c>
      <c r="D31" s="268">
        <v>0</v>
      </c>
      <c r="E31" s="267">
        <v>0</v>
      </c>
      <c r="F31" s="268">
        <v>0</v>
      </c>
      <c r="G31" s="268">
        <v>0</v>
      </c>
      <c r="H31" s="268">
        <v>0</v>
      </c>
      <c r="I31" s="268">
        <v>0</v>
      </c>
      <c r="J31" s="268">
        <v>0</v>
      </c>
      <c r="K31" s="268">
        <v>0</v>
      </c>
      <c r="L31" s="268">
        <v>0</v>
      </c>
      <c r="M31" s="129">
        <f t="shared" si="3"/>
        <v>0</v>
      </c>
      <c r="N31" s="268">
        <v>0</v>
      </c>
    </row>
    <row r="32" spans="1:14" s="21" customFormat="1" ht="11.4" thickTop="1" thickBot="1" x14ac:dyDescent="0.25">
      <c r="A32" s="134" t="s">
        <v>169</v>
      </c>
      <c r="B32" s="135">
        <v>2220</v>
      </c>
      <c r="C32" s="135">
        <v>100</v>
      </c>
      <c r="D32" s="268">
        <v>0</v>
      </c>
      <c r="E32" s="268">
        <v>0</v>
      </c>
      <c r="F32" s="268">
        <v>0</v>
      </c>
      <c r="G32" s="268">
        <v>0</v>
      </c>
      <c r="H32" s="268">
        <v>0</v>
      </c>
      <c r="I32" s="268">
        <v>0</v>
      </c>
      <c r="J32" s="268">
        <v>0</v>
      </c>
      <c r="K32" s="268">
        <v>0</v>
      </c>
      <c r="L32" s="268">
        <v>0</v>
      </c>
      <c r="M32" s="129">
        <f t="shared" si="3"/>
        <v>0</v>
      </c>
      <c r="N32" s="268">
        <v>0</v>
      </c>
    </row>
    <row r="33" spans="1:14" s="21" customFormat="1" ht="11.4" thickTop="1" thickBot="1" x14ac:dyDescent="0.25">
      <c r="A33" s="134" t="s">
        <v>170</v>
      </c>
      <c r="B33" s="135">
        <v>2230</v>
      </c>
      <c r="C33" s="135">
        <v>110</v>
      </c>
      <c r="D33" s="268">
        <v>0</v>
      </c>
      <c r="E33" s="268">
        <v>0</v>
      </c>
      <c r="F33" s="268">
        <v>0</v>
      </c>
      <c r="G33" s="268">
        <v>0</v>
      </c>
      <c r="H33" s="268">
        <v>0</v>
      </c>
      <c r="I33" s="268">
        <v>0</v>
      </c>
      <c r="J33" s="268">
        <v>0</v>
      </c>
      <c r="K33" s="268">
        <v>0</v>
      </c>
      <c r="L33" s="268">
        <v>0</v>
      </c>
      <c r="M33" s="129">
        <f t="shared" si="3"/>
        <v>0</v>
      </c>
      <c r="N33" s="268">
        <v>0</v>
      </c>
    </row>
    <row r="34" spans="1:14" s="21" customFormat="1" ht="11.4" thickTop="1" thickBot="1" x14ac:dyDescent="0.25">
      <c r="A34" s="134" t="s">
        <v>171</v>
      </c>
      <c r="B34" s="135">
        <v>2240</v>
      </c>
      <c r="C34" s="135">
        <v>120</v>
      </c>
      <c r="D34" s="268">
        <v>0</v>
      </c>
      <c r="E34" s="267">
        <v>0</v>
      </c>
      <c r="F34" s="268">
        <v>0</v>
      </c>
      <c r="G34" s="268">
        <v>0</v>
      </c>
      <c r="H34" s="268">
        <v>0</v>
      </c>
      <c r="I34" s="268">
        <v>0</v>
      </c>
      <c r="J34" s="268">
        <v>0</v>
      </c>
      <c r="K34" s="268">
        <v>0</v>
      </c>
      <c r="L34" s="268">
        <v>0</v>
      </c>
      <c r="M34" s="129">
        <f t="shared" si="3"/>
        <v>0</v>
      </c>
      <c r="N34" s="268">
        <v>0</v>
      </c>
    </row>
    <row r="35" spans="1:14" s="21" customFormat="1" ht="11.4" thickTop="1" thickBot="1" x14ac:dyDescent="0.25">
      <c r="A35" s="134" t="s">
        <v>172</v>
      </c>
      <c r="B35" s="135">
        <v>2250</v>
      </c>
      <c r="C35" s="135">
        <v>130</v>
      </c>
      <c r="D35" s="268">
        <v>0</v>
      </c>
      <c r="E35" s="267">
        <v>0</v>
      </c>
      <c r="F35" s="268">
        <v>0</v>
      </c>
      <c r="G35" s="268">
        <v>0</v>
      </c>
      <c r="H35" s="268">
        <v>0</v>
      </c>
      <c r="I35" s="268">
        <v>0</v>
      </c>
      <c r="J35" s="268">
        <v>0</v>
      </c>
      <c r="K35" s="268">
        <v>0</v>
      </c>
      <c r="L35" s="268">
        <v>0</v>
      </c>
      <c r="M35" s="129">
        <f t="shared" si="3"/>
        <v>0</v>
      </c>
      <c r="N35" s="268">
        <v>0</v>
      </c>
    </row>
    <row r="36" spans="1:14" s="21" customFormat="1" ht="12.75" customHeight="1" thickTop="1" thickBot="1" x14ac:dyDescent="0.25">
      <c r="A36" s="137" t="s">
        <v>173</v>
      </c>
      <c r="B36" s="135">
        <v>2260</v>
      </c>
      <c r="C36" s="135">
        <v>140</v>
      </c>
      <c r="D36" s="268">
        <v>0</v>
      </c>
      <c r="E36" s="267">
        <v>0</v>
      </c>
      <c r="F36" s="268">
        <v>0</v>
      </c>
      <c r="G36" s="268">
        <v>0</v>
      </c>
      <c r="H36" s="268">
        <v>0</v>
      </c>
      <c r="I36" s="268">
        <v>0</v>
      </c>
      <c r="J36" s="268">
        <v>0</v>
      </c>
      <c r="K36" s="268">
        <v>0</v>
      </c>
      <c r="L36" s="268">
        <v>0</v>
      </c>
      <c r="M36" s="129">
        <f t="shared" si="3"/>
        <v>0</v>
      </c>
      <c r="N36" s="268">
        <v>0</v>
      </c>
    </row>
    <row r="37" spans="1:14" s="21" customFormat="1" ht="11.4" thickTop="1" thickBot="1" x14ac:dyDescent="0.25">
      <c r="A37" s="137" t="s">
        <v>174</v>
      </c>
      <c r="B37" s="135">
        <v>2270</v>
      </c>
      <c r="C37" s="135">
        <v>150</v>
      </c>
      <c r="D37" s="267">
        <f>SUM(D38:D43)</f>
        <v>0</v>
      </c>
      <c r="E37" s="268">
        <v>0</v>
      </c>
      <c r="F37" s="267">
        <f t="shared" ref="F37:L37" si="6">SUM(F38:F43)</f>
        <v>0</v>
      </c>
      <c r="G37" s="267">
        <f t="shared" si="6"/>
        <v>0</v>
      </c>
      <c r="H37" s="267">
        <f t="shared" si="6"/>
        <v>0</v>
      </c>
      <c r="I37" s="267">
        <f t="shared" si="6"/>
        <v>0</v>
      </c>
      <c r="J37" s="267">
        <f t="shared" si="6"/>
        <v>0</v>
      </c>
      <c r="K37" s="267">
        <f t="shared" si="6"/>
        <v>0</v>
      </c>
      <c r="L37" s="267">
        <f t="shared" si="6"/>
        <v>0</v>
      </c>
      <c r="M37" s="129">
        <f t="shared" si="3"/>
        <v>0</v>
      </c>
      <c r="N37" s="267">
        <f>SUM(N38:N43)</f>
        <v>0</v>
      </c>
    </row>
    <row r="38" spans="1:14" s="21" customFormat="1" ht="11.4" thickTop="1" thickBot="1" x14ac:dyDescent="0.25">
      <c r="A38" s="136" t="s">
        <v>175</v>
      </c>
      <c r="B38" s="125">
        <v>2271</v>
      </c>
      <c r="C38" s="125">
        <v>160</v>
      </c>
      <c r="D38" s="269">
        <v>0</v>
      </c>
      <c r="E38" s="270">
        <v>0</v>
      </c>
      <c r="F38" s="269">
        <v>0</v>
      </c>
      <c r="G38" s="269">
        <v>0</v>
      </c>
      <c r="H38" s="269">
        <v>0</v>
      </c>
      <c r="I38" s="269">
        <v>0</v>
      </c>
      <c r="J38" s="269">
        <v>0</v>
      </c>
      <c r="K38" s="269">
        <v>0</v>
      </c>
      <c r="L38" s="269">
        <v>0</v>
      </c>
      <c r="M38" s="129">
        <f t="shared" si="3"/>
        <v>0</v>
      </c>
      <c r="N38" s="269">
        <v>0</v>
      </c>
    </row>
    <row r="39" spans="1:14" s="21" customFormat="1" ht="11.4" thickTop="1" thickBot="1" x14ac:dyDescent="0.25">
      <c r="A39" s="136" t="s">
        <v>176</v>
      </c>
      <c r="B39" s="125">
        <v>2272</v>
      </c>
      <c r="C39" s="125">
        <v>170</v>
      </c>
      <c r="D39" s="269">
        <v>0</v>
      </c>
      <c r="E39" s="270">
        <v>0</v>
      </c>
      <c r="F39" s="269">
        <v>0</v>
      </c>
      <c r="G39" s="269">
        <v>0</v>
      </c>
      <c r="H39" s="269">
        <v>0</v>
      </c>
      <c r="I39" s="269">
        <v>0</v>
      </c>
      <c r="J39" s="269">
        <v>0</v>
      </c>
      <c r="K39" s="269">
        <v>0</v>
      </c>
      <c r="L39" s="269">
        <v>0</v>
      </c>
      <c r="M39" s="129">
        <f t="shared" si="3"/>
        <v>0</v>
      </c>
      <c r="N39" s="269">
        <v>0</v>
      </c>
    </row>
    <row r="40" spans="1:14" s="21" customFormat="1" ht="11.4" thickTop="1" thickBot="1" x14ac:dyDescent="0.25">
      <c r="A40" s="136" t="s">
        <v>177</v>
      </c>
      <c r="B40" s="125">
        <v>2273</v>
      </c>
      <c r="C40" s="125">
        <v>180</v>
      </c>
      <c r="D40" s="269">
        <v>0</v>
      </c>
      <c r="E40" s="270">
        <v>0</v>
      </c>
      <c r="F40" s="269">
        <v>0</v>
      </c>
      <c r="G40" s="269">
        <v>0</v>
      </c>
      <c r="H40" s="269">
        <v>0</v>
      </c>
      <c r="I40" s="269">
        <v>0</v>
      </c>
      <c r="J40" s="269">
        <v>0</v>
      </c>
      <c r="K40" s="269">
        <v>0</v>
      </c>
      <c r="L40" s="269">
        <v>0</v>
      </c>
      <c r="M40" s="129">
        <f t="shared" si="3"/>
        <v>0</v>
      </c>
      <c r="N40" s="269">
        <v>0</v>
      </c>
    </row>
    <row r="41" spans="1:14" s="21" customFormat="1" ht="11.4" thickTop="1" thickBot="1" x14ac:dyDescent="0.25">
      <c r="A41" s="136" t="s">
        <v>178</v>
      </c>
      <c r="B41" s="125">
        <v>2274</v>
      </c>
      <c r="C41" s="125">
        <v>190</v>
      </c>
      <c r="D41" s="269">
        <v>0</v>
      </c>
      <c r="E41" s="270">
        <v>0</v>
      </c>
      <c r="F41" s="269">
        <v>0</v>
      </c>
      <c r="G41" s="269">
        <v>0</v>
      </c>
      <c r="H41" s="269">
        <v>0</v>
      </c>
      <c r="I41" s="269">
        <v>0</v>
      </c>
      <c r="J41" s="269">
        <v>0</v>
      </c>
      <c r="K41" s="269">
        <v>0</v>
      </c>
      <c r="L41" s="269">
        <v>0</v>
      </c>
      <c r="M41" s="129">
        <f t="shared" si="3"/>
        <v>0</v>
      </c>
      <c r="N41" s="269">
        <v>0</v>
      </c>
    </row>
    <row r="42" spans="1:14" s="21" customFormat="1" ht="11.4" thickTop="1" thickBot="1" x14ac:dyDescent="0.25">
      <c r="A42" s="136" t="s">
        <v>179</v>
      </c>
      <c r="B42" s="125">
        <v>2275</v>
      </c>
      <c r="C42" s="125">
        <v>200</v>
      </c>
      <c r="D42" s="269">
        <v>0</v>
      </c>
      <c r="E42" s="270">
        <v>0</v>
      </c>
      <c r="F42" s="269">
        <v>0</v>
      </c>
      <c r="G42" s="269">
        <v>0</v>
      </c>
      <c r="H42" s="269">
        <v>0</v>
      </c>
      <c r="I42" s="269">
        <v>0</v>
      </c>
      <c r="J42" s="269">
        <v>0</v>
      </c>
      <c r="K42" s="269">
        <v>0</v>
      </c>
      <c r="L42" s="269">
        <v>0</v>
      </c>
      <c r="M42" s="129">
        <f t="shared" si="3"/>
        <v>0</v>
      </c>
      <c r="N42" s="269">
        <v>0</v>
      </c>
    </row>
    <row r="43" spans="1:14" s="21" customFormat="1" ht="11.4" thickTop="1" thickBot="1" x14ac:dyDescent="0.25">
      <c r="A43" s="136" t="s">
        <v>180</v>
      </c>
      <c r="B43" s="125">
        <v>2276</v>
      </c>
      <c r="C43" s="125">
        <v>210</v>
      </c>
      <c r="D43" s="269">
        <v>0</v>
      </c>
      <c r="E43" s="270">
        <v>0</v>
      </c>
      <c r="F43" s="269">
        <v>0</v>
      </c>
      <c r="G43" s="269">
        <v>0</v>
      </c>
      <c r="H43" s="269">
        <v>0</v>
      </c>
      <c r="I43" s="269">
        <v>0</v>
      </c>
      <c r="J43" s="269">
        <v>0</v>
      </c>
      <c r="K43" s="269">
        <v>0</v>
      </c>
      <c r="L43" s="269">
        <v>0</v>
      </c>
      <c r="M43" s="129">
        <f t="shared" si="3"/>
        <v>0</v>
      </c>
      <c r="N43" s="269">
        <v>0</v>
      </c>
    </row>
    <row r="44" spans="1:14" s="21" customFormat="1" ht="12" customHeight="1" thickTop="1" thickBot="1" x14ac:dyDescent="0.25">
      <c r="A44" s="137" t="s">
        <v>181</v>
      </c>
      <c r="B44" s="135">
        <v>2280</v>
      </c>
      <c r="C44" s="135">
        <v>220</v>
      </c>
      <c r="D44" s="267">
        <f>SUM(D45:D46)</f>
        <v>0</v>
      </c>
      <c r="E44" s="267">
        <v>0</v>
      </c>
      <c r="F44" s="267">
        <f t="shared" ref="F44:L44" si="7">SUM(F45:F46)</f>
        <v>0</v>
      </c>
      <c r="G44" s="267">
        <f t="shared" si="7"/>
        <v>0</v>
      </c>
      <c r="H44" s="267">
        <f t="shared" si="7"/>
        <v>0</v>
      </c>
      <c r="I44" s="267">
        <f t="shared" si="7"/>
        <v>0</v>
      </c>
      <c r="J44" s="267">
        <f t="shared" si="7"/>
        <v>0</v>
      </c>
      <c r="K44" s="267">
        <f t="shared" si="7"/>
        <v>0</v>
      </c>
      <c r="L44" s="267">
        <f t="shared" si="7"/>
        <v>0</v>
      </c>
      <c r="M44" s="129">
        <f t="shared" si="3"/>
        <v>0</v>
      </c>
      <c r="N44" s="267">
        <f>SUM(N45:N46)</f>
        <v>0</v>
      </c>
    </row>
    <row r="45" spans="1:14" s="21" customFormat="1" ht="12" customHeight="1" thickTop="1" thickBot="1" x14ac:dyDescent="0.25">
      <c r="A45" s="139" t="s">
        <v>182</v>
      </c>
      <c r="B45" s="125">
        <v>2281</v>
      </c>
      <c r="C45" s="125">
        <v>230</v>
      </c>
      <c r="D45" s="269">
        <v>0</v>
      </c>
      <c r="E45" s="269">
        <v>0</v>
      </c>
      <c r="F45" s="269">
        <v>0</v>
      </c>
      <c r="G45" s="269">
        <v>0</v>
      </c>
      <c r="H45" s="269">
        <v>0</v>
      </c>
      <c r="I45" s="269">
        <v>0</v>
      </c>
      <c r="J45" s="269">
        <v>0</v>
      </c>
      <c r="K45" s="269">
        <v>0</v>
      </c>
      <c r="L45" s="269">
        <v>0</v>
      </c>
      <c r="M45" s="129">
        <f t="shared" si="3"/>
        <v>0</v>
      </c>
      <c r="N45" s="269">
        <v>0</v>
      </c>
    </row>
    <row r="46" spans="1:14" s="21" customFormat="1" ht="12" customHeight="1" thickTop="1" thickBot="1" x14ac:dyDescent="0.25">
      <c r="A46" s="136" t="s">
        <v>183</v>
      </c>
      <c r="B46" s="125">
        <v>2282</v>
      </c>
      <c r="C46" s="125">
        <v>240</v>
      </c>
      <c r="D46" s="269">
        <v>0</v>
      </c>
      <c r="E46" s="269">
        <v>0</v>
      </c>
      <c r="F46" s="269">
        <v>0</v>
      </c>
      <c r="G46" s="269">
        <v>0</v>
      </c>
      <c r="H46" s="269">
        <v>0</v>
      </c>
      <c r="I46" s="269">
        <v>0</v>
      </c>
      <c r="J46" s="269">
        <v>0</v>
      </c>
      <c r="K46" s="269">
        <v>0</v>
      </c>
      <c r="L46" s="269">
        <v>0</v>
      </c>
      <c r="M46" s="129">
        <f t="shared" si="3"/>
        <v>0</v>
      </c>
      <c r="N46" s="269">
        <v>0</v>
      </c>
    </row>
    <row r="47" spans="1:14" s="21" customFormat="1" ht="11.4" thickTop="1" thickBot="1" x14ac:dyDescent="0.25">
      <c r="A47" s="133" t="s">
        <v>184</v>
      </c>
      <c r="B47" s="64">
        <v>2400</v>
      </c>
      <c r="C47" s="64">
        <v>250</v>
      </c>
      <c r="D47" s="271">
        <f t="shared" ref="D47:L47" si="8">SUM(D48:D49)</f>
        <v>0</v>
      </c>
      <c r="E47" s="271">
        <f t="shared" si="8"/>
        <v>0</v>
      </c>
      <c r="F47" s="271">
        <f>SUM(F48:F49)</f>
        <v>0</v>
      </c>
      <c r="G47" s="271">
        <f>SUM(G48:G49)</f>
        <v>0</v>
      </c>
      <c r="H47" s="271">
        <f t="shared" si="8"/>
        <v>0</v>
      </c>
      <c r="I47" s="271">
        <f t="shared" si="8"/>
        <v>0</v>
      </c>
      <c r="J47" s="271">
        <f t="shared" si="8"/>
        <v>0</v>
      </c>
      <c r="K47" s="271">
        <f>SUM(K48:K49)</f>
        <v>0</v>
      </c>
      <c r="L47" s="271">
        <f t="shared" si="8"/>
        <v>0</v>
      </c>
      <c r="M47" s="129">
        <f t="shared" si="3"/>
        <v>0</v>
      </c>
      <c r="N47" s="271">
        <f>SUM(N48:N49)</f>
        <v>0</v>
      </c>
    </row>
    <row r="48" spans="1:14" s="21" customFormat="1" ht="11.4" thickTop="1" thickBot="1" x14ac:dyDescent="0.25">
      <c r="A48" s="140" t="s">
        <v>185</v>
      </c>
      <c r="B48" s="135">
        <v>2410</v>
      </c>
      <c r="C48" s="135">
        <v>260</v>
      </c>
      <c r="D48" s="268">
        <v>0</v>
      </c>
      <c r="E48" s="267">
        <v>0</v>
      </c>
      <c r="F48" s="268">
        <v>0</v>
      </c>
      <c r="G48" s="268">
        <v>0</v>
      </c>
      <c r="H48" s="268">
        <v>0</v>
      </c>
      <c r="I48" s="268">
        <v>0</v>
      </c>
      <c r="J48" s="268">
        <v>0</v>
      </c>
      <c r="K48" s="268">
        <v>0</v>
      </c>
      <c r="L48" s="268">
        <v>0</v>
      </c>
      <c r="M48" s="129">
        <f t="shared" si="3"/>
        <v>0</v>
      </c>
      <c r="N48" s="268">
        <v>0</v>
      </c>
    </row>
    <row r="49" spans="1:14" s="21" customFormat="1" ht="11.4" thickTop="1" thickBot="1" x14ac:dyDescent="0.25">
      <c r="A49" s="140" t="s">
        <v>186</v>
      </c>
      <c r="B49" s="135">
        <v>2420</v>
      </c>
      <c r="C49" s="135">
        <v>270</v>
      </c>
      <c r="D49" s="268">
        <v>0</v>
      </c>
      <c r="E49" s="267">
        <v>0</v>
      </c>
      <c r="F49" s="268">
        <v>0</v>
      </c>
      <c r="G49" s="268">
        <v>0</v>
      </c>
      <c r="H49" s="268">
        <v>0</v>
      </c>
      <c r="I49" s="268">
        <v>0</v>
      </c>
      <c r="J49" s="268">
        <v>0</v>
      </c>
      <c r="K49" s="268">
        <v>0</v>
      </c>
      <c r="L49" s="268">
        <v>0</v>
      </c>
      <c r="M49" s="129">
        <f t="shared" si="3"/>
        <v>0</v>
      </c>
      <c r="N49" s="268">
        <v>0</v>
      </c>
    </row>
    <row r="50" spans="1:14" s="21" customFormat="1" ht="11.25" customHeight="1" thickTop="1" thickBot="1" x14ac:dyDescent="0.25">
      <c r="A50" s="141" t="s">
        <v>187</v>
      </c>
      <c r="B50" s="64">
        <v>2600</v>
      </c>
      <c r="C50" s="64">
        <v>280</v>
      </c>
      <c r="D50" s="271">
        <f t="shared" ref="D50:L50" si="9">SUM(D51:D53)</f>
        <v>0</v>
      </c>
      <c r="E50" s="271">
        <f t="shared" si="9"/>
        <v>0</v>
      </c>
      <c r="F50" s="271">
        <f>SUM(F51:F53)</f>
        <v>0</v>
      </c>
      <c r="G50" s="271">
        <f>SUM(G51:G53)</f>
        <v>0</v>
      </c>
      <c r="H50" s="271">
        <f t="shared" si="9"/>
        <v>0</v>
      </c>
      <c r="I50" s="271">
        <f t="shared" si="9"/>
        <v>0</v>
      </c>
      <c r="J50" s="271">
        <f t="shared" si="9"/>
        <v>0</v>
      </c>
      <c r="K50" s="271">
        <f>SUM(K51:K53)</f>
        <v>0</v>
      </c>
      <c r="L50" s="271">
        <f t="shared" si="9"/>
        <v>0</v>
      </c>
      <c r="M50" s="129">
        <f t="shared" si="3"/>
        <v>0</v>
      </c>
      <c r="N50" s="271">
        <f>SUM(N51:N53)</f>
        <v>0</v>
      </c>
    </row>
    <row r="51" spans="1:14" s="21" customFormat="1" ht="11.25" customHeight="1" thickTop="1" thickBot="1" x14ac:dyDescent="0.25">
      <c r="A51" s="137" t="s">
        <v>188</v>
      </c>
      <c r="B51" s="135">
        <v>2610</v>
      </c>
      <c r="C51" s="135">
        <v>290</v>
      </c>
      <c r="D51" s="272">
        <v>0</v>
      </c>
      <c r="E51" s="273">
        <v>0</v>
      </c>
      <c r="F51" s="272">
        <v>0</v>
      </c>
      <c r="G51" s="272">
        <v>0</v>
      </c>
      <c r="H51" s="272">
        <v>0</v>
      </c>
      <c r="I51" s="272">
        <v>0</v>
      </c>
      <c r="J51" s="272">
        <v>0</v>
      </c>
      <c r="K51" s="272">
        <v>0</v>
      </c>
      <c r="L51" s="272">
        <v>0</v>
      </c>
      <c r="M51" s="129">
        <f t="shared" si="3"/>
        <v>0</v>
      </c>
      <c r="N51" s="272">
        <v>0</v>
      </c>
    </row>
    <row r="52" spans="1:14" s="21" customFormat="1" ht="11.4" thickTop="1" thickBot="1" x14ac:dyDescent="0.25">
      <c r="A52" s="137" t="s">
        <v>189</v>
      </c>
      <c r="B52" s="135">
        <v>2620</v>
      </c>
      <c r="C52" s="135">
        <v>300</v>
      </c>
      <c r="D52" s="272">
        <v>0</v>
      </c>
      <c r="E52" s="273">
        <v>0</v>
      </c>
      <c r="F52" s="272">
        <v>0</v>
      </c>
      <c r="G52" s="272">
        <v>0</v>
      </c>
      <c r="H52" s="272">
        <v>0</v>
      </c>
      <c r="I52" s="272">
        <v>0</v>
      </c>
      <c r="J52" s="272">
        <v>0</v>
      </c>
      <c r="K52" s="272">
        <v>0</v>
      </c>
      <c r="L52" s="272">
        <v>0</v>
      </c>
      <c r="M52" s="129">
        <f t="shared" si="3"/>
        <v>0</v>
      </c>
      <c r="N52" s="272">
        <v>0</v>
      </c>
    </row>
    <row r="53" spans="1:14" s="21" customFormat="1" ht="12" customHeight="1" thickTop="1" thickBot="1" x14ac:dyDescent="0.25">
      <c r="A53" s="140" t="s">
        <v>190</v>
      </c>
      <c r="B53" s="135">
        <v>2630</v>
      </c>
      <c r="C53" s="135">
        <v>310</v>
      </c>
      <c r="D53" s="272">
        <v>0</v>
      </c>
      <c r="E53" s="273">
        <v>0</v>
      </c>
      <c r="F53" s="272">
        <v>0</v>
      </c>
      <c r="G53" s="272">
        <v>0</v>
      </c>
      <c r="H53" s="272">
        <v>0</v>
      </c>
      <c r="I53" s="272">
        <v>0</v>
      </c>
      <c r="J53" s="272">
        <v>0</v>
      </c>
      <c r="K53" s="272">
        <v>0</v>
      </c>
      <c r="L53" s="272">
        <v>0</v>
      </c>
      <c r="M53" s="129">
        <f t="shared" si="3"/>
        <v>0</v>
      </c>
      <c r="N53" s="272">
        <v>0</v>
      </c>
    </row>
    <row r="54" spans="1:14" s="21" customFormat="1" ht="11.4" thickTop="1" thickBot="1" x14ac:dyDescent="0.25">
      <c r="A54" s="138" t="s">
        <v>191</v>
      </c>
      <c r="B54" s="64">
        <v>2700</v>
      </c>
      <c r="C54" s="64">
        <v>320</v>
      </c>
      <c r="D54" s="274">
        <f t="shared" ref="D54:L54" si="10">SUM(D55:D57)</f>
        <v>0</v>
      </c>
      <c r="E54" s="274">
        <v>0</v>
      </c>
      <c r="F54" s="274">
        <f>SUM(F55:F57)</f>
        <v>0</v>
      </c>
      <c r="G54" s="274">
        <f>SUM(G55:G57)</f>
        <v>0</v>
      </c>
      <c r="H54" s="274">
        <f t="shared" si="10"/>
        <v>0</v>
      </c>
      <c r="I54" s="274">
        <f t="shared" si="10"/>
        <v>0</v>
      </c>
      <c r="J54" s="274">
        <f t="shared" si="10"/>
        <v>0</v>
      </c>
      <c r="K54" s="274">
        <f>SUM(K55:K57)</f>
        <v>0</v>
      </c>
      <c r="L54" s="274">
        <f t="shared" si="10"/>
        <v>0</v>
      </c>
      <c r="M54" s="129">
        <f t="shared" si="3"/>
        <v>0</v>
      </c>
      <c r="N54" s="274">
        <f>SUM(N55:N57)</f>
        <v>0</v>
      </c>
    </row>
    <row r="55" spans="1:14" s="21" customFormat="1" ht="11.4" thickTop="1" thickBot="1" x14ac:dyDescent="0.25">
      <c r="A55" s="137" t="s">
        <v>192</v>
      </c>
      <c r="B55" s="135">
        <v>2710</v>
      </c>
      <c r="C55" s="135">
        <v>330</v>
      </c>
      <c r="D55" s="272">
        <v>0</v>
      </c>
      <c r="E55" s="273">
        <v>0</v>
      </c>
      <c r="F55" s="272">
        <v>0</v>
      </c>
      <c r="G55" s="272">
        <v>0</v>
      </c>
      <c r="H55" s="272">
        <v>0</v>
      </c>
      <c r="I55" s="272">
        <v>0</v>
      </c>
      <c r="J55" s="272">
        <v>0</v>
      </c>
      <c r="K55" s="272">
        <v>0</v>
      </c>
      <c r="L55" s="272">
        <v>0</v>
      </c>
      <c r="M55" s="129">
        <f t="shared" si="3"/>
        <v>0</v>
      </c>
      <c r="N55" s="272">
        <v>0</v>
      </c>
    </row>
    <row r="56" spans="1:14" s="21" customFormat="1" ht="11.4" thickTop="1" thickBot="1" x14ac:dyDescent="0.25">
      <c r="A56" s="137" t="s">
        <v>193</v>
      </c>
      <c r="B56" s="135">
        <v>2720</v>
      </c>
      <c r="C56" s="135">
        <v>340</v>
      </c>
      <c r="D56" s="272">
        <v>0</v>
      </c>
      <c r="E56" s="273">
        <v>0</v>
      </c>
      <c r="F56" s="272">
        <v>0</v>
      </c>
      <c r="G56" s="272">
        <v>0</v>
      </c>
      <c r="H56" s="272">
        <v>0</v>
      </c>
      <c r="I56" s="272">
        <v>0</v>
      </c>
      <c r="J56" s="272">
        <v>0</v>
      </c>
      <c r="K56" s="272">
        <v>0</v>
      </c>
      <c r="L56" s="272">
        <v>0</v>
      </c>
      <c r="M56" s="129">
        <f t="shared" si="3"/>
        <v>0</v>
      </c>
      <c r="N56" s="272">
        <v>0</v>
      </c>
    </row>
    <row r="57" spans="1:14" s="21" customFormat="1" ht="11.4" thickTop="1" thickBot="1" x14ac:dyDescent="0.25">
      <c r="A57" s="137" t="s">
        <v>194</v>
      </c>
      <c r="B57" s="135">
        <v>2730</v>
      </c>
      <c r="C57" s="135">
        <v>350</v>
      </c>
      <c r="D57" s="272">
        <v>0</v>
      </c>
      <c r="E57" s="273">
        <v>0</v>
      </c>
      <c r="F57" s="272">
        <v>0</v>
      </c>
      <c r="G57" s="272">
        <v>0</v>
      </c>
      <c r="H57" s="272">
        <v>0</v>
      </c>
      <c r="I57" s="272">
        <v>0</v>
      </c>
      <c r="J57" s="272">
        <v>0</v>
      </c>
      <c r="K57" s="272">
        <v>0</v>
      </c>
      <c r="L57" s="272">
        <v>0</v>
      </c>
      <c r="M57" s="129">
        <f t="shared" si="3"/>
        <v>0</v>
      </c>
      <c r="N57" s="272">
        <v>0</v>
      </c>
    </row>
    <row r="58" spans="1:14" s="21" customFormat="1" ht="11.4" thickTop="1" thickBot="1" x14ac:dyDescent="0.25">
      <c r="A58" s="138" t="s">
        <v>195</v>
      </c>
      <c r="B58" s="64">
        <v>2800</v>
      </c>
      <c r="C58" s="64">
        <v>360</v>
      </c>
      <c r="D58" s="275">
        <v>0</v>
      </c>
      <c r="E58" s="274">
        <v>0</v>
      </c>
      <c r="F58" s="275">
        <v>0</v>
      </c>
      <c r="G58" s="275">
        <v>0</v>
      </c>
      <c r="H58" s="275">
        <v>0</v>
      </c>
      <c r="I58" s="275">
        <v>0</v>
      </c>
      <c r="J58" s="275">
        <v>0</v>
      </c>
      <c r="K58" s="275">
        <v>0</v>
      </c>
      <c r="L58" s="275">
        <v>0</v>
      </c>
      <c r="M58" s="129">
        <f t="shared" si="3"/>
        <v>0</v>
      </c>
      <c r="N58" s="275">
        <v>0</v>
      </c>
    </row>
    <row r="59" spans="1:14" s="21" customFormat="1" ht="11.4" thickTop="1" thickBot="1" x14ac:dyDescent="0.25">
      <c r="A59" s="64" t="s">
        <v>196</v>
      </c>
      <c r="B59" s="64">
        <v>3000</v>
      </c>
      <c r="C59" s="64">
        <v>370</v>
      </c>
      <c r="D59" s="274">
        <f t="shared" ref="D59:L59" si="11">D60+D74</f>
        <v>0</v>
      </c>
      <c r="E59" s="274">
        <f t="shared" si="11"/>
        <v>0</v>
      </c>
      <c r="F59" s="274">
        <f>F60+F74</f>
        <v>0</v>
      </c>
      <c r="G59" s="274">
        <f>G60+G74</f>
        <v>0</v>
      </c>
      <c r="H59" s="274">
        <f t="shared" si="11"/>
        <v>0</v>
      </c>
      <c r="I59" s="274">
        <f t="shared" si="11"/>
        <v>0</v>
      </c>
      <c r="J59" s="274">
        <f t="shared" si="11"/>
        <v>0</v>
      </c>
      <c r="K59" s="274">
        <f>K60+K74</f>
        <v>0</v>
      </c>
      <c r="L59" s="274">
        <f t="shared" si="11"/>
        <v>0</v>
      </c>
      <c r="M59" s="129">
        <f t="shared" si="3"/>
        <v>0</v>
      </c>
      <c r="N59" s="274">
        <f>N60+N74</f>
        <v>0</v>
      </c>
    </row>
    <row r="60" spans="1:14" s="21" customFormat="1" ht="11.4" thickTop="1" thickBot="1" x14ac:dyDescent="0.25">
      <c r="A60" s="133" t="s">
        <v>197</v>
      </c>
      <c r="B60" s="64">
        <v>3100</v>
      </c>
      <c r="C60" s="64">
        <v>380</v>
      </c>
      <c r="D60" s="274">
        <f t="shared" ref="D60:L60" si="12">D61+D62+D65+D68+D72+D73</f>
        <v>0</v>
      </c>
      <c r="E60" s="274">
        <f t="shared" si="12"/>
        <v>0</v>
      </c>
      <c r="F60" s="274">
        <f>F61+F62+F65+F68+F72+F73</f>
        <v>0</v>
      </c>
      <c r="G60" s="274">
        <f>G61+G62+G65+G68+G72+G73</f>
        <v>0</v>
      </c>
      <c r="H60" s="274">
        <f t="shared" si="12"/>
        <v>0</v>
      </c>
      <c r="I60" s="274">
        <f t="shared" si="12"/>
        <v>0</v>
      </c>
      <c r="J60" s="274">
        <f t="shared" si="12"/>
        <v>0</v>
      </c>
      <c r="K60" s="274">
        <f>K61+K62+K65+K68+K72+K73</f>
        <v>0</v>
      </c>
      <c r="L60" s="274">
        <f t="shared" si="12"/>
        <v>0</v>
      </c>
      <c r="M60" s="129">
        <f t="shared" si="3"/>
        <v>0</v>
      </c>
      <c r="N60" s="274">
        <f>N61+N62+N65+N68+N72+N73</f>
        <v>0</v>
      </c>
    </row>
    <row r="61" spans="1:14" s="21" customFormat="1" ht="11.4" thickTop="1" thickBot="1" x14ac:dyDescent="0.25">
      <c r="A61" s="137" t="s">
        <v>198</v>
      </c>
      <c r="B61" s="135">
        <v>3110</v>
      </c>
      <c r="C61" s="135">
        <v>390</v>
      </c>
      <c r="D61" s="272">
        <v>0</v>
      </c>
      <c r="E61" s="273">
        <v>0</v>
      </c>
      <c r="F61" s="272">
        <v>0</v>
      </c>
      <c r="G61" s="272">
        <v>0</v>
      </c>
      <c r="H61" s="272">
        <v>0</v>
      </c>
      <c r="I61" s="272">
        <v>0</v>
      </c>
      <c r="J61" s="272">
        <v>0</v>
      </c>
      <c r="K61" s="272">
        <v>0</v>
      </c>
      <c r="L61" s="272">
        <v>0</v>
      </c>
      <c r="M61" s="129">
        <f t="shared" si="3"/>
        <v>0</v>
      </c>
      <c r="N61" s="272">
        <v>0</v>
      </c>
    </row>
    <row r="62" spans="1:14" s="21" customFormat="1" ht="11.4" thickTop="1" thickBot="1" x14ac:dyDescent="0.25">
      <c r="A62" s="140" t="s">
        <v>199</v>
      </c>
      <c r="B62" s="135">
        <v>3120</v>
      </c>
      <c r="C62" s="135">
        <v>400</v>
      </c>
      <c r="D62" s="276">
        <f t="shared" ref="D62:L62" si="13">SUM(D63:D64)</f>
        <v>0</v>
      </c>
      <c r="E62" s="276">
        <f t="shared" si="13"/>
        <v>0</v>
      </c>
      <c r="F62" s="276">
        <f>SUM(F63:F64)</f>
        <v>0</v>
      </c>
      <c r="G62" s="276">
        <f>SUM(G63:G64)</f>
        <v>0</v>
      </c>
      <c r="H62" s="276">
        <f t="shared" si="13"/>
        <v>0</v>
      </c>
      <c r="I62" s="276">
        <f t="shared" si="13"/>
        <v>0</v>
      </c>
      <c r="J62" s="276">
        <f t="shared" si="13"/>
        <v>0</v>
      </c>
      <c r="K62" s="276">
        <f>SUM(K63:K64)</f>
        <v>0</v>
      </c>
      <c r="L62" s="276">
        <f t="shared" si="13"/>
        <v>0</v>
      </c>
      <c r="M62" s="129">
        <f t="shared" si="3"/>
        <v>0</v>
      </c>
      <c r="N62" s="276">
        <f>SUM(N63:N64)</f>
        <v>0</v>
      </c>
    </row>
    <row r="63" spans="1:14" s="21" customFormat="1" ht="11.4" thickTop="1" thickBot="1" x14ac:dyDescent="0.25">
      <c r="A63" s="136" t="s">
        <v>200</v>
      </c>
      <c r="B63" s="125">
        <v>3121</v>
      </c>
      <c r="C63" s="125">
        <v>410</v>
      </c>
      <c r="D63" s="250">
        <v>0</v>
      </c>
      <c r="E63" s="277">
        <v>0</v>
      </c>
      <c r="F63" s="250">
        <v>0</v>
      </c>
      <c r="G63" s="250">
        <v>0</v>
      </c>
      <c r="H63" s="250">
        <v>0</v>
      </c>
      <c r="I63" s="250">
        <v>0</v>
      </c>
      <c r="J63" s="250">
        <v>0</v>
      </c>
      <c r="K63" s="250">
        <v>0</v>
      </c>
      <c r="L63" s="250">
        <v>0</v>
      </c>
      <c r="M63" s="129">
        <f t="shared" si="3"/>
        <v>0</v>
      </c>
      <c r="N63" s="250">
        <v>0</v>
      </c>
    </row>
    <row r="64" spans="1:14" s="21" customFormat="1" ht="11.4" thickTop="1" thickBot="1" x14ac:dyDescent="0.25">
      <c r="A64" s="136" t="s">
        <v>201</v>
      </c>
      <c r="B64" s="125">
        <v>3122</v>
      </c>
      <c r="C64" s="125">
        <v>420</v>
      </c>
      <c r="D64" s="250">
        <v>0</v>
      </c>
      <c r="E64" s="277">
        <v>0</v>
      </c>
      <c r="F64" s="250">
        <v>0</v>
      </c>
      <c r="G64" s="250">
        <v>0</v>
      </c>
      <c r="H64" s="250">
        <v>0</v>
      </c>
      <c r="I64" s="250">
        <v>0</v>
      </c>
      <c r="J64" s="250">
        <v>0</v>
      </c>
      <c r="K64" s="250">
        <v>0</v>
      </c>
      <c r="L64" s="250">
        <v>0</v>
      </c>
      <c r="M64" s="129">
        <f t="shared" si="3"/>
        <v>0</v>
      </c>
      <c r="N64" s="250">
        <v>0</v>
      </c>
    </row>
    <row r="65" spans="1:14" s="21" customFormat="1" ht="11.4" thickTop="1" thickBot="1" x14ac:dyDescent="0.25">
      <c r="A65" s="134" t="s">
        <v>202</v>
      </c>
      <c r="B65" s="135">
        <v>3130</v>
      </c>
      <c r="C65" s="135">
        <v>430</v>
      </c>
      <c r="D65" s="273">
        <f t="shared" ref="D65:L65" si="14">SUM(D66:D67)</f>
        <v>0</v>
      </c>
      <c r="E65" s="273">
        <f t="shared" si="14"/>
        <v>0</v>
      </c>
      <c r="F65" s="273">
        <f>SUM(F66:F67)</f>
        <v>0</v>
      </c>
      <c r="G65" s="273">
        <f>SUM(G66:G67)</f>
        <v>0</v>
      </c>
      <c r="H65" s="273">
        <f t="shared" si="14"/>
        <v>0</v>
      </c>
      <c r="I65" s="273">
        <f t="shared" si="14"/>
        <v>0</v>
      </c>
      <c r="J65" s="273">
        <f t="shared" si="14"/>
        <v>0</v>
      </c>
      <c r="K65" s="273">
        <f>SUM(K66:K67)</f>
        <v>0</v>
      </c>
      <c r="L65" s="273">
        <f t="shared" si="14"/>
        <v>0</v>
      </c>
      <c r="M65" s="129">
        <f t="shared" si="3"/>
        <v>0</v>
      </c>
      <c r="N65" s="273">
        <f>SUM(N66:N67)</f>
        <v>0</v>
      </c>
    </row>
    <row r="66" spans="1:14" s="21" customFormat="1" ht="11.4" thickTop="1" thickBot="1" x14ac:dyDescent="0.25">
      <c r="A66" s="136" t="s">
        <v>203</v>
      </c>
      <c r="B66" s="125">
        <v>3131</v>
      </c>
      <c r="C66" s="125">
        <v>440</v>
      </c>
      <c r="D66" s="250">
        <v>0</v>
      </c>
      <c r="E66" s="277">
        <v>0</v>
      </c>
      <c r="F66" s="250">
        <v>0</v>
      </c>
      <c r="G66" s="250">
        <v>0</v>
      </c>
      <c r="H66" s="250">
        <v>0</v>
      </c>
      <c r="I66" s="250">
        <v>0</v>
      </c>
      <c r="J66" s="250">
        <v>0</v>
      </c>
      <c r="K66" s="250">
        <v>0</v>
      </c>
      <c r="L66" s="250">
        <v>0</v>
      </c>
      <c r="M66" s="129">
        <f t="shared" si="3"/>
        <v>0</v>
      </c>
      <c r="N66" s="250">
        <v>0</v>
      </c>
    </row>
    <row r="67" spans="1:14" s="21" customFormat="1" ht="11.4" thickTop="1" thickBot="1" x14ac:dyDescent="0.25">
      <c r="A67" s="136" t="s">
        <v>204</v>
      </c>
      <c r="B67" s="125">
        <v>3132</v>
      </c>
      <c r="C67" s="125">
        <v>450</v>
      </c>
      <c r="D67" s="250">
        <v>0</v>
      </c>
      <c r="E67" s="277">
        <v>0</v>
      </c>
      <c r="F67" s="250">
        <v>0</v>
      </c>
      <c r="G67" s="250">
        <v>0</v>
      </c>
      <c r="H67" s="250">
        <v>0</v>
      </c>
      <c r="I67" s="250">
        <v>0</v>
      </c>
      <c r="J67" s="250">
        <v>0</v>
      </c>
      <c r="K67" s="250">
        <v>0</v>
      </c>
      <c r="L67" s="250">
        <v>0</v>
      </c>
      <c r="M67" s="129">
        <f t="shared" si="3"/>
        <v>0</v>
      </c>
      <c r="N67" s="250">
        <v>0</v>
      </c>
    </row>
    <row r="68" spans="1:14" s="21" customFormat="1" ht="11.4" thickTop="1" thickBot="1" x14ac:dyDescent="0.25">
      <c r="A68" s="134" t="s">
        <v>205</v>
      </c>
      <c r="B68" s="135">
        <v>3140</v>
      </c>
      <c r="C68" s="135">
        <v>460</v>
      </c>
      <c r="D68" s="273">
        <f t="shared" ref="D68:L68" si="15">SUM(D69:D71)</f>
        <v>0</v>
      </c>
      <c r="E68" s="273">
        <f t="shared" si="15"/>
        <v>0</v>
      </c>
      <c r="F68" s="273">
        <f>SUM(F69:F71)</f>
        <v>0</v>
      </c>
      <c r="G68" s="273">
        <f>SUM(G69:G71)</f>
        <v>0</v>
      </c>
      <c r="H68" s="273">
        <f t="shared" si="15"/>
        <v>0</v>
      </c>
      <c r="I68" s="273">
        <f t="shared" si="15"/>
        <v>0</v>
      </c>
      <c r="J68" s="273">
        <f t="shared" si="15"/>
        <v>0</v>
      </c>
      <c r="K68" s="273">
        <f>SUM(K69:K71)</f>
        <v>0</v>
      </c>
      <c r="L68" s="273">
        <f t="shared" si="15"/>
        <v>0</v>
      </c>
      <c r="M68" s="129">
        <f t="shared" si="3"/>
        <v>0</v>
      </c>
      <c r="N68" s="273">
        <f>SUM(N69:N71)</f>
        <v>0</v>
      </c>
    </row>
    <row r="69" spans="1:14" s="21" customFormat="1" ht="13.2" thickTop="1" thickBot="1" x14ac:dyDescent="0.25">
      <c r="A69" s="57" t="s">
        <v>206</v>
      </c>
      <c r="B69" s="125">
        <v>3141</v>
      </c>
      <c r="C69" s="125">
        <v>470</v>
      </c>
      <c r="D69" s="250">
        <v>0</v>
      </c>
      <c r="E69" s="277">
        <v>0</v>
      </c>
      <c r="F69" s="250">
        <v>0</v>
      </c>
      <c r="G69" s="250">
        <v>0</v>
      </c>
      <c r="H69" s="250">
        <v>0</v>
      </c>
      <c r="I69" s="250">
        <v>0</v>
      </c>
      <c r="J69" s="250">
        <v>0</v>
      </c>
      <c r="K69" s="250">
        <v>0</v>
      </c>
      <c r="L69" s="250">
        <v>0</v>
      </c>
      <c r="M69" s="129">
        <f t="shared" si="3"/>
        <v>0</v>
      </c>
      <c r="N69" s="250">
        <v>0</v>
      </c>
    </row>
    <row r="70" spans="1:14" s="21" customFormat="1" ht="13.2" thickTop="1" thickBot="1" x14ac:dyDescent="0.25">
      <c r="A70" s="57" t="s">
        <v>207</v>
      </c>
      <c r="B70" s="125">
        <v>3142</v>
      </c>
      <c r="C70" s="125">
        <v>480</v>
      </c>
      <c r="D70" s="250">
        <v>0</v>
      </c>
      <c r="E70" s="277">
        <v>0</v>
      </c>
      <c r="F70" s="250">
        <v>0</v>
      </c>
      <c r="G70" s="250">
        <v>0</v>
      </c>
      <c r="H70" s="250">
        <v>0</v>
      </c>
      <c r="I70" s="250">
        <v>0</v>
      </c>
      <c r="J70" s="250">
        <v>0</v>
      </c>
      <c r="K70" s="250">
        <v>0</v>
      </c>
      <c r="L70" s="250">
        <v>0</v>
      </c>
      <c r="M70" s="129">
        <f t="shared" si="3"/>
        <v>0</v>
      </c>
      <c r="N70" s="250">
        <v>0</v>
      </c>
    </row>
    <row r="71" spans="1:14" s="21" customFormat="1" ht="13.2" thickTop="1" thickBot="1" x14ac:dyDescent="0.25">
      <c r="A71" s="57" t="s">
        <v>208</v>
      </c>
      <c r="B71" s="125">
        <v>3143</v>
      </c>
      <c r="C71" s="125">
        <v>490</v>
      </c>
      <c r="D71" s="250">
        <v>0</v>
      </c>
      <c r="E71" s="277">
        <v>0</v>
      </c>
      <c r="F71" s="250">
        <v>0</v>
      </c>
      <c r="G71" s="250">
        <v>0</v>
      </c>
      <c r="H71" s="250">
        <v>0</v>
      </c>
      <c r="I71" s="250">
        <v>0</v>
      </c>
      <c r="J71" s="250">
        <v>0</v>
      </c>
      <c r="K71" s="250">
        <v>0</v>
      </c>
      <c r="L71" s="250">
        <v>0</v>
      </c>
      <c r="M71" s="129">
        <f t="shared" si="3"/>
        <v>0</v>
      </c>
      <c r="N71" s="250">
        <v>0</v>
      </c>
    </row>
    <row r="72" spans="1:14" s="21" customFormat="1" ht="11.4" thickTop="1" thickBot="1" x14ac:dyDescent="0.25">
      <c r="A72" s="134" t="s">
        <v>209</v>
      </c>
      <c r="B72" s="135">
        <v>3150</v>
      </c>
      <c r="C72" s="135">
        <v>500</v>
      </c>
      <c r="D72" s="272">
        <v>0</v>
      </c>
      <c r="E72" s="273">
        <v>0</v>
      </c>
      <c r="F72" s="272">
        <v>0</v>
      </c>
      <c r="G72" s="272">
        <v>0</v>
      </c>
      <c r="H72" s="272">
        <v>0</v>
      </c>
      <c r="I72" s="272">
        <v>0</v>
      </c>
      <c r="J72" s="272">
        <v>0</v>
      </c>
      <c r="K72" s="272">
        <v>0</v>
      </c>
      <c r="L72" s="272">
        <v>0</v>
      </c>
      <c r="M72" s="129">
        <f t="shared" si="3"/>
        <v>0</v>
      </c>
      <c r="N72" s="272">
        <v>0</v>
      </c>
    </row>
    <row r="73" spans="1:14" s="21" customFormat="1" ht="11.4" thickTop="1" thickBot="1" x14ac:dyDescent="0.25">
      <c r="A73" s="134" t="s">
        <v>210</v>
      </c>
      <c r="B73" s="135">
        <v>3160</v>
      </c>
      <c r="C73" s="135">
        <v>510</v>
      </c>
      <c r="D73" s="272">
        <v>0</v>
      </c>
      <c r="E73" s="273">
        <v>0</v>
      </c>
      <c r="F73" s="272">
        <v>0</v>
      </c>
      <c r="G73" s="272">
        <v>0</v>
      </c>
      <c r="H73" s="272">
        <v>0</v>
      </c>
      <c r="I73" s="272">
        <v>0</v>
      </c>
      <c r="J73" s="272">
        <v>0</v>
      </c>
      <c r="K73" s="272">
        <v>0</v>
      </c>
      <c r="L73" s="272">
        <v>0</v>
      </c>
      <c r="M73" s="129">
        <f t="shared" si="3"/>
        <v>0</v>
      </c>
      <c r="N73" s="272">
        <v>0</v>
      </c>
    </row>
    <row r="74" spans="1:14" s="21" customFormat="1" ht="11.4" thickTop="1" thickBot="1" x14ac:dyDescent="0.25">
      <c r="A74" s="133" t="s">
        <v>211</v>
      </c>
      <c r="B74" s="64">
        <v>3200</v>
      </c>
      <c r="C74" s="64">
        <v>520</v>
      </c>
      <c r="D74" s="274">
        <f t="shared" ref="D74:L74" si="16">SUM(D75:D78)</f>
        <v>0</v>
      </c>
      <c r="E74" s="274">
        <f t="shared" si="16"/>
        <v>0</v>
      </c>
      <c r="F74" s="274">
        <f>SUM(F75:F78)</f>
        <v>0</v>
      </c>
      <c r="G74" s="274">
        <f>SUM(G75:G78)</f>
        <v>0</v>
      </c>
      <c r="H74" s="274">
        <f t="shared" si="16"/>
        <v>0</v>
      </c>
      <c r="I74" s="274">
        <f t="shared" si="16"/>
        <v>0</v>
      </c>
      <c r="J74" s="274">
        <f t="shared" si="16"/>
        <v>0</v>
      </c>
      <c r="K74" s="274">
        <f>SUM(K75:K78)</f>
        <v>0</v>
      </c>
      <c r="L74" s="274">
        <f t="shared" si="16"/>
        <v>0</v>
      </c>
      <c r="M74" s="129">
        <f t="shared" si="3"/>
        <v>0</v>
      </c>
      <c r="N74" s="274">
        <f>SUM(N75:N78)</f>
        <v>0</v>
      </c>
    </row>
    <row r="75" spans="1:14" s="21" customFormat="1" ht="12" thickTop="1" thickBot="1" x14ac:dyDescent="0.25">
      <c r="A75" s="137" t="s">
        <v>212</v>
      </c>
      <c r="B75" s="135">
        <v>3210</v>
      </c>
      <c r="C75" s="135">
        <v>530</v>
      </c>
      <c r="D75" s="278">
        <v>0</v>
      </c>
      <c r="E75" s="279">
        <v>0</v>
      </c>
      <c r="F75" s="278">
        <v>0</v>
      </c>
      <c r="G75" s="278">
        <v>0</v>
      </c>
      <c r="H75" s="278">
        <v>0</v>
      </c>
      <c r="I75" s="278">
        <v>0</v>
      </c>
      <c r="J75" s="278">
        <v>0</v>
      </c>
      <c r="K75" s="278">
        <v>0</v>
      </c>
      <c r="L75" s="278">
        <v>0</v>
      </c>
      <c r="M75" s="129">
        <f t="shared" si="3"/>
        <v>0</v>
      </c>
      <c r="N75" s="278">
        <v>0</v>
      </c>
    </row>
    <row r="76" spans="1:14" s="21" customFormat="1" ht="12" thickTop="1" thickBot="1" x14ac:dyDescent="0.25">
      <c r="A76" s="137" t="s">
        <v>213</v>
      </c>
      <c r="B76" s="135">
        <v>3220</v>
      </c>
      <c r="C76" s="135">
        <v>540</v>
      </c>
      <c r="D76" s="278">
        <v>0</v>
      </c>
      <c r="E76" s="279">
        <v>0</v>
      </c>
      <c r="F76" s="278">
        <v>0</v>
      </c>
      <c r="G76" s="278">
        <v>0</v>
      </c>
      <c r="H76" s="278">
        <v>0</v>
      </c>
      <c r="I76" s="278">
        <v>0</v>
      </c>
      <c r="J76" s="278">
        <v>0</v>
      </c>
      <c r="K76" s="278">
        <v>0</v>
      </c>
      <c r="L76" s="278">
        <v>0</v>
      </c>
      <c r="M76" s="129">
        <f t="shared" si="3"/>
        <v>0</v>
      </c>
      <c r="N76" s="278">
        <v>0</v>
      </c>
    </row>
    <row r="77" spans="1:14" s="21" customFormat="1" ht="11.25" customHeight="1" thickTop="1" thickBot="1" x14ac:dyDescent="0.25">
      <c r="A77" s="134" t="s">
        <v>214</v>
      </c>
      <c r="B77" s="135">
        <v>3230</v>
      </c>
      <c r="C77" s="135">
        <v>550</v>
      </c>
      <c r="D77" s="278">
        <v>0</v>
      </c>
      <c r="E77" s="279">
        <v>0</v>
      </c>
      <c r="F77" s="278">
        <v>0</v>
      </c>
      <c r="G77" s="278">
        <v>0</v>
      </c>
      <c r="H77" s="278">
        <v>0</v>
      </c>
      <c r="I77" s="278">
        <v>0</v>
      </c>
      <c r="J77" s="278">
        <v>0</v>
      </c>
      <c r="K77" s="278">
        <v>0</v>
      </c>
      <c r="L77" s="278">
        <v>0</v>
      </c>
      <c r="M77" s="129">
        <f t="shared" si="3"/>
        <v>0</v>
      </c>
      <c r="N77" s="278">
        <v>0</v>
      </c>
    </row>
    <row r="78" spans="1:14" s="21" customFormat="1" ht="11.4" thickTop="1" thickBot="1" x14ac:dyDescent="0.25">
      <c r="A78" s="137" t="s">
        <v>215</v>
      </c>
      <c r="B78" s="135">
        <v>3240</v>
      </c>
      <c r="C78" s="135">
        <v>560</v>
      </c>
      <c r="D78" s="272">
        <v>0</v>
      </c>
      <c r="E78" s="273">
        <v>0</v>
      </c>
      <c r="F78" s="272">
        <v>0</v>
      </c>
      <c r="G78" s="272">
        <v>0</v>
      </c>
      <c r="H78" s="272">
        <v>0</v>
      </c>
      <c r="I78" s="272">
        <v>0</v>
      </c>
      <c r="J78" s="272">
        <v>0</v>
      </c>
      <c r="K78" s="272">
        <v>0</v>
      </c>
      <c r="L78" s="272">
        <v>0</v>
      </c>
      <c r="M78" s="129">
        <f t="shared" si="3"/>
        <v>0</v>
      </c>
      <c r="N78" s="272">
        <v>0</v>
      </c>
    </row>
    <row r="79" spans="1:14" s="21" customFormat="1" ht="12" thickTop="1" thickBot="1" x14ac:dyDescent="0.25">
      <c r="A79" s="64" t="s">
        <v>217</v>
      </c>
      <c r="B79" s="64">
        <v>4100</v>
      </c>
      <c r="C79" s="64">
        <v>570</v>
      </c>
      <c r="D79" s="279">
        <f t="shared" ref="D79:N79" si="17">SUM(D80)</f>
        <v>0</v>
      </c>
      <c r="E79" s="279">
        <f t="shared" si="17"/>
        <v>0</v>
      </c>
      <c r="F79" s="279">
        <f t="shared" si="17"/>
        <v>0</v>
      </c>
      <c r="G79" s="279">
        <f t="shared" si="17"/>
        <v>0</v>
      </c>
      <c r="H79" s="279">
        <f t="shared" si="17"/>
        <v>0</v>
      </c>
      <c r="I79" s="279">
        <f t="shared" si="17"/>
        <v>0</v>
      </c>
      <c r="J79" s="279">
        <f t="shared" si="17"/>
        <v>0</v>
      </c>
      <c r="K79" s="279">
        <f t="shared" si="17"/>
        <v>0</v>
      </c>
      <c r="L79" s="279">
        <f t="shared" si="17"/>
        <v>0</v>
      </c>
      <c r="M79" s="129">
        <f t="shared" si="3"/>
        <v>0</v>
      </c>
      <c r="N79" s="279">
        <f t="shared" si="17"/>
        <v>0</v>
      </c>
    </row>
    <row r="80" spans="1:14" s="21" customFormat="1" ht="11.4" thickTop="1" thickBot="1" x14ac:dyDescent="0.25">
      <c r="A80" s="134" t="s">
        <v>218</v>
      </c>
      <c r="B80" s="135">
        <v>4110</v>
      </c>
      <c r="C80" s="135">
        <v>580</v>
      </c>
      <c r="D80" s="273">
        <f t="shared" ref="D80:L80" si="18">SUM(D81:D83)</f>
        <v>0</v>
      </c>
      <c r="E80" s="273">
        <f t="shared" si="18"/>
        <v>0</v>
      </c>
      <c r="F80" s="273">
        <f>SUM(F81:F83)</f>
        <v>0</v>
      </c>
      <c r="G80" s="273">
        <f>SUM(G81:G83)</f>
        <v>0</v>
      </c>
      <c r="H80" s="273">
        <f t="shared" si="18"/>
        <v>0</v>
      </c>
      <c r="I80" s="273">
        <f t="shared" si="18"/>
        <v>0</v>
      </c>
      <c r="J80" s="273">
        <f t="shared" si="18"/>
        <v>0</v>
      </c>
      <c r="K80" s="273">
        <f>SUM(K81:K83)</f>
        <v>0</v>
      </c>
      <c r="L80" s="273">
        <f t="shared" si="18"/>
        <v>0</v>
      </c>
      <c r="M80" s="129">
        <f t="shared" si="3"/>
        <v>0</v>
      </c>
      <c r="N80" s="273">
        <f>SUM(N81:N83)</f>
        <v>0</v>
      </c>
    </row>
    <row r="81" spans="1:14" s="21" customFormat="1" ht="11.4" thickTop="1" thickBot="1" x14ac:dyDescent="0.25">
      <c r="A81" s="136" t="s">
        <v>219</v>
      </c>
      <c r="B81" s="125">
        <v>4111</v>
      </c>
      <c r="C81" s="125">
        <v>590</v>
      </c>
      <c r="D81" s="272">
        <v>0</v>
      </c>
      <c r="E81" s="273">
        <v>0</v>
      </c>
      <c r="F81" s="272">
        <v>0</v>
      </c>
      <c r="G81" s="272">
        <v>0</v>
      </c>
      <c r="H81" s="272">
        <v>0</v>
      </c>
      <c r="I81" s="272">
        <v>0</v>
      </c>
      <c r="J81" s="272">
        <v>0</v>
      </c>
      <c r="K81" s="272">
        <v>0</v>
      </c>
      <c r="L81" s="272">
        <v>0</v>
      </c>
      <c r="M81" s="129">
        <f t="shared" si="3"/>
        <v>0</v>
      </c>
      <c r="N81" s="272">
        <v>0</v>
      </c>
    </row>
    <row r="82" spans="1:14" s="21" customFormat="1" ht="11.4" thickTop="1" thickBot="1" x14ac:dyDescent="0.25">
      <c r="A82" s="136" t="s">
        <v>220</v>
      </c>
      <c r="B82" s="125">
        <v>4112</v>
      </c>
      <c r="C82" s="125">
        <v>600</v>
      </c>
      <c r="D82" s="272">
        <v>0</v>
      </c>
      <c r="E82" s="273">
        <v>0</v>
      </c>
      <c r="F82" s="272">
        <v>0</v>
      </c>
      <c r="G82" s="272">
        <v>0</v>
      </c>
      <c r="H82" s="272">
        <v>0</v>
      </c>
      <c r="I82" s="272">
        <v>0</v>
      </c>
      <c r="J82" s="272">
        <v>0</v>
      </c>
      <c r="K82" s="272">
        <v>0</v>
      </c>
      <c r="L82" s="272">
        <v>0</v>
      </c>
      <c r="M82" s="129">
        <f t="shared" si="3"/>
        <v>0</v>
      </c>
      <c r="N82" s="272">
        <v>0</v>
      </c>
    </row>
    <row r="83" spans="1:14" s="21" customFormat="1" thickTop="1" thickBot="1" x14ac:dyDescent="0.25">
      <c r="A83" s="249" t="s">
        <v>221</v>
      </c>
      <c r="B83" s="125">
        <v>4113</v>
      </c>
      <c r="C83" s="125">
        <v>610</v>
      </c>
      <c r="D83" s="250">
        <v>0</v>
      </c>
      <c r="E83" s="277">
        <v>0</v>
      </c>
      <c r="F83" s="250">
        <v>0</v>
      </c>
      <c r="G83" s="250">
        <v>0</v>
      </c>
      <c r="H83" s="250">
        <v>0</v>
      </c>
      <c r="I83" s="250">
        <v>0</v>
      </c>
      <c r="J83" s="250">
        <v>0</v>
      </c>
      <c r="K83" s="250">
        <v>0</v>
      </c>
      <c r="L83" s="250">
        <v>0</v>
      </c>
      <c r="M83" s="129">
        <f t="shared" si="3"/>
        <v>0</v>
      </c>
      <c r="N83" s="250">
        <v>0</v>
      </c>
    </row>
    <row r="84" spans="1:14" s="21" customFormat="1" ht="11.4" thickTop="1" thickBot="1" x14ac:dyDescent="0.25">
      <c r="A84" s="64" t="s">
        <v>226</v>
      </c>
      <c r="B84" s="64">
        <v>4200</v>
      </c>
      <c r="C84" s="64">
        <v>620</v>
      </c>
      <c r="D84" s="274">
        <f t="shared" ref="D84:N84" si="19">D85</f>
        <v>0</v>
      </c>
      <c r="E84" s="274">
        <f t="shared" si="19"/>
        <v>0</v>
      </c>
      <c r="F84" s="274">
        <f t="shared" si="19"/>
        <v>0</v>
      </c>
      <c r="G84" s="274">
        <f t="shared" si="19"/>
        <v>0</v>
      </c>
      <c r="H84" s="274">
        <f t="shared" si="19"/>
        <v>0</v>
      </c>
      <c r="I84" s="274">
        <f t="shared" si="19"/>
        <v>0</v>
      </c>
      <c r="J84" s="274">
        <f t="shared" si="19"/>
        <v>0</v>
      </c>
      <c r="K84" s="274">
        <f t="shared" si="19"/>
        <v>0</v>
      </c>
      <c r="L84" s="274">
        <f t="shared" si="19"/>
        <v>0</v>
      </c>
      <c r="M84" s="129">
        <f t="shared" si="3"/>
        <v>0</v>
      </c>
      <c r="N84" s="274">
        <f t="shared" si="19"/>
        <v>0</v>
      </c>
    </row>
    <row r="85" spans="1:14" s="21" customFormat="1" ht="11.4" thickTop="1" thickBot="1" x14ac:dyDescent="0.25">
      <c r="A85" s="134" t="s">
        <v>227</v>
      </c>
      <c r="B85" s="135">
        <v>4210</v>
      </c>
      <c r="C85" s="135">
        <v>630</v>
      </c>
      <c r="D85" s="272">
        <v>0</v>
      </c>
      <c r="E85" s="273">
        <v>0</v>
      </c>
      <c r="F85" s="272">
        <v>0</v>
      </c>
      <c r="G85" s="272">
        <v>0</v>
      </c>
      <c r="H85" s="272">
        <v>0</v>
      </c>
      <c r="I85" s="272">
        <v>0</v>
      </c>
      <c r="J85" s="272">
        <v>0</v>
      </c>
      <c r="K85" s="272">
        <v>0</v>
      </c>
      <c r="L85" s="272">
        <v>0</v>
      </c>
      <c r="M85" s="129">
        <f t="shared" si="3"/>
        <v>0</v>
      </c>
      <c r="N85" s="272">
        <v>0</v>
      </c>
    </row>
    <row r="86" spans="1:14" s="21" customFormat="1" ht="11.4" thickTop="1" thickBot="1" x14ac:dyDescent="0.25">
      <c r="A86" s="136" t="s">
        <v>254</v>
      </c>
      <c r="B86" s="125">
        <v>5000</v>
      </c>
      <c r="C86" s="125">
        <v>640</v>
      </c>
      <c r="D86" s="250" t="s">
        <v>255</v>
      </c>
      <c r="E86" s="250">
        <v>0</v>
      </c>
      <c r="F86" s="251" t="s">
        <v>255</v>
      </c>
      <c r="G86" s="251" t="s">
        <v>255</v>
      </c>
      <c r="H86" s="251" t="s">
        <v>255</v>
      </c>
      <c r="I86" s="251" t="s">
        <v>255</v>
      </c>
      <c r="J86" s="251" t="s">
        <v>255</v>
      </c>
      <c r="K86" s="251" t="s">
        <v>255</v>
      </c>
      <c r="L86" s="251" t="s">
        <v>255</v>
      </c>
      <c r="M86" s="251" t="s">
        <v>255</v>
      </c>
      <c r="N86" s="251" t="s">
        <v>255</v>
      </c>
    </row>
    <row r="87" spans="1:14" s="21" customFormat="1" ht="10.8" hidden="1" thickTop="1" x14ac:dyDescent="0.2">
      <c r="A87" s="143"/>
      <c r="B87" s="144"/>
      <c r="C87" s="252"/>
      <c r="D87" s="280"/>
      <c r="E87" s="281"/>
      <c r="F87" s="281"/>
      <c r="G87" s="280"/>
      <c r="H87" s="280"/>
      <c r="I87" s="280"/>
      <c r="J87" s="280"/>
      <c r="K87" s="280"/>
      <c r="L87" s="280"/>
      <c r="M87" s="181"/>
    </row>
    <row r="88" spans="1:14" s="21" customFormat="1" ht="10.8" hidden="1" thickTop="1" x14ac:dyDescent="0.2">
      <c r="A88" s="155"/>
      <c r="B88" s="156"/>
      <c r="C88" s="256"/>
      <c r="D88" s="282"/>
      <c r="E88" s="283"/>
      <c r="F88" s="283"/>
      <c r="G88" s="282"/>
      <c r="H88" s="282"/>
      <c r="I88" s="282"/>
      <c r="J88" s="282"/>
      <c r="K88" s="282"/>
      <c r="L88" s="282"/>
      <c r="M88" s="284"/>
    </row>
    <row r="89" spans="1:14" s="21" customFormat="1" ht="10.8" hidden="1" thickTop="1" x14ac:dyDescent="0.2">
      <c r="A89" s="155"/>
      <c r="B89" s="156"/>
      <c r="C89" s="256"/>
      <c r="D89" s="282"/>
      <c r="E89" s="283"/>
      <c r="F89" s="283"/>
      <c r="G89" s="282"/>
      <c r="H89" s="282"/>
      <c r="I89" s="282"/>
      <c r="J89" s="282"/>
      <c r="K89" s="282"/>
      <c r="L89" s="282"/>
      <c r="M89" s="284"/>
    </row>
    <row r="90" spans="1:14" s="21" customFormat="1" ht="10.8" hidden="1" thickTop="1" x14ac:dyDescent="0.2">
      <c r="A90" s="155"/>
      <c r="B90" s="156"/>
      <c r="C90" s="256"/>
      <c r="D90" s="282"/>
      <c r="E90" s="283"/>
      <c r="F90" s="283"/>
      <c r="G90" s="282"/>
      <c r="H90" s="282"/>
      <c r="I90" s="282"/>
      <c r="J90" s="282"/>
      <c r="K90" s="282"/>
      <c r="L90" s="282"/>
      <c r="M90" s="284"/>
    </row>
    <row r="91" spans="1:14" s="21" customFormat="1" ht="12" hidden="1" thickTop="1" x14ac:dyDescent="0.2">
      <c r="A91" s="153"/>
      <c r="B91" s="154"/>
      <c r="C91" s="285"/>
      <c r="D91" s="286"/>
      <c r="E91" s="287"/>
      <c r="F91" s="287"/>
      <c r="G91" s="286"/>
      <c r="H91" s="286"/>
      <c r="I91" s="286"/>
      <c r="J91" s="286"/>
      <c r="K91" s="286"/>
      <c r="L91" s="286"/>
      <c r="M91" s="288"/>
    </row>
    <row r="92" spans="1:14" s="21" customFormat="1" ht="10.8" hidden="1" thickTop="1" x14ac:dyDescent="0.2">
      <c r="A92" s="147"/>
      <c r="B92" s="148"/>
      <c r="C92" s="256"/>
      <c r="D92" s="289"/>
      <c r="E92" s="290"/>
      <c r="F92" s="290"/>
      <c r="G92" s="289"/>
      <c r="H92" s="289"/>
      <c r="I92" s="289"/>
      <c r="J92" s="289"/>
      <c r="K92" s="289"/>
      <c r="L92" s="289"/>
      <c r="M92" s="183"/>
    </row>
    <row r="93" spans="1:14" s="21" customFormat="1" ht="10.8" hidden="1" thickTop="1" x14ac:dyDescent="0.2">
      <c r="A93" s="147"/>
      <c r="B93" s="148"/>
      <c r="C93" s="256"/>
      <c r="D93" s="289"/>
      <c r="E93" s="290"/>
      <c r="F93" s="290"/>
      <c r="G93" s="289"/>
      <c r="H93" s="289"/>
      <c r="I93" s="289"/>
      <c r="J93" s="289"/>
      <c r="K93" s="289"/>
      <c r="L93" s="289"/>
      <c r="M93" s="183"/>
    </row>
    <row r="94" spans="1:14" s="21" customFormat="1" ht="10.8" hidden="1" thickTop="1" x14ac:dyDescent="0.2">
      <c r="A94" s="258"/>
      <c r="B94" s="224"/>
      <c r="C94" s="285"/>
      <c r="D94" s="291"/>
      <c r="E94" s="292"/>
      <c r="F94" s="292"/>
      <c r="G94" s="291"/>
      <c r="H94" s="291"/>
      <c r="I94" s="291"/>
      <c r="J94" s="291"/>
      <c r="K94" s="291"/>
      <c r="L94" s="291"/>
      <c r="M94" s="291"/>
    </row>
    <row r="95" spans="1:14" s="21" customFormat="1" ht="14.25" customHeight="1" thickTop="1" x14ac:dyDescent="0.2">
      <c r="A95" s="293" t="s">
        <v>257</v>
      </c>
      <c r="B95" s="163"/>
      <c r="C95" s="260"/>
      <c r="D95" s="261"/>
      <c r="E95" s="294"/>
      <c r="F95" s="294"/>
      <c r="G95" s="261"/>
      <c r="H95" s="261"/>
      <c r="I95" s="261"/>
      <c r="J95" s="261"/>
      <c r="K95" s="261"/>
      <c r="L95" s="261"/>
      <c r="M95" s="261"/>
    </row>
    <row r="96" spans="1:14" s="21" customFormat="1" ht="3" customHeight="1" x14ac:dyDescent="0.2">
      <c r="A96" s="263"/>
      <c r="B96" s="163"/>
      <c r="C96" s="260"/>
      <c r="D96" s="261"/>
      <c r="E96" s="294"/>
      <c r="F96" s="294"/>
      <c r="G96" s="261"/>
      <c r="H96" s="261"/>
      <c r="I96" s="261"/>
      <c r="J96" s="261"/>
      <c r="K96" s="261"/>
      <c r="L96" s="261"/>
      <c r="M96" s="261"/>
    </row>
    <row r="97" spans="1:13" s="21" customFormat="1" ht="10.199999999999999" hidden="1" x14ac:dyDescent="0.2">
      <c r="A97" s="263"/>
      <c r="B97" s="163"/>
      <c r="C97" s="260"/>
      <c r="D97" s="261"/>
      <c r="E97" s="264"/>
      <c r="F97" s="264"/>
      <c r="G97" s="261"/>
      <c r="H97" s="261"/>
      <c r="I97" s="261"/>
      <c r="J97" s="261"/>
      <c r="K97" s="261"/>
      <c r="L97" s="261"/>
      <c r="M97" s="261"/>
    </row>
    <row r="98" spans="1:13" x14ac:dyDescent="0.3">
      <c r="A98" s="9" t="str">
        <f>[1]ЗАПОЛНИТЬ!F30</f>
        <v xml:space="preserve">Керівник </v>
      </c>
      <c r="B98" s="230"/>
      <c r="C98" s="230"/>
      <c r="D98" s="230"/>
      <c r="G98" s="87" t="str">
        <f>[1]ЗАПОЛНИТЬ!F26</f>
        <v>Л.О.Темченко</v>
      </c>
      <c r="H98" s="87"/>
      <c r="I98" s="87"/>
    </row>
    <row r="99" spans="1:13" x14ac:dyDescent="0.3">
      <c r="B99" s="231" t="s">
        <v>115</v>
      </c>
      <c r="C99" s="231"/>
      <c r="D99" s="231"/>
      <c r="G99" s="189" t="s">
        <v>116</v>
      </c>
      <c r="H99" s="189"/>
      <c r="I99" s="1"/>
    </row>
    <row r="100" spans="1:13" x14ac:dyDescent="0.3">
      <c r="A100" s="9" t="str">
        <f>[1]ЗАПОЛНИТЬ!F31</f>
        <v>Головний бухгалтер</v>
      </c>
      <c r="B100" s="230"/>
      <c r="C100" s="230"/>
      <c r="D100" s="230"/>
      <c r="G100" s="87" t="str">
        <f>[1]ЗАПОЛНИТЬ!F28</f>
        <v>А.М.Трусевич</v>
      </c>
      <c r="H100" s="87"/>
      <c r="I100" s="87"/>
    </row>
    <row r="101" spans="1:13" ht="8.25" customHeight="1" x14ac:dyDescent="0.3">
      <c r="B101" s="231" t="s">
        <v>115</v>
      </c>
      <c r="C101" s="231"/>
      <c r="D101" s="231"/>
      <c r="G101" s="189" t="s">
        <v>116</v>
      </c>
      <c r="H101" s="189"/>
      <c r="I101" s="1"/>
    </row>
    <row r="102" spans="1:13" ht="12.75" customHeight="1" x14ac:dyDescent="0.3">
      <c r="A102" s="1" t="str">
        <f>[1]ЗАПОЛНИТЬ!C19</f>
        <v>"11" квітня 2016 року</v>
      </c>
    </row>
    <row r="103" spans="1:13" x14ac:dyDescent="0.3">
      <c r="A103" s="21" t="s">
        <v>229</v>
      </c>
    </row>
  </sheetData>
  <mergeCells count="44">
    <mergeCell ref="B101:D101"/>
    <mergeCell ref="G101:H101"/>
    <mergeCell ref="N19:N20"/>
    <mergeCell ref="B98:D98"/>
    <mergeCell ref="G98:I98"/>
    <mergeCell ref="B99:D99"/>
    <mergeCell ref="G99:H99"/>
    <mergeCell ref="B100:D100"/>
    <mergeCell ref="G100:I100"/>
    <mergeCell ref="H18:H20"/>
    <mergeCell ref="I18:I20"/>
    <mergeCell ref="J18:K18"/>
    <mergeCell ref="L18:L20"/>
    <mergeCell ref="M18:N18"/>
    <mergeCell ref="F19:F20"/>
    <mergeCell ref="G19:G20"/>
    <mergeCell ref="J19:J20"/>
    <mergeCell ref="K19:K20"/>
    <mergeCell ref="M19:M20"/>
    <mergeCell ref="A18:A20"/>
    <mergeCell ref="B18:B20"/>
    <mergeCell ref="C18:C20"/>
    <mergeCell ref="D18:D20"/>
    <mergeCell ref="E18:E20"/>
    <mergeCell ref="F18:G18"/>
    <mergeCell ref="A13:B13"/>
    <mergeCell ref="E13:M13"/>
    <mergeCell ref="A14:B14"/>
    <mergeCell ref="E14:M14"/>
    <mergeCell ref="A15:B15"/>
    <mergeCell ref="E15:M15"/>
    <mergeCell ref="B10:J10"/>
    <mergeCell ref="M10:N10"/>
    <mergeCell ref="B11:J11"/>
    <mergeCell ref="M11:N11"/>
    <mergeCell ref="A12:B12"/>
    <mergeCell ref="E12:J12"/>
    <mergeCell ref="I1:M3"/>
    <mergeCell ref="A4:M4"/>
    <mergeCell ref="A5:H5"/>
    <mergeCell ref="A6:M6"/>
    <mergeCell ref="M8:N8"/>
    <mergeCell ref="B9:J9"/>
    <mergeCell ref="M9:N9"/>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
  <sheetViews>
    <sheetView workbookViewId="0">
      <selection sqref="A1:XFD1048576"/>
    </sheetView>
  </sheetViews>
  <sheetFormatPr defaultRowHeight="14.4" x14ac:dyDescent="0.3"/>
  <cols>
    <col min="1" max="1" width="63.88671875" customWidth="1"/>
    <col min="2" max="2" width="5" customWidth="1"/>
    <col min="3" max="3" width="4" customWidth="1"/>
    <col min="4" max="4" width="9.5546875" customWidth="1"/>
    <col min="5" max="5" width="8.5546875" customWidth="1"/>
    <col min="6" max="6" width="10" customWidth="1"/>
    <col min="7" max="7" width="5.6640625" customWidth="1"/>
    <col min="8" max="8" width="6" customWidth="1"/>
    <col min="9" max="9" width="11.88671875" customWidth="1"/>
    <col min="10" max="10" width="11.6640625" customWidth="1"/>
    <col min="11" max="11" width="7.5546875" customWidth="1"/>
    <col min="12" max="12" width="12" customWidth="1"/>
    <col min="13" max="13" width="9.88671875" customWidth="1"/>
    <col min="14" max="14" width="7.109375" customWidth="1"/>
    <col min="257" max="257" width="63.88671875" customWidth="1"/>
    <col min="258" max="258" width="5" customWidth="1"/>
    <col min="259" max="259" width="4" customWidth="1"/>
    <col min="260" max="260" width="9.5546875" customWidth="1"/>
    <col min="261" max="261" width="8.5546875" customWidth="1"/>
    <col min="262" max="262" width="10" customWidth="1"/>
    <col min="263" max="263" width="5.6640625" customWidth="1"/>
    <col min="264" max="264" width="6" customWidth="1"/>
    <col min="265" max="265" width="11.88671875" customWidth="1"/>
    <col min="266" max="266" width="11.6640625" customWidth="1"/>
    <col min="267" max="267" width="7.5546875" customWidth="1"/>
    <col min="268" max="268" width="12" customWidth="1"/>
    <col min="269" max="269" width="9.88671875" customWidth="1"/>
    <col min="270" max="270" width="7.109375" customWidth="1"/>
    <col min="513" max="513" width="63.88671875" customWidth="1"/>
    <col min="514" max="514" width="5" customWidth="1"/>
    <col min="515" max="515" width="4" customWidth="1"/>
    <col min="516" max="516" width="9.5546875" customWidth="1"/>
    <col min="517" max="517" width="8.5546875" customWidth="1"/>
    <col min="518" max="518" width="10" customWidth="1"/>
    <col min="519" max="519" width="5.6640625" customWidth="1"/>
    <col min="520" max="520" width="6" customWidth="1"/>
    <col min="521" max="521" width="11.88671875" customWidth="1"/>
    <col min="522" max="522" width="11.6640625" customWidth="1"/>
    <col min="523" max="523" width="7.5546875" customWidth="1"/>
    <col min="524" max="524" width="12" customWidth="1"/>
    <col min="525" max="525" width="9.88671875" customWidth="1"/>
    <col min="526" max="526" width="7.109375" customWidth="1"/>
    <col min="769" max="769" width="63.88671875" customWidth="1"/>
    <col min="770" max="770" width="5" customWidth="1"/>
    <col min="771" max="771" width="4" customWidth="1"/>
    <col min="772" max="772" width="9.5546875" customWidth="1"/>
    <col min="773" max="773" width="8.5546875" customWidth="1"/>
    <col min="774" max="774" width="10" customWidth="1"/>
    <col min="775" max="775" width="5.6640625" customWidth="1"/>
    <col min="776" max="776" width="6" customWidth="1"/>
    <col min="777" max="777" width="11.88671875" customWidth="1"/>
    <col min="778" max="778" width="11.6640625" customWidth="1"/>
    <col min="779" max="779" width="7.5546875" customWidth="1"/>
    <col min="780" max="780" width="12" customWidth="1"/>
    <col min="781" max="781" width="9.88671875" customWidth="1"/>
    <col min="782" max="782" width="7.109375" customWidth="1"/>
    <col min="1025" max="1025" width="63.88671875" customWidth="1"/>
    <col min="1026" max="1026" width="5" customWidth="1"/>
    <col min="1027" max="1027" width="4" customWidth="1"/>
    <col min="1028" max="1028" width="9.5546875" customWidth="1"/>
    <col min="1029" max="1029" width="8.5546875" customWidth="1"/>
    <col min="1030" max="1030" width="10" customWidth="1"/>
    <col min="1031" max="1031" width="5.6640625" customWidth="1"/>
    <col min="1032" max="1032" width="6" customWidth="1"/>
    <col min="1033" max="1033" width="11.88671875" customWidth="1"/>
    <col min="1034" max="1034" width="11.6640625" customWidth="1"/>
    <col min="1035" max="1035" width="7.5546875" customWidth="1"/>
    <col min="1036" max="1036" width="12" customWidth="1"/>
    <col min="1037" max="1037" width="9.88671875" customWidth="1"/>
    <col min="1038" max="1038" width="7.109375" customWidth="1"/>
    <col min="1281" max="1281" width="63.88671875" customWidth="1"/>
    <col min="1282" max="1282" width="5" customWidth="1"/>
    <col min="1283" max="1283" width="4" customWidth="1"/>
    <col min="1284" max="1284" width="9.5546875" customWidth="1"/>
    <col min="1285" max="1285" width="8.5546875" customWidth="1"/>
    <col min="1286" max="1286" width="10" customWidth="1"/>
    <col min="1287" max="1287" width="5.6640625" customWidth="1"/>
    <col min="1288" max="1288" width="6" customWidth="1"/>
    <col min="1289" max="1289" width="11.88671875" customWidth="1"/>
    <col min="1290" max="1290" width="11.6640625" customWidth="1"/>
    <col min="1291" max="1291" width="7.5546875" customWidth="1"/>
    <col min="1292" max="1292" width="12" customWidth="1"/>
    <col min="1293" max="1293" width="9.88671875" customWidth="1"/>
    <col min="1294" max="1294" width="7.109375" customWidth="1"/>
    <col min="1537" max="1537" width="63.88671875" customWidth="1"/>
    <col min="1538" max="1538" width="5" customWidth="1"/>
    <col min="1539" max="1539" width="4" customWidth="1"/>
    <col min="1540" max="1540" width="9.5546875" customWidth="1"/>
    <col min="1541" max="1541" width="8.5546875" customWidth="1"/>
    <col min="1542" max="1542" width="10" customWidth="1"/>
    <col min="1543" max="1543" width="5.6640625" customWidth="1"/>
    <col min="1544" max="1544" width="6" customWidth="1"/>
    <col min="1545" max="1545" width="11.88671875" customWidth="1"/>
    <col min="1546" max="1546" width="11.6640625" customWidth="1"/>
    <col min="1547" max="1547" width="7.5546875" customWidth="1"/>
    <col min="1548" max="1548" width="12" customWidth="1"/>
    <col min="1549" max="1549" width="9.88671875" customWidth="1"/>
    <col min="1550" max="1550" width="7.109375" customWidth="1"/>
    <col min="1793" max="1793" width="63.88671875" customWidth="1"/>
    <col min="1794" max="1794" width="5" customWidth="1"/>
    <col min="1795" max="1795" width="4" customWidth="1"/>
    <col min="1796" max="1796" width="9.5546875" customWidth="1"/>
    <col min="1797" max="1797" width="8.5546875" customWidth="1"/>
    <col min="1798" max="1798" width="10" customWidth="1"/>
    <col min="1799" max="1799" width="5.6640625" customWidth="1"/>
    <col min="1800" max="1800" width="6" customWidth="1"/>
    <col min="1801" max="1801" width="11.88671875" customWidth="1"/>
    <col min="1802" max="1802" width="11.6640625" customWidth="1"/>
    <col min="1803" max="1803" width="7.5546875" customWidth="1"/>
    <col min="1804" max="1804" width="12" customWidth="1"/>
    <col min="1805" max="1805" width="9.88671875" customWidth="1"/>
    <col min="1806" max="1806" width="7.109375" customWidth="1"/>
    <col min="2049" max="2049" width="63.88671875" customWidth="1"/>
    <col min="2050" max="2050" width="5" customWidth="1"/>
    <col min="2051" max="2051" width="4" customWidth="1"/>
    <col min="2052" max="2052" width="9.5546875" customWidth="1"/>
    <col min="2053" max="2053" width="8.5546875" customWidth="1"/>
    <col min="2054" max="2054" width="10" customWidth="1"/>
    <col min="2055" max="2055" width="5.6640625" customWidth="1"/>
    <col min="2056" max="2056" width="6" customWidth="1"/>
    <col min="2057" max="2057" width="11.88671875" customWidth="1"/>
    <col min="2058" max="2058" width="11.6640625" customWidth="1"/>
    <col min="2059" max="2059" width="7.5546875" customWidth="1"/>
    <col min="2060" max="2060" width="12" customWidth="1"/>
    <col min="2061" max="2061" width="9.88671875" customWidth="1"/>
    <col min="2062" max="2062" width="7.109375" customWidth="1"/>
    <col min="2305" max="2305" width="63.88671875" customWidth="1"/>
    <col min="2306" max="2306" width="5" customWidth="1"/>
    <col min="2307" max="2307" width="4" customWidth="1"/>
    <col min="2308" max="2308" width="9.5546875" customWidth="1"/>
    <col min="2309" max="2309" width="8.5546875" customWidth="1"/>
    <col min="2310" max="2310" width="10" customWidth="1"/>
    <col min="2311" max="2311" width="5.6640625" customWidth="1"/>
    <col min="2312" max="2312" width="6" customWidth="1"/>
    <col min="2313" max="2313" width="11.88671875" customWidth="1"/>
    <col min="2314" max="2314" width="11.6640625" customWidth="1"/>
    <col min="2315" max="2315" width="7.5546875" customWidth="1"/>
    <col min="2316" max="2316" width="12" customWidth="1"/>
    <col min="2317" max="2317" width="9.88671875" customWidth="1"/>
    <col min="2318" max="2318" width="7.109375" customWidth="1"/>
    <col min="2561" max="2561" width="63.88671875" customWidth="1"/>
    <col min="2562" max="2562" width="5" customWidth="1"/>
    <col min="2563" max="2563" width="4" customWidth="1"/>
    <col min="2564" max="2564" width="9.5546875" customWidth="1"/>
    <col min="2565" max="2565" width="8.5546875" customWidth="1"/>
    <col min="2566" max="2566" width="10" customWidth="1"/>
    <col min="2567" max="2567" width="5.6640625" customWidth="1"/>
    <col min="2568" max="2568" width="6" customWidth="1"/>
    <col min="2569" max="2569" width="11.88671875" customWidth="1"/>
    <col min="2570" max="2570" width="11.6640625" customWidth="1"/>
    <col min="2571" max="2571" width="7.5546875" customWidth="1"/>
    <col min="2572" max="2572" width="12" customWidth="1"/>
    <col min="2573" max="2573" width="9.88671875" customWidth="1"/>
    <col min="2574" max="2574" width="7.109375" customWidth="1"/>
    <col min="2817" max="2817" width="63.88671875" customWidth="1"/>
    <col min="2818" max="2818" width="5" customWidth="1"/>
    <col min="2819" max="2819" width="4" customWidth="1"/>
    <col min="2820" max="2820" width="9.5546875" customWidth="1"/>
    <col min="2821" max="2821" width="8.5546875" customWidth="1"/>
    <col min="2822" max="2822" width="10" customWidth="1"/>
    <col min="2823" max="2823" width="5.6640625" customWidth="1"/>
    <col min="2824" max="2824" width="6" customWidth="1"/>
    <col min="2825" max="2825" width="11.88671875" customWidth="1"/>
    <col min="2826" max="2826" width="11.6640625" customWidth="1"/>
    <col min="2827" max="2827" width="7.5546875" customWidth="1"/>
    <col min="2828" max="2828" width="12" customWidth="1"/>
    <col min="2829" max="2829" width="9.88671875" customWidth="1"/>
    <col min="2830" max="2830" width="7.109375" customWidth="1"/>
    <col min="3073" max="3073" width="63.88671875" customWidth="1"/>
    <col min="3074" max="3074" width="5" customWidth="1"/>
    <col min="3075" max="3075" width="4" customWidth="1"/>
    <col min="3076" max="3076" width="9.5546875" customWidth="1"/>
    <col min="3077" max="3077" width="8.5546875" customWidth="1"/>
    <col min="3078" max="3078" width="10" customWidth="1"/>
    <col min="3079" max="3079" width="5.6640625" customWidth="1"/>
    <col min="3080" max="3080" width="6" customWidth="1"/>
    <col min="3081" max="3081" width="11.88671875" customWidth="1"/>
    <col min="3082" max="3082" width="11.6640625" customWidth="1"/>
    <col min="3083" max="3083" width="7.5546875" customWidth="1"/>
    <col min="3084" max="3084" width="12" customWidth="1"/>
    <col min="3085" max="3085" width="9.88671875" customWidth="1"/>
    <col min="3086" max="3086" width="7.109375" customWidth="1"/>
    <col min="3329" max="3329" width="63.88671875" customWidth="1"/>
    <col min="3330" max="3330" width="5" customWidth="1"/>
    <col min="3331" max="3331" width="4" customWidth="1"/>
    <col min="3332" max="3332" width="9.5546875" customWidth="1"/>
    <col min="3333" max="3333" width="8.5546875" customWidth="1"/>
    <col min="3334" max="3334" width="10" customWidth="1"/>
    <col min="3335" max="3335" width="5.6640625" customWidth="1"/>
    <col min="3336" max="3336" width="6" customWidth="1"/>
    <col min="3337" max="3337" width="11.88671875" customWidth="1"/>
    <col min="3338" max="3338" width="11.6640625" customWidth="1"/>
    <col min="3339" max="3339" width="7.5546875" customWidth="1"/>
    <col min="3340" max="3340" width="12" customWidth="1"/>
    <col min="3341" max="3341" width="9.88671875" customWidth="1"/>
    <col min="3342" max="3342" width="7.109375" customWidth="1"/>
    <col min="3585" max="3585" width="63.88671875" customWidth="1"/>
    <col min="3586" max="3586" width="5" customWidth="1"/>
    <col min="3587" max="3587" width="4" customWidth="1"/>
    <col min="3588" max="3588" width="9.5546875" customWidth="1"/>
    <col min="3589" max="3589" width="8.5546875" customWidth="1"/>
    <col min="3590" max="3590" width="10" customWidth="1"/>
    <col min="3591" max="3591" width="5.6640625" customWidth="1"/>
    <col min="3592" max="3592" width="6" customWidth="1"/>
    <col min="3593" max="3593" width="11.88671875" customWidth="1"/>
    <col min="3594" max="3594" width="11.6640625" customWidth="1"/>
    <col min="3595" max="3595" width="7.5546875" customWidth="1"/>
    <col min="3596" max="3596" width="12" customWidth="1"/>
    <col min="3597" max="3597" width="9.88671875" customWidth="1"/>
    <col min="3598" max="3598" width="7.109375" customWidth="1"/>
    <col min="3841" max="3841" width="63.88671875" customWidth="1"/>
    <col min="3842" max="3842" width="5" customWidth="1"/>
    <col min="3843" max="3843" width="4" customWidth="1"/>
    <col min="3844" max="3844" width="9.5546875" customWidth="1"/>
    <col min="3845" max="3845" width="8.5546875" customWidth="1"/>
    <col min="3846" max="3846" width="10" customWidth="1"/>
    <col min="3847" max="3847" width="5.6640625" customWidth="1"/>
    <col min="3848" max="3848" width="6" customWidth="1"/>
    <col min="3849" max="3849" width="11.88671875" customWidth="1"/>
    <col min="3850" max="3850" width="11.6640625" customWidth="1"/>
    <col min="3851" max="3851" width="7.5546875" customWidth="1"/>
    <col min="3852" max="3852" width="12" customWidth="1"/>
    <col min="3853" max="3853" width="9.88671875" customWidth="1"/>
    <col min="3854" max="3854" width="7.109375" customWidth="1"/>
    <col min="4097" max="4097" width="63.88671875" customWidth="1"/>
    <col min="4098" max="4098" width="5" customWidth="1"/>
    <col min="4099" max="4099" width="4" customWidth="1"/>
    <col min="4100" max="4100" width="9.5546875" customWidth="1"/>
    <col min="4101" max="4101" width="8.5546875" customWidth="1"/>
    <col min="4102" max="4102" width="10" customWidth="1"/>
    <col min="4103" max="4103" width="5.6640625" customWidth="1"/>
    <col min="4104" max="4104" width="6" customWidth="1"/>
    <col min="4105" max="4105" width="11.88671875" customWidth="1"/>
    <col min="4106" max="4106" width="11.6640625" customWidth="1"/>
    <col min="4107" max="4107" width="7.5546875" customWidth="1"/>
    <col min="4108" max="4108" width="12" customWidth="1"/>
    <col min="4109" max="4109" width="9.88671875" customWidth="1"/>
    <col min="4110" max="4110" width="7.109375" customWidth="1"/>
    <col min="4353" max="4353" width="63.88671875" customWidth="1"/>
    <col min="4354" max="4354" width="5" customWidth="1"/>
    <col min="4355" max="4355" width="4" customWidth="1"/>
    <col min="4356" max="4356" width="9.5546875" customWidth="1"/>
    <col min="4357" max="4357" width="8.5546875" customWidth="1"/>
    <col min="4358" max="4358" width="10" customWidth="1"/>
    <col min="4359" max="4359" width="5.6640625" customWidth="1"/>
    <col min="4360" max="4360" width="6" customWidth="1"/>
    <col min="4361" max="4361" width="11.88671875" customWidth="1"/>
    <col min="4362" max="4362" width="11.6640625" customWidth="1"/>
    <col min="4363" max="4363" width="7.5546875" customWidth="1"/>
    <col min="4364" max="4364" width="12" customWidth="1"/>
    <col min="4365" max="4365" width="9.88671875" customWidth="1"/>
    <col min="4366" max="4366" width="7.109375" customWidth="1"/>
    <col min="4609" max="4609" width="63.88671875" customWidth="1"/>
    <col min="4610" max="4610" width="5" customWidth="1"/>
    <col min="4611" max="4611" width="4" customWidth="1"/>
    <col min="4612" max="4612" width="9.5546875" customWidth="1"/>
    <col min="4613" max="4613" width="8.5546875" customWidth="1"/>
    <col min="4614" max="4614" width="10" customWidth="1"/>
    <col min="4615" max="4615" width="5.6640625" customWidth="1"/>
    <col min="4616" max="4616" width="6" customWidth="1"/>
    <col min="4617" max="4617" width="11.88671875" customWidth="1"/>
    <col min="4618" max="4618" width="11.6640625" customWidth="1"/>
    <col min="4619" max="4619" width="7.5546875" customWidth="1"/>
    <col min="4620" max="4620" width="12" customWidth="1"/>
    <col min="4621" max="4621" width="9.88671875" customWidth="1"/>
    <col min="4622" max="4622" width="7.109375" customWidth="1"/>
    <col min="4865" max="4865" width="63.88671875" customWidth="1"/>
    <col min="4866" max="4866" width="5" customWidth="1"/>
    <col min="4867" max="4867" width="4" customWidth="1"/>
    <col min="4868" max="4868" width="9.5546875" customWidth="1"/>
    <col min="4869" max="4869" width="8.5546875" customWidth="1"/>
    <col min="4870" max="4870" width="10" customWidth="1"/>
    <col min="4871" max="4871" width="5.6640625" customWidth="1"/>
    <col min="4872" max="4872" width="6" customWidth="1"/>
    <col min="4873" max="4873" width="11.88671875" customWidth="1"/>
    <col min="4874" max="4874" width="11.6640625" customWidth="1"/>
    <col min="4875" max="4875" width="7.5546875" customWidth="1"/>
    <col min="4876" max="4876" width="12" customWidth="1"/>
    <col min="4877" max="4877" width="9.88671875" customWidth="1"/>
    <col min="4878" max="4878" width="7.109375" customWidth="1"/>
    <col min="5121" max="5121" width="63.88671875" customWidth="1"/>
    <col min="5122" max="5122" width="5" customWidth="1"/>
    <col min="5123" max="5123" width="4" customWidth="1"/>
    <col min="5124" max="5124" width="9.5546875" customWidth="1"/>
    <col min="5125" max="5125" width="8.5546875" customWidth="1"/>
    <col min="5126" max="5126" width="10" customWidth="1"/>
    <col min="5127" max="5127" width="5.6640625" customWidth="1"/>
    <col min="5128" max="5128" width="6" customWidth="1"/>
    <col min="5129" max="5129" width="11.88671875" customWidth="1"/>
    <col min="5130" max="5130" width="11.6640625" customWidth="1"/>
    <col min="5131" max="5131" width="7.5546875" customWidth="1"/>
    <col min="5132" max="5132" width="12" customWidth="1"/>
    <col min="5133" max="5133" width="9.88671875" customWidth="1"/>
    <col min="5134" max="5134" width="7.109375" customWidth="1"/>
    <col min="5377" max="5377" width="63.88671875" customWidth="1"/>
    <col min="5378" max="5378" width="5" customWidth="1"/>
    <col min="5379" max="5379" width="4" customWidth="1"/>
    <col min="5380" max="5380" width="9.5546875" customWidth="1"/>
    <col min="5381" max="5381" width="8.5546875" customWidth="1"/>
    <col min="5382" max="5382" width="10" customWidth="1"/>
    <col min="5383" max="5383" width="5.6640625" customWidth="1"/>
    <col min="5384" max="5384" width="6" customWidth="1"/>
    <col min="5385" max="5385" width="11.88671875" customWidth="1"/>
    <col min="5386" max="5386" width="11.6640625" customWidth="1"/>
    <col min="5387" max="5387" width="7.5546875" customWidth="1"/>
    <col min="5388" max="5388" width="12" customWidth="1"/>
    <col min="5389" max="5389" width="9.88671875" customWidth="1"/>
    <col min="5390" max="5390" width="7.109375" customWidth="1"/>
    <col min="5633" max="5633" width="63.88671875" customWidth="1"/>
    <col min="5634" max="5634" width="5" customWidth="1"/>
    <col min="5635" max="5635" width="4" customWidth="1"/>
    <col min="5636" max="5636" width="9.5546875" customWidth="1"/>
    <col min="5637" max="5637" width="8.5546875" customWidth="1"/>
    <col min="5638" max="5638" width="10" customWidth="1"/>
    <col min="5639" max="5639" width="5.6640625" customWidth="1"/>
    <col min="5640" max="5640" width="6" customWidth="1"/>
    <col min="5641" max="5641" width="11.88671875" customWidth="1"/>
    <col min="5642" max="5642" width="11.6640625" customWidth="1"/>
    <col min="5643" max="5643" width="7.5546875" customWidth="1"/>
    <col min="5644" max="5644" width="12" customWidth="1"/>
    <col min="5645" max="5645" width="9.88671875" customWidth="1"/>
    <col min="5646" max="5646" width="7.109375" customWidth="1"/>
    <col min="5889" max="5889" width="63.88671875" customWidth="1"/>
    <col min="5890" max="5890" width="5" customWidth="1"/>
    <col min="5891" max="5891" width="4" customWidth="1"/>
    <col min="5892" max="5892" width="9.5546875" customWidth="1"/>
    <col min="5893" max="5893" width="8.5546875" customWidth="1"/>
    <col min="5894" max="5894" width="10" customWidth="1"/>
    <col min="5895" max="5895" width="5.6640625" customWidth="1"/>
    <col min="5896" max="5896" width="6" customWidth="1"/>
    <col min="5897" max="5897" width="11.88671875" customWidth="1"/>
    <col min="5898" max="5898" width="11.6640625" customWidth="1"/>
    <col min="5899" max="5899" width="7.5546875" customWidth="1"/>
    <col min="5900" max="5900" width="12" customWidth="1"/>
    <col min="5901" max="5901" width="9.88671875" customWidth="1"/>
    <col min="5902" max="5902" width="7.109375" customWidth="1"/>
    <col min="6145" max="6145" width="63.88671875" customWidth="1"/>
    <col min="6146" max="6146" width="5" customWidth="1"/>
    <col min="6147" max="6147" width="4" customWidth="1"/>
    <col min="6148" max="6148" width="9.5546875" customWidth="1"/>
    <col min="6149" max="6149" width="8.5546875" customWidth="1"/>
    <col min="6150" max="6150" width="10" customWidth="1"/>
    <col min="6151" max="6151" width="5.6640625" customWidth="1"/>
    <col min="6152" max="6152" width="6" customWidth="1"/>
    <col min="6153" max="6153" width="11.88671875" customWidth="1"/>
    <col min="6154" max="6154" width="11.6640625" customWidth="1"/>
    <col min="6155" max="6155" width="7.5546875" customWidth="1"/>
    <col min="6156" max="6156" width="12" customWidth="1"/>
    <col min="6157" max="6157" width="9.88671875" customWidth="1"/>
    <col min="6158" max="6158" width="7.109375" customWidth="1"/>
    <col min="6401" max="6401" width="63.88671875" customWidth="1"/>
    <col min="6402" max="6402" width="5" customWidth="1"/>
    <col min="6403" max="6403" width="4" customWidth="1"/>
    <col min="6404" max="6404" width="9.5546875" customWidth="1"/>
    <col min="6405" max="6405" width="8.5546875" customWidth="1"/>
    <col min="6406" max="6406" width="10" customWidth="1"/>
    <col min="6407" max="6407" width="5.6640625" customWidth="1"/>
    <col min="6408" max="6408" width="6" customWidth="1"/>
    <col min="6409" max="6409" width="11.88671875" customWidth="1"/>
    <col min="6410" max="6410" width="11.6640625" customWidth="1"/>
    <col min="6411" max="6411" width="7.5546875" customWidth="1"/>
    <col min="6412" max="6412" width="12" customWidth="1"/>
    <col min="6413" max="6413" width="9.88671875" customWidth="1"/>
    <col min="6414" max="6414" width="7.109375" customWidth="1"/>
    <col min="6657" max="6657" width="63.88671875" customWidth="1"/>
    <col min="6658" max="6658" width="5" customWidth="1"/>
    <col min="6659" max="6659" width="4" customWidth="1"/>
    <col min="6660" max="6660" width="9.5546875" customWidth="1"/>
    <col min="6661" max="6661" width="8.5546875" customWidth="1"/>
    <col min="6662" max="6662" width="10" customWidth="1"/>
    <col min="6663" max="6663" width="5.6640625" customWidth="1"/>
    <col min="6664" max="6664" width="6" customWidth="1"/>
    <col min="6665" max="6665" width="11.88671875" customWidth="1"/>
    <col min="6666" max="6666" width="11.6640625" customWidth="1"/>
    <col min="6667" max="6667" width="7.5546875" customWidth="1"/>
    <col min="6668" max="6668" width="12" customWidth="1"/>
    <col min="6669" max="6669" width="9.88671875" customWidth="1"/>
    <col min="6670" max="6670" width="7.109375" customWidth="1"/>
    <col min="6913" max="6913" width="63.88671875" customWidth="1"/>
    <col min="6914" max="6914" width="5" customWidth="1"/>
    <col min="6915" max="6915" width="4" customWidth="1"/>
    <col min="6916" max="6916" width="9.5546875" customWidth="1"/>
    <col min="6917" max="6917" width="8.5546875" customWidth="1"/>
    <col min="6918" max="6918" width="10" customWidth="1"/>
    <col min="6919" max="6919" width="5.6640625" customWidth="1"/>
    <col min="6920" max="6920" width="6" customWidth="1"/>
    <col min="6921" max="6921" width="11.88671875" customWidth="1"/>
    <col min="6922" max="6922" width="11.6640625" customWidth="1"/>
    <col min="6923" max="6923" width="7.5546875" customWidth="1"/>
    <col min="6924" max="6924" width="12" customWidth="1"/>
    <col min="6925" max="6925" width="9.88671875" customWidth="1"/>
    <col min="6926" max="6926" width="7.109375" customWidth="1"/>
    <col min="7169" max="7169" width="63.88671875" customWidth="1"/>
    <col min="7170" max="7170" width="5" customWidth="1"/>
    <col min="7171" max="7171" width="4" customWidth="1"/>
    <col min="7172" max="7172" width="9.5546875" customWidth="1"/>
    <col min="7173" max="7173" width="8.5546875" customWidth="1"/>
    <col min="7174" max="7174" width="10" customWidth="1"/>
    <col min="7175" max="7175" width="5.6640625" customWidth="1"/>
    <col min="7176" max="7176" width="6" customWidth="1"/>
    <col min="7177" max="7177" width="11.88671875" customWidth="1"/>
    <col min="7178" max="7178" width="11.6640625" customWidth="1"/>
    <col min="7179" max="7179" width="7.5546875" customWidth="1"/>
    <col min="7180" max="7180" width="12" customWidth="1"/>
    <col min="7181" max="7181" width="9.88671875" customWidth="1"/>
    <col min="7182" max="7182" width="7.109375" customWidth="1"/>
    <col min="7425" max="7425" width="63.88671875" customWidth="1"/>
    <col min="7426" max="7426" width="5" customWidth="1"/>
    <col min="7427" max="7427" width="4" customWidth="1"/>
    <col min="7428" max="7428" width="9.5546875" customWidth="1"/>
    <col min="7429" max="7429" width="8.5546875" customWidth="1"/>
    <col min="7430" max="7430" width="10" customWidth="1"/>
    <col min="7431" max="7431" width="5.6640625" customWidth="1"/>
    <col min="7432" max="7432" width="6" customWidth="1"/>
    <col min="7433" max="7433" width="11.88671875" customWidth="1"/>
    <col min="7434" max="7434" width="11.6640625" customWidth="1"/>
    <col min="7435" max="7435" width="7.5546875" customWidth="1"/>
    <col min="7436" max="7436" width="12" customWidth="1"/>
    <col min="7437" max="7437" width="9.88671875" customWidth="1"/>
    <col min="7438" max="7438" width="7.109375" customWidth="1"/>
    <col min="7681" max="7681" width="63.88671875" customWidth="1"/>
    <col min="7682" max="7682" width="5" customWidth="1"/>
    <col min="7683" max="7683" width="4" customWidth="1"/>
    <col min="7684" max="7684" width="9.5546875" customWidth="1"/>
    <col min="7685" max="7685" width="8.5546875" customWidth="1"/>
    <col min="7686" max="7686" width="10" customWidth="1"/>
    <col min="7687" max="7687" width="5.6640625" customWidth="1"/>
    <col min="7688" max="7688" width="6" customWidth="1"/>
    <col min="7689" max="7689" width="11.88671875" customWidth="1"/>
    <col min="7690" max="7690" width="11.6640625" customWidth="1"/>
    <col min="7691" max="7691" width="7.5546875" customWidth="1"/>
    <col min="7692" max="7692" width="12" customWidth="1"/>
    <col min="7693" max="7693" width="9.88671875" customWidth="1"/>
    <col min="7694" max="7694" width="7.109375" customWidth="1"/>
    <col min="7937" max="7937" width="63.88671875" customWidth="1"/>
    <col min="7938" max="7938" width="5" customWidth="1"/>
    <col min="7939" max="7939" width="4" customWidth="1"/>
    <col min="7940" max="7940" width="9.5546875" customWidth="1"/>
    <col min="7941" max="7941" width="8.5546875" customWidth="1"/>
    <col min="7942" max="7942" width="10" customWidth="1"/>
    <col min="7943" max="7943" width="5.6640625" customWidth="1"/>
    <col min="7944" max="7944" width="6" customWidth="1"/>
    <col min="7945" max="7945" width="11.88671875" customWidth="1"/>
    <col min="7946" max="7946" width="11.6640625" customWidth="1"/>
    <col min="7947" max="7947" width="7.5546875" customWidth="1"/>
    <col min="7948" max="7948" width="12" customWidth="1"/>
    <col min="7949" max="7949" width="9.88671875" customWidth="1"/>
    <col min="7950" max="7950" width="7.109375" customWidth="1"/>
    <col min="8193" max="8193" width="63.88671875" customWidth="1"/>
    <col min="8194" max="8194" width="5" customWidth="1"/>
    <col min="8195" max="8195" width="4" customWidth="1"/>
    <col min="8196" max="8196" width="9.5546875" customWidth="1"/>
    <col min="8197" max="8197" width="8.5546875" customWidth="1"/>
    <col min="8198" max="8198" width="10" customWidth="1"/>
    <col min="8199" max="8199" width="5.6640625" customWidth="1"/>
    <col min="8200" max="8200" width="6" customWidth="1"/>
    <col min="8201" max="8201" width="11.88671875" customWidth="1"/>
    <col min="8202" max="8202" width="11.6640625" customWidth="1"/>
    <col min="8203" max="8203" width="7.5546875" customWidth="1"/>
    <col min="8204" max="8204" width="12" customWidth="1"/>
    <col min="8205" max="8205" width="9.88671875" customWidth="1"/>
    <col min="8206" max="8206" width="7.109375" customWidth="1"/>
    <col min="8449" max="8449" width="63.88671875" customWidth="1"/>
    <col min="8450" max="8450" width="5" customWidth="1"/>
    <col min="8451" max="8451" width="4" customWidth="1"/>
    <col min="8452" max="8452" width="9.5546875" customWidth="1"/>
    <col min="8453" max="8453" width="8.5546875" customWidth="1"/>
    <col min="8454" max="8454" width="10" customWidth="1"/>
    <col min="8455" max="8455" width="5.6640625" customWidth="1"/>
    <col min="8456" max="8456" width="6" customWidth="1"/>
    <col min="8457" max="8457" width="11.88671875" customWidth="1"/>
    <col min="8458" max="8458" width="11.6640625" customWidth="1"/>
    <col min="8459" max="8459" width="7.5546875" customWidth="1"/>
    <col min="8460" max="8460" width="12" customWidth="1"/>
    <col min="8461" max="8461" width="9.88671875" customWidth="1"/>
    <col min="8462" max="8462" width="7.109375" customWidth="1"/>
    <col min="8705" max="8705" width="63.88671875" customWidth="1"/>
    <col min="8706" max="8706" width="5" customWidth="1"/>
    <col min="8707" max="8707" width="4" customWidth="1"/>
    <col min="8708" max="8708" width="9.5546875" customWidth="1"/>
    <col min="8709" max="8709" width="8.5546875" customWidth="1"/>
    <col min="8710" max="8710" width="10" customWidth="1"/>
    <col min="8711" max="8711" width="5.6640625" customWidth="1"/>
    <col min="8712" max="8712" width="6" customWidth="1"/>
    <col min="8713" max="8713" width="11.88671875" customWidth="1"/>
    <col min="8714" max="8714" width="11.6640625" customWidth="1"/>
    <col min="8715" max="8715" width="7.5546875" customWidth="1"/>
    <col min="8716" max="8716" width="12" customWidth="1"/>
    <col min="8717" max="8717" width="9.88671875" customWidth="1"/>
    <col min="8718" max="8718" width="7.109375" customWidth="1"/>
    <col min="8961" max="8961" width="63.88671875" customWidth="1"/>
    <col min="8962" max="8962" width="5" customWidth="1"/>
    <col min="8963" max="8963" width="4" customWidth="1"/>
    <col min="8964" max="8964" width="9.5546875" customWidth="1"/>
    <col min="8965" max="8965" width="8.5546875" customWidth="1"/>
    <col min="8966" max="8966" width="10" customWidth="1"/>
    <col min="8967" max="8967" width="5.6640625" customWidth="1"/>
    <col min="8968" max="8968" width="6" customWidth="1"/>
    <col min="8969" max="8969" width="11.88671875" customWidth="1"/>
    <col min="8970" max="8970" width="11.6640625" customWidth="1"/>
    <col min="8971" max="8971" width="7.5546875" customWidth="1"/>
    <col min="8972" max="8972" width="12" customWidth="1"/>
    <col min="8973" max="8973" width="9.88671875" customWidth="1"/>
    <col min="8974" max="8974" width="7.109375" customWidth="1"/>
    <col min="9217" max="9217" width="63.88671875" customWidth="1"/>
    <col min="9218" max="9218" width="5" customWidth="1"/>
    <col min="9219" max="9219" width="4" customWidth="1"/>
    <col min="9220" max="9220" width="9.5546875" customWidth="1"/>
    <col min="9221" max="9221" width="8.5546875" customWidth="1"/>
    <col min="9222" max="9222" width="10" customWidth="1"/>
    <col min="9223" max="9223" width="5.6640625" customWidth="1"/>
    <col min="9224" max="9224" width="6" customWidth="1"/>
    <col min="9225" max="9225" width="11.88671875" customWidth="1"/>
    <col min="9226" max="9226" width="11.6640625" customWidth="1"/>
    <col min="9227" max="9227" width="7.5546875" customWidth="1"/>
    <col min="9228" max="9228" width="12" customWidth="1"/>
    <col min="9229" max="9229" width="9.88671875" customWidth="1"/>
    <col min="9230" max="9230" width="7.109375" customWidth="1"/>
    <col min="9473" max="9473" width="63.88671875" customWidth="1"/>
    <col min="9474" max="9474" width="5" customWidth="1"/>
    <col min="9475" max="9475" width="4" customWidth="1"/>
    <col min="9476" max="9476" width="9.5546875" customWidth="1"/>
    <col min="9477" max="9477" width="8.5546875" customWidth="1"/>
    <col min="9478" max="9478" width="10" customWidth="1"/>
    <col min="9479" max="9479" width="5.6640625" customWidth="1"/>
    <col min="9480" max="9480" width="6" customWidth="1"/>
    <col min="9481" max="9481" width="11.88671875" customWidth="1"/>
    <col min="9482" max="9482" width="11.6640625" customWidth="1"/>
    <col min="9483" max="9483" width="7.5546875" customWidth="1"/>
    <col min="9484" max="9484" width="12" customWidth="1"/>
    <col min="9485" max="9485" width="9.88671875" customWidth="1"/>
    <col min="9486" max="9486" width="7.109375" customWidth="1"/>
    <col min="9729" max="9729" width="63.88671875" customWidth="1"/>
    <col min="9730" max="9730" width="5" customWidth="1"/>
    <col min="9731" max="9731" width="4" customWidth="1"/>
    <col min="9732" max="9732" width="9.5546875" customWidth="1"/>
    <col min="9733" max="9733" width="8.5546875" customWidth="1"/>
    <col min="9734" max="9734" width="10" customWidth="1"/>
    <col min="9735" max="9735" width="5.6640625" customWidth="1"/>
    <col min="9736" max="9736" width="6" customWidth="1"/>
    <col min="9737" max="9737" width="11.88671875" customWidth="1"/>
    <col min="9738" max="9738" width="11.6640625" customWidth="1"/>
    <col min="9739" max="9739" width="7.5546875" customWidth="1"/>
    <col min="9740" max="9740" width="12" customWidth="1"/>
    <col min="9741" max="9741" width="9.88671875" customWidth="1"/>
    <col min="9742" max="9742" width="7.109375" customWidth="1"/>
    <col min="9985" max="9985" width="63.88671875" customWidth="1"/>
    <col min="9986" max="9986" width="5" customWidth="1"/>
    <col min="9987" max="9987" width="4" customWidth="1"/>
    <col min="9988" max="9988" width="9.5546875" customWidth="1"/>
    <col min="9989" max="9989" width="8.5546875" customWidth="1"/>
    <col min="9990" max="9990" width="10" customWidth="1"/>
    <col min="9991" max="9991" width="5.6640625" customWidth="1"/>
    <col min="9992" max="9992" width="6" customWidth="1"/>
    <col min="9993" max="9993" width="11.88671875" customWidth="1"/>
    <col min="9994" max="9994" width="11.6640625" customWidth="1"/>
    <col min="9995" max="9995" width="7.5546875" customWidth="1"/>
    <col min="9996" max="9996" width="12" customWidth="1"/>
    <col min="9997" max="9997" width="9.88671875" customWidth="1"/>
    <col min="9998" max="9998" width="7.109375" customWidth="1"/>
    <col min="10241" max="10241" width="63.88671875" customWidth="1"/>
    <col min="10242" max="10242" width="5" customWidth="1"/>
    <col min="10243" max="10243" width="4" customWidth="1"/>
    <col min="10244" max="10244" width="9.5546875" customWidth="1"/>
    <col min="10245" max="10245" width="8.5546875" customWidth="1"/>
    <col min="10246" max="10246" width="10" customWidth="1"/>
    <col min="10247" max="10247" width="5.6640625" customWidth="1"/>
    <col min="10248" max="10248" width="6" customWidth="1"/>
    <col min="10249" max="10249" width="11.88671875" customWidth="1"/>
    <col min="10250" max="10250" width="11.6640625" customWidth="1"/>
    <col min="10251" max="10251" width="7.5546875" customWidth="1"/>
    <col min="10252" max="10252" width="12" customWidth="1"/>
    <col min="10253" max="10253" width="9.88671875" customWidth="1"/>
    <col min="10254" max="10254" width="7.109375" customWidth="1"/>
    <col min="10497" max="10497" width="63.88671875" customWidth="1"/>
    <col min="10498" max="10498" width="5" customWidth="1"/>
    <col min="10499" max="10499" width="4" customWidth="1"/>
    <col min="10500" max="10500" width="9.5546875" customWidth="1"/>
    <col min="10501" max="10501" width="8.5546875" customWidth="1"/>
    <col min="10502" max="10502" width="10" customWidth="1"/>
    <col min="10503" max="10503" width="5.6640625" customWidth="1"/>
    <col min="10504" max="10504" width="6" customWidth="1"/>
    <col min="10505" max="10505" width="11.88671875" customWidth="1"/>
    <col min="10506" max="10506" width="11.6640625" customWidth="1"/>
    <col min="10507" max="10507" width="7.5546875" customWidth="1"/>
    <col min="10508" max="10508" width="12" customWidth="1"/>
    <col min="10509" max="10509" width="9.88671875" customWidth="1"/>
    <col min="10510" max="10510" width="7.109375" customWidth="1"/>
    <col min="10753" max="10753" width="63.88671875" customWidth="1"/>
    <col min="10754" max="10754" width="5" customWidth="1"/>
    <col min="10755" max="10755" width="4" customWidth="1"/>
    <col min="10756" max="10756" width="9.5546875" customWidth="1"/>
    <col min="10757" max="10757" width="8.5546875" customWidth="1"/>
    <col min="10758" max="10758" width="10" customWidth="1"/>
    <col min="10759" max="10759" width="5.6640625" customWidth="1"/>
    <col min="10760" max="10760" width="6" customWidth="1"/>
    <col min="10761" max="10761" width="11.88671875" customWidth="1"/>
    <col min="10762" max="10762" width="11.6640625" customWidth="1"/>
    <col min="10763" max="10763" width="7.5546875" customWidth="1"/>
    <col min="10764" max="10764" width="12" customWidth="1"/>
    <col min="10765" max="10765" width="9.88671875" customWidth="1"/>
    <col min="10766" max="10766" width="7.109375" customWidth="1"/>
    <col min="11009" max="11009" width="63.88671875" customWidth="1"/>
    <col min="11010" max="11010" width="5" customWidth="1"/>
    <col min="11011" max="11011" width="4" customWidth="1"/>
    <col min="11012" max="11012" width="9.5546875" customWidth="1"/>
    <col min="11013" max="11013" width="8.5546875" customWidth="1"/>
    <col min="11014" max="11014" width="10" customWidth="1"/>
    <col min="11015" max="11015" width="5.6640625" customWidth="1"/>
    <col min="11016" max="11016" width="6" customWidth="1"/>
    <col min="11017" max="11017" width="11.88671875" customWidth="1"/>
    <col min="11018" max="11018" width="11.6640625" customWidth="1"/>
    <col min="11019" max="11019" width="7.5546875" customWidth="1"/>
    <col min="11020" max="11020" width="12" customWidth="1"/>
    <col min="11021" max="11021" width="9.88671875" customWidth="1"/>
    <col min="11022" max="11022" width="7.109375" customWidth="1"/>
    <col min="11265" max="11265" width="63.88671875" customWidth="1"/>
    <col min="11266" max="11266" width="5" customWidth="1"/>
    <col min="11267" max="11267" width="4" customWidth="1"/>
    <col min="11268" max="11268" width="9.5546875" customWidth="1"/>
    <col min="11269" max="11269" width="8.5546875" customWidth="1"/>
    <col min="11270" max="11270" width="10" customWidth="1"/>
    <col min="11271" max="11271" width="5.6640625" customWidth="1"/>
    <col min="11272" max="11272" width="6" customWidth="1"/>
    <col min="11273" max="11273" width="11.88671875" customWidth="1"/>
    <col min="11274" max="11274" width="11.6640625" customWidth="1"/>
    <col min="11275" max="11275" width="7.5546875" customWidth="1"/>
    <col min="11276" max="11276" width="12" customWidth="1"/>
    <col min="11277" max="11277" width="9.88671875" customWidth="1"/>
    <col min="11278" max="11278" width="7.109375" customWidth="1"/>
    <col min="11521" max="11521" width="63.88671875" customWidth="1"/>
    <col min="11522" max="11522" width="5" customWidth="1"/>
    <col min="11523" max="11523" width="4" customWidth="1"/>
    <col min="11524" max="11524" width="9.5546875" customWidth="1"/>
    <col min="11525" max="11525" width="8.5546875" customWidth="1"/>
    <col min="11526" max="11526" width="10" customWidth="1"/>
    <col min="11527" max="11527" width="5.6640625" customWidth="1"/>
    <col min="11528" max="11528" width="6" customWidth="1"/>
    <col min="11529" max="11529" width="11.88671875" customWidth="1"/>
    <col min="11530" max="11530" width="11.6640625" customWidth="1"/>
    <col min="11531" max="11531" width="7.5546875" customWidth="1"/>
    <col min="11532" max="11532" width="12" customWidth="1"/>
    <col min="11533" max="11533" width="9.88671875" customWidth="1"/>
    <col min="11534" max="11534" width="7.109375" customWidth="1"/>
    <col min="11777" max="11777" width="63.88671875" customWidth="1"/>
    <col min="11778" max="11778" width="5" customWidth="1"/>
    <col min="11779" max="11779" width="4" customWidth="1"/>
    <col min="11780" max="11780" width="9.5546875" customWidth="1"/>
    <col min="11781" max="11781" width="8.5546875" customWidth="1"/>
    <col min="11782" max="11782" width="10" customWidth="1"/>
    <col min="11783" max="11783" width="5.6640625" customWidth="1"/>
    <col min="11784" max="11784" width="6" customWidth="1"/>
    <col min="11785" max="11785" width="11.88671875" customWidth="1"/>
    <col min="11786" max="11786" width="11.6640625" customWidth="1"/>
    <col min="11787" max="11787" width="7.5546875" customWidth="1"/>
    <col min="11788" max="11788" width="12" customWidth="1"/>
    <col min="11789" max="11789" width="9.88671875" customWidth="1"/>
    <col min="11790" max="11790" width="7.109375" customWidth="1"/>
    <col min="12033" max="12033" width="63.88671875" customWidth="1"/>
    <col min="12034" max="12034" width="5" customWidth="1"/>
    <col min="12035" max="12035" width="4" customWidth="1"/>
    <col min="12036" max="12036" width="9.5546875" customWidth="1"/>
    <col min="12037" max="12037" width="8.5546875" customWidth="1"/>
    <col min="12038" max="12038" width="10" customWidth="1"/>
    <col min="12039" max="12039" width="5.6640625" customWidth="1"/>
    <col min="12040" max="12040" width="6" customWidth="1"/>
    <col min="12041" max="12041" width="11.88671875" customWidth="1"/>
    <col min="12042" max="12042" width="11.6640625" customWidth="1"/>
    <col min="12043" max="12043" width="7.5546875" customWidth="1"/>
    <col min="12044" max="12044" width="12" customWidth="1"/>
    <col min="12045" max="12045" width="9.88671875" customWidth="1"/>
    <col min="12046" max="12046" width="7.109375" customWidth="1"/>
    <col min="12289" max="12289" width="63.88671875" customWidth="1"/>
    <col min="12290" max="12290" width="5" customWidth="1"/>
    <col min="12291" max="12291" width="4" customWidth="1"/>
    <col min="12292" max="12292" width="9.5546875" customWidth="1"/>
    <col min="12293" max="12293" width="8.5546875" customWidth="1"/>
    <col min="12294" max="12294" width="10" customWidth="1"/>
    <col min="12295" max="12295" width="5.6640625" customWidth="1"/>
    <col min="12296" max="12296" width="6" customWidth="1"/>
    <col min="12297" max="12297" width="11.88671875" customWidth="1"/>
    <col min="12298" max="12298" width="11.6640625" customWidth="1"/>
    <col min="12299" max="12299" width="7.5546875" customWidth="1"/>
    <col min="12300" max="12300" width="12" customWidth="1"/>
    <col min="12301" max="12301" width="9.88671875" customWidth="1"/>
    <col min="12302" max="12302" width="7.109375" customWidth="1"/>
    <col min="12545" max="12545" width="63.88671875" customWidth="1"/>
    <col min="12546" max="12546" width="5" customWidth="1"/>
    <col min="12547" max="12547" width="4" customWidth="1"/>
    <col min="12548" max="12548" width="9.5546875" customWidth="1"/>
    <col min="12549" max="12549" width="8.5546875" customWidth="1"/>
    <col min="12550" max="12550" width="10" customWidth="1"/>
    <col min="12551" max="12551" width="5.6640625" customWidth="1"/>
    <col min="12552" max="12552" width="6" customWidth="1"/>
    <col min="12553" max="12553" width="11.88671875" customWidth="1"/>
    <col min="12554" max="12554" width="11.6640625" customWidth="1"/>
    <col min="12555" max="12555" width="7.5546875" customWidth="1"/>
    <col min="12556" max="12556" width="12" customWidth="1"/>
    <col min="12557" max="12557" width="9.88671875" customWidth="1"/>
    <col min="12558" max="12558" width="7.109375" customWidth="1"/>
    <col min="12801" max="12801" width="63.88671875" customWidth="1"/>
    <col min="12802" max="12802" width="5" customWidth="1"/>
    <col min="12803" max="12803" width="4" customWidth="1"/>
    <col min="12804" max="12804" width="9.5546875" customWidth="1"/>
    <col min="12805" max="12805" width="8.5546875" customWidth="1"/>
    <col min="12806" max="12806" width="10" customWidth="1"/>
    <col min="12807" max="12807" width="5.6640625" customWidth="1"/>
    <col min="12808" max="12808" width="6" customWidth="1"/>
    <col min="12809" max="12809" width="11.88671875" customWidth="1"/>
    <col min="12810" max="12810" width="11.6640625" customWidth="1"/>
    <col min="12811" max="12811" width="7.5546875" customWidth="1"/>
    <col min="12812" max="12812" width="12" customWidth="1"/>
    <col min="12813" max="12813" width="9.88671875" customWidth="1"/>
    <col min="12814" max="12814" width="7.109375" customWidth="1"/>
    <col min="13057" max="13057" width="63.88671875" customWidth="1"/>
    <col min="13058" max="13058" width="5" customWidth="1"/>
    <col min="13059" max="13059" width="4" customWidth="1"/>
    <col min="13060" max="13060" width="9.5546875" customWidth="1"/>
    <col min="13061" max="13061" width="8.5546875" customWidth="1"/>
    <col min="13062" max="13062" width="10" customWidth="1"/>
    <col min="13063" max="13063" width="5.6640625" customWidth="1"/>
    <col min="13064" max="13064" width="6" customWidth="1"/>
    <col min="13065" max="13065" width="11.88671875" customWidth="1"/>
    <col min="13066" max="13066" width="11.6640625" customWidth="1"/>
    <col min="13067" max="13067" width="7.5546875" customWidth="1"/>
    <col min="13068" max="13068" width="12" customWidth="1"/>
    <col min="13069" max="13069" width="9.88671875" customWidth="1"/>
    <col min="13070" max="13070" width="7.109375" customWidth="1"/>
    <col min="13313" max="13313" width="63.88671875" customWidth="1"/>
    <col min="13314" max="13314" width="5" customWidth="1"/>
    <col min="13315" max="13315" width="4" customWidth="1"/>
    <col min="13316" max="13316" width="9.5546875" customWidth="1"/>
    <col min="13317" max="13317" width="8.5546875" customWidth="1"/>
    <col min="13318" max="13318" width="10" customWidth="1"/>
    <col min="13319" max="13319" width="5.6640625" customWidth="1"/>
    <col min="13320" max="13320" width="6" customWidth="1"/>
    <col min="13321" max="13321" width="11.88671875" customWidth="1"/>
    <col min="13322" max="13322" width="11.6640625" customWidth="1"/>
    <col min="13323" max="13323" width="7.5546875" customWidth="1"/>
    <col min="13324" max="13324" width="12" customWidth="1"/>
    <col min="13325" max="13325" width="9.88671875" customWidth="1"/>
    <col min="13326" max="13326" width="7.109375" customWidth="1"/>
    <col min="13569" max="13569" width="63.88671875" customWidth="1"/>
    <col min="13570" max="13570" width="5" customWidth="1"/>
    <col min="13571" max="13571" width="4" customWidth="1"/>
    <col min="13572" max="13572" width="9.5546875" customWidth="1"/>
    <col min="13573" max="13573" width="8.5546875" customWidth="1"/>
    <col min="13574" max="13574" width="10" customWidth="1"/>
    <col min="13575" max="13575" width="5.6640625" customWidth="1"/>
    <col min="13576" max="13576" width="6" customWidth="1"/>
    <col min="13577" max="13577" width="11.88671875" customWidth="1"/>
    <col min="13578" max="13578" width="11.6640625" customWidth="1"/>
    <col min="13579" max="13579" width="7.5546875" customWidth="1"/>
    <col min="13580" max="13580" width="12" customWidth="1"/>
    <col min="13581" max="13581" width="9.88671875" customWidth="1"/>
    <col min="13582" max="13582" width="7.109375" customWidth="1"/>
    <col min="13825" max="13825" width="63.88671875" customWidth="1"/>
    <col min="13826" max="13826" width="5" customWidth="1"/>
    <col min="13827" max="13827" width="4" customWidth="1"/>
    <col min="13828" max="13828" width="9.5546875" customWidth="1"/>
    <col min="13829" max="13829" width="8.5546875" customWidth="1"/>
    <col min="13830" max="13830" width="10" customWidth="1"/>
    <col min="13831" max="13831" width="5.6640625" customWidth="1"/>
    <col min="13832" max="13832" width="6" customWidth="1"/>
    <col min="13833" max="13833" width="11.88671875" customWidth="1"/>
    <col min="13834" max="13834" width="11.6640625" customWidth="1"/>
    <col min="13835" max="13835" width="7.5546875" customWidth="1"/>
    <col min="13836" max="13836" width="12" customWidth="1"/>
    <col min="13837" max="13837" width="9.88671875" customWidth="1"/>
    <col min="13838" max="13838" width="7.109375" customWidth="1"/>
    <col min="14081" max="14081" width="63.88671875" customWidth="1"/>
    <col min="14082" max="14082" width="5" customWidth="1"/>
    <col min="14083" max="14083" width="4" customWidth="1"/>
    <col min="14084" max="14084" width="9.5546875" customWidth="1"/>
    <col min="14085" max="14085" width="8.5546875" customWidth="1"/>
    <col min="14086" max="14086" width="10" customWidth="1"/>
    <col min="14087" max="14087" width="5.6640625" customWidth="1"/>
    <col min="14088" max="14088" width="6" customWidth="1"/>
    <col min="14089" max="14089" width="11.88671875" customWidth="1"/>
    <col min="14090" max="14090" width="11.6640625" customWidth="1"/>
    <col min="14091" max="14091" width="7.5546875" customWidth="1"/>
    <col min="14092" max="14092" width="12" customWidth="1"/>
    <col min="14093" max="14093" width="9.88671875" customWidth="1"/>
    <col min="14094" max="14094" width="7.109375" customWidth="1"/>
    <col min="14337" max="14337" width="63.88671875" customWidth="1"/>
    <col min="14338" max="14338" width="5" customWidth="1"/>
    <col min="14339" max="14339" width="4" customWidth="1"/>
    <col min="14340" max="14340" width="9.5546875" customWidth="1"/>
    <col min="14341" max="14341" width="8.5546875" customWidth="1"/>
    <col min="14342" max="14342" width="10" customWidth="1"/>
    <col min="14343" max="14343" width="5.6640625" customWidth="1"/>
    <col min="14344" max="14344" width="6" customWidth="1"/>
    <col min="14345" max="14345" width="11.88671875" customWidth="1"/>
    <col min="14346" max="14346" width="11.6640625" customWidth="1"/>
    <col min="14347" max="14347" width="7.5546875" customWidth="1"/>
    <col min="14348" max="14348" width="12" customWidth="1"/>
    <col min="14349" max="14349" width="9.88671875" customWidth="1"/>
    <col min="14350" max="14350" width="7.109375" customWidth="1"/>
    <col min="14593" max="14593" width="63.88671875" customWidth="1"/>
    <col min="14594" max="14594" width="5" customWidth="1"/>
    <col min="14595" max="14595" width="4" customWidth="1"/>
    <col min="14596" max="14596" width="9.5546875" customWidth="1"/>
    <col min="14597" max="14597" width="8.5546875" customWidth="1"/>
    <col min="14598" max="14598" width="10" customWidth="1"/>
    <col min="14599" max="14599" width="5.6640625" customWidth="1"/>
    <col min="14600" max="14600" width="6" customWidth="1"/>
    <col min="14601" max="14601" width="11.88671875" customWidth="1"/>
    <col min="14602" max="14602" width="11.6640625" customWidth="1"/>
    <col min="14603" max="14603" width="7.5546875" customWidth="1"/>
    <col min="14604" max="14604" width="12" customWidth="1"/>
    <col min="14605" max="14605" width="9.88671875" customWidth="1"/>
    <col min="14606" max="14606" width="7.109375" customWidth="1"/>
    <col min="14849" max="14849" width="63.88671875" customWidth="1"/>
    <col min="14850" max="14850" width="5" customWidth="1"/>
    <col min="14851" max="14851" width="4" customWidth="1"/>
    <col min="14852" max="14852" width="9.5546875" customWidth="1"/>
    <col min="14853" max="14853" width="8.5546875" customWidth="1"/>
    <col min="14854" max="14854" width="10" customWidth="1"/>
    <col min="14855" max="14855" width="5.6640625" customWidth="1"/>
    <col min="14856" max="14856" width="6" customWidth="1"/>
    <col min="14857" max="14857" width="11.88671875" customWidth="1"/>
    <col min="14858" max="14858" width="11.6640625" customWidth="1"/>
    <col min="14859" max="14859" width="7.5546875" customWidth="1"/>
    <col min="14860" max="14860" width="12" customWidth="1"/>
    <col min="14861" max="14861" width="9.88671875" customWidth="1"/>
    <col min="14862" max="14862" width="7.109375" customWidth="1"/>
    <col min="15105" max="15105" width="63.88671875" customWidth="1"/>
    <col min="15106" max="15106" width="5" customWidth="1"/>
    <col min="15107" max="15107" width="4" customWidth="1"/>
    <col min="15108" max="15108" width="9.5546875" customWidth="1"/>
    <col min="15109" max="15109" width="8.5546875" customWidth="1"/>
    <col min="15110" max="15110" width="10" customWidth="1"/>
    <col min="15111" max="15111" width="5.6640625" customWidth="1"/>
    <col min="15112" max="15112" width="6" customWidth="1"/>
    <col min="15113" max="15113" width="11.88671875" customWidth="1"/>
    <col min="15114" max="15114" width="11.6640625" customWidth="1"/>
    <col min="15115" max="15115" width="7.5546875" customWidth="1"/>
    <col min="15116" max="15116" width="12" customWidth="1"/>
    <col min="15117" max="15117" width="9.88671875" customWidth="1"/>
    <col min="15118" max="15118" width="7.109375" customWidth="1"/>
    <col min="15361" max="15361" width="63.88671875" customWidth="1"/>
    <col min="15362" max="15362" width="5" customWidth="1"/>
    <col min="15363" max="15363" width="4" customWidth="1"/>
    <col min="15364" max="15364" width="9.5546875" customWidth="1"/>
    <col min="15365" max="15365" width="8.5546875" customWidth="1"/>
    <col min="15366" max="15366" width="10" customWidth="1"/>
    <col min="15367" max="15367" width="5.6640625" customWidth="1"/>
    <col min="15368" max="15368" width="6" customWidth="1"/>
    <col min="15369" max="15369" width="11.88671875" customWidth="1"/>
    <col min="15370" max="15370" width="11.6640625" customWidth="1"/>
    <col min="15371" max="15371" width="7.5546875" customWidth="1"/>
    <col min="15372" max="15372" width="12" customWidth="1"/>
    <col min="15373" max="15373" width="9.88671875" customWidth="1"/>
    <col min="15374" max="15374" width="7.109375" customWidth="1"/>
    <col min="15617" max="15617" width="63.88671875" customWidth="1"/>
    <col min="15618" max="15618" width="5" customWidth="1"/>
    <col min="15619" max="15619" width="4" customWidth="1"/>
    <col min="15620" max="15620" width="9.5546875" customWidth="1"/>
    <col min="15621" max="15621" width="8.5546875" customWidth="1"/>
    <col min="15622" max="15622" width="10" customWidth="1"/>
    <col min="15623" max="15623" width="5.6640625" customWidth="1"/>
    <col min="15624" max="15624" width="6" customWidth="1"/>
    <col min="15625" max="15625" width="11.88671875" customWidth="1"/>
    <col min="15626" max="15626" width="11.6640625" customWidth="1"/>
    <col min="15627" max="15627" width="7.5546875" customWidth="1"/>
    <col min="15628" max="15628" width="12" customWidth="1"/>
    <col min="15629" max="15629" width="9.88671875" customWidth="1"/>
    <col min="15630" max="15630" width="7.109375" customWidth="1"/>
    <col min="15873" max="15873" width="63.88671875" customWidth="1"/>
    <col min="15874" max="15874" width="5" customWidth="1"/>
    <col min="15875" max="15875" width="4" customWidth="1"/>
    <col min="15876" max="15876" width="9.5546875" customWidth="1"/>
    <col min="15877" max="15877" width="8.5546875" customWidth="1"/>
    <col min="15878" max="15878" width="10" customWidth="1"/>
    <col min="15879" max="15879" width="5.6640625" customWidth="1"/>
    <col min="15880" max="15880" width="6" customWidth="1"/>
    <col min="15881" max="15881" width="11.88671875" customWidth="1"/>
    <col min="15882" max="15882" width="11.6640625" customWidth="1"/>
    <col min="15883" max="15883" width="7.5546875" customWidth="1"/>
    <col min="15884" max="15884" width="12" customWidth="1"/>
    <col min="15885" max="15885" width="9.88671875" customWidth="1"/>
    <col min="15886" max="15886" width="7.109375" customWidth="1"/>
    <col min="16129" max="16129" width="63.88671875" customWidth="1"/>
    <col min="16130" max="16130" width="5" customWidth="1"/>
    <col min="16131" max="16131" width="4" customWidth="1"/>
    <col min="16132" max="16132" width="9.5546875" customWidth="1"/>
    <col min="16133" max="16133" width="8.5546875" customWidth="1"/>
    <col min="16134" max="16134" width="10" customWidth="1"/>
    <col min="16135" max="16135" width="5.6640625" customWidth="1"/>
    <col min="16136" max="16136" width="6" customWidth="1"/>
    <col min="16137" max="16137" width="11.88671875" customWidth="1"/>
    <col min="16138" max="16138" width="11.6640625" customWidth="1"/>
    <col min="16139" max="16139" width="7.5546875" customWidth="1"/>
    <col min="16140" max="16140" width="12" customWidth="1"/>
    <col min="16141" max="16141" width="9.88671875" customWidth="1"/>
    <col min="16142" max="16142" width="7.109375" customWidth="1"/>
  </cols>
  <sheetData>
    <row r="1" spans="1:16" s="1" customFormat="1" ht="15" customHeight="1" x14ac:dyDescent="0.25">
      <c r="I1" s="95" t="s">
        <v>248</v>
      </c>
      <c r="J1" s="95"/>
      <c r="K1" s="95"/>
      <c r="L1" s="95"/>
      <c r="M1" s="95"/>
    </row>
    <row r="2" spans="1:16" s="1" customFormat="1" ht="13.8" x14ac:dyDescent="0.25">
      <c r="H2" s="194"/>
      <c r="I2" s="95"/>
      <c r="J2" s="95"/>
      <c r="K2" s="95"/>
      <c r="L2" s="95"/>
      <c r="M2" s="95"/>
    </row>
    <row r="3" spans="1:16" s="1" customFormat="1" ht="3" hidden="1" customHeight="1" x14ac:dyDescent="0.25">
      <c r="H3" s="194"/>
      <c r="I3" s="95"/>
      <c r="J3" s="95"/>
      <c r="K3" s="95"/>
      <c r="L3" s="95"/>
      <c r="M3" s="95"/>
    </row>
    <row r="4" spans="1:16" s="1" customFormat="1" ht="13.8" x14ac:dyDescent="0.25">
      <c r="A4" s="5" t="s">
        <v>118</v>
      </c>
      <c r="B4" s="5"/>
      <c r="C4" s="5"/>
      <c r="D4" s="5"/>
      <c r="E4" s="5"/>
      <c r="F4" s="5"/>
      <c r="G4" s="5"/>
      <c r="H4" s="5"/>
      <c r="I4" s="5"/>
      <c r="J4" s="5"/>
      <c r="K4" s="5"/>
      <c r="L4" s="5"/>
      <c r="M4" s="5"/>
      <c r="N4" s="99"/>
      <c r="O4" s="99"/>
      <c r="P4" s="99"/>
    </row>
    <row r="5" spans="1:16" s="1" customFormat="1" ht="15" customHeight="1" x14ac:dyDescent="0.25">
      <c r="A5" s="96" t="str">
        <f>IF([1]ЗАПОЛНИТЬ!$F$7=1,CONCATENATE([1]шапки!A5),CONCATENATE([1]шапки!A5,[1]шапки!C5))</f>
        <v>про надходження і використання інших надходжень спеціального фонду (форма</v>
      </c>
      <c r="B5" s="96"/>
      <c r="C5" s="96"/>
      <c r="D5" s="96"/>
      <c r="E5" s="96"/>
      <c r="F5" s="96"/>
      <c r="G5" s="96"/>
      <c r="H5" s="96"/>
      <c r="I5" s="97" t="str">
        <f>IF([1]ЗАПОЛНИТЬ!$F$7=1,[1]шапки!C5,[1]шапки!D5)</f>
        <v xml:space="preserve">№ 4-3д, </v>
      </c>
      <c r="J5" s="99" t="str">
        <f>IF([1]ЗАПОЛНИТЬ!$F$7=1,[1]шапки!D5,"")</f>
        <v>№ 4-3м)</v>
      </c>
      <c r="K5" s="99"/>
      <c r="L5" s="101"/>
      <c r="M5" s="101"/>
      <c r="N5" s="99"/>
      <c r="O5" s="99"/>
      <c r="P5" s="99"/>
    </row>
    <row r="6" spans="1:16" s="1" customFormat="1" ht="13.5" customHeight="1" x14ac:dyDescent="0.25">
      <c r="A6" s="5" t="str">
        <f>CONCATENATE("за ",[1]ЗАПОЛНИТЬ!$B$17," ",[1]ЗАПОЛНИТЬ!$C$17)</f>
        <v>за І квартал 2016 р.</v>
      </c>
      <c r="B6" s="5"/>
      <c r="C6" s="5"/>
      <c r="D6" s="5"/>
      <c r="E6" s="5"/>
      <c r="F6" s="5"/>
      <c r="G6" s="5"/>
      <c r="H6" s="5"/>
      <c r="I6" s="5"/>
      <c r="J6" s="5"/>
      <c r="K6" s="5"/>
      <c r="L6" s="5"/>
      <c r="M6" s="5"/>
    </row>
    <row r="7" spans="1:16" s="21" customFormat="1" ht="10.199999999999999" hidden="1" x14ac:dyDescent="0.2"/>
    <row r="8" spans="1:16" s="21" customFormat="1" ht="9.75" customHeight="1" x14ac:dyDescent="0.2">
      <c r="M8" s="102" t="s">
        <v>2</v>
      </c>
      <c r="N8" s="102"/>
    </row>
    <row r="9" spans="1:16" s="21" customFormat="1" ht="22.5" customHeight="1" x14ac:dyDescent="0.25">
      <c r="A9" s="196" t="s">
        <v>3</v>
      </c>
      <c r="B9" s="104" t="str">
        <f>[1]ЗАПОЛНИТЬ!B3</f>
        <v>Відділ освіти Амур - Нижньодніпровської районної у місті ради</v>
      </c>
      <c r="C9" s="104"/>
      <c r="D9" s="104"/>
      <c r="E9" s="104"/>
      <c r="F9" s="104"/>
      <c r="G9" s="104"/>
      <c r="H9" s="104"/>
      <c r="I9" s="104"/>
      <c r="J9" s="104"/>
      <c r="K9" s="197"/>
      <c r="L9" s="198" t="str">
        <f>[1]ЗАПОЛНИТЬ!A13</f>
        <v>за ЄДРПОУ</v>
      </c>
      <c r="M9" s="106" t="str">
        <f>[1]ЗАПОЛНИТЬ!B13</f>
        <v>37969169</v>
      </c>
      <c r="N9" s="106"/>
    </row>
    <row r="10" spans="1:16" s="21" customFormat="1" ht="11.25" customHeight="1" x14ac:dyDescent="0.25">
      <c r="A10" s="107" t="s">
        <v>5</v>
      </c>
      <c r="B10" s="108" t="str">
        <f>[1]ЗАПОЛНИТЬ!B5</f>
        <v>49023,м. Дніпропетровськ, пр.Мануйлівський,31</v>
      </c>
      <c r="C10" s="108"/>
      <c r="D10" s="108"/>
      <c r="E10" s="108"/>
      <c r="F10" s="108"/>
      <c r="G10" s="108"/>
      <c r="H10" s="108"/>
      <c r="I10" s="108"/>
      <c r="J10" s="108"/>
      <c r="K10" s="200"/>
      <c r="L10" s="198" t="str">
        <f>[1]ЗАПОЛНИТЬ!A14</f>
        <v>за КОАТУУ</v>
      </c>
      <c r="M10" s="106">
        <f>[1]ЗАПОЛНИТЬ!B14</f>
        <v>1210136300</v>
      </c>
      <c r="N10" s="106"/>
    </row>
    <row r="11" spans="1:16" s="21" customFormat="1" ht="11.25" customHeight="1" x14ac:dyDescent="0.2">
      <c r="A11" s="107" t="str">
        <f>[1]Ф.4.2.КФК15!A11</f>
        <v>Організаційно-правова форма господарювання</v>
      </c>
      <c r="B11" s="108" t="str">
        <f>[1]ЗАПОЛНИТЬ!D15</f>
        <v>Орган місцевого самоврядування</v>
      </c>
      <c r="C11" s="108"/>
      <c r="D11" s="108"/>
      <c r="E11" s="108"/>
      <c r="F11" s="108"/>
      <c r="G11" s="108"/>
      <c r="H11" s="108"/>
      <c r="I11" s="108"/>
      <c r="J11" s="108"/>
      <c r="K11" s="200"/>
      <c r="L11" s="198" t="str">
        <f>[1]ЗАПОЛНИТЬ!A15</f>
        <v>за КОПФГ</v>
      </c>
      <c r="M11" s="109">
        <f>[1]ЗАПОЛНИТЬ!B15</f>
        <v>420</v>
      </c>
      <c r="N11" s="109"/>
    </row>
    <row r="12" spans="1:16" s="21" customFormat="1" ht="11.25" customHeight="1" x14ac:dyDescent="0.2">
      <c r="A12" s="242" t="s">
        <v>119</v>
      </c>
      <c r="B12" s="242"/>
      <c r="C12" s="207"/>
      <c r="D12" s="111" t="str">
        <f>[1]ЗАПОЛНИТЬ!H9</f>
        <v>-</v>
      </c>
      <c r="E12" s="243" t="str">
        <f>IF(D12&gt;0,VLOOKUP(D12,'[1]ДовидникКВК(ГОС)'!A$1:B$65536,2,FALSE),"")</f>
        <v>-</v>
      </c>
      <c r="F12" s="243"/>
      <c r="G12" s="243"/>
      <c r="H12" s="243"/>
      <c r="I12" s="243"/>
      <c r="J12" s="243"/>
      <c r="K12" s="244"/>
      <c r="L12" s="114"/>
      <c r="M12" s="114"/>
      <c r="N12" s="199"/>
    </row>
    <row r="13" spans="1:16" s="21" customFormat="1" ht="10.199999999999999" x14ac:dyDescent="0.2">
      <c r="A13" s="110" t="s">
        <v>120</v>
      </c>
      <c r="B13" s="110"/>
      <c r="C13" s="207"/>
      <c r="D13" s="265"/>
      <c r="E13" s="118" t="str">
        <f>IF(D13&gt;0,VLOOKUP(D13,[1]ДовидникКПК!B$1:C$65536,2,FALSE),"")</f>
        <v/>
      </c>
      <c r="F13" s="118"/>
      <c r="G13" s="118"/>
      <c r="H13" s="118"/>
      <c r="I13" s="118"/>
      <c r="J13" s="118"/>
      <c r="K13" s="118"/>
      <c r="L13" s="118"/>
      <c r="M13" s="118"/>
      <c r="N13" s="199"/>
    </row>
    <row r="14" spans="1:16" s="21" customFormat="1" ht="12" customHeight="1" x14ac:dyDescent="0.2">
      <c r="A14" s="110" t="s">
        <v>8</v>
      </c>
      <c r="B14" s="110"/>
      <c r="C14" s="207"/>
      <c r="D14" s="201" t="str">
        <f>[1]ЗАПОЛНИТЬ!H10</f>
        <v>10</v>
      </c>
      <c r="E14" s="112" t="str">
        <f>[1]ЗАПОЛНИТЬ!I10</f>
        <v>Орган з питань освіти і науки</v>
      </c>
      <c r="F14" s="112"/>
      <c r="G14" s="112"/>
      <c r="H14" s="112"/>
      <c r="I14" s="112"/>
      <c r="J14" s="112"/>
      <c r="K14" s="112"/>
      <c r="L14" s="112"/>
      <c r="M14" s="112"/>
      <c r="N14" s="199"/>
    </row>
    <row r="15" spans="1:16" s="21" customFormat="1" ht="43.5" customHeight="1" x14ac:dyDescent="0.2">
      <c r="A15" s="110" t="s">
        <v>121</v>
      </c>
      <c r="B15" s="110"/>
      <c r="C15" s="207"/>
      <c r="D15" s="172" t="s">
        <v>231</v>
      </c>
      <c r="E15" s="112" t="str">
        <f>IF(D15&gt;0,VLOOKUP(D15,[1]ДовидникКФК!A$1:B$65536,2,FALSE),"")</f>
        <v>Загальноосвітні школи (в т.ч. школа-дитячий садок, інтернат при школі), спеціалізовані школи, ліцеї, гімназії, колегіуми</v>
      </c>
      <c r="F15" s="112"/>
      <c r="G15" s="112"/>
      <c r="H15" s="112"/>
      <c r="I15" s="112"/>
      <c r="J15" s="112"/>
      <c r="K15" s="112"/>
      <c r="L15" s="112"/>
      <c r="M15" s="112"/>
      <c r="N15" s="199"/>
    </row>
    <row r="16" spans="1:16" s="21" customFormat="1" ht="10.199999999999999" x14ac:dyDescent="0.2">
      <c r="A16" s="122" t="s">
        <v>249</v>
      </c>
    </row>
    <row r="17" spans="1:14" s="21" customFormat="1" ht="10.8" thickBot="1" x14ac:dyDescent="0.25">
      <c r="A17" s="122" t="s">
        <v>10</v>
      </c>
    </row>
    <row r="18" spans="1:14" s="21" customFormat="1" ht="20.25" customHeight="1" thickTop="1" thickBot="1" x14ac:dyDescent="0.25">
      <c r="A18" s="29" t="s">
        <v>124</v>
      </c>
      <c r="B18" s="123" t="s">
        <v>235</v>
      </c>
      <c r="C18" s="123" t="s">
        <v>13</v>
      </c>
      <c r="D18" s="123" t="s">
        <v>250</v>
      </c>
      <c r="E18" s="123" t="s">
        <v>251</v>
      </c>
      <c r="F18" s="123" t="s">
        <v>127</v>
      </c>
      <c r="G18" s="123"/>
      <c r="H18" s="123" t="s">
        <v>252</v>
      </c>
      <c r="I18" s="123" t="s">
        <v>238</v>
      </c>
      <c r="J18" s="123" t="s">
        <v>132</v>
      </c>
      <c r="K18" s="123"/>
      <c r="L18" s="123" t="s">
        <v>133</v>
      </c>
      <c r="M18" s="123" t="s">
        <v>134</v>
      </c>
      <c r="N18" s="123"/>
    </row>
    <row r="19" spans="1:14" s="21" customFormat="1" ht="11.4" thickTop="1" thickBot="1" x14ac:dyDescent="0.25">
      <c r="A19" s="29"/>
      <c r="B19" s="123"/>
      <c r="C19" s="123"/>
      <c r="D19" s="123"/>
      <c r="E19" s="123"/>
      <c r="F19" s="123" t="s">
        <v>135</v>
      </c>
      <c r="G19" s="124" t="s">
        <v>136</v>
      </c>
      <c r="H19" s="123"/>
      <c r="I19" s="123"/>
      <c r="J19" s="123" t="s">
        <v>135</v>
      </c>
      <c r="K19" s="124" t="s">
        <v>142</v>
      </c>
      <c r="L19" s="123"/>
      <c r="M19" s="123" t="s">
        <v>135</v>
      </c>
      <c r="N19" s="266" t="s">
        <v>136</v>
      </c>
    </row>
    <row r="20" spans="1:14" s="21" customFormat="1" ht="60" customHeight="1" thickTop="1" thickBot="1" x14ac:dyDescent="0.25">
      <c r="A20" s="29"/>
      <c r="B20" s="123"/>
      <c r="C20" s="123"/>
      <c r="D20" s="123"/>
      <c r="E20" s="123"/>
      <c r="F20" s="123"/>
      <c r="G20" s="124"/>
      <c r="H20" s="123"/>
      <c r="I20" s="123"/>
      <c r="J20" s="123"/>
      <c r="K20" s="124"/>
      <c r="L20" s="123"/>
      <c r="M20" s="123"/>
      <c r="N20" s="266"/>
    </row>
    <row r="21" spans="1:14" s="21" customFormat="1" ht="11.4" thickTop="1" thickBot="1" x14ac:dyDescent="0.25">
      <c r="A21" s="247">
        <v>1</v>
      </c>
      <c r="B21" s="247">
        <v>2</v>
      </c>
      <c r="C21" s="247">
        <v>3</v>
      </c>
      <c r="D21" s="247">
        <v>4</v>
      </c>
      <c r="E21" s="247">
        <v>5</v>
      </c>
      <c r="F21" s="247">
        <v>6</v>
      </c>
      <c r="G21" s="247">
        <v>7</v>
      </c>
      <c r="H21" s="247">
        <v>8</v>
      </c>
      <c r="I21" s="247">
        <v>9</v>
      </c>
      <c r="J21" s="247">
        <v>10</v>
      </c>
      <c r="K21" s="247">
        <v>11</v>
      </c>
      <c r="L21" s="247">
        <v>12</v>
      </c>
      <c r="M21" s="247">
        <v>13</v>
      </c>
      <c r="N21" s="247">
        <v>14</v>
      </c>
    </row>
    <row r="22" spans="1:14" s="21" customFormat="1" ht="11.4" thickTop="1" thickBot="1" x14ac:dyDescent="0.25">
      <c r="A22" s="64" t="s">
        <v>253</v>
      </c>
      <c r="B22" s="64" t="s">
        <v>144</v>
      </c>
      <c r="C22" s="128" t="s">
        <v>145</v>
      </c>
      <c r="D22" s="129">
        <f>D24+D59+D79+D84</f>
        <v>0</v>
      </c>
      <c r="E22" s="129">
        <f>E26+E29+E32+E33+E37+E45+E46+E86+E54</f>
        <v>0</v>
      </c>
      <c r="F22" s="129">
        <f t="shared" ref="F22:L22" si="0">F24+F59+F79+F84</f>
        <v>0</v>
      </c>
      <c r="G22" s="129">
        <f t="shared" si="0"/>
        <v>0</v>
      </c>
      <c r="H22" s="129">
        <f t="shared" si="0"/>
        <v>0</v>
      </c>
      <c r="I22" s="129">
        <f t="shared" si="0"/>
        <v>0</v>
      </c>
      <c r="J22" s="129">
        <f t="shared" si="0"/>
        <v>0</v>
      </c>
      <c r="K22" s="129">
        <f t="shared" si="0"/>
        <v>0</v>
      </c>
      <c r="L22" s="129">
        <f t="shared" si="0"/>
        <v>70.28</v>
      </c>
      <c r="M22" s="129">
        <f>F22-H22+I22-J22</f>
        <v>0</v>
      </c>
      <c r="N22" s="129">
        <f>N24+N59+N79+N84</f>
        <v>0</v>
      </c>
    </row>
    <row r="23" spans="1:14" s="21" customFormat="1" ht="11.4" thickTop="1" thickBot="1" x14ac:dyDescent="0.25">
      <c r="A23" s="125" t="s">
        <v>158</v>
      </c>
      <c r="B23" s="64"/>
      <c r="C23" s="128"/>
      <c r="D23" s="129"/>
      <c r="E23" s="129"/>
      <c r="F23" s="129"/>
      <c r="G23" s="129"/>
      <c r="H23" s="129"/>
      <c r="I23" s="129"/>
      <c r="J23" s="129"/>
      <c r="K23" s="129"/>
      <c r="L23" s="129"/>
      <c r="M23" s="129"/>
      <c r="N23" s="129"/>
    </row>
    <row r="24" spans="1:14" s="21" customFormat="1" ht="11.4" thickTop="1" thickBot="1" x14ac:dyDescent="0.25">
      <c r="A24" s="125" t="s">
        <v>159</v>
      </c>
      <c r="B24" s="64">
        <v>2000</v>
      </c>
      <c r="C24" s="128" t="s">
        <v>147</v>
      </c>
      <c r="D24" s="129">
        <f t="shared" ref="D24:J24" si="1">D25+D30+D47+D50+D54+D58</f>
        <v>0</v>
      </c>
      <c r="E24" s="129">
        <v>0</v>
      </c>
      <c r="F24" s="129">
        <f>F25+F30+F47+F50+F54+F58</f>
        <v>0</v>
      </c>
      <c r="G24" s="129">
        <f>G25+G30+G47+G50+G54+G58</f>
        <v>0</v>
      </c>
      <c r="H24" s="129">
        <f t="shared" si="1"/>
        <v>0</v>
      </c>
      <c r="I24" s="129">
        <f t="shared" si="1"/>
        <v>0</v>
      </c>
      <c r="J24" s="129">
        <f t="shared" si="1"/>
        <v>0</v>
      </c>
      <c r="K24" s="129">
        <f>K25+K30+K47+K50+K54+K58</f>
        <v>0</v>
      </c>
      <c r="L24" s="129">
        <f>L25+L30+L47+L50+L54+L58</f>
        <v>0</v>
      </c>
      <c r="M24" s="129">
        <f>F24-H24+I24-J24</f>
        <v>0</v>
      </c>
      <c r="N24" s="129">
        <f>N25+N30+N47+N50+N54+N58</f>
        <v>0</v>
      </c>
    </row>
    <row r="25" spans="1:14" s="21" customFormat="1" ht="11.4" thickTop="1" thickBot="1" x14ac:dyDescent="0.25">
      <c r="A25" s="133" t="s">
        <v>161</v>
      </c>
      <c r="B25" s="64">
        <v>2100</v>
      </c>
      <c r="C25" s="128" t="s">
        <v>149</v>
      </c>
      <c r="D25" s="129">
        <f>D26+D29</f>
        <v>0</v>
      </c>
      <c r="E25" s="129">
        <v>0</v>
      </c>
      <c r="F25" s="129">
        <f t="shared" ref="F25:L25" si="2">F26+F29</f>
        <v>0</v>
      </c>
      <c r="G25" s="129">
        <f t="shared" si="2"/>
        <v>0</v>
      </c>
      <c r="H25" s="129">
        <f t="shared" si="2"/>
        <v>0</v>
      </c>
      <c r="I25" s="129">
        <f t="shared" si="2"/>
        <v>0</v>
      </c>
      <c r="J25" s="129">
        <f t="shared" si="2"/>
        <v>0</v>
      </c>
      <c r="K25" s="129">
        <f t="shared" si="2"/>
        <v>0</v>
      </c>
      <c r="L25" s="129">
        <f t="shared" si="2"/>
        <v>0</v>
      </c>
      <c r="M25" s="129">
        <f t="shared" ref="M25:M85" si="3">F25-H25+I25-J25</f>
        <v>0</v>
      </c>
      <c r="N25" s="129">
        <f>N26+N29</f>
        <v>0</v>
      </c>
    </row>
    <row r="26" spans="1:14" s="21" customFormat="1" ht="11.4" thickTop="1" thickBot="1" x14ac:dyDescent="0.25">
      <c r="A26" s="134" t="s">
        <v>163</v>
      </c>
      <c r="B26" s="135">
        <v>2110</v>
      </c>
      <c r="C26" s="216" t="s">
        <v>151</v>
      </c>
      <c r="D26" s="267">
        <f t="shared" ref="D26:L26" si="4">SUM(D27:D28)</f>
        <v>0</v>
      </c>
      <c r="E26" s="268">
        <v>0</v>
      </c>
      <c r="F26" s="267">
        <f>SUM(F27:F28)</f>
        <v>0</v>
      </c>
      <c r="G26" s="267">
        <f>SUM(G27:G28)</f>
        <v>0</v>
      </c>
      <c r="H26" s="267">
        <f t="shared" si="4"/>
        <v>0</v>
      </c>
      <c r="I26" s="267">
        <f t="shared" si="4"/>
        <v>0</v>
      </c>
      <c r="J26" s="267">
        <f t="shared" si="4"/>
        <v>0</v>
      </c>
      <c r="K26" s="267">
        <f>SUM(K27:K28)</f>
        <v>0</v>
      </c>
      <c r="L26" s="267">
        <f t="shared" si="4"/>
        <v>0</v>
      </c>
      <c r="M26" s="129">
        <f t="shared" si="3"/>
        <v>0</v>
      </c>
      <c r="N26" s="267">
        <f>SUM(N27:N28)</f>
        <v>0</v>
      </c>
    </row>
    <row r="27" spans="1:14" s="21" customFormat="1" ht="11.4" thickTop="1" thickBot="1" x14ac:dyDescent="0.25">
      <c r="A27" s="136" t="s">
        <v>164</v>
      </c>
      <c r="B27" s="125">
        <v>2111</v>
      </c>
      <c r="C27" s="248" t="s">
        <v>153</v>
      </c>
      <c r="D27" s="269">
        <v>0</v>
      </c>
      <c r="E27" s="270">
        <v>0</v>
      </c>
      <c r="F27" s="269">
        <v>0</v>
      </c>
      <c r="G27" s="269">
        <v>0</v>
      </c>
      <c r="H27" s="269">
        <v>0</v>
      </c>
      <c r="I27" s="269">
        <v>0</v>
      </c>
      <c r="J27" s="269">
        <v>0</v>
      </c>
      <c r="K27" s="269">
        <v>0</v>
      </c>
      <c r="L27" s="269">
        <v>0</v>
      </c>
      <c r="M27" s="129">
        <f t="shared" si="3"/>
        <v>0</v>
      </c>
      <c r="N27" s="269">
        <v>0</v>
      </c>
    </row>
    <row r="28" spans="1:14" s="21" customFormat="1" ht="11.4" thickTop="1" thickBot="1" x14ac:dyDescent="0.25">
      <c r="A28" s="136" t="s">
        <v>165</v>
      </c>
      <c r="B28" s="125">
        <v>2112</v>
      </c>
      <c r="C28" s="248" t="s">
        <v>155</v>
      </c>
      <c r="D28" s="269">
        <v>0</v>
      </c>
      <c r="E28" s="270">
        <v>0</v>
      </c>
      <c r="F28" s="269">
        <v>0</v>
      </c>
      <c r="G28" s="269">
        <v>0</v>
      </c>
      <c r="H28" s="269">
        <v>0</v>
      </c>
      <c r="I28" s="269">
        <v>0</v>
      </c>
      <c r="J28" s="269">
        <v>0</v>
      </c>
      <c r="K28" s="269">
        <v>0</v>
      </c>
      <c r="L28" s="269">
        <v>0</v>
      </c>
      <c r="M28" s="129">
        <f t="shared" si="3"/>
        <v>0</v>
      </c>
      <c r="N28" s="269">
        <v>0</v>
      </c>
    </row>
    <row r="29" spans="1:14" s="21" customFormat="1" ht="11.25" customHeight="1" thickTop="1" thickBot="1" x14ac:dyDescent="0.25">
      <c r="A29" s="137" t="s">
        <v>166</v>
      </c>
      <c r="B29" s="135">
        <v>2120</v>
      </c>
      <c r="C29" s="216" t="s">
        <v>157</v>
      </c>
      <c r="D29" s="268">
        <v>0</v>
      </c>
      <c r="E29" s="268">
        <v>0</v>
      </c>
      <c r="F29" s="268">
        <v>0</v>
      </c>
      <c r="G29" s="268">
        <v>0</v>
      </c>
      <c r="H29" s="268">
        <v>0</v>
      </c>
      <c r="I29" s="268">
        <v>0</v>
      </c>
      <c r="J29" s="268">
        <v>0</v>
      </c>
      <c r="K29" s="268">
        <v>0</v>
      </c>
      <c r="L29" s="268">
        <v>0</v>
      </c>
      <c r="M29" s="129">
        <f t="shared" si="3"/>
        <v>0</v>
      </c>
      <c r="N29" s="268">
        <v>0</v>
      </c>
    </row>
    <row r="30" spans="1:14" s="21" customFormat="1" ht="11.4" thickTop="1" thickBot="1" x14ac:dyDescent="0.25">
      <c r="A30" s="138" t="s">
        <v>167</v>
      </c>
      <c r="B30" s="64">
        <v>2200</v>
      </c>
      <c r="C30" s="128" t="s">
        <v>160</v>
      </c>
      <c r="D30" s="271">
        <f>SUM(D31:D37)+D44</f>
        <v>0</v>
      </c>
      <c r="E30" s="271">
        <v>0</v>
      </c>
      <c r="F30" s="271">
        <f t="shared" ref="F30:L30" si="5">SUM(F31:F37)+F44</f>
        <v>0</v>
      </c>
      <c r="G30" s="271">
        <f t="shared" si="5"/>
        <v>0</v>
      </c>
      <c r="H30" s="271">
        <f t="shared" si="5"/>
        <v>0</v>
      </c>
      <c r="I30" s="271">
        <f t="shared" si="5"/>
        <v>0</v>
      </c>
      <c r="J30" s="271">
        <f t="shared" si="5"/>
        <v>0</v>
      </c>
      <c r="K30" s="271">
        <f t="shared" si="5"/>
        <v>0</v>
      </c>
      <c r="L30" s="271">
        <f t="shared" si="5"/>
        <v>0</v>
      </c>
      <c r="M30" s="129">
        <f t="shared" si="3"/>
        <v>0</v>
      </c>
      <c r="N30" s="271">
        <f>SUM(N31:N37)+N44</f>
        <v>0</v>
      </c>
    </row>
    <row r="31" spans="1:14" s="21" customFormat="1" ht="11.4" thickTop="1" thickBot="1" x14ac:dyDescent="0.25">
      <c r="A31" s="134" t="s">
        <v>168</v>
      </c>
      <c r="B31" s="135">
        <v>2210</v>
      </c>
      <c r="C31" s="216" t="s">
        <v>162</v>
      </c>
      <c r="D31" s="268">
        <v>0</v>
      </c>
      <c r="E31" s="267">
        <v>0</v>
      </c>
      <c r="F31" s="268">
        <v>0</v>
      </c>
      <c r="G31" s="268">
        <v>0</v>
      </c>
      <c r="H31" s="268">
        <v>0</v>
      </c>
      <c r="I31" s="268">
        <v>0</v>
      </c>
      <c r="J31" s="268">
        <v>0</v>
      </c>
      <c r="K31" s="268">
        <v>0</v>
      </c>
      <c r="L31" s="268">
        <v>0</v>
      </c>
      <c r="M31" s="129">
        <f t="shared" si="3"/>
        <v>0</v>
      </c>
      <c r="N31" s="268">
        <v>0</v>
      </c>
    </row>
    <row r="32" spans="1:14" s="21" customFormat="1" ht="11.4" thickTop="1" thickBot="1" x14ac:dyDescent="0.25">
      <c r="A32" s="134" t="s">
        <v>169</v>
      </c>
      <c r="B32" s="135">
        <v>2220</v>
      </c>
      <c r="C32" s="135">
        <v>100</v>
      </c>
      <c r="D32" s="268">
        <v>0</v>
      </c>
      <c r="E32" s="268">
        <v>0</v>
      </c>
      <c r="F32" s="268">
        <v>0</v>
      </c>
      <c r="G32" s="268">
        <v>0</v>
      </c>
      <c r="H32" s="268">
        <v>0</v>
      </c>
      <c r="I32" s="268">
        <v>0</v>
      </c>
      <c r="J32" s="268">
        <v>0</v>
      </c>
      <c r="K32" s="268">
        <v>0</v>
      </c>
      <c r="L32" s="268">
        <v>0</v>
      </c>
      <c r="M32" s="129">
        <f t="shared" si="3"/>
        <v>0</v>
      </c>
      <c r="N32" s="268">
        <v>0</v>
      </c>
    </row>
    <row r="33" spans="1:14" s="21" customFormat="1" ht="11.4" thickTop="1" thickBot="1" x14ac:dyDescent="0.25">
      <c r="A33" s="134" t="s">
        <v>170</v>
      </c>
      <c r="B33" s="135">
        <v>2230</v>
      </c>
      <c r="C33" s="135">
        <v>110</v>
      </c>
      <c r="D33" s="268">
        <v>0</v>
      </c>
      <c r="E33" s="268">
        <v>0</v>
      </c>
      <c r="F33" s="268">
        <v>0</v>
      </c>
      <c r="G33" s="268">
        <v>0</v>
      </c>
      <c r="H33" s="268">
        <v>0</v>
      </c>
      <c r="I33" s="268">
        <v>0</v>
      </c>
      <c r="J33" s="268">
        <v>0</v>
      </c>
      <c r="K33" s="268">
        <v>0</v>
      </c>
      <c r="L33" s="268">
        <v>0</v>
      </c>
      <c r="M33" s="129">
        <f t="shared" si="3"/>
        <v>0</v>
      </c>
      <c r="N33" s="268">
        <v>0</v>
      </c>
    </row>
    <row r="34" spans="1:14" s="21" customFormat="1" ht="11.4" thickTop="1" thickBot="1" x14ac:dyDescent="0.25">
      <c r="A34" s="134" t="s">
        <v>171</v>
      </c>
      <c r="B34" s="135">
        <v>2240</v>
      </c>
      <c r="C34" s="135">
        <v>120</v>
      </c>
      <c r="D34" s="268">
        <v>0</v>
      </c>
      <c r="E34" s="267">
        <v>0</v>
      </c>
      <c r="F34" s="268">
        <v>0</v>
      </c>
      <c r="G34" s="268">
        <v>0</v>
      </c>
      <c r="H34" s="268">
        <v>0</v>
      </c>
      <c r="I34" s="268">
        <v>0</v>
      </c>
      <c r="J34" s="268">
        <v>0</v>
      </c>
      <c r="K34" s="268">
        <v>0</v>
      </c>
      <c r="L34" s="268">
        <v>0</v>
      </c>
      <c r="M34" s="129">
        <f t="shared" si="3"/>
        <v>0</v>
      </c>
      <c r="N34" s="268">
        <v>0</v>
      </c>
    </row>
    <row r="35" spans="1:14" s="21" customFormat="1" ht="11.4" thickTop="1" thickBot="1" x14ac:dyDescent="0.25">
      <c r="A35" s="134" t="s">
        <v>172</v>
      </c>
      <c r="B35" s="135">
        <v>2250</v>
      </c>
      <c r="C35" s="135">
        <v>130</v>
      </c>
      <c r="D35" s="268">
        <v>0</v>
      </c>
      <c r="E35" s="267">
        <v>0</v>
      </c>
      <c r="F35" s="268">
        <v>0</v>
      </c>
      <c r="G35" s="268">
        <v>0</v>
      </c>
      <c r="H35" s="268">
        <v>0</v>
      </c>
      <c r="I35" s="268">
        <v>0</v>
      </c>
      <c r="J35" s="268">
        <v>0</v>
      </c>
      <c r="K35" s="268">
        <v>0</v>
      </c>
      <c r="L35" s="268">
        <v>0</v>
      </c>
      <c r="M35" s="129">
        <f t="shared" si="3"/>
        <v>0</v>
      </c>
      <c r="N35" s="268">
        <v>0</v>
      </c>
    </row>
    <row r="36" spans="1:14" s="21" customFormat="1" ht="12.75" customHeight="1" thickTop="1" thickBot="1" x14ac:dyDescent="0.25">
      <c r="A36" s="137" t="s">
        <v>173</v>
      </c>
      <c r="B36" s="135">
        <v>2260</v>
      </c>
      <c r="C36" s="135">
        <v>140</v>
      </c>
      <c r="D36" s="268">
        <v>0</v>
      </c>
      <c r="E36" s="267">
        <v>0</v>
      </c>
      <c r="F36" s="268">
        <v>0</v>
      </c>
      <c r="G36" s="268">
        <v>0</v>
      </c>
      <c r="H36" s="268">
        <v>0</v>
      </c>
      <c r="I36" s="268">
        <v>0</v>
      </c>
      <c r="J36" s="268">
        <v>0</v>
      </c>
      <c r="K36" s="268">
        <v>0</v>
      </c>
      <c r="L36" s="268">
        <v>0</v>
      </c>
      <c r="M36" s="129">
        <f t="shared" si="3"/>
        <v>0</v>
      </c>
      <c r="N36" s="268">
        <v>0</v>
      </c>
    </row>
    <row r="37" spans="1:14" s="21" customFormat="1" ht="11.4" thickTop="1" thickBot="1" x14ac:dyDescent="0.25">
      <c r="A37" s="137" t="s">
        <v>174</v>
      </c>
      <c r="B37" s="135">
        <v>2270</v>
      </c>
      <c r="C37" s="135">
        <v>150</v>
      </c>
      <c r="D37" s="267">
        <f>SUM(D38:D43)</f>
        <v>0</v>
      </c>
      <c r="E37" s="268">
        <v>0</v>
      </c>
      <c r="F37" s="267">
        <f t="shared" ref="F37:L37" si="6">SUM(F38:F43)</f>
        <v>0</v>
      </c>
      <c r="G37" s="267">
        <f t="shared" si="6"/>
        <v>0</v>
      </c>
      <c r="H37" s="267">
        <f t="shared" si="6"/>
        <v>0</v>
      </c>
      <c r="I37" s="267">
        <f t="shared" si="6"/>
        <v>0</v>
      </c>
      <c r="J37" s="267">
        <f t="shared" si="6"/>
        <v>0</v>
      </c>
      <c r="K37" s="267">
        <f t="shared" si="6"/>
        <v>0</v>
      </c>
      <c r="L37" s="267">
        <f t="shared" si="6"/>
        <v>0</v>
      </c>
      <c r="M37" s="129">
        <f t="shared" si="3"/>
        <v>0</v>
      </c>
      <c r="N37" s="267">
        <f>SUM(N38:N43)</f>
        <v>0</v>
      </c>
    </row>
    <row r="38" spans="1:14" s="21" customFormat="1" ht="11.4" thickTop="1" thickBot="1" x14ac:dyDescent="0.25">
      <c r="A38" s="136" t="s">
        <v>175</v>
      </c>
      <c r="B38" s="125">
        <v>2271</v>
      </c>
      <c r="C38" s="125">
        <v>160</v>
      </c>
      <c r="D38" s="269">
        <v>0</v>
      </c>
      <c r="E38" s="270">
        <v>0</v>
      </c>
      <c r="F38" s="269">
        <v>0</v>
      </c>
      <c r="G38" s="269">
        <v>0</v>
      </c>
      <c r="H38" s="269">
        <v>0</v>
      </c>
      <c r="I38" s="269">
        <v>0</v>
      </c>
      <c r="J38" s="269">
        <v>0</v>
      </c>
      <c r="K38" s="269">
        <v>0</v>
      </c>
      <c r="L38" s="269">
        <v>0</v>
      </c>
      <c r="M38" s="129">
        <f t="shared" si="3"/>
        <v>0</v>
      </c>
      <c r="N38" s="269">
        <v>0</v>
      </c>
    </row>
    <row r="39" spans="1:14" s="21" customFormat="1" ht="11.4" thickTop="1" thickBot="1" x14ac:dyDescent="0.25">
      <c r="A39" s="136" t="s">
        <v>176</v>
      </c>
      <c r="B39" s="125">
        <v>2272</v>
      </c>
      <c r="C39" s="125">
        <v>170</v>
      </c>
      <c r="D39" s="269">
        <v>0</v>
      </c>
      <c r="E39" s="270">
        <v>0</v>
      </c>
      <c r="F39" s="269">
        <v>0</v>
      </c>
      <c r="G39" s="269">
        <v>0</v>
      </c>
      <c r="H39" s="269">
        <v>0</v>
      </c>
      <c r="I39" s="269">
        <v>0</v>
      </c>
      <c r="J39" s="269">
        <v>0</v>
      </c>
      <c r="K39" s="269">
        <v>0</v>
      </c>
      <c r="L39" s="269">
        <v>0</v>
      </c>
      <c r="M39" s="129">
        <f t="shared" si="3"/>
        <v>0</v>
      </c>
      <c r="N39" s="269">
        <v>0</v>
      </c>
    </row>
    <row r="40" spans="1:14" s="21" customFormat="1" ht="11.4" thickTop="1" thickBot="1" x14ac:dyDescent="0.25">
      <c r="A40" s="136" t="s">
        <v>177</v>
      </c>
      <c r="B40" s="125">
        <v>2273</v>
      </c>
      <c r="C40" s="125">
        <v>180</v>
      </c>
      <c r="D40" s="269">
        <v>0</v>
      </c>
      <c r="E40" s="270">
        <v>0</v>
      </c>
      <c r="F40" s="269">
        <v>0</v>
      </c>
      <c r="G40" s="269">
        <v>0</v>
      </c>
      <c r="H40" s="269">
        <v>0</v>
      </c>
      <c r="I40" s="269">
        <v>0</v>
      </c>
      <c r="J40" s="269">
        <v>0</v>
      </c>
      <c r="K40" s="269">
        <v>0</v>
      </c>
      <c r="L40" s="269">
        <v>0</v>
      </c>
      <c r="M40" s="129">
        <f t="shared" si="3"/>
        <v>0</v>
      </c>
      <c r="N40" s="269">
        <v>0</v>
      </c>
    </row>
    <row r="41" spans="1:14" s="21" customFormat="1" ht="11.4" thickTop="1" thickBot="1" x14ac:dyDescent="0.25">
      <c r="A41" s="136" t="s">
        <v>178</v>
      </c>
      <c r="B41" s="125">
        <v>2274</v>
      </c>
      <c r="C41" s="125">
        <v>190</v>
      </c>
      <c r="D41" s="269">
        <v>0</v>
      </c>
      <c r="E41" s="270">
        <v>0</v>
      </c>
      <c r="F41" s="269">
        <v>0</v>
      </c>
      <c r="G41" s="269">
        <v>0</v>
      </c>
      <c r="H41" s="269">
        <v>0</v>
      </c>
      <c r="I41" s="269">
        <v>0</v>
      </c>
      <c r="J41" s="269">
        <v>0</v>
      </c>
      <c r="K41" s="269">
        <v>0</v>
      </c>
      <c r="L41" s="269">
        <v>0</v>
      </c>
      <c r="M41" s="129">
        <f t="shared" si="3"/>
        <v>0</v>
      </c>
      <c r="N41" s="269">
        <v>0</v>
      </c>
    </row>
    <row r="42" spans="1:14" s="21" customFormat="1" ht="11.4" thickTop="1" thickBot="1" x14ac:dyDescent="0.25">
      <c r="A42" s="136" t="s">
        <v>179</v>
      </c>
      <c r="B42" s="125">
        <v>2275</v>
      </c>
      <c r="C42" s="125">
        <v>200</v>
      </c>
      <c r="D42" s="269">
        <v>0</v>
      </c>
      <c r="E42" s="270">
        <v>0</v>
      </c>
      <c r="F42" s="269">
        <v>0</v>
      </c>
      <c r="G42" s="269">
        <v>0</v>
      </c>
      <c r="H42" s="269">
        <v>0</v>
      </c>
      <c r="I42" s="269">
        <v>0</v>
      </c>
      <c r="J42" s="269">
        <v>0</v>
      </c>
      <c r="K42" s="269">
        <v>0</v>
      </c>
      <c r="L42" s="269">
        <v>0</v>
      </c>
      <c r="M42" s="129">
        <f t="shared" si="3"/>
        <v>0</v>
      </c>
      <c r="N42" s="269">
        <v>0</v>
      </c>
    </row>
    <row r="43" spans="1:14" s="21" customFormat="1" ht="11.4" thickTop="1" thickBot="1" x14ac:dyDescent="0.25">
      <c r="A43" s="136" t="s">
        <v>180</v>
      </c>
      <c r="B43" s="125">
        <v>2276</v>
      </c>
      <c r="C43" s="125">
        <v>210</v>
      </c>
      <c r="D43" s="269">
        <v>0</v>
      </c>
      <c r="E43" s="270">
        <v>0</v>
      </c>
      <c r="F43" s="269">
        <v>0</v>
      </c>
      <c r="G43" s="269">
        <v>0</v>
      </c>
      <c r="H43" s="269">
        <v>0</v>
      </c>
      <c r="I43" s="269">
        <v>0</v>
      </c>
      <c r="J43" s="269">
        <v>0</v>
      </c>
      <c r="K43" s="269">
        <v>0</v>
      </c>
      <c r="L43" s="269">
        <v>0</v>
      </c>
      <c r="M43" s="129">
        <f t="shared" si="3"/>
        <v>0</v>
      </c>
      <c r="N43" s="269">
        <v>0</v>
      </c>
    </row>
    <row r="44" spans="1:14" s="21" customFormat="1" ht="12" customHeight="1" thickTop="1" thickBot="1" x14ac:dyDescent="0.25">
      <c r="A44" s="137" t="s">
        <v>181</v>
      </c>
      <c r="B44" s="135">
        <v>2280</v>
      </c>
      <c r="C44" s="135">
        <v>220</v>
      </c>
      <c r="D44" s="267">
        <f>SUM(D45:D46)</f>
        <v>0</v>
      </c>
      <c r="E44" s="267">
        <v>0</v>
      </c>
      <c r="F44" s="267">
        <f t="shared" ref="F44:L44" si="7">SUM(F45:F46)</f>
        <v>0</v>
      </c>
      <c r="G44" s="267">
        <f t="shared" si="7"/>
        <v>0</v>
      </c>
      <c r="H44" s="267">
        <f t="shared" si="7"/>
        <v>0</v>
      </c>
      <c r="I44" s="267">
        <f t="shared" si="7"/>
        <v>0</v>
      </c>
      <c r="J44" s="267">
        <f t="shared" si="7"/>
        <v>0</v>
      </c>
      <c r="K44" s="267">
        <f t="shared" si="7"/>
        <v>0</v>
      </c>
      <c r="L44" s="267">
        <f t="shared" si="7"/>
        <v>0</v>
      </c>
      <c r="M44" s="129">
        <f t="shared" si="3"/>
        <v>0</v>
      </c>
      <c r="N44" s="267">
        <f>SUM(N45:N46)</f>
        <v>0</v>
      </c>
    </row>
    <row r="45" spans="1:14" s="21" customFormat="1" ht="12" customHeight="1" thickTop="1" thickBot="1" x14ac:dyDescent="0.25">
      <c r="A45" s="139" t="s">
        <v>182</v>
      </c>
      <c r="B45" s="125">
        <v>2281</v>
      </c>
      <c r="C45" s="125">
        <v>230</v>
      </c>
      <c r="D45" s="269">
        <v>0</v>
      </c>
      <c r="E45" s="269">
        <v>0</v>
      </c>
      <c r="F45" s="269">
        <v>0</v>
      </c>
      <c r="G45" s="269">
        <v>0</v>
      </c>
      <c r="H45" s="269">
        <v>0</v>
      </c>
      <c r="I45" s="269">
        <v>0</v>
      </c>
      <c r="J45" s="269">
        <v>0</v>
      </c>
      <c r="K45" s="269">
        <v>0</v>
      </c>
      <c r="L45" s="269">
        <v>0</v>
      </c>
      <c r="M45" s="129">
        <f t="shared" si="3"/>
        <v>0</v>
      </c>
      <c r="N45" s="269">
        <v>0</v>
      </c>
    </row>
    <row r="46" spans="1:14" s="21" customFormat="1" ht="12" customHeight="1" thickTop="1" thickBot="1" x14ac:dyDescent="0.25">
      <c r="A46" s="136" t="s">
        <v>183</v>
      </c>
      <c r="B46" s="125">
        <v>2282</v>
      </c>
      <c r="C46" s="125">
        <v>240</v>
      </c>
      <c r="D46" s="269">
        <v>0</v>
      </c>
      <c r="E46" s="269">
        <v>0</v>
      </c>
      <c r="F46" s="269">
        <v>0</v>
      </c>
      <c r="G46" s="269">
        <v>0</v>
      </c>
      <c r="H46" s="269">
        <v>0</v>
      </c>
      <c r="I46" s="269">
        <v>0</v>
      </c>
      <c r="J46" s="269">
        <v>0</v>
      </c>
      <c r="K46" s="269">
        <v>0</v>
      </c>
      <c r="L46" s="269">
        <v>0</v>
      </c>
      <c r="M46" s="129">
        <f t="shared" si="3"/>
        <v>0</v>
      </c>
      <c r="N46" s="269">
        <v>0</v>
      </c>
    </row>
    <row r="47" spans="1:14" s="21" customFormat="1" ht="11.4" thickTop="1" thickBot="1" x14ac:dyDescent="0.25">
      <c r="A47" s="133" t="s">
        <v>184</v>
      </c>
      <c r="B47" s="64">
        <v>2400</v>
      </c>
      <c r="C47" s="64">
        <v>250</v>
      </c>
      <c r="D47" s="271">
        <f t="shared" ref="D47:L47" si="8">SUM(D48:D49)</f>
        <v>0</v>
      </c>
      <c r="E47" s="271">
        <f t="shared" si="8"/>
        <v>0</v>
      </c>
      <c r="F47" s="271">
        <f>SUM(F48:F49)</f>
        <v>0</v>
      </c>
      <c r="G47" s="271">
        <f>SUM(G48:G49)</f>
        <v>0</v>
      </c>
      <c r="H47" s="271">
        <f t="shared" si="8"/>
        <v>0</v>
      </c>
      <c r="I47" s="271">
        <f t="shared" si="8"/>
        <v>0</v>
      </c>
      <c r="J47" s="271">
        <f t="shared" si="8"/>
        <v>0</v>
      </c>
      <c r="K47" s="271">
        <f>SUM(K48:K49)</f>
        <v>0</v>
      </c>
      <c r="L47" s="271">
        <f t="shared" si="8"/>
        <v>0</v>
      </c>
      <c r="M47" s="129">
        <f t="shared" si="3"/>
        <v>0</v>
      </c>
      <c r="N47" s="271">
        <f>SUM(N48:N49)</f>
        <v>0</v>
      </c>
    </row>
    <row r="48" spans="1:14" s="21" customFormat="1" ht="11.4" thickTop="1" thickBot="1" x14ac:dyDescent="0.25">
      <c r="A48" s="140" t="s">
        <v>185</v>
      </c>
      <c r="B48" s="135">
        <v>2410</v>
      </c>
      <c r="C48" s="135">
        <v>260</v>
      </c>
      <c r="D48" s="268">
        <v>0</v>
      </c>
      <c r="E48" s="267">
        <v>0</v>
      </c>
      <c r="F48" s="268">
        <v>0</v>
      </c>
      <c r="G48" s="268">
        <v>0</v>
      </c>
      <c r="H48" s="268">
        <v>0</v>
      </c>
      <c r="I48" s="268">
        <v>0</v>
      </c>
      <c r="J48" s="268">
        <v>0</v>
      </c>
      <c r="K48" s="268">
        <v>0</v>
      </c>
      <c r="L48" s="268">
        <v>0</v>
      </c>
      <c r="M48" s="129">
        <f t="shared" si="3"/>
        <v>0</v>
      </c>
      <c r="N48" s="268">
        <v>0</v>
      </c>
    </row>
    <row r="49" spans="1:14" s="21" customFormat="1" ht="11.4" thickTop="1" thickBot="1" x14ac:dyDescent="0.25">
      <c r="A49" s="140" t="s">
        <v>186</v>
      </c>
      <c r="B49" s="135">
        <v>2420</v>
      </c>
      <c r="C49" s="135">
        <v>270</v>
      </c>
      <c r="D49" s="268">
        <v>0</v>
      </c>
      <c r="E49" s="267">
        <v>0</v>
      </c>
      <c r="F49" s="268">
        <v>0</v>
      </c>
      <c r="G49" s="268">
        <v>0</v>
      </c>
      <c r="H49" s="268">
        <v>0</v>
      </c>
      <c r="I49" s="268">
        <v>0</v>
      </c>
      <c r="J49" s="268">
        <v>0</v>
      </c>
      <c r="K49" s="268">
        <v>0</v>
      </c>
      <c r="L49" s="268">
        <v>0</v>
      </c>
      <c r="M49" s="129">
        <f t="shared" si="3"/>
        <v>0</v>
      </c>
      <c r="N49" s="268">
        <v>0</v>
      </c>
    </row>
    <row r="50" spans="1:14" s="21" customFormat="1" ht="11.25" customHeight="1" thickTop="1" thickBot="1" x14ac:dyDescent="0.25">
      <c r="A50" s="141" t="s">
        <v>187</v>
      </c>
      <c r="B50" s="64">
        <v>2600</v>
      </c>
      <c r="C50" s="64">
        <v>280</v>
      </c>
      <c r="D50" s="271">
        <f t="shared" ref="D50:L50" si="9">SUM(D51:D53)</f>
        <v>0</v>
      </c>
      <c r="E50" s="271">
        <f t="shared" si="9"/>
        <v>0</v>
      </c>
      <c r="F50" s="271">
        <f>SUM(F51:F53)</f>
        <v>0</v>
      </c>
      <c r="G50" s="271">
        <f>SUM(G51:G53)</f>
        <v>0</v>
      </c>
      <c r="H50" s="271">
        <f t="shared" si="9"/>
        <v>0</v>
      </c>
      <c r="I50" s="271">
        <f t="shared" si="9"/>
        <v>0</v>
      </c>
      <c r="J50" s="271">
        <f t="shared" si="9"/>
        <v>0</v>
      </c>
      <c r="K50" s="271">
        <f>SUM(K51:K53)</f>
        <v>0</v>
      </c>
      <c r="L50" s="271">
        <f t="shared" si="9"/>
        <v>0</v>
      </c>
      <c r="M50" s="129">
        <f t="shared" si="3"/>
        <v>0</v>
      </c>
      <c r="N50" s="271">
        <f>SUM(N51:N53)</f>
        <v>0</v>
      </c>
    </row>
    <row r="51" spans="1:14" s="21" customFormat="1" ht="11.25" customHeight="1" thickTop="1" thickBot="1" x14ac:dyDescent="0.25">
      <c r="A51" s="137" t="s">
        <v>188</v>
      </c>
      <c r="B51" s="135">
        <v>2610</v>
      </c>
      <c r="C51" s="135">
        <v>290</v>
      </c>
      <c r="D51" s="272">
        <v>0</v>
      </c>
      <c r="E51" s="273">
        <v>0</v>
      </c>
      <c r="F51" s="272">
        <v>0</v>
      </c>
      <c r="G51" s="272">
        <v>0</v>
      </c>
      <c r="H51" s="272">
        <v>0</v>
      </c>
      <c r="I51" s="272">
        <v>0</v>
      </c>
      <c r="J51" s="272">
        <v>0</v>
      </c>
      <c r="K51" s="272">
        <v>0</v>
      </c>
      <c r="L51" s="272">
        <v>0</v>
      </c>
      <c r="M51" s="129">
        <f t="shared" si="3"/>
        <v>0</v>
      </c>
      <c r="N51" s="272">
        <v>0</v>
      </c>
    </row>
    <row r="52" spans="1:14" s="21" customFormat="1" ht="11.4" thickTop="1" thickBot="1" x14ac:dyDescent="0.25">
      <c r="A52" s="137" t="s">
        <v>189</v>
      </c>
      <c r="B52" s="135">
        <v>2620</v>
      </c>
      <c r="C52" s="135">
        <v>300</v>
      </c>
      <c r="D52" s="272">
        <v>0</v>
      </c>
      <c r="E52" s="273">
        <v>0</v>
      </c>
      <c r="F52" s="272">
        <v>0</v>
      </c>
      <c r="G52" s="272">
        <v>0</v>
      </c>
      <c r="H52" s="272">
        <v>0</v>
      </c>
      <c r="I52" s="272">
        <v>0</v>
      </c>
      <c r="J52" s="272">
        <v>0</v>
      </c>
      <c r="K52" s="272">
        <v>0</v>
      </c>
      <c r="L52" s="272">
        <v>0</v>
      </c>
      <c r="M52" s="129">
        <f t="shared" si="3"/>
        <v>0</v>
      </c>
      <c r="N52" s="272">
        <v>0</v>
      </c>
    </row>
    <row r="53" spans="1:14" s="21" customFormat="1" ht="12" customHeight="1" thickTop="1" thickBot="1" x14ac:dyDescent="0.25">
      <c r="A53" s="140" t="s">
        <v>190</v>
      </c>
      <c r="B53" s="135">
        <v>2630</v>
      </c>
      <c r="C53" s="135">
        <v>310</v>
      </c>
      <c r="D53" s="272">
        <v>0</v>
      </c>
      <c r="E53" s="273">
        <v>0</v>
      </c>
      <c r="F53" s="272">
        <v>0</v>
      </c>
      <c r="G53" s="272">
        <v>0</v>
      </c>
      <c r="H53" s="272">
        <v>0</v>
      </c>
      <c r="I53" s="272">
        <v>0</v>
      </c>
      <c r="J53" s="272">
        <v>0</v>
      </c>
      <c r="K53" s="272">
        <v>0</v>
      </c>
      <c r="L53" s="272">
        <v>0</v>
      </c>
      <c r="M53" s="129">
        <f t="shared" si="3"/>
        <v>0</v>
      </c>
      <c r="N53" s="272">
        <v>0</v>
      </c>
    </row>
    <row r="54" spans="1:14" s="21" customFormat="1" ht="11.4" thickTop="1" thickBot="1" x14ac:dyDescent="0.25">
      <c r="A54" s="138" t="s">
        <v>191</v>
      </c>
      <c r="B54" s="64">
        <v>2700</v>
      </c>
      <c r="C54" s="64">
        <v>320</v>
      </c>
      <c r="D54" s="274">
        <f t="shared" ref="D54:L54" si="10">SUM(D55:D57)</f>
        <v>0</v>
      </c>
      <c r="E54" s="274">
        <v>0</v>
      </c>
      <c r="F54" s="274">
        <f>SUM(F55:F57)</f>
        <v>0</v>
      </c>
      <c r="G54" s="274">
        <f>SUM(G55:G57)</f>
        <v>0</v>
      </c>
      <c r="H54" s="274">
        <f t="shared" si="10"/>
        <v>0</v>
      </c>
      <c r="I54" s="274">
        <f t="shared" si="10"/>
        <v>0</v>
      </c>
      <c r="J54" s="274">
        <f t="shared" si="10"/>
        <v>0</v>
      </c>
      <c r="K54" s="274">
        <f>SUM(K55:K57)</f>
        <v>0</v>
      </c>
      <c r="L54" s="274">
        <f t="shared" si="10"/>
        <v>0</v>
      </c>
      <c r="M54" s="129">
        <f t="shared" si="3"/>
        <v>0</v>
      </c>
      <c r="N54" s="274">
        <f>SUM(N55:N57)</f>
        <v>0</v>
      </c>
    </row>
    <row r="55" spans="1:14" s="21" customFormat="1" ht="11.4" thickTop="1" thickBot="1" x14ac:dyDescent="0.25">
      <c r="A55" s="137" t="s">
        <v>192</v>
      </c>
      <c r="B55" s="135">
        <v>2710</v>
      </c>
      <c r="C55" s="135">
        <v>330</v>
      </c>
      <c r="D55" s="272">
        <v>0</v>
      </c>
      <c r="E55" s="273">
        <v>0</v>
      </c>
      <c r="F55" s="272">
        <v>0</v>
      </c>
      <c r="G55" s="272">
        <v>0</v>
      </c>
      <c r="H55" s="272">
        <v>0</v>
      </c>
      <c r="I55" s="272">
        <v>0</v>
      </c>
      <c r="J55" s="272">
        <v>0</v>
      </c>
      <c r="K55" s="272">
        <v>0</v>
      </c>
      <c r="L55" s="272">
        <v>0</v>
      </c>
      <c r="M55" s="129">
        <f t="shared" si="3"/>
        <v>0</v>
      </c>
      <c r="N55" s="272">
        <v>0</v>
      </c>
    </row>
    <row r="56" spans="1:14" s="21" customFormat="1" ht="11.4" thickTop="1" thickBot="1" x14ac:dyDescent="0.25">
      <c r="A56" s="137" t="s">
        <v>193</v>
      </c>
      <c r="B56" s="135">
        <v>2720</v>
      </c>
      <c r="C56" s="135">
        <v>340</v>
      </c>
      <c r="D56" s="272">
        <v>0</v>
      </c>
      <c r="E56" s="273">
        <v>0</v>
      </c>
      <c r="F56" s="272">
        <v>0</v>
      </c>
      <c r="G56" s="272">
        <v>0</v>
      </c>
      <c r="H56" s="272">
        <v>0</v>
      </c>
      <c r="I56" s="272">
        <v>0</v>
      </c>
      <c r="J56" s="272">
        <v>0</v>
      </c>
      <c r="K56" s="272">
        <v>0</v>
      </c>
      <c r="L56" s="272">
        <v>0</v>
      </c>
      <c r="M56" s="129">
        <f t="shared" si="3"/>
        <v>0</v>
      </c>
      <c r="N56" s="272">
        <v>0</v>
      </c>
    </row>
    <row r="57" spans="1:14" s="21" customFormat="1" ht="11.4" thickTop="1" thickBot="1" x14ac:dyDescent="0.25">
      <c r="A57" s="137" t="s">
        <v>194</v>
      </c>
      <c r="B57" s="135">
        <v>2730</v>
      </c>
      <c r="C57" s="135">
        <v>350</v>
      </c>
      <c r="D57" s="272">
        <v>0</v>
      </c>
      <c r="E57" s="273">
        <v>0</v>
      </c>
      <c r="F57" s="272">
        <v>0</v>
      </c>
      <c r="G57" s="272">
        <v>0</v>
      </c>
      <c r="H57" s="272">
        <v>0</v>
      </c>
      <c r="I57" s="272">
        <v>0</v>
      </c>
      <c r="J57" s="272">
        <v>0</v>
      </c>
      <c r="K57" s="272">
        <v>0</v>
      </c>
      <c r="L57" s="272">
        <v>0</v>
      </c>
      <c r="M57" s="129">
        <f t="shared" si="3"/>
        <v>0</v>
      </c>
      <c r="N57" s="272">
        <v>0</v>
      </c>
    </row>
    <row r="58" spans="1:14" s="21" customFormat="1" ht="11.4" thickTop="1" thickBot="1" x14ac:dyDescent="0.25">
      <c r="A58" s="138" t="s">
        <v>195</v>
      </c>
      <c r="B58" s="64">
        <v>2800</v>
      </c>
      <c r="C58" s="64">
        <v>360</v>
      </c>
      <c r="D58" s="275">
        <v>0</v>
      </c>
      <c r="E58" s="274">
        <v>0</v>
      </c>
      <c r="F58" s="275">
        <v>0</v>
      </c>
      <c r="G58" s="275">
        <v>0</v>
      </c>
      <c r="H58" s="275">
        <v>0</v>
      </c>
      <c r="I58" s="275">
        <v>0</v>
      </c>
      <c r="J58" s="275">
        <v>0</v>
      </c>
      <c r="K58" s="275">
        <v>0</v>
      </c>
      <c r="L58" s="275">
        <v>0</v>
      </c>
      <c r="M58" s="129">
        <f t="shared" si="3"/>
        <v>0</v>
      </c>
      <c r="N58" s="275">
        <v>0</v>
      </c>
    </row>
    <row r="59" spans="1:14" s="21" customFormat="1" ht="11.4" thickTop="1" thickBot="1" x14ac:dyDescent="0.25">
      <c r="A59" s="64" t="s">
        <v>196</v>
      </c>
      <c r="B59" s="64">
        <v>3000</v>
      </c>
      <c r="C59" s="64">
        <v>370</v>
      </c>
      <c r="D59" s="274">
        <f t="shared" ref="D59:L59" si="11">D60+D74</f>
        <v>0</v>
      </c>
      <c r="E59" s="274">
        <f t="shared" si="11"/>
        <v>0</v>
      </c>
      <c r="F59" s="274">
        <f>F60+F74</f>
        <v>0</v>
      </c>
      <c r="G59" s="274">
        <f>G60+G74</f>
        <v>0</v>
      </c>
      <c r="H59" s="274">
        <f t="shared" si="11"/>
        <v>0</v>
      </c>
      <c r="I59" s="274">
        <f t="shared" si="11"/>
        <v>0</v>
      </c>
      <c r="J59" s="274">
        <f t="shared" si="11"/>
        <v>0</v>
      </c>
      <c r="K59" s="274">
        <f>K60+K74</f>
        <v>0</v>
      </c>
      <c r="L59" s="274">
        <f t="shared" si="11"/>
        <v>70.28</v>
      </c>
      <c r="M59" s="129">
        <f t="shared" si="3"/>
        <v>0</v>
      </c>
      <c r="N59" s="274">
        <f>N60+N74</f>
        <v>0</v>
      </c>
    </row>
    <row r="60" spans="1:14" s="21" customFormat="1" ht="11.4" thickTop="1" thickBot="1" x14ac:dyDescent="0.25">
      <c r="A60" s="133" t="s">
        <v>197</v>
      </c>
      <c r="B60" s="64">
        <v>3100</v>
      </c>
      <c r="C60" s="64">
        <v>380</v>
      </c>
      <c r="D60" s="274">
        <f t="shared" ref="D60:L60" si="12">D61+D62+D65+D68+D72+D73</f>
        <v>0</v>
      </c>
      <c r="E60" s="274">
        <f t="shared" si="12"/>
        <v>0</v>
      </c>
      <c r="F60" s="274">
        <f>F61+F62+F65+F68+F72+F73</f>
        <v>0</v>
      </c>
      <c r="G60" s="274">
        <f>G61+G62+G65+G68+G72+G73</f>
        <v>0</v>
      </c>
      <c r="H60" s="274">
        <f t="shared" si="12"/>
        <v>0</v>
      </c>
      <c r="I60" s="274">
        <f t="shared" si="12"/>
        <v>0</v>
      </c>
      <c r="J60" s="274">
        <f t="shared" si="12"/>
        <v>0</v>
      </c>
      <c r="K60" s="274">
        <f>K61+K62+K65+K68+K72+K73</f>
        <v>0</v>
      </c>
      <c r="L60" s="274">
        <f t="shared" si="12"/>
        <v>70.28</v>
      </c>
      <c r="M60" s="129">
        <f t="shared" si="3"/>
        <v>0</v>
      </c>
      <c r="N60" s="274">
        <f>N61+N62+N65+N68+N72+N73</f>
        <v>0</v>
      </c>
    </row>
    <row r="61" spans="1:14" s="21" customFormat="1" ht="11.4" thickTop="1" thickBot="1" x14ac:dyDescent="0.25">
      <c r="A61" s="137" t="s">
        <v>198</v>
      </c>
      <c r="B61" s="135">
        <v>3110</v>
      </c>
      <c r="C61" s="135">
        <v>390</v>
      </c>
      <c r="D61" s="272">
        <v>0</v>
      </c>
      <c r="E61" s="273">
        <v>0</v>
      </c>
      <c r="F61" s="272">
        <v>0</v>
      </c>
      <c r="G61" s="272">
        <v>0</v>
      </c>
      <c r="H61" s="272">
        <v>0</v>
      </c>
      <c r="I61" s="272">
        <v>0</v>
      </c>
      <c r="J61" s="272">
        <v>0</v>
      </c>
      <c r="K61" s="272">
        <v>0</v>
      </c>
      <c r="L61" s="272">
        <v>70.28</v>
      </c>
      <c r="M61" s="129">
        <f t="shared" si="3"/>
        <v>0</v>
      </c>
      <c r="N61" s="272">
        <v>0</v>
      </c>
    </row>
    <row r="62" spans="1:14" s="21" customFormat="1" ht="11.4" thickTop="1" thickBot="1" x14ac:dyDescent="0.25">
      <c r="A62" s="140" t="s">
        <v>199</v>
      </c>
      <c r="B62" s="135">
        <v>3120</v>
      </c>
      <c r="C62" s="135">
        <v>400</v>
      </c>
      <c r="D62" s="276">
        <f t="shared" ref="D62:L62" si="13">SUM(D63:D64)</f>
        <v>0</v>
      </c>
      <c r="E62" s="276">
        <f t="shared" si="13"/>
        <v>0</v>
      </c>
      <c r="F62" s="276">
        <f>SUM(F63:F64)</f>
        <v>0</v>
      </c>
      <c r="G62" s="276">
        <f>SUM(G63:G64)</f>
        <v>0</v>
      </c>
      <c r="H62" s="276">
        <f t="shared" si="13"/>
        <v>0</v>
      </c>
      <c r="I62" s="276">
        <f t="shared" si="13"/>
        <v>0</v>
      </c>
      <c r="J62" s="276">
        <f t="shared" si="13"/>
        <v>0</v>
      </c>
      <c r="K62" s="276">
        <f>SUM(K63:K64)</f>
        <v>0</v>
      </c>
      <c r="L62" s="276">
        <f t="shared" si="13"/>
        <v>0</v>
      </c>
      <c r="M62" s="129">
        <f t="shared" si="3"/>
        <v>0</v>
      </c>
      <c r="N62" s="276">
        <f>SUM(N63:N64)</f>
        <v>0</v>
      </c>
    </row>
    <row r="63" spans="1:14" s="21" customFormat="1" ht="11.4" thickTop="1" thickBot="1" x14ac:dyDescent="0.25">
      <c r="A63" s="136" t="s">
        <v>200</v>
      </c>
      <c r="B63" s="125">
        <v>3121</v>
      </c>
      <c r="C63" s="125">
        <v>410</v>
      </c>
      <c r="D63" s="250">
        <v>0</v>
      </c>
      <c r="E63" s="277">
        <v>0</v>
      </c>
      <c r="F63" s="250">
        <v>0</v>
      </c>
      <c r="G63" s="250">
        <v>0</v>
      </c>
      <c r="H63" s="250">
        <v>0</v>
      </c>
      <c r="I63" s="250">
        <v>0</v>
      </c>
      <c r="J63" s="250">
        <v>0</v>
      </c>
      <c r="K63" s="250">
        <v>0</v>
      </c>
      <c r="L63" s="250">
        <v>0</v>
      </c>
      <c r="M63" s="129">
        <f t="shared" si="3"/>
        <v>0</v>
      </c>
      <c r="N63" s="250">
        <v>0</v>
      </c>
    </row>
    <row r="64" spans="1:14" s="21" customFormat="1" ht="11.4" thickTop="1" thickBot="1" x14ac:dyDescent="0.25">
      <c r="A64" s="136" t="s">
        <v>201</v>
      </c>
      <c r="B64" s="125">
        <v>3122</v>
      </c>
      <c r="C64" s="125">
        <v>420</v>
      </c>
      <c r="D64" s="250">
        <v>0</v>
      </c>
      <c r="E64" s="277">
        <v>0</v>
      </c>
      <c r="F64" s="250">
        <v>0</v>
      </c>
      <c r="G64" s="250">
        <v>0</v>
      </c>
      <c r="H64" s="250">
        <v>0</v>
      </c>
      <c r="I64" s="250">
        <v>0</v>
      </c>
      <c r="J64" s="250">
        <v>0</v>
      </c>
      <c r="K64" s="250">
        <v>0</v>
      </c>
      <c r="L64" s="250">
        <v>0</v>
      </c>
      <c r="M64" s="129">
        <f t="shared" si="3"/>
        <v>0</v>
      </c>
      <c r="N64" s="250">
        <v>0</v>
      </c>
    </row>
    <row r="65" spans="1:14" s="21" customFormat="1" ht="11.4" thickTop="1" thickBot="1" x14ac:dyDescent="0.25">
      <c r="A65" s="134" t="s">
        <v>202</v>
      </c>
      <c r="B65" s="135">
        <v>3130</v>
      </c>
      <c r="C65" s="135">
        <v>430</v>
      </c>
      <c r="D65" s="273">
        <f t="shared" ref="D65:L65" si="14">SUM(D66:D67)</f>
        <v>0</v>
      </c>
      <c r="E65" s="273">
        <f t="shared" si="14"/>
        <v>0</v>
      </c>
      <c r="F65" s="273">
        <f>SUM(F66:F67)</f>
        <v>0</v>
      </c>
      <c r="G65" s="273">
        <f>SUM(G66:G67)</f>
        <v>0</v>
      </c>
      <c r="H65" s="273">
        <f t="shared" si="14"/>
        <v>0</v>
      </c>
      <c r="I65" s="273">
        <f t="shared" si="14"/>
        <v>0</v>
      </c>
      <c r="J65" s="273">
        <f t="shared" si="14"/>
        <v>0</v>
      </c>
      <c r="K65" s="273">
        <f>SUM(K66:K67)</f>
        <v>0</v>
      </c>
      <c r="L65" s="273">
        <f t="shared" si="14"/>
        <v>0</v>
      </c>
      <c r="M65" s="129">
        <f t="shared" si="3"/>
        <v>0</v>
      </c>
      <c r="N65" s="273">
        <f>SUM(N66:N67)</f>
        <v>0</v>
      </c>
    </row>
    <row r="66" spans="1:14" s="21" customFormat="1" ht="11.4" thickTop="1" thickBot="1" x14ac:dyDescent="0.25">
      <c r="A66" s="136" t="s">
        <v>203</v>
      </c>
      <c r="B66" s="125">
        <v>3131</v>
      </c>
      <c r="C66" s="125">
        <v>440</v>
      </c>
      <c r="D66" s="250">
        <v>0</v>
      </c>
      <c r="E66" s="277">
        <v>0</v>
      </c>
      <c r="F66" s="250">
        <v>0</v>
      </c>
      <c r="G66" s="250">
        <v>0</v>
      </c>
      <c r="H66" s="250">
        <v>0</v>
      </c>
      <c r="I66" s="250">
        <v>0</v>
      </c>
      <c r="J66" s="250">
        <v>0</v>
      </c>
      <c r="K66" s="250">
        <v>0</v>
      </c>
      <c r="L66" s="250">
        <v>0</v>
      </c>
      <c r="M66" s="129">
        <f t="shared" si="3"/>
        <v>0</v>
      </c>
      <c r="N66" s="250">
        <v>0</v>
      </c>
    </row>
    <row r="67" spans="1:14" s="21" customFormat="1" ht="11.4" thickTop="1" thickBot="1" x14ac:dyDescent="0.25">
      <c r="A67" s="136" t="s">
        <v>204</v>
      </c>
      <c r="B67" s="125">
        <v>3132</v>
      </c>
      <c r="C67" s="125">
        <v>450</v>
      </c>
      <c r="D67" s="250">
        <v>0</v>
      </c>
      <c r="E67" s="277">
        <v>0</v>
      </c>
      <c r="F67" s="250">
        <v>0</v>
      </c>
      <c r="G67" s="250">
        <v>0</v>
      </c>
      <c r="H67" s="250">
        <v>0</v>
      </c>
      <c r="I67" s="250">
        <v>0</v>
      </c>
      <c r="J67" s="250">
        <v>0</v>
      </c>
      <c r="K67" s="250">
        <v>0</v>
      </c>
      <c r="L67" s="250">
        <v>0</v>
      </c>
      <c r="M67" s="129">
        <f t="shared" si="3"/>
        <v>0</v>
      </c>
      <c r="N67" s="250">
        <v>0</v>
      </c>
    </row>
    <row r="68" spans="1:14" s="21" customFormat="1" ht="11.4" thickTop="1" thickBot="1" x14ac:dyDescent="0.25">
      <c r="A68" s="134" t="s">
        <v>205</v>
      </c>
      <c r="B68" s="135">
        <v>3140</v>
      </c>
      <c r="C68" s="135">
        <v>460</v>
      </c>
      <c r="D68" s="273">
        <f t="shared" ref="D68:L68" si="15">SUM(D69:D71)</f>
        <v>0</v>
      </c>
      <c r="E68" s="273">
        <f t="shared" si="15"/>
        <v>0</v>
      </c>
      <c r="F68" s="273">
        <f>SUM(F69:F71)</f>
        <v>0</v>
      </c>
      <c r="G68" s="273">
        <f>SUM(G69:G71)</f>
        <v>0</v>
      </c>
      <c r="H68" s="273">
        <f t="shared" si="15"/>
        <v>0</v>
      </c>
      <c r="I68" s="273">
        <f t="shared" si="15"/>
        <v>0</v>
      </c>
      <c r="J68" s="273">
        <f t="shared" si="15"/>
        <v>0</v>
      </c>
      <c r="K68" s="273">
        <f>SUM(K69:K71)</f>
        <v>0</v>
      </c>
      <c r="L68" s="273">
        <f t="shared" si="15"/>
        <v>0</v>
      </c>
      <c r="M68" s="129">
        <f t="shared" si="3"/>
        <v>0</v>
      </c>
      <c r="N68" s="273">
        <f>SUM(N69:N71)</f>
        <v>0</v>
      </c>
    </row>
    <row r="69" spans="1:14" s="21" customFormat="1" ht="13.2" thickTop="1" thickBot="1" x14ac:dyDescent="0.25">
      <c r="A69" s="57" t="s">
        <v>206</v>
      </c>
      <c r="B69" s="125">
        <v>3141</v>
      </c>
      <c r="C69" s="125">
        <v>470</v>
      </c>
      <c r="D69" s="250">
        <v>0</v>
      </c>
      <c r="E69" s="277">
        <v>0</v>
      </c>
      <c r="F69" s="250">
        <v>0</v>
      </c>
      <c r="G69" s="250">
        <v>0</v>
      </c>
      <c r="H69" s="250">
        <v>0</v>
      </c>
      <c r="I69" s="250">
        <v>0</v>
      </c>
      <c r="J69" s="250">
        <v>0</v>
      </c>
      <c r="K69" s="250">
        <v>0</v>
      </c>
      <c r="L69" s="250">
        <v>0</v>
      </c>
      <c r="M69" s="129">
        <f t="shared" si="3"/>
        <v>0</v>
      </c>
      <c r="N69" s="250">
        <v>0</v>
      </c>
    </row>
    <row r="70" spans="1:14" s="21" customFormat="1" ht="13.2" thickTop="1" thickBot="1" x14ac:dyDescent="0.25">
      <c r="A70" s="57" t="s">
        <v>207</v>
      </c>
      <c r="B70" s="125">
        <v>3142</v>
      </c>
      <c r="C70" s="125">
        <v>480</v>
      </c>
      <c r="D70" s="250">
        <v>0</v>
      </c>
      <c r="E70" s="277">
        <v>0</v>
      </c>
      <c r="F70" s="250">
        <v>0</v>
      </c>
      <c r="G70" s="250">
        <v>0</v>
      </c>
      <c r="H70" s="250">
        <v>0</v>
      </c>
      <c r="I70" s="250">
        <v>0</v>
      </c>
      <c r="J70" s="250">
        <v>0</v>
      </c>
      <c r="K70" s="250">
        <v>0</v>
      </c>
      <c r="L70" s="250">
        <v>0</v>
      </c>
      <c r="M70" s="129">
        <f t="shared" si="3"/>
        <v>0</v>
      </c>
      <c r="N70" s="250">
        <v>0</v>
      </c>
    </row>
    <row r="71" spans="1:14" s="21" customFormat="1" ht="13.2" thickTop="1" thickBot="1" x14ac:dyDescent="0.25">
      <c r="A71" s="57" t="s">
        <v>208</v>
      </c>
      <c r="B71" s="125">
        <v>3143</v>
      </c>
      <c r="C71" s="125">
        <v>490</v>
      </c>
      <c r="D71" s="250">
        <v>0</v>
      </c>
      <c r="E71" s="277">
        <v>0</v>
      </c>
      <c r="F71" s="250">
        <v>0</v>
      </c>
      <c r="G71" s="250">
        <v>0</v>
      </c>
      <c r="H71" s="250">
        <v>0</v>
      </c>
      <c r="I71" s="250">
        <v>0</v>
      </c>
      <c r="J71" s="250">
        <v>0</v>
      </c>
      <c r="K71" s="250">
        <v>0</v>
      </c>
      <c r="L71" s="250">
        <v>0</v>
      </c>
      <c r="M71" s="129">
        <f t="shared" si="3"/>
        <v>0</v>
      </c>
      <c r="N71" s="250">
        <v>0</v>
      </c>
    </row>
    <row r="72" spans="1:14" s="21" customFormat="1" ht="11.4" thickTop="1" thickBot="1" x14ac:dyDescent="0.25">
      <c r="A72" s="134" t="s">
        <v>209</v>
      </c>
      <c r="B72" s="135">
        <v>3150</v>
      </c>
      <c r="C72" s="135">
        <v>500</v>
      </c>
      <c r="D72" s="272">
        <v>0</v>
      </c>
      <c r="E72" s="273">
        <v>0</v>
      </c>
      <c r="F72" s="272">
        <v>0</v>
      </c>
      <c r="G72" s="272">
        <v>0</v>
      </c>
      <c r="H72" s="272">
        <v>0</v>
      </c>
      <c r="I72" s="272">
        <v>0</v>
      </c>
      <c r="J72" s="272">
        <v>0</v>
      </c>
      <c r="K72" s="272">
        <v>0</v>
      </c>
      <c r="L72" s="272">
        <v>0</v>
      </c>
      <c r="M72" s="129">
        <f t="shared" si="3"/>
        <v>0</v>
      </c>
      <c r="N72" s="272">
        <v>0</v>
      </c>
    </row>
    <row r="73" spans="1:14" s="21" customFormat="1" ht="11.4" thickTop="1" thickBot="1" x14ac:dyDescent="0.25">
      <c r="A73" s="134" t="s">
        <v>210</v>
      </c>
      <c r="B73" s="135">
        <v>3160</v>
      </c>
      <c r="C73" s="135">
        <v>510</v>
      </c>
      <c r="D73" s="272">
        <v>0</v>
      </c>
      <c r="E73" s="273">
        <v>0</v>
      </c>
      <c r="F73" s="272">
        <v>0</v>
      </c>
      <c r="G73" s="272">
        <v>0</v>
      </c>
      <c r="H73" s="272">
        <v>0</v>
      </c>
      <c r="I73" s="272">
        <v>0</v>
      </c>
      <c r="J73" s="272">
        <v>0</v>
      </c>
      <c r="K73" s="272">
        <v>0</v>
      </c>
      <c r="L73" s="272">
        <v>0</v>
      </c>
      <c r="M73" s="129">
        <f t="shared" si="3"/>
        <v>0</v>
      </c>
      <c r="N73" s="272">
        <v>0</v>
      </c>
    </row>
    <row r="74" spans="1:14" s="21" customFormat="1" ht="11.4" thickTop="1" thickBot="1" x14ac:dyDescent="0.25">
      <c r="A74" s="133" t="s">
        <v>211</v>
      </c>
      <c r="B74" s="64">
        <v>3200</v>
      </c>
      <c r="C74" s="64">
        <v>520</v>
      </c>
      <c r="D74" s="274">
        <f t="shared" ref="D74:L74" si="16">SUM(D75:D78)</f>
        <v>0</v>
      </c>
      <c r="E74" s="274">
        <f t="shared" si="16"/>
        <v>0</v>
      </c>
      <c r="F74" s="274">
        <f>SUM(F75:F78)</f>
        <v>0</v>
      </c>
      <c r="G74" s="274">
        <f>SUM(G75:G78)</f>
        <v>0</v>
      </c>
      <c r="H74" s="274">
        <f t="shared" si="16"/>
        <v>0</v>
      </c>
      <c r="I74" s="274">
        <f t="shared" si="16"/>
        <v>0</v>
      </c>
      <c r="J74" s="274">
        <f t="shared" si="16"/>
        <v>0</v>
      </c>
      <c r="K74" s="274">
        <f>SUM(K75:K78)</f>
        <v>0</v>
      </c>
      <c r="L74" s="274">
        <f t="shared" si="16"/>
        <v>0</v>
      </c>
      <c r="M74" s="129">
        <f t="shared" si="3"/>
        <v>0</v>
      </c>
      <c r="N74" s="274">
        <f>SUM(N75:N78)</f>
        <v>0</v>
      </c>
    </row>
    <row r="75" spans="1:14" s="21" customFormat="1" ht="12" thickTop="1" thickBot="1" x14ac:dyDescent="0.25">
      <c r="A75" s="137" t="s">
        <v>212</v>
      </c>
      <c r="B75" s="135">
        <v>3210</v>
      </c>
      <c r="C75" s="135">
        <v>530</v>
      </c>
      <c r="D75" s="278">
        <v>0</v>
      </c>
      <c r="E75" s="279">
        <v>0</v>
      </c>
      <c r="F75" s="278">
        <v>0</v>
      </c>
      <c r="G75" s="278">
        <v>0</v>
      </c>
      <c r="H75" s="278">
        <v>0</v>
      </c>
      <c r="I75" s="278">
        <v>0</v>
      </c>
      <c r="J75" s="278">
        <v>0</v>
      </c>
      <c r="K75" s="278">
        <v>0</v>
      </c>
      <c r="L75" s="278">
        <v>0</v>
      </c>
      <c r="M75" s="129">
        <f t="shared" si="3"/>
        <v>0</v>
      </c>
      <c r="N75" s="278">
        <v>0</v>
      </c>
    </row>
    <row r="76" spans="1:14" s="21" customFormat="1" ht="12" thickTop="1" thickBot="1" x14ac:dyDescent="0.25">
      <c r="A76" s="137" t="s">
        <v>213</v>
      </c>
      <c r="B76" s="135">
        <v>3220</v>
      </c>
      <c r="C76" s="135">
        <v>540</v>
      </c>
      <c r="D76" s="278">
        <v>0</v>
      </c>
      <c r="E76" s="279">
        <v>0</v>
      </c>
      <c r="F76" s="278">
        <v>0</v>
      </c>
      <c r="G76" s="278">
        <v>0</v>
      </c>
      <c r="H76" s="278">
        <v>0</v>
      </c>
      <c r="I76" s="278">
        <v>0</v>
      </c>
      <c r="J76" s="278">
        <v>0</v>
      </c>
      <c r="K76" s="278">
        <v>0</v>
      </c>
      <c r="L76" s="278">
        <v>0</v>
      </c>
      <c r="M76" s="129">
        <f t="shared" si="3"/>
        <v>0</v>
      </c>
      <c r="N76" s="278">
        <v>0</v>
      </c>
    </row>
    <row r="77" spans="1:14" s="21" customFormat="1" ht="11.25" customHeight="1" thickTop="1" thickBot="1" x14ac:dyDescent="0.25">
      <c r="A77" s="134" t="s">
        <v>214</v>
      </c>
      <c r="B77" s="135">
        <v>3230</v>
      </c>
      <c r="C77" s="135">
        <v>550</v>
      </c>
      <c r="D77" s="278">
        <v>0</v>
      </c>
      <c r="E77" s="279">
        <v>0</v>
      </c>
      <c r="F77" s="278">
        <v>0</v>
      </c>
      <c r="G77" s="278">
        <v>0</v>
      </c>
      <c r="H77" s="278">
        <v>0</v>
      </c>
      <c r="I77" s="278">
        <v>0</v>
      </c>
      <c r="J77" s="278">
        <v>0</v>
      </c>
      <c r="K77" s="278">
        <v>0</v>
      </c>
      <c r="L77" s="278">
        <v>0</v>
      </c>
      <c r="M77" s="129">
        <f t="shared" si="3"/>
        <v>0</v>
      </c>
      <c r="N77" s="278">
        <v>0</v>
      </c>
    </row>
    <row r="78" spans="1:14" s="21" customFormat="1" ht="11.4" thickTop="1" thickBot="1" x14ac:dyDescent="0.25">
      <c r="A78" s="137" t="s">
        <v>215</v>
      </c>
      <c r="B78" s="135">
        <v>3240</v>
      </c>
      <c r="C78" s="135">
        <v>560</v>
      </c>
      <c r="D78" s="272">
        <v>0</v>
      </c>
      <c r="E78" s="273">
        <v>0</v>
      </c>
      <c r="F78" s="272">
        <v>0</v>
      </c>
      <c r="G78" s="272">
        <v>0</v>
      </c>
      <c r="H78" s="272">
        <v>0</v>
      </c>
      <c r="I78" s="272">
        <v>0</v>
      </c>
      <c r="J78" s="272">
        <v>0</v>
      </c>
      <c r="K78" s="272">
        <v>0</v>
      </c>
      <c r="L78" s="272">
        <v>0</v>
      </c>
      <c r="M78" s="129">
        <f t="shared" si="3"/>
        <v>0</v>
      </c>
      <c r="N78" s="272">
        <v>0</v>
      </c>
    </row>
    <row r="79" spans="1:14" s="21" customFormat="1" ht="12" thickTop="1" thickBot="1" x14ac:dyDescent="0.25">
      <c r="A79" s="64" t="s">
        <v>217</v>
      </c>
      <c r="B79" s="64">
        <v>4100</v>
      </c>
      <c r="C79" s="64">
        <v>570</v>
      </c>
      <c r="D79" s="279">
        <f t="shared" ref="D79:N79" si="17">SUM(D80)</f>
        <v>0</v>
      </c>
      <c r="E79" s="279">
        <f t="shared" si="17"/>
        <v>0</v>
      </c>
      <c r="F79" s="279">
        <f t="shared" si="17"/>
        <v>0</v>
      </c>
      <c r="G79" s="279">
        <f t="shared" si="17"/>
        <v>0</v>
      </c>
      <c r="H79" s="279">
        <f t="shared" si="17"/>
        <v>0</v>
      </c>
      <c r="I79" s="279">
        <f t="shared" si="17"/>
        <v>0</v>
      </c>
      <c r="J79" s="279">
        <f t="shared" si="17"/>
        <v>0</v>
      </c>
      <c r="K79" s="279">
        <f t="shared" si="17"/>
        <v>0</v>
      </c>
      <c r="L79" s="279">
        <f t="shared" si="17"/>
        <v>0</v>
      </c>
      <c r="M79" s="129">
        <f t="shared" si="3"/>
        <v>0</v>
      </c>
      <c r="N79" s="279">
        <f t="shared" si="17"/>
        <v>0</v>
      </c>
    </row>
    <row r="80" spans="1:14" s="21" customFormat="1" ht="11.4" thickTop="1" thickBot="1" x14ac:dyDescent="0.25">
      <c r="A80" s="134" t="s">
        <v>218</v>
      </c>
      <c r="B80" s="135">
        <v>4110</v>
      </c>
      <c r="C80" s="135">
        <v>580</v>
      </c>
      <c r="D80" s="273">
        <f t="shared" ref="D80:L80" si="18">SUM(D81:D83)</f>
        <v>0</v>
      </c>
      <c r="E80" s="273">
        <f t="shared" si="18"/>
        <v>0</v>
      </c>
      <c r="F80" s="273">
        <f>SUM(F81:F83)</f>
        <v>0</v>
      </c>
      <c r="G80" s="273">
        <f>SUM(G81:G83)</f>
        <v>0</v>
      </c>
      <c r="H80" s="273">
        <f t="shared" si="18"/>
        <v>0</v>
      </c>
      <c r="I80" s="273">
        <f t="shared" si="18"/>
        <v>0</v>
      </c>
      <c r="J80" s="273">
        <f t="shared" si="18"/>
        <v>0</v>
      </c>
      <c r="K80" s="273">
        <f>SUM(K81:K83)</f>
        <v>0</v>
      </c>
      <c r="L80" s="273">
        <f t="shared" si="18"/>
        <v>0</v>
      </c>
      <c r="M80" s="129">
        <f t="shared" si="3"/>
        <v>0</v>
      </c>
      <c r="N80" s="273">
        <f>SUM(N81:N83)</f>
        <v>0</v>
      </c>
    </row>
    <row r="81" spans="1:14" s="21" customFormat="1" ht="11.4" thickTop="1" thickBot="1" x14ac:dyDescent="0.25">
      <c r="A81" s="136" t="s">
        <v>219</v>
      </c>
      <c r="B81" s="125">
        <v>4111</v>
      </c>
      <c r="C81" s="125">
        <v>590</v>
      </c>
      <c r="D81" s="272">
        <v>0</v>
      </c>
      <c r="E81" s="273">
        <v>0</v>
      </c>
      <c r="F81" s="272">
        <v>0</v>
      </c>
      <c r="G81" s="272">
        <v>0</v>
      </c>
      <c r="H81" s="272">
        <v>0</v>
      </c>
      <c r="I81" s="272">
        <v>0</v>
      </c>
      <c r="J81" s="272">
        <v>0</v>
      </c>
      <c r="K81" s="272">
        <v>0</v>
      </c>
      <c r="L81" s="272">
        <v>0</v>
      </c>
      <c r="M81" s="129">
        <f t="shared" si="3"/>
        <v>0</v>
      </c>
      <c r="N81" s="272">
        <v>0</v>
      </c>
    </row>
    <row r="82" spans="1:14" s="21" customFormat="1" ht="11.4" thickTop="1" thickBot="1" x14ac:dyDescent="0.25">
      <c r="A82" s="136" t="s">
        <v>220</v>
      </c>
      <c r="B82" s="125">
        <v>4112</v>
      </c>
      <c r="C82" s="125">
        <v>600</v>
      </c>
      <c r="D82" s="272">
        <v>0</v>
      </c>
      <c r="E82" s="273">
        <v>0</v>
      </c>
      <c r="F82" s="272">
        <v>0</v>
      </c>
      <c r="G82" s="272">
        <v>0</v>
      </c>
      <c r="H82" s="272">
        <v>0</v>
      </c>
      <c r="I82" s="272">
        <v>0</v>
      </c>
      <c r="J82" s="272">
        <v>0</v>
      </c>
      <c r="K82" s="272">
        <v>0</v>
      </c>
      <c r="L82" s="272">
        <v>0</v>
      </c>
      <c r="M82" s="129">
        <f t="shared" si="3"/>
        <v>0</v>
      </c>
      <c r="N82" s="272">
        <v>0</v>
      </c>
    </row>
    <row r="83" spans="1:14" s="21" customFormat="1" thickTop="1" thickBot="1" x14ac:dyDescent="0.25">
      <c r="A83" s="249" t="s">
        <v>221</v>
      </c>
      <c r="B83" s="125">
        <v>4113</v>
      </c>
      <c r="C83" s="125">
        <v>610</v>
      </c>
      <c r="D83" s="250">
        <v>0</v>
      </c>
      <c r="E83" s="277">
        <v>0</v>
      </c>
      <c r="F83" s="250">
        <v>0</v>
      </c>
      <c r="G83" s="250">
        <v>0</v>
      </c>
      <c r="H83" s="250">
        <v>0</v>
      </c>
      <c r="I83" s="250">
        <v>0</v>
      </c>
      <c r="J83" s="250">
        <v>0</v>
      </c>
      <c r="K83" s="250">
        <v>0</v>
      </c>
      <c r="L83" s="250">
        <v>0</v>
      </c>
      <c r="M83" s="129">
        <f t="shared" si="3"/>
        <v>0</v>
      </c>
      <c r="N83" s="250">
        <v>0</v>
      </c>
    </row>
    <row r="84" spans="1:14" s="21" customFormat="1" ht="11.4" thickTop="1" thickBot="1" x14ac:dyDescent="0.25">
      <c r="A84" s="64" t="s">
        <v>226</v>
      </c>
      <c r="B84" s="64">
        <v>4200</v>
      </c>
      <c r="C84" s="64">
        <v>620</v>
      </c>
      <c r="D84" s="274">
        <f t="shared" ref="D84:N84" si="19">D85</f>
        <v>0</v>
      </c>
      <c r="E84" s="274">
        <f t="shared" si="19"/>
        <v>0</v>
      </c>
      <c r="F84" s="274">
        <f t="shared" si="19"/>
        <v>0</v>
      </c>
      <c r="G84" s="274">
        <f t="shared" si="19"/>
        <v>0</v>
      </c>
      <c r="H84" s="274">
        <f t="shared" si="19"/>
        <v>0</v>
      </c>
      <c r="I84" s="274">
        <f t="shared" si="19"/>
        <v>0</v>
      </c>
      <c r="J84" s="274">
        <f t="shared" si="19"/>
        <v>0</v>
      </c>
      <c r="K84" s="274">
        <f t="shared" si="19"/>
        <v>0</v>
      </c>
      <c r="L84" s="274">
        <f t="shared" si="19"/>
        <v>0</v>
      </c>
      <c r="M84" s="129">
        <f t="shared" si="3"/>
        <v>0</v>
      </c>
      <c r="N84" s="274">
        <f t="shared" si="19"/>
        <v>0</v>
      </c>
    </row>
    <row r="85" spans="1:14" s="21" customFormat="1" ht="11.4" thickTop="1" thickBot="1" x14ac:dyDescent="0.25">
      <c r="A85" s="134" t="s">
        <v>227</v>
      </c>
      <c r="B85" s="135">
        <v>4210</v>
      </c>
      <c r="C85" s="135">
        <v>630</v>
      </c>
      <c r="D85" s="272">
        <v>0</v>
      </c>
      <c r="E85" s="273">
        <v>0</v>
      </c>
      <c r="F85" s="272">
        <v>0</v>
      </c>
      <c r="G85" s="272">
        <v>0</v>
      </c>
      <c r="H85" s="272">
        <v>0</v>
      </c>
      <c r="I85" s="272">
        <v>0</v>
      </c>
      <c r="J85" s="272">
        <v>0</v>
      </c>
      <c r="K85" s="272">
        <v>0</v>
      </c>
      <c r="L85" s="272">
        <v>0</v>
      </c>
      <c r="M85" s="129">
        <f t="shared" si="3"/>
        <v>0</v>
      </c>
      <c r="N85" s="272">
        <v>0</v>
      </c>
    </row>
    <row r="86" spans="1:14" s="21" customFormat="1" ht="11.4" thickTop="1" thickBot="1" x14ac:dyDescent="0.25">
      <c r="A86" s="136" t="s">
        <v>254</v>
      </c>
      <c r="B86" s="125">
        <v>5000</v>
      </c>
      <c r="C86" s="125">
        <v>640</v>
      </c>
      <c r="D86" s="250" t="s">
        <v>255</v>
      </c>
      <c r="E86" s="250">
        <v>0</v>
      </c>
      <c r="F86" s="251" t="s">
        <v>255</v>
      </c>
      <c r="G86" s="251" t="s">
        <v>255</v>
      </c>
      <c r="H86" s="251" t="s">
        <v>255</v>
      </c>
      <c r="I86" s="251" t="s">
        <v>255</v>
      </c>
      <c r="J86" s="251" t="s">
        <v>255</v>
      </c>
      <c r="K86" s="251" t="s">
        <v>255</v>
      </c>
      <c r="L86" s="251" t="s">
        <v>255</v>
      </c>
      <c r="M86" s="251" t="s">
        <v>255</v>
      </c>
      <c r="N86" s="251" t="s">
        <v>255</v>
      </c>
    </row>
    <row r="87" spans="1:14" s="21" customFormat="1" ht="10.8" hidden="1" thickTop="1" x14ac:dyDescent="0.2">
      <c r="A87" s="143"/>
      <c r="B87" s="144"/>
      <c r="C87" s="252"/>
      <c r="D87" s="280"/>
      <c r="E87" s="281"/>
      <c r="F87" s="281"/>
      <c r="G87" s="280"/>
      <c r="H87" s="280"/>
      <c r="I87" s="280"/>
      <c r="J87" s="280"/>
      <c r="K87" s="280"/>
      <c r="L87" s="280"/>
      <c r="M87" s="181"/>
    </row>
    <row r="88" spans="1:14" s="21" customFormat="1" ht="10.8" hidden="1" thickTop="1" x14ac:dyDescent="0.2">
      <c r="A88" s="155"/>
      <c r="B88" s="156"/>
      <c r="C88" s="256"/>
      <c r="D88" s="282"/>
      <c r="E88" s="283"/>
      <c r="F88" s="283"/>
      <c r="G88" s="282"/>
      <c r="H88" s="282"/>
      <c r="I88" s="282"/>
      <c r="J88" s="282"/>
      <c r="K88" s="282"/>
      <c r="L88" s="282"/>
      <c r="M88" s="284"/>
    </row>
    <row r="89" spans="1:14" s="21" customFormat="1" ht="10.8" hidden="1" thickTop="1" x14ac:dyDescent="0.2">
      <c r="A89" s="155"/>
      <c r="B89" s="156"/>
      <c r="C89" s="256"/>
      <c r="D89" s="282"/>
      <c r="E89" s="283"/>
      <c r="F89" s="283"/>
      <c r="G89" s="282"/>
      <c r="H89" s="282"/>
      <c r="I89" s="282"/>
      <c r="J89" s="282"/>
      <c r="K89" s="282"/>
      <c r="L89" s="282"/>
      <c r="M89" s="284"/>
    </row>
    <row r="90" spans="1:14" s="21" customFormat="1" ht="10.8" hidden="1" thickTop="1" x14ac:dyDescent="0.2">
      <c r="A90" s="155"/>
      <c r="B90" s="156"/>
      <c r="C90" s="256"/>
      <c r="D90" s="282"/>
      <c r="E90" s="283"/>
      <c r="F90" s="283"/>
      <c r="G90" s="282"/>
      <c r="H90" s="282"/>
      <c r="I90" s="282"/>
      <c r="J90" s="282"/>
      <c r="K90" s="282"/>
      <c r="L90" s="282"/>
      <c r="M90" s="284"/>
    </row>
    <row r="91" spans="1:14" s="21" customFormat="1" ht="12" hidden="1" thickTop="1" x14ac:dyDescent="0.2">
      <c r="A91" s="153"/>
      <c r="B91" s="154"/>
      <c r="C91" s="285"/>
      <c r="D91" s="286"/>
      <c r="E91" s="287"/>
      <c r="F91" s="287"/>
      <c r="G91" s="286"/>
      <c r="H91" s="286"/>
      <c r="I91" s="286"/>
      <c r="J91" s="286"/>
      <c r="K91" s="286"/>
      <c r="L91" s="286"/>
      <c r="M91" s="288"/>
    </row>
    <row r="92" spans="1:14" s="21" customFormat="1" ht="10.8" hidden="1" thickTop="1" x14ac:dyDescent="0.2">
      <c r="A92" s="147"/>
      <c r="B92" s="148"/>
      <c r="C92" s="256"/>
      <c r="D92" s="289"/>
      <c r="E92" s="290"/>
      <c r="F92" s="290"/>
      <c r="G92" s="289"/>
      <c r="H92" s="289"/>
      <c r="I92" s="289"/>
      <c r="J92" s="289"/>
      <c r="K92" s="289"/>
      <c r="L92" s="289"/>
      <c r="M92" s="183"/>
    </row>
    <row r="93" spans="1:14" s="21" customFormat="1" ht="10.8" hidden="1" thickTop="1" x14ac:dyDescent="0.2">
      <c r="A93" s="147"/>
      <c r="B93" s="148"/>
      <c r="C93" s="256"/>
      <c r="D93" s="289"/>
      <c r="E93" s="290"/>
      <c r="F93" s="290"/>
      <c r="G93" s="289"/>
      <c r="H93" s="289"/>
      <c r="I93" s="289"/>
      <c r="J93" s="289"/>
      <c r="K93" s="289"/>
      <c r="L93" s="289"/>
      <c r="M93" s="183"/>
    </row>
    <row r="94" spans="1:14" s="21" customFormat="1" ht="10.8" hidden="1" thickTop="1" x14ac:dyDescent="0.2">
      <c r="A94" s="258"/>
      <c r="B94" s="224"/>
      <c r="C94" s="285"/>
      <c r="D94" s="291"/>
      <c r="E94" s="292"/>
      <c r="F94" s="292"/>
      <c r="G94" s="291"/>
      <c r="H94" s="291"/>
      <c r="I94" s="291"/>
      <c r="J94" s="291"/>
      <c r="K94" s="291"/>
      <c r="L94" s="291"/>
      <c r="M94" s="291"/>
    </row>
    <row r="95" spans="1:14" s="21" customFormat="1" ht="14.25" customHeight="1" thickTop="1" x14ac:dyDescent="0.2">
      <c r="A95" s="293" t="s">
        <v>257</v>
      </c>
      <c r="B95" s="163"/>
      <c r="C95" s="260"/>
      <c r="D95" s="261"/>
      <c r="E95" s="294"/>
      <c r="F95" s="294"/>
      <c r="G95" s="261"/>
      <c r="H95" s="261"/>
      <c r="I95" s="261"/>
      <c r="J95" s="261"/>
      <c r="K95" s="261"/>
      <c r="L95" s="261"/>
      <c r="M95" s="261"/>
    </row>
    <row r="96" spans="1:14" s="21" customFormat="1" ht="3" customHeight="1" x14ac:dyDescent="0.2">
      <c r="A96" s="263"/>
      <c r="B96" s="163"/>
      <c r="C96" s="260"/>
      <c r="D96" s="261"/>
      <c r="E96" s="294"/>
      <c r="F96" s="294"/>
      <c r="G96" s="261"/>
      <c r="H96" s="261"/>
      <c r="I96" s="261"/>
      <c r="J96" s="261"/>
      <c r="K96" s="261"/>
      <c r="L96" s="261"/>
      <c r="M96" s="261"/>
    </row>
    <row r="97" spans="1:13" s="21" customFormat="1" ht="10.199999999999999" hidden="1" x14ac:dyDescent="0.2">
      <c r="A97" s="263"/>
      <c r="B97" s="163"/>
      <c r="C97" s="260"/>
      <c r="D97" s="261"/>
      <c r="E97" s="264"/>
      <c r="F97" s="264"/>
      <c r="G97" s="261"/>
      <c r="H97" s="261"/>
      <c r="I97" s="261"/>
      <c r="J97" s="261"/>
      <c r="K97" s="261"/>
      <c r="L97" s="261"/>
      <c r="M97" s="261"/>
    </row>
    <row r="98" spans="1:13" x14ac:dyDescent="0.3">
      <c r="A98" s="9" t="str">
        <f>[1]ЗАПОЛНИТЬ!F30</f>
        <v xml:space="preserve">Керівник </v>
      </c>
      <c r="B98" s="230"/>
      <c r="C98" s="230"/>
      <c r="D98" s="230"/>
      <c r="G98" s="87" t="str">
        <f>[1]ЗАПОЛНИТЬ!F26</f>
        <v>Л.О.Темченко</v>
      </c>
      <c r="H98" s="87"/>
      <c r="I98" s="87"/>
    </row>
    <row r="99" spans="1:13" x14ac:dyDescent="0.3">
      <c r="B99" s="231" t="s">
        <v>115</v>
      </c>
      <c r="C99" s="231"/>
      <c r="D99" s="231"/>
      <c r="G99" s="189" t="s">
        <v>116</v>
      </c>
      <c r="H99" s="189"/>
      <c r="I99" s="1"/>
    </row>
    <row r="100" spans="1:13" x14ac:dyDescent="0.3">
      <c r="A100" s="9" t="str">
        <f>[1]ЗАПОЛНИТЬ!F31</f>
        <v>Головний бухгалтер</v>
      </c>
      <c r="B100" s="230"/>
      <c r="C100" s="230"/>
      <c r="D100" s="230"/>
      <c r="G100" s="87" t="str">
        <f>[1]ЗАПОЛНИТЬ!F28</f>
        <v>А.М.Трусевич</v>
      </c>
      <c r="H100" s="87"/>
      <c r="I100" s="87"/>
    </row>
    <row r="101" spans="1:13" ht="8.25" customHeight="1" x14ac:dyDescent="0.3">
      <c r="B101" s="231" t="s">
        <v>115</v>
      </c>
      <c r="C101" s="231"/>
      <c r="D101" s="231"/>
      <c r="G101" s="189" t="s">
        <v>116</v>
      </c>
      <c r="H101" s="189"/>
      <c r="I101" s="1"/>
    </row>
    <row r="102" spans="1:13" ht="12.75" customHeight="1" x14ac:dyDescent="0.3">
      <c r="A102" s="1" t="str">
        <f>[1]ЗАПОЛНИТЬ!C19</f>
        <v>"11" квітня 2016 року</v>
      </c>
    </row>
    <row r="103" spans="1:13" x14ac:dyDescent="0.3">
      <c r="A103" s="21" t="s">
        <v>229</v>
      </c>
    </row>
  </sheetData>
  <mergeCells count="44">
    <mergeCell ref="B101:D101"/>
    <mergeCell ref="G101:H101"/>
    <mergeCell ref="N19:N20"/>
    <mergeCell ref="B98:D98"/>
    <mergeCell ref="G98:I98"/>
    <mergeCell ref="B99:D99"/>
    <mergeCell ref="G99:H99"/>
    <mergeCell ref="B100:D100"/>
    <mergeCell ref="G100:I100"/>
    <mergeCell ref="H18:H20"/>
    <mergeCell ref="I18:I20"/>
    <mergeCell ref="J18:K18"/>
    <mergeCell ref="L18:L20"/>
    <mergeCell ref="M18:N18"/>
    <mergeCell ref="F19:F20"/>
    <mergeCell ref="G19:G20"/>
    <mergeCell ref="J19:J20"/>
    <mergeCell ref="K19:K20"/>
    <mergeCell ref="M19:M20"/>
    <mergeCell ref="A18:A20"/>
    <mergeCell ref="B18:B20"/>
    <mergeCell ref="C18:C20"/>
    <mergeCell ref="D18:D20"/>
    <mergeCell ref="E18:E20"/>
    <mergeCell ref="F18:G18"/>
    <mergeCell ref="A13:B13"/>
    <mergeCell ref="E13:M13"/>
    <mergeCell ref="A14:B14"/>
    <mergeCell ref="E14:M14"/>
    <mergeCell ref="A15:B15"/>
    <mergeCell ref="E15:M15"/>
    <mergeCell ref="B10:J10"/>
    <mergeCell ref="M10:N10"/>
    <mergeCell ref="B11:J11"/>
    <mergeCell ref="M11:N11"/>
    <mergeCell ref="A12:B12"/>
    <mergeCell ref="E12:J12"/>
    <mergeCell ref="I1:M3"/>
    <mergeCell ref="A4:M4"/>
    <mergeCell ref="A5:H5"/>
    <mergeCell ref="A6:M6"/>
    <mergeCell ref="M8:N8"/>
    <mergeCell ref="B9:J9"/>
    <mergeCell ref="M9:N9"/>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
  <sheetViews>
    <sheetView workbookViewId="0">
      <selection sqref="A1:XFD1048576"/>
    </sheetView>
  </sheetViews>
  <sheetFormatPr defaultRowHeight="14.4" x14ac:dyDescent="0.3"/>
  <cols>
    <col min="1" max="1" width="63.88671875" customWidth="1"/>
    <col min="2" max="2" width="5" customWidth="1"/>
    <col min="3" max="3" width="4" customWidth="1"/>
    <col min="4" max="4" width="9.5546875" customWidth="1"/>
    <col min="5" max="5" width="8.5546875" customWidth="1"/>
    <col min="6" max="6" width="10" customWidth="1"/>
    <col min="7" max="7" width="5.6640625" customWidth="1"/>
    <col min="8" max="8" width="6" customWidth="1"/>
    <col min="9" max="9" width="11.88671875" customWidth="1"/>
    <col min="10" max="10" width="11.6640625" customWidth="1"/>
    <col min="11" max="11" width="7.5546875" customWidth="1"/>
    <col min="12" max="12" width="12" customWidth="1"/>
    <col min="13" max="13" width="9.88671875" customWidth="1"/>
    <col min="14" max="14" width="7.109375" customWidth="1"/>
    <col min="257" max="257" width="63.88671875" customWidth="1"/>
    <col min="258" max="258" width="5" customWidth="1"/>
    <col min="259" max="259" width="4" customWidth="1"/>
    <col min="260" max="260" width="9.5546875" customWidth="1"/>
    <col min="261" max="261" width="8.5546875" customWidth="1"/>
    <col min="262" max="262" width="10" customWidth="1"/>
    <col min="263" max="263" width="5.6640625" customWidth="1"/>
    <col min="264" max="264" width="6" customWidth="1"/>
    <col min="265" max="265" width="11.88671875" customWidth="1"/>
    <col min="266" max="266" width="11.6640625" customWidth="1"/>
    <col min="267" max="267" width="7.5546875" customWidth="1"/>
    <col min="268" max="268" width="12" customWidth="1"/>
    <col min="269" max="269" width="9.88671875" customWidth="1"/>
    <col min="270" max="270" width="7.109375" customWidth="1"/>
    <col min="513" max="513" width="63.88671875" customWidth="1"/>
    <col min="514" max="514" width="5" customWidth="1"/>
    <col min="515" max="515" width="4" customWidth="1"/>
    <col min="516" max="516" width="9.5546875" customWidth="1"/>
    <col min="517" max="517" width="8.5546875" customWidth="1"/>
    <col min="518" max="518" width="10" customWidth="1"/>
    <col min="519" max="519" width="5.6640625" customWidth="1"/>
    <col min="520" max="520" width="6" customWidth="1"/>
    <col min="521" max="521" width="11.88671875" customWidth="1"/>
    <col min="522" max="522" width="11.6640625" customWidth="1"/>
    <col min="523" max="523" width="7.5546875" customWidth="1"/>
    <col min="524" max="524" width="12" customWidth="1"/>
    <col min="525" max="525" width="9.88671875" customWidth="1"/>
    <col min="526" max="526" width="7.109375" customWidth="1"/>
    <col min="769" max="769" width="63.88671875" customWidth="1"/>
    <col min="770" max="770" width="5" customWidth="1"/>
    <col min="771" max="771" width="4" customWidth="1"/>
    <col min="772" max="772" width="9.5546875" customWidth="1"/>
    <col min="773" max="773" width="8.5546875" customWidth="1"/>
    <col min="774" max="774" width="10" customWidth="1"/>
    <col min="775" max="775" width="5.6640625" customWidth="1"/>
    <col min="776" max="776" width="6" customWidth="1"/>
    <col min="777" max="777" width="11.88671875" customWidth="1"/>
    <col min="778" max="778" width="11.6640625" customWidth="1"/>
    <col min="779" max="779" width="7.5546875" customWidth="1"/>
    <col min="780" max="780" width="12" customWidth="1"/>
    <col min="781" max="781" width="9.88671875" customWidth="1"/>
    <col min="782" max="782" width="7.109375" customWidth="1"/>
    <col min="1025" max="1025" width="63.88671875" customWidth="1"/>
    <col min="1026" max="1026" width="5" customWidth="1"/>
    <col min="1027" max="1027" width="4" customWidth="1"/>
    <col min="1028" max="1028" width="9.5546875" customWidth="1"/>
    <col min="1029" max="1029" width="8.5546875" customWidth="1"/>
    <col min="1030" max="1030" width="10" customWidth="1"/>
    <col min="1031" max="1031" width="5.6640625" customWidth="1"/>
    <col min="1032" max="1032" width="6" customWidth="1"/>
    <col min="1033" max="1033" width="11.88671875" customWidth="1"/>
    <col min="1034" max="1034" width="11.6640625" customWidth="1"/>
    <col min="1035" max="1035" width="7.5546875" customWidth="1"/>
    <col min="1036" max="1036" width="12" customWidth="1"/>
    <col min="1037" max="1037" width="9.88671875" customWidth="1"/>
    <col min="1038" max="1038" width="7.109375" customWidth="1"/>
    <col min="1281" max="1281" width="63.88671875" customWidth="1"/>
    <col min="1282" max="1282" width="5" customWidth="1"/>
    <col min="1283" max="1283" width="4" customWidth="1"/>
    <col min="1284" max="1284" width="9.5546875" customWidth="1"/>
    <col min="1285" max="1285" width="8.5546875" customWidth="1"/>
    <col min="1286" max="1286" width="10" customWidth="1"/>
    <col min="1287" max="1287" width="5.6640625" customWidth="1"/>
    <col min="1288" max="1288" width="6" customWidth="1"/>
    <col min="1289" max="1289" width="11.88671875" customWidth="1"/>
    <col min="1290" max="1290" width="11.6640625" customWidth="1"/>
    <col min="1291" max="1291" width="7.5546875" customWidth="1"/>
    <col min="1292" max="1292" width="12" customWidth="1"/>
    <col min="1293" max="1293" width="9.88671875" customWidth="1"/>
    <col min="1294" max="1294" width="7.109375" customWidth="1"/>
    <col min="1537" max="1537" width="63.88671875" customWidth="1"/>
    <col min="1538" max="1538" width="5" customWidth="1"/>
    <col min="1539" max="1539" width="4" customWidth="1"/>
    <col min="1540" max="1540" width="9.5546875" customWidth="1"/>
    <col min="1541" max="1541" width="8.5546875" customWidth="1"/>
    <col min="1542" max="1542" width="10" customWidth="1"/>
    <col min="1543" max="1543" width="5.6640625" customWidth="1"/>
    <col min="1544" max="1544" width="6" customWidth="1"/>
    <col min="1545" max="1545" width="11.88671875" customWidth="1"/>
    <col min="1546" max="1546" width="11.6640625" customWidth="1"/>
    <col min="1547" max="1547" width="7.5546875" customWidth="1"/>
    <col min="1548" max="1548" width="12" customWidth="1"/>
    <col min="1549" max="1549" width="9.88671875" customWidth="1"/>
    <col min="1550" max="1550" width="7.109375" customWidth="1"/>
    <col min="1793" max="1793" width="63.88671875" customWidth="1"/>
    <col min="1794" max="1794" width="5" customWidth="1"/>
    <col min="1795" max="1795" width="4" customWidth="1"/>
    <col min="1796" max="1796" width="9.5546875" customWidth="1"/>
    <col min="1797" max="1797" width="8.5546875" customWidth="1"/>
    <col min="1798" max="1798" width="10" customWidth="1"/>
    <col min="1799" max="1799" width="5.6640625" customWidth="1"/>
    <col min="1800" max="1800" width="6" customWidth="1"/>
    <col min="1801" max="1801" width="11.88671875" customWidth="1"/>
    <col min="1802" max="1802" width="11.6640625" customWidth="1"/>
    <col min="1803" max="1803" width="7.5546875" customWidth="1"/>
    <col min="1804" max="1804" width="12" customWidth="1"/>
    <col min="1805" max="1805" width="9.88671875" customWidth="1"/>
    <col min="1806" max="1806" width="7.109375" customWidth="1"/>
    <col min="2049" max="2049" width="63.88671875" customWidth="1"/>
    <col min="2050" max="2050" width="5" customWidth="1"/>
    <col min="2051" max="2051" width="4" customWidth="1"/>
    <col min="2052" max="2052" width="9.5546875" customWidth="1"/>
    <col min="2053" max="2053" width="8.5546875" customWidth="1"/>
    <col min="2054" max="2054" width="10" customWidth="1"/>
    <col min="2055" max="2055" width="5.6640625" customWidth="1"/>
    <col min="2056" max="2056" width="6" customWidth="1"/>
    <col min="2057" max="2057" width="11.88671875" customWidth="1"/>
    <col min="2058" max="2058" width="11.6640625" customWidth="1"/>
    <col min="2059" max="2059" width="7.5546875" customWidth="1"/>
    <col min="2060" max="2060" width="12" customWidth="1"/>
    <col min="2061" max="2061" width="9.88671875" customWidth="1"/>
    <col min="2062" max="2062" width="7.109375" customWidth="1"/>
    <col min="2305" max="2305" width="63.88671875" customWidth="1"/>
    <col min="2306" max="2306" width="5" customWidth="1"/>
    <col min="2307" max="2307" width="4" customWidth="1"/>
    <col min="2308" max="2308" width="9.5546875" customWidth="1"/>
    <col min="2309" max="2309" width="8.5546875" customWidth="1"/>
    <col min="2310" max="2310" width="10" customWidth="1"/>
    <col min="2311" max="2311" width="5.6640625" customWidth="1"/>
    <col min="2312" max="2312" width="6" customWidth="1"/>
    <col min="2313" max="2313" width="11.88671875" customWidth="1"/>
    <col min="2314" max="2314" width="11.6640625" customWidth="1"/>
    <col min="2315" max="2315" width="7.5546875" customWidth="1"/>
    <col min="2316" max="2316" width="12" customWidth="1"/>
    <col min="2317" max="2317" width="9.88671875" customWidth="1"/>
    <col min="2318" max="2318" width="7.109375" customWidth="1"/>
    <col min="2561" max="2561" width="63.88671875" customWidth="1"/>
    <col min="2562" max="2562" width="5" customWidth="1"/>
    <col min="2563" max="2563" width="4" customWidth="1"/>
    <col min="2564" max="2564" width="9.5546875" customWidth="1"/>
    <col min="2565" max="2565" width="8.5546875" customWidth="1"/>
    <col min="2566" max="2566" width="10" customWidth="1"/>
    <col min="2567" max="2567" width="5.6640625" customWidth="1"/>
    <col min="2568" max="2568" width="6" customWidth="1"/>
    <col min="2569" max="2569" width="11.88671875" customWidth="1"/>
    <col min="2570" max="2570" width="11.6640625" customWidth="1"/>
    <col min="2571" max="2571" width="7.5546875" customWidth="1"/>
    <col min="2572" max="2572" width="12" customWidth="1"/>
    <col min="2573" max="2573" width="9.88671875" customWidth="1"/>
    <col min="2574" max="2574" width="7.109375" customWidth="1"/>
    <col min="2817" max="2817" width="63.88671875" customWidth="1"/>
    <col min="2818" max="2818" width="5" customWidth="1"/>
    <col min="2819" max="2819" width="4" customWidth="1"/>
    <col min="2820" max="2820" width="9.5546875" customWidth="1"/>
    <col min="2821" max="2821" width="8.5546875" customWidth="1"/>
    <col min="2822" max="2822" width="10" customWidth="1"/>
    <col min="2823" max="2823" width="5.6640625" customWidth="1"/>
    <col min="2824" max="2824" width="6" customWidth="1"/>
    <col min="2825" max="2825" width="11.88671875" customWidth="1"/>
    <col min="2826" max="2826" width="11.6640625" customWidth="1"/>
    <col min="2827" max="2827" width="7.5546875" customWidth="1"/>
    <col min="2828" max="2828" width="12" customWidth="1"/>
    <col min="2829" max="2829" width="9.88671875" customWidth="1"/>
    <col min="2830" max="2830" width="7.109375" customWidth="1"/>
    <col min="3073" max="3073" width="63.88671875" customWidth="1"/>
    <col min="3074" max="3074" width="5" customWidth="1"/>
    <col min="3075" max="3075" width="4" customWidth="1"/>
    <col min="3076" max="3076" width="9.5546875" customWidth="1"/>
    <col min="3077" max="3077" width="8.5546875" customWidth="1"/>
    <col min="3078" max="3078" width="10" customWidth="1"/>
    <col min="3079" max="3079" width="5.6640625" customWidth="1"/>
    <col min="3080" max="3080" width="6" customWidth="1"/>
    <col min="3081" max="3081" width="11.88671875" customWidth="1"/>
    <col min="3082" max="3082" width="11.6640625" customWidth="1"/>
    <col min="3083" max="3083" width="7.5546875" customWidth="1"/>
    <col min="3084" max="3084" width="12" customWidth="1"/>
    <col min="3085" max="3085" width="9.88671875" customWidth="1"/>
    <col min="3086" max="3086" width="7.109375" customWidth="1"/>
    <col min="3329" max="3329" width="63.88671875" customWidth="1"/>
    <col min="3330" max="3330" width="5" customWidth="1"/>
    <col min="3331" max="3331" width="4" customWidth="1"/>
    <col min="3332" max="3332" width="9.5546875" customWidth="1"/>
    <col min="3333" max="3333" width="8.5546875" customWidth="1"/>
    <col min="3334" max="3334" width="10" customWidth="1"/>
    <col min="3335" max="3335" width="5.6640625" customWidth="1"/>
    <col min="3336" max="3336" width="6" customWidth="1"/>
    <col min="3337" max="3337" width="11.88671875" customWidth="1"/>
    <col min="3338" max="3338" width="11.6640625" customWidth="1"/>
    <col min="3339" max="3339" width="7.5546875" customWidth="1"/>
    <col min="3340" max="3340" width="12" customWidth="1"/>
    <col min="3341" max="3341" width="9.88671875" customWidth="1"/>
    <col min="3342" max="3342" width="7.109375" customWidth="1"/>
    <col min="3585" max="3585" width="63.88671875" customWidth="1"/>
    <col min="3586" max="3586" width="5" customWidth="1"/>
    <col min="3587" max="3587" width="4" customWidth="1"/>
    <col min="3588" max="3588" width="9.5546875" customWidth="1"/>
    <col min="3589" max="3589" width="8.5546875" customWidth="1"/>
    <col min="3590" max="3590" width="10" customWidth="1"/>
    <col min="3591" max="3591" width="5.6640625" customWidth="1"/>
    <col min="3592" max="3592" width="6" customWidth="1"/>
    <col min="3593" max="3593" width="11.88671875" customWidth="1"/>
    <col min="3594" max="3594" width="11.6640625" customWidth="1"/>
    <col min="3595" max="3595" width="7.5546875" customWidth="1"/>
    <col min="3596" max="3596" width="12" customWidth="1"/>
    <col min="3597" max="3597" width="9.88671875" customWidth="1"/>
    <col min="3598" max="3598" width="7.109375" customWidth="1"/>
    <col min="3841" max="3841" width="63.88671875" customWidth="1"/>
    <col min="3842" max="3842" width="5" customWidth="1"/>
    <col min="3843" max="3843" width="4" customWidth="1"/>
    <col min="3844" max="3844" width="9.5546875" customWidth="1"/>
    <col min="3845" max="3845" width="8.5546875" customWidth="1"/>
    <col min="3846" max="3846" width="10" customWidth="1"/>
    <col min="3847" max="3847" width="5.6640625" customWidth="1"/>
    <col min="3848" max="3848" width="6" customWidth="1"/>
    <col min="3849" max="3849" width="11.88671875" customWidth="1"/>
    <col min="3850" max="3850" width="11.6640625" customWidth="1"/>
    <col min="3851" max="3851" width="7.5546875" customWidth="1"/>
    <col min="3852" max="3852" width="12" customWidth="1"/>
    <col min="3853" max="3853" width="9.88671875" customWidth="1"/>
    <col min="3854" max="3854" width="7.109375" customWidth="1"/>
    <col min="4097" max="4097" width="63.88671875" customWidth="1"/>
    <col min="4098" max="4098" width="5" customWidth="1"/>
    <col min="4099" max="4099" width="4" customWidth="1"/>
    <col min="4100" max="4100" width="9.5546875" customWidth="1"/>
    <col min="4101" max="4101" width="8.5546875" customWidth="1"/>
    <col min="4102" max="4102" width="10" customWidth="1"/>
    <col min="4103" max="4103" width="5.6640625" customWidth="1"/>
    <col min="4104" max="4104" width="6" customWidth="1"/>
    <col min="4105" max="4105" width="11.88671875" customWidth="1"/>
    <col min="4106" max="4106" width="11.6640625" customWidth="1"/>
    <col min="4107" max="4107" width="7.5546875" customWidth="1"/>
    <col min="4108" max="4108" width="12" customWidth="1"/>
    <col min="4109" max="4109" width="9.88671875" customWidth="1"/>
    <col min="4110" max="4110" width="7.109375" customWidth="1"/>
    <col min="4353" max="4353" width="63.88671875" customWidth="1"/>
    <col min="4354" max="4354" width="5" customWidth="1"/>
    <col min="4355" max="4355" width="4" customWidth="1"/>
    <col min="4356" max="4356" width="9.5546875" customWidth="1"/>
    <col min="4357" max="4357" width="8.5546875" customWidth="1"/>
    <col min="4358" max="4358" width="10" customWidth="1"/>
    <col min="4359" max="4359" width="5.6640625" customWidth="1"/>
    <col min="4360" max="4360" width="6" customWidth="1"/>
    <col min="4361" max="4361" width="11.88671875" customWidth="1"/>
    <col min="4362" max="4362" width="11.6640625" customWidth="1"/>
    <col min="4363" max="4363" width="7.5546875" customWidth="1"/>
    <col min="4364" max="4364" width="12" customWidth="1"/>
    <col min="4365" max="4365" width="9.88671875" customWidth="1"/>
    <col min="4366" max="4366" width="7.109375" customWidth="1"/>
    <col min="4609" max="4609" width="63.88671875" customWidth="1"/>
    <col min="4610" max="4610" width="5" customWidth="1"/>
    <col min="4611" max="4611" width="4" customWidth="1"/>
    <col min="4612" max="4612" width="9.5546875" customWidth="1"/>
    <col min="4613" max="4613" width="8.5546875" customWidth="1"/>
    <col min="4614" max="4614" width="10" customWidth="1"/>
    <col min="4615" max="4615" width="5.6640625" customWidth="1"/>
    <col min="4616" max="4616" width="6" customWidth="1"/>
    <col min="4617" max="4617" width="11.88671875" customWidth="1"/>
    <col min="4618" max="4618" width="11.6640625" customWidth="1"/>
    <col min="4619" max="4619" width="7.5546875" customWidth="1"/>
    <col min="4620" max="4620" width="12" customWidth="1"/>
    <col min="4621" max="4621" width="9.88671875" customWidth="1"/>
    <col min="4622" max="4622" width="7.109375" customWidth="1"/>
    <col min="4865" max="4865" width="63.88671875" customWidth="1"/>
    <col min="4866" max="4866" width="5" customWidth="1"/>
    <col min="4867" max="4867" width="4" customWidth="1"/>
    <col min="4868" max="4868" width="9.5546875" customWidth="1"/>
    <col min="4869" max="4869" width="8.5546875" customWidth="1"/>
    <col min="4870" max="4870" width="10" customWidth="1"/>
    <col min="4871" max="4871" width="5.6640625" customWidth="1"/>
    <col min="4872" max="4872" width="6" customWidth="1"/>
    <col min="4873" max="4873" width="11.88671875" customWidth="1"/>
    <col min="4874" max="4874" width="11.6640625" customWidth="1"/>
    <col min="4875" max="4875" width="7.5546875" customWidth="1"/>
    <col min="4876" max="4876" width="12" customWidth="1"/>
    <col min="4877" max="4877" width="9.88671875" customWidth="1"/>
    <col min="4878" max="4878" width="7.109375" customWidth="1"/>
    <col min="5121" max="5121" width="63.88671875" customWidth="1"/>
    <col min="5122" max="5122" width="5" customWidth="1"/>
    <col min="5123" max="5123" width="4" customWidth="1"/>
    <col min="5124" max="5124" width="9.5546875" customWidth="1"/>
    <col min="5125" max="5125" width="8.5546875" customWidth="1"/>
    <col min="5126" max="5126" width="10" customWidth="1"/>
    <col min="5127" max="5127" width="5.6640625" customWidth="1"/>
    <col min="5128" max="5128" width="6" customWidth="1"/>
    <col min="5129" max="5129" width="11.88671875" customWidth="1"/>
    <col min="5130" max="5130" width="11.6640625" customWidth="1"/>
    <col min="5131" max="5131" width="7.5546875" customWidth="1"/>
    <col min="5132" max="5132" width="12" customWidth="1"/>
    <col min="5133" max="5133" width="9.88671875" customWidth="1"/>
    <col min="5134" max="5134" width="7.109375" customWidth="1"/>
    <col min="5377" max="5377" width="63.88671875" customWidth="1"/>
    <col min="5378" max="5378" width="5" customWidth="1"/>
    <col min="5379" max="5379" width="4" customWidth="1"/>
    <col min="5380" max="5380" width="9.5546875" customWidth="1"/>
    <col min="5381" max="5381" width="8.5546875" customWidth="1"/>
    <col min="5382" max="5382" width="10" customWidth="1"/>
    <col min="5383" max="5383" width="5.6640625" customWidth="1"/>
    <col min="5384" max="5384" width="6" customWidth="1"/>
    <col min="5385" max="5385" width="11.88671875" customWidth="1"/>
    <col min="5386" max="5386" width="11.6640625" customWidth="1"/>
    <col min="5387" max="5387" width="7.5546875" customWidth="1"/>
    <col min="5388" max="5388" width="12" customWidth="1"/>
    <col min="5389" max="5389" width="9.88671875" customWidth="1"/>
    <col min="5390" max="5390" width="7.109375" customWidth="1"/>
    <col min="5633" max="5633" width="63.88671875" customWidth="1"/>
    <col min="5634" max="5634" width="5" customWidth="1"/>
    <col min="5635" max="5635" width="4" customWidth="1"/>
    <col min="5636" max="5636" width="9.5546875" customWidth="1"/>
    <col min="5637" max="5637" width="8.5546875" customWidth="1"/>
    <col min="5638" max="5638" width="10" customWidth="1"/>
    <col min="5639" max="5639" width="5.6640625" customWidth="1"/>
    <col min="5640" max="5640" width="6" customWidth="1"/>
    <col min="5641" max="5641" width="11.88671875" customWidth="1"/>
    <col min="5642" max="5642" width="11.6640625" customWidth="1"/>
    <col min="5643" max="5643" width="7.5546875" customWidth="1"/>
    <col min="5644" max="5644" width="12" customWidth="1"/>
    <col min="5645" max="5645" width="9.88671875" customWidth="1"/>
    <col min="5646" max="5646" width="7.109375" customWidth="1"/>
    <col min="5889" max="5889" width="63.88671875" customWidth="1"/>
    <col min="5890" max="5890" width="5" customWidth="1"/>
    <col min="5891" max="5891" width="4" customWidth="1"/>
    <col min="5892" max="5892" width="9.5546875" customWidth="1"/>
    <col min="5893" max="5893" width="8.5546875" customWidth="1"/>
    <col min="5894" max="5894" width="10" customWidth="1"/>
    <col min="5895" max="5895" width="5.6640625" customWidth="1"/>
    <col min="5896" max="5896" width="6" customWidth="1"/>
    <col min="5897" max="5897" width="11.88671875" customWidth="1"/>
    <col min="5898" max="5898" width="11.6640625" customWidth="1"/>
    <col min="5899" max="5899" width="7.5546875" customWidth="1"/>
    <col min="5900" max="5900" width="12" customWidth="1"/>
    <col min="5901" max="5901" width="9.88671875" customWidth="1"/>
    <col min="5902" max="5902" width="7.109375" customWidth="1"/>
    <col min="6145" max="6145" width="63.88671875" customWidth="1"/>
    <col min="6146" max="6146" width="5" customWidth="1"/>
    <col min="6147" max="6147" width="4" customWidth="1"/>
    <col min="6148" max="6148" width="9.5546875" customWidth="1"/>
    <col min="6149" max="6149" width="8.5546875" customWidth="1"/>
    <col min="6150" max="6150" width="10" customWidth="1"/>
    <col min="6151" max="6151" width="5.6640625" customWidth="1"/>
    <col min="6152" max="6152" width="6" customWidth="1"/>
    <col min="6153" max="6153" width="11.88671875" customWidth="1"/>
    <col min="6154" max="6154" width="11.6640625" customWidth="1"/>
    <col min="6155" max="6155" width="7.5546875" customWidth="1"/>
    <col min="6156" max="6156" width="12" customWidth="1"/>
    <col min="6157" max="6157" width="9.88671875" customWidth="1"/>
    <col min="6158" max="6158" width="7.109375" customWidth="1"/>
    <col min="6401" max="6401" width="63.88671875" customWidth="1"/>
    <col min="6402" max="6402" width="5" customWidth="1"/>
    <col min="6403" max="6403" width="4" customWidth="1"/>
    <col min="6404" max="6404" width="9.5546875" customWidth="1"/>
    <col min="6405" max="6405" width="8.5546875" customWidth="1"/>
    <col min="6406" max="6406" width="10" customWidth="1"/>
    <col min="6407" max="6407" width="5.6640625" customWidth="1"/>
    <col min="6408" max="6408" width="6" customWidth="1"/>
    <col min="6409" max="6409" width="11.88671875" customWidth="1"/>
    <col min="6410" max="6410" width="11.6640625" customWidth="1"/>
    <col min="6411" max="6411" width="7.5546875" customWidth="1"/>
    <col min="6412" max="6412" width="12" customWidth="1"/>
    <col min="6413" max="6413" width="9.88671875" customWidth="1"/>
    <col min="6414" max="6414" width="7.109375" customWidth="1"/>
    <col min="6657" max="6657" width="63.88671875" customWidth="1"/>
    <col min="6658" max="6658" width="5" customWidth="1"/>
    <col min="6659" max="6659" width="4" customWidth="1"/>
    <col min="6660" max="6660" width="9.5546875" customWidth="1"/>
    <col min="6661" max="6661" width="8.5546875" customWidth="1"/>
    <col min="6662" max="6662" width="10" customWidth="1"/>
    <col min="6663" max="6663" width="5.6640625" customWidth="1"/>
    <col min="6664" max="6664" width="6" customWidth="1"/>
    <col min="6665" max="6665" width="11.88671875" customWidth="1"/>
    <col min="6666" max="6666" width="11.6640625" customWidth="1"/>
    <col min="6667" max="6667" width="7.5546875" customWidth="1"/>
    <col min="6668" max="6668" width="12" customWidth="1"/>
    <col min="6669" max="6669" width="9.88671875" customWidth="1"/>
    <col min="6670" max="6670" width="7.109375" customWidth="1"/>
    <col min="6913" max="6913" width="63.88671875" customWidth="1"/>
    <col min="6914" max="6914" width="5" customWidth="1"/>
    <col min="6915" max="6915" width="4" customWidth="1"/>
    <col min="6916" max="6916" width="9.5546875" customWidth="1"/>
    <col min="6917" max="6917" width="8.5546875" customWidth="1"/>
    <col min="6918" max="6918" width="10" customWidth="1"/>
    <col min="6919" max="6919" width="5.6640625" customWidth="1"/>
    <col min="6920" max="6920" width="6" customWidth="1"/>
    <col min="6921" max="6921" width="11.88671875" customWidth="1"/>
    <col min="6922" max="6922" width="11.6640625" customWidth="1"/>
    <col min="6923" max="6923" width="7.5546875" customWidth="1"/>
    <col min="6924" max="6924" width="12" customWidth="1"/>
    <col min="6925" max="6925" width="9.88671875" customWidth="1"/>
    <col min="6926" max="6926" width="7.109375" customWidth="1"/>
    <col min="7169" max="7169" width="63.88671875" customWidth="1"/>
    <col min="7170" max="7170" width="5" customWidth="1"/>
    <col min="7171" max="7171" width="4" customWidth="1"/>
    <col min="7172" max="7172" width="9.5546875" customWidth="1"/>
    <col min="7173" max="7173" width="8.5546875" customWidth="1"/>
    <col min="7174" max="7174" width="10" customWidth="1"/>
    <col min="7175" max="7175" width="5.6640625" customWidth="1"/>
    <col min="7176" max="7176" width="6" customWidth="1"/>
    <col min="7177" max="7177" width="11.88671875" customWidth="1"/>
    <col min="7178" max="7178" width="11.6640625" customWidth="1"/>
    <col min="7179" max="7179" width="7.5546875" customWidth="1"/>
    <col min="7180" max="7180" width="12" customWidth="1"/>
    <col min="7181" max="7181" width="9.88671875" customWidth="1"/>
    <col min="7182" max="7182" width="7.109375" customWidth="1"/>
    <col min="7425" max="7425" width="63.88671875" customWidth="1"/>
    <col min="7426" max="7426" width="5" customWidth="1"/>
    <col min="7427" max="7427" width="4" customWidth="1"/>
    <col min="7428" max="7428" width="9.5546875" customWidth="1"/>
    <col min="7429" max="7429" width="8.5546875" customWidth="1"/>
    <col min="7430" max="7430" width="10" customWidth="1"/>
    <col min="7431" max="7431" width="5.6640625" customWidth="1"/>
    <col min="7432" max="7432" width="6" customWidth="1"/>
    <col min="7433" max="7433" width="11.88671875" customWidth="1"/>
    <col min="7434" max="7434" width="11.6640625" customWidth="1"/>
    <col min="7435" max="7435" width="7.5546875" customWidth="1"/>
    <col min="7436" max="7436" width="12" customWidth="1"/>
    <col min="7437" max="7437" width="9.88671875" customWidth="1"/>
    <col min="7438" max="7438" width="7.109375" customWidth="1"/>
    <col min="7681" max="7681" width="63.88671875" customWidth="1"/>
    <col min="7682" max="7682" width="5" customWidth="1"/>
    <col min="7683" max="7683" width="4" customWidth="1"/>
    <col min="7684" max="7684" width="9.5546875" customWidth="1"/>
    <col min="7685" max="7685" width="8.5546875" customWidth="1"/>
    <col min="7686" max="7686" width="10" customWidth="1"/>
    <col min="7687" max="7687" width="5.6640625" customWidth="1"/>
    <col min="7688" max="7688" width="6" customWidth="1"/>
    <col min="7689" max="7689" width="11.88671875" customWidth="1"/>
    <col min="7690" max="7690" width="11.6640625" customWidth="1"/>
    <col min="7691" max="7691" width="7.5546875" customWidth="1"/>
    <col min="7692" max="7692" width="12" customWidth="1"/>
    <col min="7693" max="7693" width="9.88671875" customWidth="1"/>
    <col min="7694" max="7694" width="7.109375" customWidth="1"/>
    <col min="7937" max="7937" width="63.88671875" customWidth="1"/>
    <col min="7938" max="7938" width="5" customWidth="1"/>
    <col min="7939" max="7939" width="4" customWidth="1"/>
    <col min="7940" max="7940" width="9.5546875" customWidth="1"/>
    <col min="7941" max="7941" width="8.5546875" customWidth="1"/>
    <col min="7942" max="7942" width="10" customWidth="1"/>
    <col min="7943" max="7943" width="5.6640625" customWidth="1"/>
    <col min="7944" max="7944" width="6" customWidth="1"/>
    <col min="7945" max="7945" width="11.88671875" customWidth="1"/>
    <col min="7946" max="7946" width="11.6640625" customWidth="1"/>
    <col min="7947" max="7947" width="7.5546875" customWidth="1"/>
    <col min="7948" max="7948" width="12" customWidth="1"/>
    <col min="7949" max="7949" width="9.88671875" customWidth="1"/>
    <col min="7950" max="7950" width="7.109375" customWidth="1"/>
    <col min="8193" max="8193" width="63.88671875" customWidth="1"/>
    <col min="8194" max="8194" width="5" customWidth="1"/>
    <col min="8195" max="8195" width="4" customWidth="1"/>
    <col min="8196" max="8196" width="9.5546875" customWidth="1"/>
    <col min="8197" max="8197" width="8.5546875" customWidth="1"/>
    <col min="8198" max="8198" width="10" customWidth="1"/>
    <col min="8199" max="8199" width="5.6640625" customWidth="1"/>
    <col min="8200" max="8200" width="6" customWidth="1"/>
    <col min="8201" max="8201" width="11.88671875" customWidth="1"/>
    <col min="8202" max="8202" width="11.6640625" customWidth="1"/>
    <col min="8203" max="8203" width="7.5546875" customWidth="1"/>
    <col min="8204" max="8204" width="12" customWidth="1"/>
    <col min="8205" max="8205" width="9.88671875" customWidth="1"/>
    <col min="8206" max="8206" width="7.109375" customWidth="1"/>
    <col min="8449" max="8449" width="63.88671875" customWidth="1"/>
    <col min="8450" max="8450" width="5" customWidth="1"/>
    <col min="8451" max="8451" width="4" customWidth="1"/>
    <col min="8452" max="8452" width="9.5546875" customWidth="1"/>
    <col min="8453" max="8453" width="8.5546875" customWidth="1"/>
    <col min="8454" max="8454" width="10" customWidth="1"/>
    <col min="8455" max="8455" width="5.6640625" customWidth="1"/>
    <col min="8456" max="8456" width="6" customWidth="1"/>
    <col min="8457" max="8457" width="11.88671875" customWidth="1"/>
    <col min="8458" max="8458" width="11.6640625" customWidth="1"/>
    <col min="8459" max="8459" width="7.5546875" customWidth="1"/>
    <col min="8460" max="8460" width="12" customWidth="1"/>
    <col min="8461" max="8461" width="9.88671875" customWidth="1"/>
    <col min="8462" max="8462" width="7.109375" customWidth="1"/>
    <col min="8705" max="8705" width="63.88671875" customWidth="1"/>
    <col min="8706" max="8706" width="5" customWidth="1"/>
    <col min="8707" max="8707" width="4" customWidth="1"/>
    <col min="8708" max="8708" width="9.5546875" customWidth="1"/>
    <col min="8709" max="8709" width="8.5546875" customWidth="1"/>
    <col min="8710" max="8710" width="10" customWidth="1"/>
    <col min="8711" max="8711" width="5.6640625" customWidth="1"/>
    <col min="8712" max="8712" width="6" customWidth="1"/>
    <col min="8713" max="8713" width="11.88671875" customWidth="1"/>
    <col min="8714" max="8714" width="11.6640625" customWidth="1"/>
    <col min="8715" max="8715" width="7.5546875" customWidth="1"/>
    <col min="8716" max="8716" width="12" customWidth="1"/>
    <col min="8717" max="8717" width="9.88671875" customWidth="1"/>
    <col min="8718" max="8718" width="7.109375" customWidth="1"/>
    <col min="8961" max="8961" width="63.88671875" customWidth="1"/>
    <col min="8962" max="8962" width="5" customWidth="1"/>
    <col min="8963" max="8963" width="4" customWidth="1"/>
    <col min="8964" max="8964" width="9.5546875" customWidth="1"/>
    <col min="8965" max="8965" width="8.5546875" customWidth="1"/>
    <col min="8966" max="8966" width="10" customWidth="1"/>
    <col min="8967" max="8967" width="5.6640625" customWidth="1"/>
    <col min="8968" max="8968" width="6" customWidth="1"/>
    <col min="8969" max="8969" width="11.88671875" customWidth="1"/>
    <col min="8970" max="8970" width="11.6640625" customWidth="1"/>
    <col min="8971" max="8971" width="7.5546875" customWidth="1"/>
    <col min="8972" max="8972" width="12" customWidth="1"/>
    <col min="8973" max="8973" width="9.88671875" customWidth="1"/>
    <col min="8974" max="8974" width="7.109375" customWidth="1"/>
    <col min="9217" max="9217" width="63.88671875" customWidth="1"/>
    <col min="9218" max="9218" width="5" customWidth="1"/>
    <col min="9219" max="9219" width="4" customWidth="1"/>
    <col min="9220" max="9220" width="9.5546875" customWidth="1"/>
    <col min="9221" max="9221" width="8.5546875" customWidth="1"/>
    <col min="9222" max="9222" width="10" customWidth="1"/>
    <col min="9223" max="9223" width="5.6640625" customWidth="1"/>
    <col min="9224" max="9224" width="6" customWidth="1"/>
    <col min="9225" max="9225" width="11.88671875" customWidth="1"/>
    <col min="9226" max="9226" width="11.6640625" customWidth="1"/>
    <col min="9227" max="9227" width="7.5546875" customWidth="1"/>
    <col min="9228" max="9228" width="12" customWidth="1"/>
    <col min="9229" max="9229" width="9.88671875" customWidth="1"/>
    <col min="9230" max="9230" width="7.109375" customWidth="1"/>
    <col min="9473" max="9473" width="63.88671875" customWidth="1"/>
    <col min="9474" max="9474" width="5" customWidth="1"/>
    <col min="9475" max="9475" width="4" customWidth="1"/>
    <col min="9476" max="9476" width="9.5546875" customWidth="1"/>
    <col min="9477" max="9477" width="8.5546875" customWidth="1"/>
    <col min="9478" max="9478" width="10" customWidth="1"/>
    <col min="9479" max="9479" width="5.6640625" customWidth="1"/>
    <col min="9480" max="9480" width="6" customWidth="1"/>
    <col min="9481" max="9481" width="11.88671875" customWidth="1"/>
    <col min="9482" max="9482" width="11.6640625" customWidth="1"/>
    <col min="9483" max="9483" width="7.5546875" customWidth="1"/>
    <col min="9484" max="9484" width="12" customWidth="1"/>
    <col min="9485" max="9485" width="9.88671875" customWidth="1"/>
    <col min="9486" max="9486" width="7.109375" customWidth="1"/>
    <col min="9729" max="9729" width="63.88671875" customWidth="1"/>
    <col min="9730" max="9730" width="5" customWidth="1"/>
    <col min="9731" max="9731" width="4" customWidth="1"/>
    <col min="9732" max="9732" width="9.5546875" customWidth="1"/>
    <col min="9733" max="9733" width="8.5546875" customWidth="1"/>
    <col min="9734" max="9734" width="10" customWidth="1"/>
    <col min="9735" max="9735" width="5.6640625" customWidth="1"/>
    <col min="9736" max="9736" width="6" customWidth="1"/>
    <col min="9737" max="9737" width="11.88671875" customWidth="1"/>
    <col min="9738" max="9738" width="11.6640625" customWidth="1"/>
    <col min="9739" max="9739" width="7.5546875" customWidth="1"/>
    <col min="9740" max="9740" width="12" customWidth="1"/>
    <col min="9741" max="9741" width="9.88671875" customWidth="1"/>
    <col min="9742" max="9742" width="7.109375" customWidth="1"/>
    <col min="9985" max="9985" width="63.88671875" customWidth="1"/>
    <col min="9986" max="9986" width="5" customWidth="1"/>
    <col min="9987" max="9987" width="4" customWidth="1"/>
    <col min="9988" max="9988" width="9.5546875" customWidth="1"/>
    <col min="9989" max="9989" width="8.5546875" customWidth="1"/>
    <col min="9990" max="9990" width="10" customWidth="1"/>
    <col min="9991" max="9991" width="5.6640625" customWidth="1"/>
    <col min="9992" max="9992" width="6" customWidth="1"/>
    <col min="9993" max="9993" width="11.88671875" customWidth="1"/>
    <col min="9994" max="9994" width="11.6640625" customWidth="1"/>
    <col min="9995" max="9995" width="7.5546875" customWidth="1"/>
    <col min="9996" max="9996" width="12" customWidth="1"/>
    <col min="9997" max="9997" width="9.88671875" customWidth="1"/>
    <col min="9998" max="9998" width="7.109375" customWidth="1"/>
    <col min="10241" max="10241" width="63.88671875" customWidth="1"/>
    <col min="10242" max="10242" width="5" customWidth="1"/>
    <col min="10243" max="10243" width="4" customWidth="1"/>
    <col min="10244" max="10244" width="9.5546875" customWidth="1"/>
    <col min="10245" max="10245" width="8.5546875" customWidth="1"/>
    <col min="10246" max="10246" width="10" customWidth="1"/>
    <col min="10247" max="10247" width="5.6640625" customWidth="1"/>
    <col min="10248" max="10248" width="6" customWidth="1"/>
    <col min="10249" max="10249" width="11.88671875" customWidth="1"/>
    <col min="10250" max="10250" width="11.6640625" customWidth="1"/>
    <col min="10251" max="10251" width="7.5546875" customWidth="1"/>
    <col min="10252" max="10252" width="12" customWidth="1"/>
    <col min="10253" max="10253" width="9.88671875" customWidth="1"/>
    <col min="10254" max="10254" width="7.109375" customWidth="1"/>
    <col min="10497" max="10497" width="63.88671875" customWidth="1"/>
    <col min="10498" max="10498" width="5" customWidth="1"/>
    <col min="10499" max="10499" width="4" customWidth="1"/>
    <col min="10500" max="10500" width="9.5546875" customWidth="1"/>
    <col min="10501" max="10501" width="8.5546875" customWidth="1"/>
    <col min="10502" max="10502" width="10" customWidth="1"/>
    <col min="10503" max="10503" width="5.6640625" customWidth="1"/>
    <col min="10504" max="10504" width="6" customWidth="1"/>
    <col min="10505" max="10505" width="11.88671875" customWidth="1"/>
    <col min="10506" max="10506" width="11.6640625" customWidth="1"/>
    <col min="10507" max="10507" width="7.5546875" customWidth="1"/>
    <col min="10508" max="10508" width="12" customWidth="1"/>
    <col min="10509" max="10509" width="9.88671875" customWidth="1"/>
    <col min="10510" max="10510" width="7.109375" customWidth="1"/>
    <col min="10753" max="10753" width="63.88671875" customWidth="1"/>
    <col min="10754" max="10754" width="5" customWidth="1"/>
    <col min="10755" max="10755" width="4" customWidth="1"/>
    <col min="10756" max="10756" width="9.5546875" customWidth="1"/>
    <col min="10757" max="10757" width="8.5546875" customWidth="1"/>
    <col min="10758" max="10758" width="10" customWidth="1"/>
    <col min="10759" max="10759" width="5.6640625" customWidth="1"/>
    <col min="10760" max="10760" width="6" customWidth="1"/>
    <col min="10761" max="10761" width="11.88671875" customWidth="1"/>
    <col min="10762" max="10762" width="11.6640625" customWidth="1"/>
    <col min="10763" max="10763" width="7.5546875" customWidth="1"/>
    <col min="10764" max="10764" width="12" customWidth="1"/>
    <col min="10765" max="10765" width="9.88671875" customWidth="1"/>
    <col min="10766" max="10766" width="7.109375" customWidth="1"/>
    <col min="11009" max="11009" width="63.88671875" customWidth="1"/>
    <col min="11010" max="11010" width="5" customWidth="1"/>
    <col min="11011" max="11011" width="4" customWidth="1"/>
    <col min="11012" max="11012" width="9.5546875" customWidth="1"/>
    <col min="11013" max="11013" width="8.5546875" customWidth="1"/>
    <col min="11014" max="11014" width="10" customWidth="1"/>
    <col min="11015" max="11015" width="5.6640625" customWidth="1"/>
    <col min="11016" max="11016" width="6" customWidth="1"/>
    <col min="11017" max="11017" width="11.88671875" customWidth="1"/>
    <col min="11018" max="11018" width="11.6640625" customWidth="1"/>
    <col min="11019" max="11019" width="7.5546875" customWidth="1"/>
    <col min="11020" max="11020" width="12" customWidth="1"/>
    <col min="11021" max="11021" width="9.88671875" customWidth="1"/>
    <col min="11022" max="11022" width="7.109375" customWidth="1"/>
    <col min="11265" max="11265" width="63.88671875" customWidth="1"/>
    <col min="11266" max="11266" width="5" customWidth="1"/>
    <col min="11267" max="11267" width="4" customWidth="1"/>
    <col min="11268" max="11268" width="9.5546875" customWidth="1"/>
    <col min="11269" max="11269" width="8.5546875" customWidth="1"/>
    <col min="11270" max="11270" width="10" customWidth="1"/>
    <col min="11271" max="11271" width="5.6640625" customWidth="1"/>
    <col min="11272" max="11272" width="6" customWidth="1"/>
    <col min="11273" max="11273" width="11.88671875" customWidth="1"/>
    <col min="11274" max="11274" width="11.6640625" customWidth="1"/>
    <col min="11275" max="11275" width="7.5546875" customWidth="1"/>
    <col min="11276" max="11276" width="12" customWidth="1"/>
    <col min="11277" max="11277" width="9.88671875" customWidth="1"/>
    <col min="11278" max="11278" width="7.109375" customWidth="1"/>
    <col min="11521" max="11521" width="63.88671875" customWidth="1"/>
    <col min="11522" max="11522" width="5" customWidth="1"/>
    <col min="11523" max="11523" width="4" customWidth="1"/>
    <col min="11524" max="11524" width="9.5546875" customWidth="1"/>
    <col min="11525" max="11525" width="8.5546875" customWidth="1"/>
    <col min="11526" max="11526" width="10" customWidth="1"/>
    <col min="11527" max="11527" width="5.6640625" customWidth="1"/>
    <col min="11528" max="11528" width="6" customWidth="1"/>
    <col min="11529" max="11529" width="11.88671875" customWidth="1"/>
    <col min="11530" max="11530" width="11.6640625" customWidth="1"/>
    <col min="11531" max="11531" width="7.5546875" customWidth="1"/>
    <col min="11532" max="11532" width="12" customWidth="1"/>
    <col min="11533" max="11533" width="9.88671875" customWidth="1"/>
    <col min="11534" max="11534" width="7.109375" customWidth="1"/>
    <col min="11777" max="11777" width="63.88671875" customWidth="1"/>
    <col min="11778" max="11778" width="5" customWidth="1"/>
    <col min="11779" max="11779" width="4" customWidth="1"/>
    <col min="11780" max="11780" width="9.5546875" customWidth="1"/>
    <col min="11781" max="11781" width="8.5546875" customWidth="1"/>
    <col min="11782" max="11782" width="10" customWidth="1"/>
    <col min="11783" max="11783" width="5.6640625" customWidth="1"/>
    <col min="11784" max="11784" width="6" customWidth="1"/>
    <col min="11785" max="11785" width="11.88671875" customWidth="1"/>
    <col min="11786" max="11786" width="11.6640625" customWidth="1"/>
    <col min="11787" max="11787" width="7.5546875" customWidth="1"/>
    <col min="11788" max="11788" width="12" customWidth="1"/>
    <col min="11789" max="11789" width="9.88671875" customWidth="1"/>
    <col min="11790" max="11790" width="7.109375" customWidth="1"/>
    <col min="12033" max="12033" width="63.88671875" customWidth="1"/>
    <col min="12034" max="12034" width="5" customWidth="1"/>
    <col min="12035" max="12035" width="4" customWidth="1"/>
    <col min="12036" max="12036" width="9.5546875" customWidth="1"/>
    <col min="12037" max="12037" width="8.5546875" customWidth="1"/>
    <col min="12038" max="12038" width="10" customWidth="1"/>
    <col min="12039" max="12039" width="5.6640625" customWidth="1"/>
    <col min="12040" max="12040" width="6" customWidth="1"/>
    <col min="12041" max="12041" width="11.88671875" customWidth="1"/>
    <col min="12042" max="12042" width="11.6640625" customWidth="1"/>
    <col min="12043" max="12043" width="7.5546875" customWidth="1"/>
    <col min="12044" max="12044" width="12" customWidth="1"/>
    <col min="12045" max="12045" width="9.88671875" customWidth="1"/>
    <col min="12046" max="12046" width="7.109375" customWidth="1"/>
    <col min="12289" max="12289" width="63.88671875" customWidth="1"/>
    <col min="12290" max="12290" width="5" customWidth="1"/>
    <col min="12291" max="12291" width="4" customWidth="1"/>
    <col min="12292" max="12292" width="9.5546875" customWidth="1"/>
    <col min="12293" max="12293" width="8.5546875" customWidth="1"/>
    <col min="12294" max="12294" width="10" customWidth="1"/>
    <col min="12295" max="12295" width="5.6640625" customWidth="1"/>
    <col min="12296" max="12296" width="6" customWidth="1"/>
    <col min="12297" max="12297" width="11.88671875" customWidth="1"/>
    <col min="12298" max="12298" width="11.6640625" customWidth="1"/>
    <col min="12299" max="12299" width="7.5546875" customWidth="1"/>
    <col min="12300" max="12300" width="12" customWidth="1"/>
    <col min="12301" max="12301" width="9.88671875" customWidth="1"/>
    <col min="12302" max="12302" width="7.109375" customWidth="1"/>
    <col min="12545" max="12545" width="63.88671875" customWidth="1"/>
    <col min="12546" max="12546" width="5" customWidth="1"/>
    <col min="12547" max="12547" width="4" customWidth="1"/>
    <col min="12548" max="12548" width="9.5546875" customWidth="1"/>
    <col min="12549" max="12549" width="8.5546875" customWidth="1"/>
    <col min="12550" max="12550" width="10" customWidth="1"/>
    <col min="12551" max="12551" width="5.6640625" customWidth="1"/>
    <col min="12552" max="12552" width="6" customWidth="1"/>
    <col min="12553" max="12553" width="11.88671875" customWidth="1"/>
    <col min="12554" max="12554" width="11.6640625" customWidth="1"/>
    <col min="12555" max="12555" width="7.5546875" customWidth="1"/>
    <col min="12556" max="12556" width="12" customWidth="1"/>
    <col min="12557" max="12557" width="9.88671875" customWidth="1"/>
    <col min="12558" max="12558" width="7.109375" customWidth="1"/>
    <col min="12801" max="12801" width="63.88671875" customWidth="1"/>
    <col min="12802" max="12802" width="5" customWidth="1"/>
    <col min="12803" max="12803" width="4" customWidth="1"/>
    <col min="12804" max="12804" width="9.5546875" customWidth="1"/>
    <col min="12805" max="12805" width="8.5546875" customWidth="1"/>
    <col min="12806" max="12806" width="10" customWidth="1"/>
    <col min="12807" max="12807" width="5.6640625" customWidth="1"/>
    <col min="12808" max="12808" width="6" customWidth="1"/>
    <col min="12809" max="12809" width="11.88671875" customWidth="1"/>
    <col min="12810" max="12810" width="11.6640625" customWidth="1"/>
    <col min="12811" max="12811" width="7.5546875" customWidth="1"/>
    <col min="12812" max="12812" width="12" customWidth="1"/>
    <col min="12813" max="12813" width="9.88671875" customWidth="1"/>
    <col min="12814" max="12814" width="7.109375" customWidth="1"/>
    <col min="13057" max="13057" width="63.88671875" customWidth="1"/>
    <col min="13058" max="13058" width="5" customWidth="1"/>
    <col min="13059" max="13059" width="4" customWidth="1"/>
    <col min="13060" max="13060" width="9.5546875" customWidth="1"/>
    <col min="13061" max="13061" width="8.5546875" customWidth="1"/>
    <col min="13062" max="13062" width="10" customWidth="1"/>
    <col min="13063" max="13063" width="5.6640625" customWidth="1"/>
    <col min="13064" max="13064" width="6" customWidth="1"/>
    <col min="13065" max="13065" width="11.88671875" customWidth="1"/>
    <col min="13066" max="13066" width="11.6640625" customWidth="1"/>
    <col min="13067" max="13067" width="7.5546875" customWidth="1"/>
    <col min="13068" max="13068" width="12" customWidth="1"/>
    <col min="13069" max="13069" width="9.88671875" customWidth="1"/>
    <col min="13070" max="13070" width="7.109375" customWidth="1"/>
    <col min="13313" max="13313" width="63.88671875" customWidth="1"/>
    <col min="13314" max="13314" width="5" customWidth="1"/>
    <col min="13315" max="13315" width="4" customWidth="1"/>
    <col min="13316" max="13316" width="9.5546875" customWidth="1"/>
    <col min="13317" max="13317" width="8.5546875" customWidth="1"/>
    <col min="13318" max="13318" width="10" customWidth="1"/>
    <col min="13319" max="13319" width="5.6640625" customWidth="1"/>
    <col min="13320" max="13320" width="6" customWidth="1"/>
    <col min="13321" max="13321" width="11.88671875" customWidth="1"/>
    <col min="13322" max="13322" width="11.6640625" customWidth="1"/>
    <col min="13323" max="13323" width="7.5546875" customWidth="1"/>
    <col min="13324" max="13324" width="12" customWidth="1"/>
    <col min="13325" max="13325" width="9.88671875" customWidth="1"/>
    <col min="13326" max="13326" width="7.109375" customWidth="1"/>
    <col min="13569" max="13569" width="63.88671875" customWidth="1"/>
    <col min="13570" max="13570" width="5" customWidth="1"/>
    <col min="13571" max="13571" width="4" customWidth="1"/>
    <col min="13572" max="13572" width="9.5546875" customWidth="1"/>
    <col min="13573" max="13573" width="8.5546875" customWidth="1"/>
    <col min="13574" max="13574" width="10" customWidth="1"/>
    <col min="13575" max="13575" width="5.6640625" customWidth="1"/>
    <col min="13576" max="13576" width="6" customWidth="1"/>
    <col min="13577" max="13577" width="11.88671875" customWidth="1"/>
    <col min="13578" max="13578" width="11.6640625" customWidth="1"/>
    <col min="13579" max="13579" width="7.5546875" customWidth="1"/>
    <col min="13580" max="13580" width="12" customWidth="1"/>
    <col min="13581" max="13581" width="9.88671875" customWidth="1"/>
    <col min="13582" max="13582" width="7.109375" customWidth="1"/>
    <col min="13825" max="13825" width="63.88671875" customWidth="1"/>
    <col min="13826" max="13826" width="5" customWidth="1"/>
    <col min="13827" max="13827" width="4" customWidth="1"/>
    <col min="13828" max="13828" width="9.5546875" customWidth="1"/>
    <col min="13829" max="13829" width="8.5546875" customWidth="1"/>
    <col min="13830" max="13830" width="10" customWidth="1"/>
    <col min="13831" max="13831" width="5.6640625" customWidth="1"/>
    <col min="13832" max="13832" width="6" customWidth="1"/>
    <col min="13833" max="13833" width="11.88671875" customWidth="1"/>
    <col min="13834" max="13834" width="11.6640625" customWidth="1"/>
    <col min="13835" max="13835" width="7.5546875" customWidth="1"/>
    <col min="13836" max="13836" width="12" customWidth="1"/>
    <col min="13837" max="13837" width="9.88671875" customWidth="1"/>
    <col min="13838" max="13838" width="7.109375" customWidth="1"/>
    <col min="14081" max="14081" width="63.88671875" customWidth="1"/>
    <col min="14082" max="14082" width="5" customWidth="1"/>
    <col min="14083" max="14083" width="4" customWidth="1"/>
    <col min="14084" max="14084" width="9.5546875" customWidth="1"/>
    <col min="14085" max="14085" width="8.5546875" customWidth="1"/>
    <col min="14086" max="14086" width="10" customWidth="1"/>
    <col min="14087" max="14087" width="5.6640625" customWidth="1"/>
    <col min="14088" max="14088" width="6" customWidth="1"/>
    <col min="14089" max="14089" width="11.88671875" customWidth="1"/>
    <col min="14090" max="14090" width="11.6640625" customWidth="1"/>
    <col min="14091" max="14091" width="7.5546875" customWidth="1"/>
    <col min="14092" max="14092" width="12" customWidth="1"/>
    <col min="14093" max="14093" width="9.88671875" customWidth="1"/>
    <col min="14094" max="14094" width="7.109375" customWidth="1"/>
    <col min="14337" max="14337" width="63.88671875" customWidth="1"/>
    <col min="14338" max="14338" width="5" customWidth="1"/>
    <col min="14339" max="14339" width="4" customWidth="1"/>
    <col min="14340" max="14340" width="9.5546875" customWidth="1"/>
    <col min="14341" max="14341" width="8.5546875" customWidth="1"/>
    <col min="14342" max="14342" width="10" customWidth="1"/>
    <col min="14343" max="14343" width="5.6640625" customWidth="1"/>
    <col min="14344" max="14344" width="6" customWidth="1"/>
    <col min="14345" max="14345" width="11.88671875" customWidth="1"/>
    <col min="14346" max="14346" width="11.6640625" customWidth="1"/>
    <col min="14347" max="14347" width="7.5546875" customWidth="1"/>
    <col min="14348" max="14348" width="12" customWidth="1"/>
    <col min="14349" max="14349" width="9.88671875" customWidth="1"/>
    <col min="14350" max="14350" width="7.109375" customWidth="1"/>
    <col min="14593" max="14593" width="63.88671875" customWidth="1"/>
    <col min="14594" max="14594" width="5" customWidth="1"/>
    <col min="14595" max="14595" width="4" customWidth="1"/>
    <col min="14596" max="14596" width="9.5546875" customWidth="1"/>
    <col min="14597" max="14597" width="8.5546875" customWidth="1"/>
    <col min="14598" max="14598" width="10" customWidth="1"/>
    <col min="14599" max="14599" width="5.6640625" customWidth="1"/>
    <col min="14600" max="14600" width="6" customWidth="1"/>
    <col min="14601" max="14601" width="11.88671875" customWidth="1"/>
    <col min="14602" max="14602" width="11.6640625" customWidth="1"/>
    <col min="14603" max="14603" width="7.5546875" customWidth="1"/>
    <col min="14604" max="14604" width="12" customWidth="1"/>
    <col min="14605" max="14605" width="9.88671875" customWidth="1"/>
    <col min="14606" max="14606" width="7.109375" customWidth="1"/>
    <col min="14849" max="14849" width="63.88671875" customWidth="1"/>
    <col min="14850" max="14850" width="5" customWidth="1"/>
    <col min="14851" max="14851" width="4" customWidth="1"/>
    <col min="14852" max="14852" width="9.5546875" customWidth="1"/>
    <col min="14853" max="14853" width="8.5546875" customWidth="1"/>
    <col min="14854" max="14854" width="10" customWidth="1"/>
    <col min="14855" max="14855" width="5.6640625" customWidth="1"/>
    <col min="14856" max="14856" width="6" customWidth="1"/>
    <col min="14857" max="14857" width="11.88671875" customWidth="1"/>
    <col min="14858" max="14858" width="11.6640625" customWidth="1"/>
    <col min="14859" max="14859" width="7.5546875" customWidth="1"/>
    <col min="14860" max="14860" width="12" customWidth="1"/>
    <col min="14861" max="14861" width="9.88671875" customWidth="1"/>
    <col min="14862" max="14862" width="7.109375" customWidth="1"/>
    <col min="15105" max="15105" width="63.88671875" customWidth="1"/>
    <col min="15106" max="15106" width="5" customWidth="1"/>
    <col min="15107" max="15107" width="4" customWidth="1"/>
    <col min="15108" max="15108" width="9.5546875" customWidth="1"/>
    <col min="15109" max="15109" width="8.5546875" customWidth="1"/>
    <col min="15110" max="15110" width="10" customWidth="1"/>
    <col min="15111" max="15111" width="5.6640625" customWidth="1"/>
    <col min="15112" max="15112" width="6" customWidth="1"/>
    <col min="15113" max="15113" width="11.88671875" customWidth="1"/>
    <col min="15114" max="15114" width="11.6640625" customWidth="1"/>
    <col min="15115" max="15115" width="7.5546875" customWidth="1"/>
    <col min="15116" max="15116" width="12" customWidth="1"/>
    <col min="15117" max="15117" width="9.88671875" customWidth="1"/>
    <col min="15118" max="15118" width="7.109375" customWidth="1"/>
    <col min="15361" max="15361" width="63.88671875" customWidth="1"/>
    <col min="15362" max="15362" width="5" customWidth="1"/>
    <col min="15363" max="15363" width="4" customWidth="1"/>
    <col min="15364" max="15364" width="9.5546875" customWidth="1"/>
    <col min="15365" max="15365" width="8.5546875" customWidth="1"/>
    <col min="15366" max="15366" width="10" customWidth="1"/>
    <col min="15367" max="15367" width="5.6640625" customWidth="1"/>
    <col min="15368" max="15368" width="6" customWidth="1"/>
    <col min="15369" max="15369" width="11.88671875" customWidth="1"/>
    <col min="15370" max="15370" width="11.6640625" customWidth="1"/>
    <col min="15371" max="15371" width="7.5546875" customWidth="1"/>
    <col min="15372" max="15372" width="12" customWidth="1"/>
    <col min="15373" max="15373" width="9.88671875" customWidth="1"/>
    <col min="15374" max="15374" width="7.109375" customWidth="1"/>
    <col min="15617" max="15617" width="63.88671875" customWidth="1"/>
    <col min="15618" max="15618" width="5" customWidth="1"/>
    <col min="15619" max="15619" width="4" customWidth="1"/>
    <col min="15620" max="15620" width="9.5546875" customWidth="1"/>
    <col min="15621" max="15621" width="8.5546875" customWidth="1"/>
    <col min="15622" max="15622" width="10" customWidth="1"/>
    <col min="15623" max="15623" width="5.6640625" customWidth="1"/>
    <col min="15624" max="15624" width="6" customWidth="1"/>
    <col min="15625" max="15625" width="11.88671875" customWidth="1"/>
    <col min="15626" max="15626" width="11.6640625" customWidth="1"/>
    <col min="15627" max="15627" width="7.5546875" customWidth="1"/>
    <col min="15628" max="15628" width="12" customWidth="1"/>
    <col min="15629" max="15629" width="9.88671875" customWidth="1"/>
    <col min="15630" max="15630" width="7.109375" customWidth="1"/>
    <col min="15873" max="15873" width="63.88671875" customWidth="1"/>
    <col min="15874" max="15874" width="5" customWidth="1"/>
    <col min="15875" max="15875" width="4" customWidth="1"/>
    <col min="15876" max="15876" width="9.5546875" customWidth="1"/>
    <col min="15877" max="15877" width="8.5546875" customWidth="1"/>
    <col min="15878" max="15878" width="10" customWidth="1"/>
    <col min="15879" max="15879" width="5.6640625" customWidth="1"/>
    <col min="15880" max="15880" width="6" customWidth="1"/>
    <col min="15881" max="15881" width="11.88671875" customWidth="1"/>
    <col min="15882" max="15882" width="11.6640625" customWidth="1"/>
    <col min="15883" max="15883" width="7.5546875" customWidth="1"/>
    <col min="15884" max="15884" width="12" customWidth="1"/>
    <col min="15885" max="15885" width="9.88671875" customWidth="1"/>
    <col min="15886" max="15886" width="7.109375" customWidth="1"/>
    <col min="16129" max="16129" width="63.88671875" customWidth="1"/>
    <col min="16130" max="16130" width="5" customWidth="1"/>
    <col min="16131" max="16131" width="4" customWidth="1"/>
    <col min="16132" max="16132" width="9.5546875" customWidth="1"/>
    <col min="16133" max="16133" width="8.5546875" customWidth="1"/>
    <col min="16134" max="16134" width="10" customWidth="1"/>
    <col min="16135" max="16135" width="5.6640625" customWidth="1"/>
    <col min="16136" max="16136" width="6" customWidth="1"/>
    <col min="16137" max="16137" width="11.88671875" customWidth="1"/>
    <col min="16138" max="16138" width="11.6640625" customWidth="1"/>
    <col min="16139" max="16139" width="7.5546875" customWidth="1"/>
    <col min="16140" max="16140" width="12" customWidth="1"/>
    <col min="16141" max="16141" width="9.88671875" customWidth="1"/>
    <col min="16142" max="16142" width="7.109375" customWidth="1"/>
  </cols>
  <sheetData>
    <row r="1" spans="1:16" s="1" customFormat="1" ht="15" customHeight="1" x14ac:dyDescent="0.25">
      <c r="I1" s="95" t="s">
        <v>248</v>
      </c>
      <c r="J1" s="95"/>
      <c r="K1" s="95"/>
      <c r="L1" s="95"/>
      <c r="M1" s="95"/>
    </row>
    <row r="2" spans="1:16" s="1" customFormat="1" ht="13.8" x14ac:dyDescent="0.25">
      <c r="H2" s="194"/>
      <c r="I2" s="95"/>
      <c r="J2" s="95"/>
      <c r="K2" s="95"/>
      <c r="L2" s="95"/>
      <c r="M2" s="95"/>
    </row>
    <row r="3" spans="1:16" s="1" customFormat="1" ht="3" hidden="1" customHeight="1" x14ac:dyDescent="0.25">
      <c r="H3" s="194"/>
      <c r="I3" s="95"/>
      <c r="J3" s="95"/>
      <c r="K3" s="95"/>
      <c r="L3" s="95"/>
      <c r="M3" s="95"/>
    </row>
    <row r="4" spans="1:16" s="1" customFormat="1" ht="13.8" x14ac:dyDescent="0.25">
      <c r="A4" s="5" t="s">
        <v>118</v>
      </c>
      <c r="B4" s="5"/>
      <c r="C4" s="5"/>
      <c r="D4" s="5"/>
      <c r="E4" s="5"/>
      <c r="F4" s="5"/>
      <c r="G4" s="5"/>
      <c r="H4" s="5"/>
      <c r="I4" s="5"/>
      <c r="J4" s="5"/>
      <c r="K4" s="5"/>
      <c r="L4" s="5"/>
      <c r="M4" s="5"/>
      <c r="N4" s="99"/>
      <c r="O4" s="99"/>
      <c r="P4" s="99"/>
    </row>
    <row r="5" spans="1:16" s="1" customFormat="1" ht="15" customHeight="1" x14ac:dyDescent="0.25">
      <c r="A5" s="96" t="str">
        <f>IF([1]ЗАПОЛНИТЬ!$F$7=1,CONCATENATE([1]шапки!A5),CONCATENATE([1]шапки!A5,[1]шапки!C5))</f>
        <v>про надходження і використання інших надходжень спеціального фонду (форма</v>
      </c>
      <c r="B5" s="96"/>
      <c r="C5" s="96"/>
      <c r="D5" s="96"/>
      <c r="E5" s="96"/>
      <c r="F5" s="96"/>
      <c r="G5" s="96"/>
      <c r="H5" s="96"/>
      <c r="I5" s="97" t="str">
        <f>IF([1]ЗАПОЛНИТЬ!$F$7=1,[1]шапки!C5,[1]шапки!D5)</f>
        <v xml:space="preserve">№ 4-3д, </v>
      </c>
      <c r="J5" s="99" t="str">
        <f>IF([1]ЗАПОЛНИТЬ!$F$7=1,[1]шапки!D5,"")</f>
        <v>№ 4-3м)</v>
      </c>
      <c r="K5" s="99"/>
      <c r="L5" s="101"/>
      <c r="M5" s="101"/>
      <c r="N5" s="99"/>
      <c r="O5" s="99"/>
      <c r="P5" s="99"/>
    </row>
    <row r="6" spans="1:16" s="1" customFormat="1" ht="13.5" customHeight="1" x14ac:dyDescent="0.25">
      <c r="A6" s="5" t="str">
        <f>CONCATENATE("за ",[1]ЗАПОЛНИТЬ!$B$17," ",[1]ЗАПОЛНИТЬ!$C$17)</f>
        <v>за І квартал 2016 р.</v>
      </c>
      <c r="B6" s="5"/>
      <c r="C6" s="5"/>
      <c r="D6" s="5"/>
      <c r="E6" s="5"/>
      <c r="F6" s="5"/>
      <c r="G6" s="5"/>
      <c r="H6" s="5"/>
      <c r="I6" s="5"/>
      <c r="J6" s="5"/>
      <c r="K6" s="5"/>
      <c r="L6" s="5"/>
      <c r="M6" s="5"/>
    </row>
    <row r="7" spans="1:16" s="21" customFormat="1" ht="10.199999999999999" hidden="1" x14ac:dyDescent="0.2"/>
    <row r="8" spans="1:16" s="21" customFormat="1" ht="9.75" customHeight="1" x14ac:dyDescent="0.2">
      <c r="M8" s="102" t="s">
        <v>2</v>
      </c>
      <c r="N8" s="102"/>
    </row>
    <row r="9" spans="1:16" s="21" customFormat="1" ht="22.5" customHeight="1" x14ac:dyDescent="0.25">
      <c r="A9" s="196" t="s">
        <v>3</v>
      </c>
      <c r="B9" s="104" t="str">
        <f>[1]ЗАПОЛНИТЬ!B3</f>
        <v>Відділ освіти Амур - Нижньодніпровської районної у місті ради</v>
      </c>
      <c r="C9" s="104"/>
      <c r="D9" s="104"/>
      <c r="E9" s="104"/>
      <c r="F9" s="104"/>
      <c r="G9" s="104"/>
      <c r="H9" s="104"/>
      <c r="I9" s="104"/>
      <c r="J9" s="104"/>
      <c r="K9" s="197"/>
      <c r="L9" s="198" t="str">
        <f>[1]ЗАПОЛНИТЬ!A13</f>
        <v>за ЄДРПОУ</v>
      </c>
      <c r="M9" s="106" t="str">
        <f>[1]ЗАПОЛНИТЬ!B13</f>
        <v>37969169</v>
      </c>
      <c r="N9" s="106"/>
    </row>
    <row r="10" spans="1:16" s="21" customFormat="1" ht="11.25" customHeight="1" x14ac:dyDescent="0.25">
      <c r="A10" s="107" t="s">
        <v>5</v>
      </c>
      <c r="B10" s="108" t="str">
        <f>[1]ЗАПОЛНИТЬ!B5</f>
        <v>49023,м. Дніпропетровськ, пр.Мануйлівський,31</v>
      </c>
      <c r="C10" s="108"/>
      <c r="D10" s="108"/>
      <c r="E10" s="108"/>
      <c r="F10" s="108"/>
      <c r="G10" s="108"/>
      <c r="H10" s="108"/>
      <c r="I10" s="108"/>
      <c r="J10" s="108"/>
      <c r="K10" s="200"/>
      <c r="L10" s="198" t="str">
        <f>[1]ЗАПОЛНИТЬ!A14</f>
        <v>за КОАТУУ</v>
      </c>
      <c r="M10" s="106">
        <f>[1]ЗАПОЛНИТЬ!B14</f>
        <v>1210136300</v>
      </c>
      <c r="N10" s="106"/>
    </row>
    <row r="11" spans="1:16" s="21" customFormat="1" ht="11.25" customHeight="1" x14ac:dyDescent="0.2">
      <c r="A11" s="107" t="str">
        <f>[1]Ф.4.2.КФК15!A11</f>
        <v>Організаційно-правова форма господарювання</v>
      </c>
      <c r="B11" s="108" t="str">
        <f>[1]ЗАПОЛНИТЬ!D15</f>
        <v>Орган місцевого самоврядування</v>
      </c>
      <c r="C11" s="108"/>
      <c r="D11" s="108"/>
      <c r="E11" s="108"/>
      <c r="F11" s="108"/>
      <c r="G11" s="108"/>
      <c r="H11" s="108"/>
      <c r="I11" s="108"/>
      <c r="J11" s="108"/>
      <c r="K11" s="200"/>
      <c r="L11" s="198" t="str">
        <f>[1]ЗАПОЛНИТЬ!A15</f>
        <v>за КОПФГ</v>
      </c>
      <c r="M11" s="109">
        <f>[1]ЗАПОЛНИТЬ!B15</f>
        <v>420</v>
      </c>
      <c r="N11" s="109"/>
    </row>
    <row r="12" spans="1:16" s="21" customFormat="1" ht="11.25" customHeight="1" x14ac:dyDescent="0.2">
      <c r="A12" s="242" t="s">
        <v>119</v>
      </c>
      <c r="B12" s="242"/>
      <c r="C12" s="207"/>
      <c r="D12" s="111" t="str">
        <f>[1]ЗАПОЛНИТЬ!H9</f>
        <v>-</v>
      </c>
      <c r="E12" s="243" t="str">
        <f>IF(D12&gt;0,VLOOKUP(D12,'[1]ДовидникКВК(ГОС)'!A$1:B$65536,2,FALSE),"")</f>
        <v>-</v>
      </c>
      <c r="F12" s="243"/>
      <c r="G12" s="243"/>
      <c r="H12" s="243"/>
      <c r="I12" s="243"/>
      <c r="J12" s="243"/>
      <c r="K12" s="244"/>
      <c r="L12" s="114"/>
      <c r="M12" s="114"/>
      <c r="N12" s="199"/>
    </row>
    <row r="13" spans="1:16" s="21" customFormat="1" ht="10.199999999999999" x14ac:dyDescent="0.2">
      <c r="A13" s="110" t="s">
        <v>120</v>
      </c>
      <c r="B13" s="110"/>
      <c r="C13" s="207"/>
      <c r="D13" s="265"/>
      <c r="E13" s="118" t="str">
        <f>IF(D13&gt;0,VLOOKUP(D13,[1]ДовидникКПК!B$1:C$65536,2,FALSE),"")</f>
        <v/>
      </c>
      <c r="F13" s="118"/>
      <c r="G13" s="118"/>
      <c r="H13" s="118"/>
      <c r="I13" s="118"/>
      <c r="J13" s="118"/>
      <c r="K13" s="118"/>
      <c r="L13" s="118"/>
      <c r="M13" s="118"/>
      <c r="N13" s="199"/>
    </row>
    <row r="14" spans="1:16" s="21" customFormat="1" ht="12" customHeight="1" x14ac:dyDescent="0.2">
      <c r="A14" s="110" t="s">
        <v>8</v>
      </c>
      <c r="B14" s="110"/>
      <c r="C14" s="207"/>
      <c r="D14" s="201" t="str">
        <f>[1]ЗАПОЛНИТЬ!H10</f>
        <v>10</v>
      </c>
      <c r="E14" s="112" t="str">
        <f>[1]ЗАПОЛНИТЬ!I10</f>
        <v>Орган з питань освіти і науки</v>
      </c>
      <c r="F14" s="112"/>
      <c r="G14" s="112"/>
      <c r="H14" s="112"/>
      <c r="I14" s="112"/>
      <c r="J14" s="112"/>
      <c r="K14" s="112"/>
      <c r="L14" s="112"/>
      <c r="M14" s="112"/>
      <c r="N14" s="199"/>
    </row>
    <row r="15" spans="1:16" s="21" customFormat="1" ht="43.5" customHeight="1" x14ac:dyDescent="0.2">
      <c r="A15" s="110" t="s">
        <v>121</v>
      </c>
      <c r="B15" s="110"/>
      <c r="C15" s="207"/>
      <c r="D15" s="172" t="s">
        <v>232</v>
      </c>
      <c r="E15" s="112" t="str">
        <f>IF(D15&gt;0,VLOOKUP(D15,[1]ДовидникКФК!A$1:B$65536,2,FALSE),"")</f>
        <v>Позашкільні заклади освіти, заходи із позашкільної роботи з дітьми</v>
      </c>
      <c r="F15" s="112"/>
      <c r="G15" s="112"/>
      <c r="H15" s="112"/>
      <c r="I15" s="112"/>
      <c r="J15" s="112"/>
      <c r="K15" s="112"/>
      <c r="L15" s="112"/>
      <c r="M15" s="112"/>
      <c r="N15" s="199"/>
    </row>
    <row r="16" spans="1:16" s="21" customFormat="1" ht="10.199999999999999" x14ac:dyDescent="0.2">
      <c r="A16" s="122" t="s">
        <v>249</v>
      </c>
    </row>
    <row r="17" spans="1:14" s="21" customFormat="1" ht="10.8" thickBot="1" x14ac:dyDescent="0.25">
      <c r="A17" s="122" t="s">
        <v>10</v>
      </c>
    </row>
    <row r="18" spans="1:14" s="21" customFormat="1" ht="20.25" customHeight="1" thickTop="1" thickBot="1" x14ac:dyDescent="0.25">
      <c r="A18" s="29" t="s">
        <v>124</v>
      </c>
      <c r="B18" s="123" t="s">
        <v>235</v>
      </c>
      <c r="C18" s="123" t="s">
        <v>13</v>
      </c>
      <c r="D18" s="123" t="s">
        <v>250</v>
      </c>
      <c r="E18" s="123" t="s">
        <v>251</v>
      </c>
      <c r="F18" s="123" t="s">
        <v>127</v>
      </c>
      <c r="G18" s="123"/>
      <c r="H18" s="123" t="s">
        <v>252</v>
      </c>
      <c r="I18" s="123" t="s">
        <v>238</v>
      </c>
      <c r="J18" s="123" t="s">
        <v>132</v>
      </c>
      <c r="K18" s="123"/>
      <c r="L18" s="123" t="s">
        <v>133</v>
      </c>
      <c r="M18" s="123" t="s">
        <v>134</v>
      </c>
      <c r="N18" s="123"/>
    </row>
    <row r="19" spans="1:14" s="21" customFormat="1" ht="11.4" thickTop="1" thickBot="1" x14ac:dyDescent="0.25">
      <c r="A19" s="29"/>
      <c r="B19" s="123"/>
      <c r="C19" s="123"/>
      <c r="D19" s="123"/>
      <c r="E19" s="123"/>
      <c r="F19" s="123" t="s">
        <v>135</v>
      </c>
      <c r="G19" s="124" t="s">
        <v>136</v>
      </c>
      <c r="H19" s="123"/>
      <c r="I19" s="123"/>
      <c r="J19" s="123" t="s">
        <v>135</v>
      </c>
      <c r="K19" s="124" t="s">
        <v>142</v>
      </c>
      <c r="L19" s="123"/>
      <c r="M19" s="123" t="s">
        <v>135</v>
      </c>
      <c r="N19" s="266" t="s">
        <v>136</v>
      </c>
    </row>
    <row r="20" spans="1:14" s="21" customFormat="1" ht="60" customHeight="1" thickTop="1" thickBot="1" x14ac:dyDescent="0.25">
      <c r="A20" s="29"/>
      <c r="B20" s="123"/>
      <c r="C20" s="123"/>
      <c r="D20" s="123"/>
      <c r="E20" s="123"/>
      <c r="F20" s="123"/>
      <c r="G20" s="124"/>
      <c r="H20" s="123"/>
      <c r="I20" s="123"/>
      <c r="J20" s="123"/>
      <c r="K20" s="124"/>
      <c r="L20" s="123"/>
      <c r="M20" s="123"/>
      <c r="N20" s="266"/>
    </row>
    <row r="21" spans="1:14" s="21" customFormat="1" ht="11.4" thickTop="1" thickBot="1" x14ac:dyDescent="0.25">
      <c r="A21" s="247">
        <v>1</v>
      </c>
      <c r="B21" s="247">
        <v>2</v>
      </c>
      <c r="C21" s="247">
        <v>3</v>
      </c>
      <c r="D21" s="247">
        <v>4</v>
      </c>
      <c r="E21" s="247">
        <v>5</v>
      </c>
      <c r="F21" s="247">
        <v>6</v>
      </c>
      <c r="G21" s="247">
        <v>7</v>
      </c>
      <c r="H21" s="247">
        <v>8</v>
      </c>
      <c r="I21" s="247">
        <v>9</v>
      </c>
      <c r="J21" s="247">
        <v>10</v>
      </c>
      <c r="K21" s="247">
        <v>11</v>
      </c>
      <c r="L21" s="247">
        <v>12</v>
      </c>
      <c r="M21" s="247">
        <v>13</v>
      </c>
      <c r="N21" s="247">
        <v>14</v>
      </c>
    </row>
    <row r="22" spans="1:14" s="21" customFormat="1" ht="11.4" thickTop="1" thickBot="1" x14ac:dyDescent="0.25">
      <c r="A22" s="64" t="s">
        <v>253</v>
      </c>
      <c r="B22" s="64" t="s">
        <v>144</v>
      </c>
      <c r="C22" s="128" t="s">
        <v>145</v>
      </c>
      <c r="D22" s="129">
        <f>D24+D59+D79+D84</f>
        <v>0</v>
      </c>
      <c r="E22" s="129">
        <f>E26+E29+E32+E33+E37+E45+E46+E86+E54</f>
        <v>0</v>
      </c>
      <c r="F22" s="129">
        <f t="shared" ref="F22:L22" si="0">F24+F59+F79+F84</f>
        <v>0</v>
      </c>
      <c r="G22" s="129">
        <f t="shared" si="0"/>
        <v>0</v>
      </c>
      <c r="H22" s="129">
        <f t="shared" si="0"/>
        <v>0</v>
      </c>
      <c r="I22" s="129">
        <f t="shared" si="0"/>
        <v>0</v>
      </c>
      <c r="J22" s="129">
        <f t="shared" si="0"/>
        <v>0</v>
      </c>
      <c r="K22" s="129">
        <f t="shared" si="0"/>
        <v>0</v>
      </c>
      <c r="L22" s="129">
        <f t="shared" si="0"/>
        <v>0</v>
      </c>
      <c r="M22" s="129">
        <f>F22-H22+I22-J22</f>
        <v>0</v>
      </c>
      <c r="N22" s="129">
        <f>N24+N59+N79+N84</f>
        <v>0</v>
      </c>
    </row>
    <row r="23" spans="1:14" s="21" customFormat="1" ht="11.4" thickTop="1" thickBot="1" x14ac:dyDescent="0.25">
      <c r="A23" s="125" t="s">
        <v>158</v>
      </c>
      <c r="B23" s="64"/>
      <c r="C23" s="128"/>
      <c r="D23" s="129"/>
      <c r="E23" s="129"/>
      <c r="F23" s="129"/>
      <c r="G23" s="129"/>
      <c r="H23" s="129"/>
      <c r="I23" s="129"/>
      <c r="J23" s="129"/>
      <c r="K23" s="129"/>
      <c r="L23" s="129"/>
      <c r="M23" s="129"/>
      <c r="N23" s="129"/>
    </row>
    <row r="24" spans="1:14" s="21" customFormat="1" ht="11.4" thickTop="1" thickBot="1" x14ac:dyDescent="0.25">
      <c r="A24" s="125" t="s">
        <v>159</v>
      </c>
      <c r="B24" s="64">
        <v>2000</v>
      </c>
      <c r="C24" s="128" t="s">
        <v>147</v>
      </c>
      <c r="D24" s="129">
        <f t="shared" ref="D24:J24" si="1">D25+D30+D47+D50+D54+D58</f>
        <v>0</v>
      </c>
      <c r="E24" s="129">
        <v>0</v>
      </c>
      <c r="F24" s="129">
        <f>F25+F30+F47+F50+F54+F58</f>
        <v>0</v>
      </c>
      <c r="G24" s="129">
        <f>G25+G30+G47+G50+G54+G58</f>
        <v>0</v>
      </c>
      <c r="H24" s="129">
        <f t="shared" si="1"/>
        <v>0</v>
      </c>
      <c r="I24" s="129">
        <f t="shared" si="1"/>
        <v>0</v>
      </c>
      <c r="J24" s="129">
        <f t="shared" si="1"/>
        <v>0</v>
      </c>
      <c r="K24" s="129">
        <f>K25+K30+K47+K50+K54+K58</f>
        <v>0</v>
      </c>
      <c r="L24" s="129">
        <f>L25+L30+L47+L50+L54+L58</f>
        <v>0</v>
      </c>
      <c r="M24" s="129">
        <f>F24-H24+I24-J24</f>
        <v>0</v>
      </c>
      <c r="N24" s="129">
        <f>N25+N30+N47+N50+N54+N58</f>
        <v>0</v>
      </c>
    </row>
    <row r="25" spans="1:14" s="21" customFormat="1" ht="11.4" thickTop="1" thickBot="1" x14ac:dyDescent="0.25">
      <c r="A25" s="133" t="s">
        <v>161</v>
      </c>
      <c r="B25" s="64">
        <v>2100</v>
      </c>
      <c r="C25" s="128" t="s">
        <v>149</v>
      </c>
      <c r="D25" s="129">
        <f>D26+D29</f>
        <v>0</v>
      </c>
      <c r="E25" s="129">
        <v>0</v>
      </c>
      <c r="F25" s="129">
        <f t="shared" ref="F25:L25" si="2">F26+F29</f>
        <v>0</v>
      </c>
      <c r="G25" s="129">
        <f t="shared" si="2"/>
        <v>0</v>
      </c>
      <c r="H25" s="129">
        <f t="shared" si="2"/>
        <v>0</v>
      </c>
      <c r="I25" s="129">
        <f t="shared" si="2"/>
        <v>0</v>
      </c>
      <c r="J25" s="129">
        <f t="shared" si="2"/>
        <v>0</v>
      </c>
      <c r="K25" s="129">
        <f t="shared" si="2"/>
        <v>0</v>
      </c>
      <c r="L25" s="129">
        <f t="shared" si="2"/>
        <v>0</v>
      </c>
      <c r="M25" s="129">
        <f t="shared" ref="M25:M85" si="3">F25-H25+I25-J25</f>
        <v>0</v>
      </c>
      <c r="N25" s="129">
        <f>N26+N29</f>
        <v>0</v>
      </c>
    </row>
    <row r="26" spans="1:14" s="21" customFormat="1" ht="11.4" thickTop="1" thickBot="1" x14ac:dyDescent="0.25">
      <c r="A26" s="134" t="s">
        <v>163</v>
      </c>
      <c r="B26" s="135">
        <v>2110</v>
      </c>
      <c r="C26" s="216" t="s">
        <v>151</v>
      </c>
      <c r="D26" s="267">
        <f t="shared" ref="D26:L26" si="4">SUM(D27:D28)</f>
        <v>0</v>
      </c>
      <c r="E26" s="268">
        <v>0</v>
      </c>
      <c r="F26" s="267">
        <f>SUM(F27:F28)</f>
        <v>0</v>
      </c>
      <c r="G26" s="267">
        <f>SUM(G27:G28)</f>
        <v>0</v>
      </c>
      <c r="H26" s="267">
        <f t="shared" si="4"/>
        <v>0</v>
      </c>
      <c r="I26" s="267">
        <f t="shared" si="4"/>
        <v>0</v>
      </c>
      <c r="J26" s="267">
        <f t="shared" si="4"/>
        <v>0</v>
      </c>
      <c r="K26" s="267">
        <f>SUM(K27:K28)</f>
        <v>0</v>
      </c>
      <c r="L26" s="267">
        <f t="shared" si="4"/>
        <v>0</v>
      </c>
      <c r="M26" s="129">
        <f t="shared" si="3"/>
        <v>0</v>
      </c>
      <c r="N26" s="267">
        <f>SUM(N27:N28)</f>
        <v>0</v>
      </c>
    </row>
    <row r="27" spans="1:14" s="21" customFormat="1" ht="11.4" thickTop="1" thickBot="1" x14ac:dyDescent="0.25">
      <c r="A27" s="136" t="s">
        <v>164</v>
      </c>
      <c r="B27" s="125">
        <v>2111</v>
      </c>
      <c r="C27" s="248" t="s">
        <v>153</v>
      </c>
      <c r="D27" s="269">
        <v>0</v>
      </c>
      <c r="E27" s="270">
        <v>0</v>
      </c>
      <c r="F27" s="269">
        <v>0</v>
      </c>
      <c r="G27" s="269">
        <v>0</v>
      </c>
      <c r="H27" s="269">
        <v>0</v>
      </c>
      <c r="I27" s="269">
        <v>0</v>
      </c>
      <c r="J27" s="269">
        <v>0</v>
      </c>
      <c r="K27" s="269">
        <v>0</v>
      </c>
      <c r="L27" s="269">
        <v>0</v>
      </c>
      <c r="M27" s="129">
        <f t="shared" si="3"/>
        <v>0</v>
      </c>
      <c r="N27" s="269">
        <v>0</v>
      </c>
    </row>
    <row r="28" spans="1:14" s="21" customFormat="1" ht="11.4" thickTop="1" thickBot="1" x14ac:dyDescent="0.25">
      <c r="A28" s="136" t="s">
        <v>165</v>
      </c>
      <c r="B28" s="125">
        <v>2112</v>
      </c>
      <c r="C28" s="248" t="s">
        <v>155</v>
      </c>
      <c r="D28" s="269">
        <v>0</v>
      </c>
      <c r="E28" s="270">
        <v>0</v>
      </c>
      <c r="F28" s="269">
        <v>0</v>
      </c>
      <c r="G28" s="269">
        <v>0</v>
      </c>
      <c r="H28" s="269">
        <v>0</v>
      </c>
      <c r="I28" s="269">
        <v>0</v>
      </c>
      <c r="J28" s="269">
        <v>0</v>
      </c>
      <c r="K28" s="269">
        <v>0</v>
      </c>
      <c r="L28" s="269">
        <v>0</v>
      </c>
      <c r="M28" s="129">
        <f t="shared" si="3"/>
        <v>0</v>
      </c>
      <c r="N28" s="269">
        <v>0</v>
      </c>
    </row>
    <row r="29" spans="1:14" s="21" customFormat="1" ht="11.25" customHeight="1" thickTop="1" thickBot="1" x14ac:dyDescent="0.25">
      <c r="A29" s="137" t="s">
        <v>166</v>
      </c>
      <c r="B29" s="135">
        <v>2120</v>
      </c>
      <c r="C29" s="216" t="s">
        <v>157</v>
      </c>
      <c r="D29" s="268">
        <v>0</v>
      </c>
      <c r="E29" s="268">
        <v>0</v>
      </c>
      <c r="F29" s="268">
        <v>0</v>
      </c>
      <c r="G29" s="268">
        <v>0</v>
      </c>
      <c r="H29" s="268">
        <v>0</v>
      </c>
      <c r="I29" s="268">
        <v>0</v>
      </c>
      <c r="J29" s="268">
        <v>0</v>
      </c>
      <c r="K29" s="268">
        <v>0</v>
      </c>
      <c r="L29" s="268">
        <v>0</v>
      </c>
      <c r="M29" s="129">
        <f t="shared" si="3"/>
        <v>0</v>
      </c>
      <c r="N29" s="268">
        <v>0</v>
      </c>
    </row>
    <row r="30" spans="1:14" s="21" customFormat="1" ht="11.4" thickTop="1" thickBot="1" x14ac:dyDescent="0.25">
      <c r="A30" s="138" t="s">
        <v>167</v>
      </c>
      <c r="B30" s="64">
        <v>2200</v>
      </c>
      <c r="C30" s="128" t="s">
        <v>160</v>
      </c>
      <c r="D30" s="271">
        <f>SUM(D31:D37)+D44</f>
        <v>0</v>
      </c>
      <c r="E30" s="271">
        <v>0</v>
      </c>
      <c r="F30" s="271">
        <f t="shared" ref="F30:L30" si="5">SUM(F31:F37)+F44</f>
        <v>0</v>
      </c>
      <c r="G30" s="271">
        <f t="shared" si="5"/>
        <v>0</v>
      </c>
      <c r="H30" s="271">
        <f t="shared" si="5"/>
        <v>0</v>
      </c>
      <c r="I30" s="271">
        <f t="shared" si="5"/>
        <v>0</v>
      </c>
      <c r="J30" s="271">
        <f t="shared" si="5"/>
        <v>0</v>
      </c>
      <c r="K30" s="271">
        <f t="shared" si="5"/>
        <v>0</v>
      </c>
      <c r="L30" s="271">
        <f t="shared" si="5"/>
        <v>0</v>
      </c>
      <c r="M30" s="129">
        <f t="shared" si="3"/>
        <v>0</v>
      </c>
      <c r="N30" s="271">
        <f>SUM(N31:N37)+N44</f>
        <v>0</v>
      </c>
    </row>
    <row r="31" spans="1:14" s="21" customFormat="1" ht="11.4" thickTop="1" thickBot="1" x14ac:dyDescent="0.25">
      <c r="A31" s="134" t="s">
        <v>168</v>
      </c>
      <c r="B31" s="135">
        <v>2210</v>
      </c>
      <c r="C31" s="216" t="s">
        <v>162</v>
      </c>
      <c r="D31" s="268">
        <v>0</v>
      </c>
      <c r="E31" s="267">
        <v>0</v>
      </c>
      <c r="F31" s="268">
        <v>0</v>
      </c>
      <c r="G31" s="268">
        <v>0</v>
      </c>
      <c r="H31" s="268">
        <v>0</v>
      </c>
      <c r="I31" s="268">
        <v>0</v>
      </c>
      <c r="J31" s="268">
        <v>0</v>
      </c>
      <c r="K31" s="268">
        <v>0</v>
      </c>
      <c r="L31" s="268">
        <v>0</v>
      </c>
      <c r="M31" s="129">
        <f t="shared" si="3"/>
        <v>0</v>
      </c>
      <c r="N31" s="268">
        <v>0</v>
      </c>
    </row>
    <row r="32" spans="1:14" s="21" customFormat="1" ht="11.4" thickTop="1" thickBot="1" x14ac:dyDescent="0.25">
      <c r="A32" s="134" t="s">
        <v>169</v>
      </c>
      <c r="B32" s="135">
        <v>2220</v>
      </c>
      <c r="C32" s="135">
        <v>100</v>
      </c>
      <c r="D32" s="268">
        <v>0</v>
      </c>
      <c r="E32" s="268">
        <v>0</v>
      </c>
      <c r="F32" s="268">
        <v>0</v>
      </c>
      <c r="G32" s="268">
        <v>0</v>
      </c>
      <c r="H32" s="268">
        <v>0</v>
      </c>
      <c r="I32" s="268">
        <v>0</v>
      </c>
      <c r="J32" s="268">
        <v>0</v>
      </c>
      <c r="K32" s="268">
        <v>0</v>
      </c>
      <c r="L32" s="268">
        <v>0</v>
      </c>
      <c r="M32" s="129">
        <f t="shared" si="3"/>
        <v>0</v>
      </c>
      <c r="N32" s="268">
        <v>0</v>
      </c>
    </row>
    <row r="33" spans="1:14" s="21" customFormat="1" ht="11.4" thickTop="1" thickBot="1" x14ac:dyDescent="0.25">
      <c r="A33" s="134" t="s">
        <v>170</v>
      </c>
      <c r="B33" s="135">
        <v>2230</v>
      </c>
      <c r="C33" s="135">
        <v>110</v>
      </c>
      <c r="D33" s="268">
        <v>0</v>
      </c>
      <c r="E33" s="268">
        <v>0</v>
      </c>
      <c r="F33" s="268">
        <v>0</v>
      </c>
      <c r="G33" s="268">
        <v>0</v>
      </c>
      <c r="H33" s="268">
        <v>0</v>
      </c>
      <c r="I33" s="268">
        <v>0</v>
      </c>
      <c r="J33" s="268">
        <v>0</v>
      </c>
      <c r="K33" s="268">
        <v>0</v>
      </c>
      <c r="L33" s="268">
        <v>0</v>
      </c>
      <c r="M33" s="129">
        <f t="shared" si="3"/>
        <v>0</v>
      </c>
      <c r="N33" s="268">
        <v>0</v>
      </c>
    </row>
    <row r="34" spans="1:14" s="21" customFormat="1" ht="11.4" thickTop="1" thickBot="1" x14ac:dyDescent="0.25">
      <c r="A34" s="134" t="s">
        <v>171</v>
      </c>
      <c r="B34" s="135">
        <v>2240</v>
      </c>
      <c r="C34" s="135">
        <v>120</v>
      </c>
      <c r="D34" s="268">
        <v>0</v>
      </c>
      <c r="E34" s="267">
        <v>0</v>
      </c>
      <c r="F34" s="268">
        <v>0</v>
      </c>
      <c r="G34" s="268">
        <v>0</v>
      </c>
      <c r="H34" s="268">
        <v>0</v>
      </c>
      <c r="I34" s="268">
        <v>0</v>
      </c>
      <c r="J34" s="268">
        <v>0</v>
      </c>
      <c r="K34" s="268">
        <v>0</v>
      </c>
      <c r="L34" s="268">
        <v>0</v>
      </c>
      <c r="M34" s="129">
        <f t="shared" si="3"/>
        <v>0</v>
      </c>
      <c r="N34" s="268">
        <v>0</v>
      </c>
    </row>
    <row r="35" spans="1:14" s="21" customFormat="1" ht="11.4" thickTop="1" thickBot="1" x14ac:dyDescent="0.25">
      <c r="A35" s="134" t="s">
        <v>172</v>
      </c>
      <c r="B35" s="135">
        <v>2250</v>
      </c>
      <c r="C35" s="135">
        <v>130</v>
      </c>
      <c r="D35" s="268">
        <v>0</v>
      </c>
      <c r="E35" s="267">
        <v>0</v>
      </c>
      <c r="F35" s="268">
        <v>0</v>
      </c>
      <c r="G35" s="268">
        <v>0</v>
      </c>
      <c r="H35" s="268">
        <v>0</v>
      </c>
      <c r="I35" s="268">
        <v>0</v>
      </c>
      <c r="J35" s="268">
        <v>0</v>
      </c>
      <c r="K35" s="268">
        <v>0</v>
      </c>
      <c r="L35" s="268">
        <v>0</v>
      </c>
      <c r="M35" s="129">
        <f t="shared" si="3"/>
        <v>0</v>
      </c>
      <c r="N35" s="268">
        <v>0</v>
      </c>
    </row>
    <row r="36" spans="1:14" s="21" customFormat="1" ht="12.75" customHeight="1" thickTop="1" thickBot="1" x14ac:dyDescent="0.25">
      <c r="A36" s="137" t="s">
        <v>173</v>
      </c>
      <c r="B36" s="135">
        <v>2260</v>
      </c>
      <c r="C36" s="135">
        <v>140</v>
      </c>
      <c r="D36" s="268">
        <v>0</v>
      </c>
      <c r="E36" s="267">
        <v>0</v>
      </c>
      <c r="F36" s="268">
        <v>0</v>
      </c>
      <c r="G36" s="268">
        <v>0</v>
      </c>
      <c r="H36" s="268">
        <v>0</v>
      </c>
      <c r="I36" s="268">
        <v>0</v>
      </c>
      <c r="J36" s="268">
        <v>0</v>
      </c>
      <c r="K36" s="268">
        <v>0</v>
      </c>
      <c r="L36" s="268">
        <v>0</v>
      </c>
      <c r="M36" s="129">
        <f t="shared" si="3"/>
        <v>0</v>
      </c>
      <c r="N36" s="268">
        <v>0</v>
      </c>
    </row>
    <row r="37" spans="1:14" s="21" customFormat="1" ht="11.4" thickTop="1" thickBot="1" x14ac:dyDescent="0.25">
      <c r="A37" s="137" t="s">
        <v>174</v>
      </c>
      <c r="B37" s="135">
        <v>2270</v>
      </c>
      <c r="C37" s="135">
        <v>150</v>
      </c>
      <c r="D37" s="267">
        <f>SUM(D38:D43)</f>
        <v>0</v>
      </c>
      <c r="E37" s="268">
        <v>0</v>
      </c>
      <c r="F37" s="267">
        <f t="shared" ref="F37:L37" si="6">SUM(F38:F43)</f>
        <v>0</v>
      </c>
      <c r="G37" s="267">
        <f t="shared" si="6"/>
        <v>0</v>
      </c>
      <c r="H37" s="267">
        <f t="shared" si="6"/>
        <v>0</v>
      </c>
      <c r="I37" s="267">
        <f t="shared" si="6"/>
        <v>0</v>
      </c>
      <c r="J37" s="267">
        <f t="shared" si="6"/>
        <v>0</v>
      </c>
      <c r="K37" s="267">
        <f t="shared" si="6"/>
        <v>0</v>
      </c>
      <c r="L37" s="267">
        <f t="shared" si="6"/>
        <v>0</v>
      </c>
      <c r="M37" s="129">
        <f t="shared" si="3"/>
        <v>0</v>
      </c>
      <c r="N37" s="267">
        <f>SUM(N38:N43)</f>
        <v>0</v>
      </c>
    </row>
    <row r="38" spans="1:14" s="21" customFormat="1" ht="11.4" thickTop="1" thickBot="1" x14ac:dyDescent="0.25">
      <c r="A38" s="136" t="s">
        <v>175</v>
      </c>
      <c r="B38" s="125">
        <v>2271</v>
      </c>
      <c r="C38" s="125">
        <v>160</v>
      </c>
      <c r="D38" s="269">
        <v>0</v>
      </c>
      <c r="E38" s="270">
        <v>0</v>
      </c>
      <c r="F38" s="269">
        <v>0</v>
      </c>
      <c r="G38" s="269">
        <v>0</v>
      </c>
      <c r="H38" s="269">
        <v>0</v>
      </c>
      <c r="I38" s="269">
        <v>0</v>
      </c>
      <c r="J38" s="269">
        <v>0</v>
      </c>
      <c r="K38" s="269">
        <v>0</v>
      </c>
      <c r="L38" s="269">
        <v>0</v>
      </c>
      <c r="M38" s="129">
        <f t="shared" si="3"/>
        <v>0</v>
      </c>
      <c r="N38" s="269">
        <v>0</v>
      </c>
    </row>
    <row r="39" spans="1:14" s="21" customFormat="1" ht="11.4" thickTop="1" thickBot="1" x14ac:dyDescent="0.25">
      <c r="A39" s="136" t="s">
        <v>176</v>
      </c>
      <c r="B39" s="125">
        <v>2272</v>
      </c>
      <c r="C39" s="125">
        <v>170</v>
      </c>
      <c r="D39" s="269">
        <v>0</v>
      </c>
      <c r="E39" s="270">
        <v>0</v>
      </c>
      <c r="F39" s="269">
        <v>0</v>
      </c>
      <c r="G39" s="269">
        <v>0</v>
      </c>
      <c r="H39" s="269">
        <v>0</v>
      </c>
      <c r="I39" s="269">
        <v>0</v>
      </c>
      <c r="J39" s="269">
        <v>0</v>
      </c>
      <c r="K39" s="269">
        <v>0</v>
      </c>
      <c r="L39" s="269">
        <v>0</v>
      </c>
      <c r="M39" s="129">
        <f t="shared" si="3"/>
        <v>0</v>
      </c>
      <c r="N39" s="269">
        <v>0</v>
      </c>
    </row>
    <row r="40" spans="1:14" s="21" customFormat="1" ht="11.4" thickTop="1" thickBot="1" x14ac:dyDescent="0.25">
      <c r="A40" s="136" t="s">
        <v>177</v>
      </c>
      <c r="B40" s="125">
        <v>2273</v>
      </c>
      <c r="C40" s="125">
        <v>180</v>
      </c>
      <c r="D40" s="269">
        <v>0</v>
      </c>
      <c r="E40" s="270">
        <v>0</v>
      </c>
      <c r="F40" s="269">
        <v>0</v>
      </c>
      <c r="G40" s="269">
        <v>0</v>
      </c>
      <c r="H40" s="269">
        <v>0</v>
      </c>
      <c r="I40" s="269">
        <v>0</v>
      </c>
      <c r="J40" s="269">
        <v>0</v>
      </c>
      <c r="K40" s="269">
        <v>0</v>
      </c>
      <c r="L40" s="269">
        <v>0</v>
      </c>
      <c r="M40" s="129">
        <f t="shared" si="3"/>
        <v>0</v>
      </c>
      <c r="N40" s="269">
        <v>0</v>
      </c>
    </row>
    <row r="41" spans="1:14" s="21" customFormat="1" ht="11.4" thickTop="1" thickBot="1" x14ac:dyDescent="0.25">
      <c r="A41" s="136" t="s">
        <v>178</v>
      </c>
      <c r="B41" s="125">
        <v>2274</v>
      </c>
      <c r="C41" s="125">
        <v>190</v>
      </c>
      <c r="D41" s="269">
        <v>0</v>
      </c>
      <c r="E41" s="270">
        <v>0</v>
      </c>
      <c r="F41" s="269">
        <v>0</v>
      </c>
      <c r="G41" s="269">
        <v>0</v>
      </c>
      <c r="H41" s="269">
        <v>0</v>
      </c>
      <c r="I41" s="269">
        <v>0</v>
      </c>
      <c r="J41" s="269">
        <v>0</v>
      </c>
      <c r="K41" s="269">
        <v>0</v>
      </c>
      <c r="L41" s="269">
        <v>0</v>
      </c>
      <c r="M41" s="129">
        <f t="shared" si="3"/>
        <v>0</v>
      </c>
      <c r="N41" s="269">
        <v>0</v>
      </c>
    </row>
    <row r="42" spans="1:14" s="21" customFormat="1" ht="11.4" thickTop="1" thickBot="1" x14ac:dyDescent="0.25">
      <c r="A42" s="136" t="s">
        <v>179</v>
      </c>
      <c r="B42" s="125">
        <v>2275</v>
      </c>
      <c r="C42" s="125">
        <v>200</v>
      </c>
      <c r="D42" s="269">
        <v>0</v>
      </c>
      <c r="E42" s="270">
        <v>0</v>
      </c>
      <c r="F42" s="269">
        <v>0</v>
      </c>
      <c r="G42" s="269">
        <v>0</v>
      </c>
      <c r="H42" s="269">
        <v>0</v>
      </c>
      <c r="I42" s="269">
        <v>0</v>
      </c>
      <c r="J42" s="269">
        <v>0</v>
      </c>
      <c r="K42" s="269">
        <v>0</v>
      </c>
      <c r="L42" s="269">
        <v>0</v>
      </c>
      <c r="M42" s="129">
        <f t="shared" si="3"/>
        <v>0</v>
      </c>
      <c r="N42" s="269">
        <v>0</v>
      </c>
    </row>
    <row r="43" spans="1:14" s="21" customFormat="1" ht="11.4" thickTop="1" thickBot="1" x14ac:dyDescent="0.25">
      <c r="A43" s="136" t="s">
        <v>180</v>
      </c>
      <c r="B43" s="125">
        <v>2276</v>
      </c>
      <c r="C43" s="125">
        <v>210</v>
      </c>
      <c r="D43" s="269">
        <v>0</v>
      </c>
      <c r="E43" s="270">
        <v>0</v>
      </c>
      <c r="F43" s="269">
        <v>0</v>
      </c>
      <c r="G43" s="269">
        <v>0</v>
      </c>
      <c r="H43" s="269">
        <v>0</v>
      </c>
      <c r="I43" s="269">
        <v>0</v>
      </c>
      <c r="J43" s="269">
        <v>0</v>
      </c>
      <c r="K43" s="269">
        <v>0</v>
      </c>
      <c r="L43" s="269">
        <v>0</v>
      </c>
      <c r="M43" s="129">
        <f t="shared" si="3"/>
        <v>0</v>
      </c>
      <c r="N43" s="269">
        <v>0</v>
      </c>
    </row>
    <row r="44" spans="1:14" s="21" customFormat="1" ht="12" customHeight="1" thickTop="1" thickBot="1" x14ac:dyDescent="0.25">
      <c r="A44" s="137" t="s">
        <v>181</v>
      </c>
      <c r="B44" s="135">
        <v>2280</v>
      </c>
      <c r="C44" s="135">
        <v>220</v>
      </c>
      <c r="D44" s="267">
        <f>SUM(D45:D46)</f>
        <v>0</v>
      </c>
      <c r="E44" s="267">
        <v>0</v>
      </c>
      <c r="F44" s="267">
        <f t="shared" ref="F44:L44" si="7">SUM(F45:F46)</f>
        <v>0</v>
      </c>
      <c r="G44" s="267">
        <f t="shared" si="7"/>
        <v>0</v>
      </c>
      <c r="H44" s="267">
        <f t="shared" si="7"/>
        <v>0</v>
      </c>
      <c r="I44" s="267">
        <f t="shared" si="7"/>
        <v>0</v>
      </c>
      <c r="J44" s="267">
        <f t="shared" si="7"/>
        <v>0</v>
      </c>
      <c r="K44" s="267">
        <f t="shared" si="7"/>
        <v>0</v>
      </c>
      <c r="L44" s="267">
        <f t="shared" si="7"/>
        <v>0</v>
      </c>
      <c r="M44" s="129">
        <f t="shared" si="3"/>
        <v>0</v>
      </c>
      <c r="N44" s="267">
        <f>SUM(N45:N46)</f>
        <v>0</v>
      </c>
    </row>
    <row r="45" spans="1:14" s="21" customFormat="1" ht="12" customHeight="1" thickTop="1" thickBot="1" x14ac:dyDescent="0.25">
      <c r="A45" s="139" t="s">
        <v>182</v>
      </c>
      <c r="B45" s="125">
        <v>2281</v>
      </c>
      <c r="C45" s="125">
        <v>230</v>
      </c>
      <c r="D45" s="269">
        <v>0</v>
      </c>
      <c r="E45" s="269">
        <v>0</v>
      </c>
      <c r="F45" s="269">
        <v>0</v>
      </c>
      <c r="G45" s="269">
        <v>0</v>
      </c>
      <c r="H45" s="269">
        <v>0</v>
      </c>
      <c r="I45" s="269">
        <v>0</v>
      </c>
      <c r="J45" s="269">
        <v>0</v>
      </c>
      <c r="K45" s="269">
        <v>0</v>
      </c>
      <c r="L45" s="269">
        <v>0</v>
      </c>
      <c r="M45" s="129">
        <f t="shared" si="3"/>
        <v>0</v>
      </c>
      <c r="N45" s="269">
        <v>0</v>
      </c>
    </row>
    <row r="46" spans="1:14" s="21" customFormat="1" ht="12" customHeight="1" thickTop="1" thickBot="1" x14ac:dyDescent="0.25">
      <c r="A46" s="136" t="s">
        <v>183</v>
      </c>
      <c r="B46" s="125">
        <v>2282</v>
      </c>
      <c r="C46" s="125">
        <v>240</v>
      </c>
      <c r="D46" s="269">
        <v>0</v>
      </c>
      <c r="E46" s="269">
        <v>0</v>
      </c>
      <c r="F46" s="269">
        <v>0</v>
      </c>
      <c r="G46" s="269">
        <v>0</v>
      </c>
      <c r="H46" s="269">
        <v>0</v>
      </c>
      <c r="I46" s="269">
        <v>0</v>
      </c>
      <c r="J46" s="269">
        <v>0</v>
      </c>
      <c r="K46" s="269">
        <v>0</v>
      </c>
      <c r="L46" s="269">
        <v>0</v>
      </c>
      <c r="M46" s="129">
        <f t="shared" si="3"/>
        <v>0</v>
      </c>
      <c r="N46" s="269">
        <v>0</v>
      </c>
    </row>
    <row r="47" spans="1:14" s="21" customFormat="1" ht="11.4" thickTop="1" thickBot="1" x14ac:dyDescent="0.25">
      <c r="A47" s="133" t="s">
        <v>184</v>
      </c>
      <c r="B47" s="64">
        <v>2400</v>
      </c>
      <c r="C47" s="64">
        <v>250</v>
      </c>
      <c r="D47" s="271">
        <f t="shared" ref="D47:L47" si="8">SUM(D48:D49)</f>
        <v>0</v>
      </c>
      <c r="E47" s="271">
        <f t="shared" si="8"/>
        <v>0</v>
      </c>
      <c r="F47" s="271">
        <f>SUM(F48:F49)</f>
        <v>0</v>
      </c>
      <c r="G47" s="271">
        <f>SUM(G48:G49)</f>
        <v>0</v>
      </c>
      <c r="H47" s="271">
        <f t="shared" si="8"/>
        <v>0</v>
      </c>
      <c r="I47" s="271">
        <f t="shared" si="8"/>
        <v>0</v>
      </c>
      <c r="J47" s="271">
        <f t="shared" si="8"/>
        <v>0</v>
      </c>
      <c r="K47" s="271">
        <f>SUM(K48:K49)</f>
        <v>0</v>
      </c>
      <c r="L47" s="271">
        <f t="shared" si="8"/>
        <v>0</v>
      </c>
      <c r="M47" s="129">
        <f t="shared" si="3"/>
        <v>0</v>
      </c>
      <c r="N47" s="271">
        <f>SUM(N48:N49)</f>
        <v>0</v>
      </c>
    </row>
    <row r="48" spans="1:14" s="21" customFormat="1" ht="11.4" thickTop="1" thickBot="1" x14ac:dyDescent="0.25">
      <c r="A48" s="140" t="s">
        <v>185</v>
      </c>
      <c r="B48" s="135">
        <v>2410</v>
      </c>
      <c r="C48" s="135">
        <v>260</v>
      </c>
      <c r="D48" s="268">
        <v>0</v>
      </c>
      <c r="E48" s="267">
        <v>0</v>
      </c>
      <c r="F48" s="268">
        <v>0</v>
      </c>
      <c r="G48" s="268">
        <v>0</v>
      </c>
      <c r="H48" s="268">
        <v>0</v>
      </c>
      <c r="I48" s="268">
        <v>0</v>
      </c>
      <c r="J48" s="268">
        <v>0</v>
      </c>
      <c r="K48" s="268">
        <v>0</v>
      </c>
      <c r="L48" s="268">
        <v>0</v>
      </c>
      <c r="M48" s="129">
        <f t="shared" si="3"/>
        <v>0</v>
      </c>
      <c r="N48" s="268">
        <v>0</v>
      </c>
    </row>
    <row r="49" spans="1:14" s="21" customFormat="1" ht="11.4" thickTop="1" thickBot="1" x14ac:dyDescent="0.25">
      <c r="A49" s="140" t="s">
        <v>186</v>
      </c>
      <c r="B49" s="135">
        <v>2420</v>
      </c>
      <c r="C49" s="135">
        <v>270</v>
      </c>
      <c r="D49" s="268">
        <v>0</v>
      </c>
      <c r="E49" s="267">
        <v>0</v>
      </c>
      <c r="F49" s="268">
        <v>0</v>
      </c>
      <c r="G49" s="268">
        <v>0</v>
      </c>
      <c r="H49" s="268">
        <v>0</v>
      </c>
      <c r="I49" s="268">
        <v>0</v>
      </c>
      <c r="J49" s="268">
        <v>0</v>
      </c>
      <c r="K49" s="268">
        <v>0</v>
      </c>
      <c r="L49" s="268">
        <v>0</v>
      </c>
      <c r="M49" s="129">
        <f t="shared" si="3"/>
        <v>0</v>
      </c>
      <c r="N49" s="268">
        <v>0</v>
      </c>
    </row>
    <row r="50" spans="1:14" s="21" customFormat="1" ht="11.25" customHeight="1" thickTop="1" thickBot="1" x14ac:dyDescent="0.25">
      <c r="A50" s="141" t="s">
        <v>187</v>
      </c>
      <c r="B50" s="64">
        <v>2600</v>
      </c>
      <c r="C50" s="64">
        <v>280</v>
      </c>
      <c r="D50" s="271">
        <f t="shared" ref="D50:L50" si="9">SUM(D51:D53)</f>
        <v>0</v>
      </c>
      <c r="E50" s="271">
        <f t="shared" si="9"/>
        <v>0</v>
      </c>
      <c r="F50" s="271">
        <f>SUM(F51:F53)</f>
        <v>0</v>
      </c>
      <c r="G50" s="271">
        <f>SUM(G51:G53)</f>
        <v>0</v>
      </c>
      <c r="H50" s="271">
        <f t="shared" si="9"/>
        <v>0</v>
      </c>
      <c r="I50" s="271">
        <f t="shared" si="9"/>
        <v>0</v>
      </c>
      <c r="J50" s="271">
        <f t="shared" si="9"/>
        <v>0</v>
      </c>
      <c r="K50" s="271">
        <f>SUM(K51:K53)</f>
        <v>0</v>
      </c>
      <c r="L50" s="271">
        <f t="shared" si="9"/>
        <v>0</v>
      </c>
      <c r="M50" s="129">
        <f t="shared" si="3"/>
        <v>0</v>
      </c>
      <c r="N50" s="271">
        <f>SUM(N51:N53)</f>
        <v>0</v>
      </c>
    </row>
    <row r="51" spans="1:14" s="21" customFormat="1" ht="11.25" customHeight="1" thickTop="1" thickBot="1" x14ac:dyDescent="0.25">
      <c r="A51" s="137" t="s">
        <v>188</v>
      </c>
      <c r="B51" s="135">
        <v>2610</v>
      </c>
      <c r="C51" s="135">
        <v>290</v>
      </c>
      <c r="D51" s="272">
        <v>0</v>
      </c>
      <c r="E51" s="273">
        <v>0</v>
      </c>
      <c r="F51" s="272">
        <v>0</v>
      </c>
      <c r="G51" s="272">
        <v>0</v>
      </c>
      <c r="H51" s="272">
        <v>0</v>
      </c>
      <c r="I51" s="272">
        <v>0</v>
      </c>
      <c r="J51" s="272">
        <v>0</v>
      </c>
      <c r="K51" s="272">
        <v>0</v>
      </c>
      <c r="L51" s="272">
        <v>0</v>
      </c>
      <c r="M51" s="129">
        <f t="shared" si="3"/>
        <v>0</v>
      </c>
      <c r="N51" s="272">
        <v>0</v>
      </c>
    </row>
    <row r="52" spans="1:14" s="21" customFormat="1" ht="11.4" thickTop="1" thickBot="1" x14ac:dyDescent="0.25">
      <c r="A52" s="137" t="s">
        <v>189</v>
      </c>
      <c r="B52" s="135">
        <v>2620</v>
      </c>
      <c r="C52" s="135">
        <v>300</v>
      </c>
      <c r="D52" s="272">
        <v>0</v>
      </c>
      <c r="E52" s="273">
        <v>0</v>
      </c>
      <c r="F52" s="272">
        <v>0</v>
      </c>
      <c r="G52" s="272">
        <v>0</v>
      </c>
      <c r="H52" s="272">
        <v>0</v>
      </c>
      <c r="I52" s="272">
        <v>0</v>
      </c>
      <c r="J52" s="272">
        <v>0</v>
      </c>
      <c r="K52" s="272">
        <v>0</v>
      </c>
      <c r="L52" s="272">
        <v>0</v>
      </c>
      <c r="M52" s="129">
        <f t="shared" si="3"/>
        <v>0</v>
      </c>
      <c r="N52" s="272">
        <v>0</v>
      </c>
    </row>
    <row r="53" spans="1:14" s="21" customFormat="1" ht="12" customHeight="1" thickTop="1" thickBot="1" x14ac:dyDescent="0.25">
      <c r="A53" s="140" t="s">
        <v>190</v>
      </c>
      <c r="B53" s="135">
        <v>2630</v>
      </c>
      <c r="C53" s="135">
        <v>310</v>
      </c>
      <c r="D53" s="272">
        <v>0</v>
      </c>
      <c r="E53" s="273">
        <v>0</v>
      </c>
      <c r="F53" s="272">
        <v>0</v>
      </c>
      <c r="G53" s="272">
        <v>0</v>
      </c>
      <c r="H53" s="272">
        <v>0</v>
      </c>
      <c r="I53" s="272">
        <v>0</v>
      </c>
      <c r="J53" s="272">
        <v>0</v>
      </c>
      <c r="K53" s="272">
        <v>0</v>
      </c>
      <c r="L53" s="272">
        <v>0</v>
      </c>
      <c r="M53" s="129">
        <f t="shared" si="3"/>
        <v>0</v>
      </c>
      <c r="N53" s="272">
        <v>0</v>
      </c>
    </row>
    <row r="54" spans="1:14" s="21" customFormat="1" ht="11.4" thickTop="1" thickBot="1" x14ac:dyDescent="0.25">
      <c r="A54" s="138" t="s">
        <v>191</v>
      </c>
      <c r="B54" s="64">
        <v>2700</v>
      </c>
      <c r="C54" s="64">
        <v>320</v>
      </c>
      <c r="D54" s="274">
        <f t="shared" ref="D54:L54" si="10">SUM(D55:D57)</f>
        <v>0</v>
      </c>
      <c r="E54" s="274">
        <v>0</v>
      </c>
      <c r="F54" s="274">
        <f>SUM(F55:F57)</f>
        <v>0</v>
      </c>
      <c r="G54" s="274">
        <f>SUM(G55:G57)</f>
        <v>0</v>
      </c>
      <c r="H54" s="274">
        <f t="shared" si="10"/>
        <v>0</v>
      </c>
      <c r="I54" s="274">
        <f t="shared" si="10"/>
        <v>0</v>
      </c>
      <c r="J54" s="274">
        <f t="shared" si="10"/>
        <v>0</v>
      </c>
      <c r="K54" s="274">
        <f>SUM(K55:K57)</f>
        <v>0</v>
      </c>
      <c r="L54" s="274">
        <f t="shared" si="10"/>
        <v>0</v>
      </c>
      <c r="M54" s="129">
        <f t="shared" si="3"/>
        <v>0</v>
      </c>
      <c r="N54" s="274">
        <f>SUM(N55:N57)</f>
        <v>0</v>
      </c>
    </row>
    <row r="55" spans="1:14" s="21" customFormat="1" ht="11.4" thickTop="1" thickBot="1" x14ac:dyDescent="0.25">
      <c r="A55" s="137" t="s">
        <v>192</v>
      </c>
      <c r="B55" s="135">
        <v>2710</v>
      </c>
      <c r="C55" s="135">
        <v>330</v>
      </c>
      <c r="D55" s="272">
        <v>0</v>
      </c>
      <c r="E55" s="273">
        <v>0</v>
      </c>
      <c r="F55" s="272">
        <v>0</v>
      </c>
      <c r="G55" s="272">
        <v>0</v>
      </c>
      <c r="H55" s="272">
        <v>0</v>
      </c>
      <c r="I55" s="272">
        <v>0</v>
      </c>
      <c r="J55" s="272">
        <v>0</v>
      </c>
      <c r="K55" s="272">
        <v>0</v>
      </c>
      <c r="L55" s="272">
        <v>0</v>
      </c>
      <c r="M55" s="129">
        <f t="shared" si="3"/>
        <v>0</v>
      </c>
      <c r="N55" s="272">
        <v>0</v>
      </c>
    </row>
    <row r="56" spans="1:14" s="21" customFormat="1" ht="11.4" thickTop="1" thickBot="1" x14ac:dyDescent="0.25">
      <c r="A56" s="137" t="s">
        <v>193</v>
      </c>
      <c r="B56" s="135">
        <v>2720</v>
      </c>
      <c r="C56" s="135">
        <v>340</v>
      </c>
      <c r="D56" s="272">
        <v>0</v>
      </c>
      <c r="E56" s="273">
        <v>0</v>
      </c>
      <c r="F56" s="272">
        <v>0</v>
      </c>
      <c r="G56" s="272">
        <v>0</v>
      </c>
      <c r="H56" s="272">
        <v>0</v>
      </c>
      <c r="I56" s="272">
        <v>0</v>
      </c>
      <c r="J56" s="272">
        <v>0</v>
      </c>
      <c r="K56" s="272">
        <v>0</v>
      </c>
      <c r="L56" s="272">
        <v>0</v>
      </c>
      <c r="M56" s="129">
        <f t="shared" si="3"/>
        <v>0</v>
      </c>
      <c r="N56" s="272">
        <v>0</v>
      </c>
    </row>
    <row r="57" spans="1:14" s="21" customFormat="1" ht="11.4" thickTop="1" thickBot="1" x14ac:dyDescent="0.25">
      <c r="A57" s="137" t="s">
        <v>194</v>
      </c>
      <c r="B57" s="135">
        <v>2730</v>
      </c>
      <c r="C57" s="135">
        <v>350</v>
      </c>
      <c r="D57" s="272">
        <v>0</v>
      </c>
      <c r="E57" s="273">
        <v>0</v>
      </c>
      <c r="F57" s="272">
        <v>0</v>
      </c>
      <c r="G57" s="272">
        <v>0</v>
      </c>
      <c r="H57" s="272">
        <v>0</v>
      </c>
      <c r="I57" s="272">
        <v>0</v>
      </c>
      <c r="J57" s="272">
        <v>0</v>
      </c>
      <c r="K57" s="272">
        <v>0</v>
      </c>
      <c r="L57" s="272">
        <v>0</v>
      </c>
      <c r="M57" s="129">
        <f t="shared" si="3"/>
        <v>0</v>
      </c>
      <c r="N57" s="272">
        <v>0</v>
      </c>
    </row>
    <row r="58" spans="1:14" s="21" customFormat="1" ht="11.4" thickTop="1" thickBot="1" x14ac:dyDescent="0.25">
      <c r="A58" s="138" t="s">
        <v>195</v>
      </c>
      <c r="B58" s="64">
        <v>2800</v>
      </c>
      <c r="C58" s="64">
        <v>360</v>
      </c>
      <c r="D58" s="275">
        <v>0</v>
      </c>
      <c r="E58" s="274">
        <v>0</v>
      </c>
      <c r="F58" s="275">
        <v>0</v>
      </c>
      <c r="G58" s="275">
        <v>0</v>
      </c>
      <c r="H58" s="275">
        <v>0</v>
      </c>
      <c r="I58" s="275">
        <v>0</v>
      </c>
      <c r="J58" s="275">
        <v>0</v>
      </c>
      <c r="K58" s="275">
        <v>0</v>
      </c>
      <c r="L58" s="275">
        <v>0</v>
      </c>
      <c r="M58" s="129">
        <f t="shared" si="3"/>
        <v>0</v>
      </c>
      <c r="N58" s="275">
        <v>0</v>
      </c>
    </row>
    <row r="59" spans="1:14" s="21" customFormat="1" ht="11.4" thickTop="1" thickBot="1" x14ac:dyDescent="0.25">
      <c r="A59" s="64" t="s">
        <v>196</v>
      </c>
      <c r="B59" s="64">
        <v>3000</v>
      </c>
      <c r="C59" s="64">
        <v>370</v>
      </c>
      <c r="D59" s="274">
        <f t="shared" ref="D59:L59" si="11">D60+D74</f>
        <v>0</v>
      </c>
      <c r="E59" s="274">
        <f t="shared" si="11"/>
        <v>0</v>
      </c>
      <c r="F59" s="274">
        <f>F60+F74</f>
        <v>0</v>
      </c>
      <c r="G59" s="274">
        <f>G60+G74</f>
        <v>0</v>
      </c>
      <c r="H59" s="274">
        <f t="shared" si="11"/>
        <v>0</v>
      </c>
      <c r="I59" s="274">
        <f t="shared" si="11"/>
        <v>0</v>
      </c>
      <c r="J59" s="274">
        <f t="shared" si="11"/>
        <v>0</v>
      </c>
      <c r="K59" s="274">
        <f>K60+K74</f>
        <v>0</v>
      </c>
      <c r="L59" s="274">
        <f t="shared" si="11"/>
        <v>0</v>
      </c>
      <c r="M59" s="129">
        <f t="shared" si="3"/>
        <v>0</v>
      </c>
      <c r="N59" s="274">
        <f>N60+N74</f>
        <v>0</v>
      </c>
    </row>
    <row r="60" spans="1:14" s="21" customFormat="1" ht="11.4" thickTop="1" thickBot="1" x14ac:dyDescent="0.25">
      <c r="A60" s="133" t="s">
        <v>197</v>
      </c>
      <c r="B60" s="64">
        <v>3100</v>
      </c>
      <c r="C60" s="64">
        <v>380</v>
      </c>
      <c r="D60" s="274">
        <f t="shared" ref="D60:L60" si="12">D61+D62+D65+D68+D72+D73</f>
        <v>0</v>
      </c>
      <c r="E60" s="274">
        <f t="shared" si="12"/>
        <v>0</v>
      </c>
      <c r="F60" s="274">
        <f>F61+F62+F65+F68+F72+F73</f>
        <v>0</v>
      </c>
      <c r="G60" s="274">
        <f>G61+G62+G65+G68+G72+G73</f>
        <v>0</v>
      </c>
      <c r="H60" s="274">
        <f t="shared" si="12"/>
        <v>0</v>
      </c>
      <c r="I60" s="274">
        <f t="shared" si="12"/>
        <v>0</v>
      </c>
      <c r="J60" s="274">
        <f t="shared" si="12"/>
        <v>0</v>
      </c>
      <c r="K60" s="274">
        <f>K61+K62+K65+K68+K72+K73</f>
        <v>0</v>
      </c>
      <c r="L60" s="274">
        <f t="shared" si="12"/>
        <v>0</v>
      </c>
      <c r="M60" s="129">
        <f t="shared" si="3"/>
        <v>0</v>
      </c>
      <c r="N60" s="274">
        <f>N61+N62+N65+N68+N72+N73</f>
        <v>0</v>
      </c>
    </row>
    <row r="61" spans="1:14" s="21" customFormat="1" ht="11.4" thickTop="1" thickBot="1" x14ac:dyDescent="0.25">
      <c r="A61" s="137" t="s">
        <v>198</v>
      </c>
      <c r="B61" s="135">
        <v>3110</v>
      </c>
      <c r="C61" s="135">
        <v>390</v>
      </c>
      <c r="D61" s="272">
        <v>0</v>
      </c>
      <c r="E61" s="273">
        <v>0</v>
      </c>
      <c r="F61" s="272">
        <v>0</v>
      </c>
      <c r="G61" s="272">
        <v>0</v>
      </c>
      <c r="H61" s="272">
        <v>0</v>
      </c>
      <c r="I61" s="272">
        <v>0</v>
      </c>
      <c r="J61" s="272">
        <v>0</v>
      </c>
      <c r="K61" s="272">
        <v>0</v>
      </c>
      <c r="L61" s="272">
        <v>0</v>
      </c>
      <c r="M61" s="129">
        <f t="shared" si="3"/>
        <v>0</v>
      </c>
      <c r="N61" s="272">
        <v>0</v>
      </c>
    </row>
    <row r="62" spans="1:14" s="21" customFormat="1" ht="11.4" thickTop="1" thickBot="1" x14ac:dyDescent="0.25">
      <c r="A62" s="140" t="s">
        <v>199</v>
      </c>
      <c r="B62" s="135">
        <v>3120</v>
      </c>
      <c r="C62" s="135">
        <v>400</v>
      </c>
      <c r="D62" s="276">
        <f t="shared" ref="D62:L62" si="13">SUM(D63:D64)</f>
        <v>0</v>
      </c>
      <c r="E62" s="276">
        <f t="shared" si="13"/>
        <v>0</v>
      </c>
      <c r="F62" s="276">
        <f>SUM(F63:F64)</f>
        <v>0</v>
      </c>
      <c r="G62" s="276">
        <f>SUM(G63:G64)</f>
        <v>0</v>
      </c>
      <c r="H62" s="276">
        <f t="shared" si="13"/>
        <v>0</v>
      </c>
      <c r="I62" s="276">
        <f t="shared" si="13"/>
        <v>0</v>
      </c>
      <c r="J62" s="276">
        <f t="shared" si="13"/>
        <v>0</v>
      </c>
      <c r="K62" s="276">
        <f>SUM(K63:K64)</f>
        <v>0</v>
      </c>
      <c r="L62" s="276">
        <f t="shared" si="13"/>
        <v>0</v>
      </c>
      <c r="M62" s="129">
        <f t="shared" si="3"/>
        <v>0</v>
      </c>
      <c r="N62" s="276">
        <f>SUM(N63:N64)</f>
        <v>0</v>
      </c>
    </row>
    <row r="63" spans="1:14" s="21" customFormat="1" ht="11.4" thickTop="1" thickBot="1" x14ac:dyDescent="0.25">
      <c r="A63" s="136" t="s">
        <v>200</v>
      </c>
      <c r="B63" s="125">
        <v>3121</v>
      </c>
      <c r="C63" s="125">
        <v>410</v>
      </c>
      <c r="D63" s="250">
        <v>0</v>
      </c>
      <c r="E63" s="277">
        <v>0</v>
      </c>
      <c r="F63" s="250">
        <v>0</v>
      </c>
      <c r="G63" s="250">
        <v>0</v>
      </c>
      <c r="H63" s="250">
        <v>0</v>
      </c>
      <c r="I63" s="250">
        <v>0</v>
      </c>
      <c r="J63" s="250">
        <v>0</v>
      </c>
      <c r="K63" s="250">
        <v>0</v>
      </c>
      <c r="L63" s="250">
        <v>0</v>
      </c>
      <c r="M63" s="129">
        <f t="shared" si="3"/>
        <v>0</v>
      </c>
      <c r="N63" s="250">
        <v>0</v>
      </c>
    </row>
    <row r="64" spans="1:14" s="21" customFormat="1" ht="11.4" thickTop="1" thickBot="1" x14ac:dyDescent="0.25">
      <c r="A64" s="136" t="s">
        <v>201</v>
      </c>
      <c r="B64" s="125">
        <v>3122</v>
      </c>
      <c r="C64" s="125">
        <v>420</v>
      </c>
      <c r="D64" s="250">
        <v>0</v>
      </c>
      <c r="E64" s="277">
        <v>0</v>
      </c>
      <c r="F64" s="250">
        <v>0</v>
      </c>
      <c r="G64" s="250">
        <v>0</v>
      </c>
      <c r="H64" s="250">
        <v>0</v>
      </c>
      <c r="I64" s="250">
        <v>0</v>
      </c>
      <c r="J64" s="250">
        <v>0</v>
      </c>
      <c r="K64" s="250">
        <v>0</v>
      </c>
      <c r="L64" s="250">
        <v>0</v>
      </c>
      <c r="M64" s="129">
        <f t="shared" si="3"/>
        <v>0</v>
      </c>
      <c r="N64" s="250">
        <v>0</v>
      </c>
    </row>
    <row r="65" spans="1:14" s="21" customFormat="1" ht="11.4" thickTop="1" thickBot="1" x14ac:dyDescent="0.25">
      <c r="A65" s="134" t="s">
        <v>202</v>
      </c>
      <c r="B65" s="135">
        <v>3130</v>
      </c>
      <c r="C65" s="135">
        <v>430</v>
      </c>
      <c r="D65" s="273">
        <f t="shared" ref="D65:L65" si="14">SUM(D66:D67)</f>
        <v>0</v>
      </c>
      <c r="E65" s="273">
        <f t="shared" si="14"/>
        <v>0</v>
      </c>
      <c r="F65" s="273">
        <f>SUM(F66:F67)</f>
        <v>0</v>
      </c>
      <c r="G65" s="273">
        <f>SUM(G66:G67)</f>
        <v>0</v>
      </c>
      <c r="H65" s="273">
        <f t="shared" si="14"/>
        <v>0</v>
      </c>
      <c r="I65" s="273">
        <f t="shared" si="14"/>
        <v>0</v>
      </c>
      <c r="J65" s="273">
        <f t="shared" si="14"/>
        <v>0</v>
      </c>
      <c r="K65" s="273">
        <f>SUM(K66:K67)</f>
        <v>0</v>
      </c>
      <c r="L65" s="273">
        <f t="shared" si="14"/>
        <v>0</v>
      </c>
      <c r="M65" s="129">
        <f t="shared" si="3"/>
        <v>0</v>
      </c>
      <c r="N65" s="273">
        <f>SUM(N66:N67)</f>
        <v>0</v>
      </c>
    </row>
    <row r="66" spans="1:14" s="21" customFormat="1" ht="11.4" thickTop="1" thickBot="1" x14ac:dyDescent="0.25">
      <c r="A66" s="136" t="s">
        <v>203</v>
      </c>
      <c r="B66" s="125">
        <v>3131</v>
      </c>
      <c r="C66" s="125">
        <v>440</v>
      </c>
      <c r="D66" s="250">
        <v>0</v>
      </c>
      <c r="E66" s="277">
        <v>0</v>
      </c>
      <c r="F66" s="250">
        <v>0</v>
      </c>
      <c r="G66" s="250">
        <v>0</v>
      </c>
      <c r="H66" s="250">
        <v>0</v>
      </c>
      <c r="I66" s="250">
        <v>0</v>
      </c>
      <c r="J66" s="250">
        <v>0</v>
      </c>
      <c r="K66" s="250">
        <v>0</v>
      </c>
      <c r="L66" s="250">
        <v>0</v>
      </c>
      <c r="M66" s="129">
        <f t="shared" si="3"/>
        <v>0</v>
      </c>
      <c r="N66" s="250">
        <v>0</v>
      </c>
    </row>
    <row r="67" spans="1:14" s="21" customFormat="1" ht="11.4" thickTop="1" thickBot="1" x14ac:dyDescent="0.25">
      <c r="A67" s="136" t="s">
        <v>204</v>
      </c>
      <c r="B67" s="125">
        <v>3132</v>
      </c>
      <c r="C67" s="125">
        <v>450</v>
      </c>
      <c r="D67" s="250">
        <v>0</v>
      </c>
      <c r="E67" s="277">
        <v>0</v>
      </c>
      <c r="F67" s="250">
        <v>0</v>
      </c>
      <c r="G67" s="250">
        <v>0</v>
      </c>
      <c r="H67" s="250">
        <v>0</v>
      </c>
      <c r="I67" s="250">
        <v>0</v>
      </c>
      <c r="J67" s="250">
        <v>0</v>
      </c>
      <c r="K67" s="250">
        <v>0</v>
      </c>
      <c r="L67" s="250">
        <v>0</v>
      </c>
      <c r="M67" s="129">
        <f t="shared" si="3"/>
        <v>0</v>
      </c>
      <c r="N67" s="250">
        <v>0</v>
      </c>
    </row>
    <row r="68" spans="1:14" s="21" customFormat="1" ht="11.4" thickTop="1" thickBot="1" x14ac:dyDescent="0.25">
      <c r="A68" s="134" t="s">
        <v>205</v>
      </c>
      <c r="B68" s="135">
        <v>3140</v>
      </c>
      <c r="C68" s="135">
        <v>460</v>
      </c>
      <c r="D68" s="273">
        <f t="shared" ref="D68:L68" si="15">SUM(D69:D71)</f>
        <v>0</v>
      </c>
      <c r="E68" s="273">
        <f t="shared" si="15"/>
        <v>0</v>
      </c>
      <c r="F68" s="273">
        <f>SUM(F69:F71)</f>
        <v>0</v>
      </c>
      <c r="G68" s="273">
        <f>SUM(G69:G71)</f>
        <v>0</v>
      </c>
      <c r="H68" s="273">
        <f t="shared" si="15"/>
        <v>0</v>
      </c>
      <c r="I68" s="273">
        <f t="shared" si="15"/>
        <v>0</v>
      </c>
      <c r="J68" s="273">
        <f t="shared" si="15"/>
        <v>0</v>
      </c>
      <c r="K68" s="273">
        <f>SUM(K69:K71)</f>
        <v>0</v>
      </c>
      <c r="L68" s="273">
        <f t="shared" si="15"/>
        <v>0</v>
      </c>
      <c r="M68" s="129">
        <f t="shared" si="3"/>
        <v>0</v>
      </c>
      <c r="N68" s="273">
        <f>SUM(N69:N71)</f>
        <v>0</v>
      </c>
    </row>
    <row r="69" spans="1:14" s="21" customFormat="1" ht="13.2" thickTop="1" thickBot="1" x14ac:dyDescent="0.25">
      <c r="A69" s="57" t="s">
        <v>206</v>
      </c>
      <c r="B69" s="125">
        <v>3141</v>
      </c>
      <c r="C69" s="125">
        <v>470</v>
      </c>
      <c r="D69" s="250">
        <v>0</v>
      </c>
      <c r="E69" s="277">
        <v>0</v>
      </c>
      <c r="F69" s="250">
        <v>0</v>
      </c>
      <c r="G69" s="250">
        <v>0</v>
      </c>
      <c r="H69" s="250">
        <v>0</v>
      </c>
      <c r="I69" s="250">
        <v>0</v>
      </c>
      <c r="J69" s="250">
        <v>0</v>
      </c>
      <c r="K69" s="250">
        <v>0</v>
      </c>
      <c r="L69" s="250">
        <v>0</v>
      </c>
      <c r="M69" s="129">
        <f t="shared" si="3"/>
        <v>0</v>
      </c>
      <c r="N69" s="250">
        <v>0</v>
      </c>
    </row>
    <row r="70" spans="1:14" s="21" customFormat="1" ht="13.2" thickTop="1" thickBot="1" x14ac:dyDescent="0.25">
      <c r="A70" s="57" t="s">
        <v>207</v>
      </c>
      <c r="B70" s="125">
        <v>3142</v>
      </c>
      <c r="C70" s="125">
        <v>480</v>
      </c>
      <c r="D70" s="250">
        <v>0</v>
      </c>
      <c r="E70" s="277">
        <v>0</v>
      </c>
      <c r="F70" s="250">
        <v>0</v>
      </c>
      <c r="G70" s="250">
        <v>0</v>
      </c>
      <c r="H70" s="250">
        <v>0</v>
      </c>
      <c r="I70" s="250">
        <v>0</v>
      </c>
      <c r="J70" s="250">
        <v>0</v>
      </c>
      <c r="K70" s="250">
        <v>0</v>
      </c>
      <c r="L70" s="250">
        <v>0</v>
      </c>
      <c r="M70" s="129">
        <f t="shared" si="3"/>
        <v>0</v>
      </c>
      <c r="N70" s="250">
        <v>0</v>
      </c>
    </row>
    <row r="71" spans="1:14" s="21" customFormat="1" ht="13.2" thickTop="1" thickBot="1" x14ac:dyDescent="0.25">
      <c r="A71" s="57" t="s">
        <v>208</v>
      </c>
      <c r="B71" s="125">
        <v>3143</v>
      </c>
      <c r="C71" s="125">
        <v>490</v>
      </c>
      <c r="D71" s="250">
        <v>0</v>
      </c>
      <c r="E71" s="277">
        <v>0</v>
      </c>
      <c r="F71" s="250">
        <v>0</v>
      </c>
      <c r="G71" s="250">
        <v>0</v>
      </c>
      <c r="H71" s="250">
        <v>0</v>
      </c>
      <c r="I71" s="250">
        <v>0</v>
      </c>
      <c r="J71" s="250">
        <v>0</v>
      </c>
      <c r="K71" s="250">
        <v>0</v>
      </c>
      <c r="L71" s="250">
        <v>0</v>
      </c>
      <c r="M71" s="129">
        <f t="shared" si="3"/>
        <v>0</v>
      </c>
      <c r="N71" s="250">
        <v>0</v>
      </c>
    </row>
    <row r="72" spans="1:14" s="21" customFormat="1" ht="11.4" thickTop="1" thickBot="1" x14ac:dyDescent="0.25">
      <c r="A72" s="134" t="s">
        <v>209</v>
      </c>
      <c r="B72" s="135">
        <v>3150</v>
      </c>
      <c r="C72" s="135">
        <v>500</v>
      </c>
      <c r="D72" s="272">
        <v>0</v>
      </c>
      <c r="E72" s="273">
        <v>0</v>
      </c>
      <c r="F72" s="272">
        <v>0</v>
      </c>
      <c r="G72" s="272">
        <v>0</v>
      </c>
      <c r="H72" s="272">
        <v>0</v>
      </c>
      <c r="I72" s="272">
        <v>0</v>
      </c>
      <c r="J72" s="272">
        <v>0</v>
      </c>
      <c r="K72" s="272">
        <v>0</v>
      </c>
      <c r="L72" s="272">
        <v>0</v>
      </c>
      <c r="M72" s="129">
        <f t="shared" si="3"/>
        <v>0</v>
      </c>
      <c r="N72" s="272">
        <v>0</v>
      </c>
    </row>
    <row r="73" spans="1:14" s="21" customFormat="1" ht="11.4" thickTop="1" thickBot="1" x14ac:dyDescent="0.25">
      <c r="A73" s="134" t="s">
        <v>210</v>
      </c>
      <c r="B73" s="135">
        <v>3160</v>
      </c>
      <c r="C73" s="135">
        <v>510</v>
      </c>
      <c r="D73" s="272">
        <v>0</v>
      </c>
      <c r="E73" s="273">
        <v>0</v>
      </c>
      <c r="F73" s="272">
        <v>0</v>
      </c>
      <c r="G73" s="272">
        <v>0</v>
      </c>
      <c r="H73" s="272">
        <v>0</v>
      </c>
      <c r="I73" s="272">
        <v>0</v>
      </c>
      <c r="J73" s="272">
        <v>0</v>
      </c>
      <c r="K73" s="272">
        <v>0</v>
      </c>
      <c r="L73" s="272">
        <v>0</v>
      </c>
      <c r="M73" s="129">
        <f t="shared" si="3"/>
        <v>0</v>
      </c>
      <c r="N73" s="272">
        <v>0</v>
      </c>
    </row>
    <row r="74" spans="1:14" s="21" customFormat="1" ht="11.4" thickTop="1" thickBot="1" x14ac:dyDescent="0.25">
      <c r="A74" s="133" t="s">
        <v>211</v>
      </c>
      <c r="B74" s="64">
        <v>3200</v>
      </c>
      <c r="C74" s="64">
        <v>520</v>
      </c>
      <c r="D74" s="274">
        <f t="shared" ref="D74:L74" si="16">SUM(D75:D78)</f>
        <v>0</v>
      </c>
      <c r="E74" s="274">
        <f t="shared" si="16"/>
        <v>0</v>
      </c>
      <c r="F74" s="274">
        <f>SUM(F75:F78)</f>
        <v>0</v>
      </c>
      <c r="G74" s="274">
        <f>SUM(G75:G78)</f>
        <v>0</v>
      </c>
      <c r="H74" s="274">
        <f t="shared" si="16"/>
        <v>0</v>
      </c>
      <c r="I74" s="274">
        <f t="shared" si="16"/>
        <v>0</v>
      </c>
      <c r="J74" s="274">
        <f t="shared" si="16"/>
        <v>0</v>
      </c>
      <c r="K74" s="274">
        <f>SUM(K75:K78)</f>
        <v>0</v>
      </c>
      <c r="L74" s="274">
        <f t="shared" si="16"/>
        <v>0</v>
      </c>
      <c r="M74" s="129">
        <f t="shared" si="3"/>
        <v>0</v>
      </c>
      <c r="N74" s="274">
        <f>SUM(N75:N78)</f>
        <v>0</v>
      </c>
    </row>
    <row r="75" spans="1:14" s="21" customFormat="1" ht="12" thickTop="1" thickBot="1" x14ac:dyDescent="0.25">
      <c r="A75" s="137" t="s">
        <v>212</v>
      </c>
      <c r="B75" s="135">
        <v>3210</v>
      </c>
      <c r="C75" s="135">
        <v>530</v>
      </c>
      <c r="D75" s="278">
        <v>0</v>
      </c>
      <c r="E75" s="279">
        <v>0</v>
      </c>
      <c r="F75" s="278">
        <v>0</v>
      </c>
      <c r="G75" s="278">
        <v>0</v>
      </c>
      <c r="H75" s="278">
        <v>0</v>
      </c>
      <c r="I75" s="278">
        <v>0</v>
      </c>
      <c r="J75" s="278">
        <v>0</v>
      </c>
      <c r="K75" s="278">
        <v>0</v>
      </c>
      <c r="L75" s="278">
        <v>0</v>
      </c>
      <c r="M75" s="129">
        <f t="shared" si="3"/>
        <v>0</v>
      </c>
      <c r="N75" s="278">
        <v>0</v>
      </c>
    </row>
    <row r="76" spans="1:14" s="21" customFormat="1" ht="12" thickTop="1" thickBot="1" x14ac:dyDescent="0.25">
      <c r="A76" s="137" t="s">
        <v>213</v>
      </c>
      <c r="B76" s="135">
        <v>3220</v>
      </c>
      <c r="C76" s="135">
        <v>540</v>
      </c>
      <c r="D76" s="278">
        <v>0</v>
      </c>
      <c r="E76" s="279">
        <v>0</v>
      </c>
      <c r="F76" s="278">
        <v>0</v>
      </c>
      <c r="G76" s="278">
        <v>0</v>
      </c>
      <c r="H76" s="278">
        <v>0</v>
      </c>
      <c r="I76" s="278">
        <v>0</v>
      </c>
      <c r="J76" s="278">
        <v>0</v>
      </c>
      <c r="K76" s="278">
        <v>0</v>
      </c>
      <c r="L76" s="278">
        <v>0</v>
      </c>
      <c r="M76" s="129">
        <f t="shared" si="3"/>
        <v>0</v>
      </c>
      <c r="N76" s="278">
        <v>0</v>
      </c>
    </row>
    <row r="77" spans="1:14" s="21" customFormat="1" ht="11.25" customHeight="1" thickTop="1" thickBot="1" x14ac:dyDescent="0.25">
      <c r="A77" s="134" t="s">
        <v>214</v>
      </c>
      <c r="B77" s="135">
        <v>3230</v>
      </c>
      <c r="C77" s="135">
        <v>550</v>
      </c>
      <c r="D77" s="278">
        <v>0</v>
      </c>
      <c r="E77" s="279">
        <v>0</v>
      </c>
      <c r="F77" s="278">
        <v>0</v>
      </c>
      <c r="G77" s="278">
        <v>0</v>
      </c>
      <c r="H77" s="278">
        <v>0</v>
      </c>
      <c r="I77" s="278">
        <v>0</v>
      </c>
      <c r="J77" s="278">
        <v>0</v>
      </c>
      <c r="K77" s="278">
        <v>0</v>
      </c>
      <c r="L77" s="278">
        <v>0</v>
      </c>
      <c r="M77" s="129">
        <f t="shared" si="3"/>
        <v>0</v>
      </c>
      <c r="N77" s="278">
        <v>0</v>
      </c>
    </row>
    <row r="78" spans="1:14" s="21" customFormat="1" ht="11.4" thickTop="1" thickBot="1" x14ac:dyDescent="0.25">
      <c r="A78" s="137" t="s">
        <v>215</v>
      </c>
      <c r="B78" s="135">
        <v>3240</v>
      </c>
      <c r="C78" s="135">
        <v>560</v>
      </c>
      <c r="D78" s="272">
        <v>0</v>
      </c>
      <c r="E78" s="273">
        <v>0</v>
      </c>
      <c r="F78" s="272">
        <v>0</v>
      </c>
      <c r="G78" s="272">
        <v>0</v>
      </c>
      <c r="H78" s="272">
        <v>0</v>
      </c>
      <c r="I78" s="272">
        <v>0</v>
      </c>
      <c r="J78" s="272">
        <v>0</v>
      </c>
      <c r="K78" s="272">
        <v>0</v>
      </c>
      <c r="L78" s="272">
        <v>0</v>
      </c>
      <c r="M78" s="129">
        <f t="shared" si="3"/>
        <v>0</v>
      </c>
      <c r="N78" s="272">
        <v>0</v>
      </c>
    </row>
    <row r="79" spans="1:14" s="21" customFormat="1" ht="12" thickTop="1" thickBot="1" x14ac:dyDescent="0.25">
      <c r="A79" s="64" t="s">
        <v>217</v>
      </c>
      <c r="B79" s="64">
        <v>4100</v>
      </c>
      <c r="C79" s="64">
        <v>570</v>
      </c>
      <c r="D79" s="279">
        <f t="shared" ref="D79:N79" si="17">SUM(D80)</f>
        <v>0</v>
      </c>
      <c r="E79" s="279">
        <f t="shared" si="17"/>
        <v>0</v>
      </c>
      <c r="F79" s="279">
        <f t="shared" si="17"/>
        <v>0</v>
      </c>
      <c r="G79" s="279">
        <f t="shared" si="17"/>
        <v>0</v>
      </c>
      <c r="H79" s="279">
        <f t="shared" si="17"/>
        <v>0</v>
      </c>
      <c r="I79" s="279">
        <f t="shared" si="17"/>
        <v>0</v>
      </c>
      <c r="J79" s="279">
        <f t="shared" si="17"/>
        <v>0</v>
      </c>
      <c r="K79" s="279">
        <f t="shared" si="17"/>
        <v>0</v>
      </c>
      <c r="L79" s="279">
        <f t="shared" si="17"/>
        <v>0</v>
      </c>
      <c r="M79" s="129">
        <f t="shared" si="3"/>
        <v>0</v>
      </c>
      <c r="N79" s="279">
        <f t="shared" si="17"/>
        <v>0</v>
      </c>
    </row>
    <row r="80" spans="1:14" s="21" customFormat="1" ht="11.4" thickTop="1" thickBot="1" x14ac:dyDescent="0.25">
      <c r="A80" s="134" t="s">
        <v>218</v>
      </c>
      <c r="B80" s="135">
        <v>4110</v>
      </c>
      <c r="C80" s="135">
        <v>580</v>
      </c>
      <c r="D80" s="273">
        <f t="shared" ref="D80:L80" si="18">SUM(D81:D83)</f>
        <v>0</v>
      </c>
      <c r="E80" s="273">
        <f t="shared" si="18"/>
        <v>0</v>
      </c>
      <c r="F80" s="273">
        <f>SUM(F81:F83)</f>
        <v>0</v>
      </c>
      <c r="G80" s="273">
        <f>SUM(G81:G83)</f>
        <v>0</v>
      </c>
      <c r="H80" s="273">
        <f t="shared" si="18"/>
        <v>0</v>
      </c>
      <c r="I80" s="273">
        <f t="shared" si="18"/>
        <v>0</v>
      </c>
      <c r="J80" s="273">
        <f t="shared" si="18"/>
        <v>0</v>
      </c>
      <c r="K80" s="273">
        <f>SUM(K81:K83)</f>
        <v>0</v>
      </c>
      <c r="L80" s="273">
        <f t="shared" si="18"/>
        <v>0</v>
      </c>
      <c r="M80" s="129">
        <f t="shared" si="3"/>
        <v>0</v>
      </c>
      <c r="N80" s="273">
        <f>SUM(N81:N83)</f>
        <v>0</v>
      </c>
    </row>
    <row r="81" spans="1:14" s="21" customFormat="1" ht="11.4" thickTop="1" thickBot="1" x14ac:dyDescent="0.25">
      <c r="A81" s="136" t="s">
        <v>219</v>
      </c>
      <c r="B81" s="125">
        <v>4111</v>
      </c>
      <c r="C81" s="125">
        <v>590</v>
      </c>
      <c r="D81" s="272">
        <v>0</v>
      </c>
      <c r="E81" s="273">
        <v>0</v>
      </c>
      <c r="F81" s="272">
        <v>0</v>
      </c>
      <c r="G81" s="272">
        <v>0</v>
      </c>
      <c r="H81" s="272">
        <v>0</v>
      </c>
      <c r="I81" s="272">
        <v>0</v>
      </c>
      <c r="J81" s="272">
        <v>0</v>
      </c>
      <c r="K81" s="272">
        <v>0</v>
      </c>
      <c r="L81" s="272">
        <v>0</v>
      </c>
      <c r="M81" s="129">
        <f t="shared" si="3"/>
        <v>0</v>
      </c>
      <c r="N81" s="272">
        <v>0</v>
      </c>
    </row>
    <row r="82" spans="1:14" s="21" customFormat="1" ht="11.4" thickTop="1" thickBot="1" x14ac:dyDescent="0.25">
      <c r="A82" s="136" t="s">
        <v>220</v>
      </c>
      <c r="B82" s="125">
        <v>4112</v>
      </c>
      <c r="C82" s="125">
        <v>600</v>
      </c>
      <c r="D82" s="272">
        <v>0</v>
      </c>
      <c r="E82" s="273">
        <v>0</v>
      </c>
      <c r="F82" s="272">
        <v>0</v>
      </c>
      <c r="G82" s="272">
        <v>0</v>
      </c>
      <c r="H82" s="272">
        <v>0</v>
      </c>
      <c r="I82" s="272">
        <v>0</v>
      </c>
      <c r="J82" s="272">
        <v>0</v>
      </c>
      <c r="K82" s="272">
        <v>0</v>
      </c>
      <c r="L82" s="272">
        <v>0</v>
      </c>
      <c r="M82" s="129">
        <f t="shared" si="3"/>
        <v>0</v>
      </c>
      <c r="N82" s="272">
        <v>0</v>
      </c>
    </row>
    <row r="83" spans="1:14" s="21" customFormat="1" thickTop="1" thickBot="1" x14ac:dyDescent="0.25">
      <c r="A83" s="249" t="s">
        <v>221</v>
      </c>
      <c r="B83" s="125">
        <v>4113</v>
      </c>
      <c r="C83" s="125">
        <v>610</v>
      </c>
      <c r="D83" s="250">
        <v>0</v>
      </c>
      <c r="E83" s="277">
        <v>0</v>
      </c>
      <c r="F83" s="250">
        <v>0</v>
      </c>
      <c r="G83" s="250">
        <v>0</v>
      </c>
      <c r="H83" s="250">
        <v>0</v>
      </c>
      <c r="I83" s="250">
        <v>0</v>
      </c>
      <c r="J83" s="250">
        <v>0</v>
      </c>
      <c r="K83" s="250">
        <v>0</v>
      </c>
      <c r="L83" s="250">
        <v>0</v>
      </c>
      <c r="M83" s="129">
        <f t="shared" si="3"/>
        <v>0</v>
      </c>
      <c r="N83" s="250">
        <v>0</v>
      </c>
    </row>
    <row r="84" spans="1:14" s="21" customFormat="1" ht="11.4" thickTop="1" thickBot="1" x14ac:dyDescent="0.25">
      <c r="A84" s="64" t="s">
        <v>226</v>
      </c>
      <c r="B84" s="64">
        <v>4200</v>
      </c>
      <c r="C84" s="64">
        <v>620</v>
      </c>
      <c r="D84" s="274">
        <f t="shared" ref="D84:N84" si="19">D85</f>
        <v>0</v>
      </c>
      <c r="E84" s="274">
        <f t="shared" si="19"/>
        <v>0</v>
      </c>
      <c r="F84" s="274">
        <f t="shared" si="19"/>
        <v>0</v>
      </c>
      <c r="G84" s="274">
        <f t="shared" si="19"/>
        <v>0</v>
      </c>
      <c r="H84" s="274">
        <f t="shared" si="19"/>
        <v>0</v>
      </c>
      <c r="I84" s="274">
        <f t="shared" si="19"/>
        <v>0</v>
      </c>
      <c r="J84" s="274">
        <f t="shared" si="19"/>
        <v>0</v>
      </c>
      <c r="K84" s="274">
        <f t="shared" si="19"/>
        <v>0</v>
      </c>
      <c r="L84" s="274">
        <f t="shared" si="19"/>
        <v>0</v>
      </c>
      <c r="M84" s="129">
        <f t="shared" si="3"/>
        <v>0</v>
      </c>
      <c r="N84" s="274">
        <f t="shared" si="19"/>
        <v>0</v>
      </c>
    </row>
    <row r="85" spans="1:14" s="21" customFormat="1" ht="11.4" thickTop="1" thickBot="1" x14ac:dyDescent="0.25">
      <c r="A85" s="134" t="s">
        <v>227</v>
      </c>
      <c r="B85" s="135">
        <v>4210</v>
      </c>
      <c r="C85" s="135">
        <v>630</v>
      </c>
      <c r="D85" s="272">
        <v>0</v>
      </c>
      <c r="E85" s="273">
        <v>0</v>
      </c>
      <c r="F85" s="272">
        <v>0</v>
      </c>
      <c r="G85" s="272">
        <v>0</v>
      </c>
      <c r="H85" s="272">
        <v>0</v>
      </c>
      <c r="I85" s="272">
        <v>0</v>
      </c>
      <c r="J85" s="272">
        <v>0</v>
      </c>
      <c r="K85" s="272">
        <v>0</v>
      </c>
      <c r="L85" s="272">
        <v>0</v>
      </c>
      <c r="M85" s="129">
        <f t="shared" si="3"/>
        <v>0</v>
      </c>
      <c r="N85" s="272">
        <v>0</v>
      </c>
    </row>
    <row r="86" spans="1:14" s="21" customFormat="1" ht="11.4" thickTop="1" thickBot="1" x14ac:dyDescent="0.25">
      <c r="A86" s="136" t="s">
        <v>254</v>
      </c>
      <c r="B86" s="125">
        <v>5000</v>
      </c>
      <c r="C86" s="125">
        <v>640</v>
      </c>
      <c r="D86" s="250" t="s">
        <v>255</v>
      </c>
      <c r="E86" s="250">
        <v>0</v>
      </c>
      <c r="F86" s="251" t="s">
        <v>255</v>
      </c>
      <c r="G86" s="251" t="s">
        <v>255</v>
      </c>
      <c r="H86" s="251" t="s">
        <v>255</v>
      </c>
      <c r="I86" s="251" t="s">
        <v>255</v>
      </c>
      <c r="J86" s="251" t="s">
        <v>255</v>
      </c>
      <c r="K86" s="251" t="s">
        <v>255</v>
      </c>
      <c r="L86" s="251" t="s">
        <v>255</v>
      </c>
      <c r="M86" s="251" t="s">
        <v>255</v>
      </c>
      <c r="N86" s="251" t="s">
        <v>255</v>
      </c>
    </row>
    <row r="87" spans="1:14" s="21" customFormat="1" ht="10.8" hidden="1" thickTop="1" x14ac:dyDescent="0.2">
      <c r="A87" s="143"/>
      <c r="B87" s="144"/>
      <c r="C87" s="252"/>
      <c r="D87" s="280"/>
      <c r="E87" s="281"/>
      <c r="F87" s="281"/>
      <c r="G87" s="280"/>
      <c r="H87" s="280"/>
      <c r="I87" s="280"/>
      <c r="J87" s="280"/>
      <c r="K87" s="280"/>
      <c r="L87" s="280"/>
      <c r="M87" s="181"/>
    </row>
    <row r="88" spans="1:14" s="21" customFormat="1" ht="10.8" hidden="1" thickTop="1" x14ac:dyDescent="0.2">
      <c r="A88" s="155"/>
      <c r="B88" s="156"/>
      <c r="C88" s="256"/>
      <c r="D88" s="282"/>
      <c r="E88" s="283"/>
      <c r="F88" s="283"/>
      <c r="G88" s="282"/>
      <c r="H88" s="282"/>
      <c r="I88" s="282"/>
      <c r="J88" s="282"/>
      <c r="K88" s="282"/>
      <c r="L88" s="282"/>
      <c r="M88" s="284"/>
    </row>
    <row r="89" spans="1:14" s="21" customFormat="1" ht="10.8" hidden="1" thickTop="1" x14ac:dyDescent="0.2">
      <c r="A89" s="155"/>
      <c r="B89" s="156"/>
      <c r="C89" s="256"/>
      <c r="D89" s="282"/>
      <c r="E89" s="283"/>
      <c r="F89" s="283"/>
      <c r="G89" s="282"/>
      <c r="H89" s="282"/>
      <c r="I89" s="282"/>
      <c r="J89" s="282"/>
      <c r="K89" s="282"/>
      <c r="L89" s="282"/>
      <c r="M89" s="284"/>
    </row>
    <row r="90" spans="1:14" s="21" customFormat="1" ht="10.8" hidden="1" thickTop="1" x14ac:dyDescent="0.2">
      <c r="A90" s="155"/>
      <c r="B90" s="156"/>
      <c r="C90" s="256"/>
      <c r="D90" s="282"/>
      <c r="E90" s="283"/>
      <c r="F90" s="283"/>
      <c r="G90" s="282"/>
      <c r="H90" s="282"/>
      <c r="I90" s="282"/>
      <c r="J90" s="282"/>
      <c r="K90" s="282"/>
      <c r="L90" s="282"/>
      <c r="M90" s="284"/>
    </row>
    <row r="91" spans="1:14" s="21" customFormat="1" ht="12" hidden="1" thickTop="1" x14ac:dyDescent="0.2">
      <c r="A91" s="153"/>
      <c r="B91" s="154"/>
      <c r="C91" s="285"/>
      <c r="D91" s="286"/>
      <c r="E91" s="287"/>
      <c r="F91" s="287"/>
      <c r="G91" s="286"/>
      <c r="H91" s="286"/>
      <c r="I91" s="286"/>
      <c r="J91" s="286"/>
      <c r="K91" s="286"/>
      <c r="L91" s="286"/>
      <c r="M91" s="288"/>
    </row>
    <row r="92" spans="1:14" s="21" customFormat="1" ht="10.8" hidden="1" thickTop="1" x14ac:dyDescent="0.2">
      <c r="A92" s="147"/>
      <c r="B92" s="148"/>
      <c r="C92" s="256"/>
      <c r="D92" s="289"/>
      <c r="E92" s="290"/>
      <c r="F92" s="290"/>
      <c r="G92" s="289"/>
      <c r="H92" s="289"/>
      <c r="I92" s="289"/>
      <c r="J92" s="289"/>
      <c r="K92" s="289"/>
      <c r="L92" s="289"/>
      <c r="M92" s="183"/>
    </row>
    <row r="93" spans="1:14" s="21" customFormat="1" ht="10.8" hidden="1" thickTop="1" x14ac:dyDescent="0.2">
      <c r="A93" s="147"/>
      <c r="B93" s="148"/>
      <c r="C93" s="256"/>
      <c r="D93" s="289"/>
      <c r="E93" s="290"/>
      <c r="F93" s="290"/>
      <c r="G93" s="289"/>
      <c r="H93" s="289"/>
      <c r="I93" s="289"/>
      <c r="J93" s="289"/>
      <c r="K93" s="289"/>
      <c r="L93" s="289"/>
      <c r="M93" s="183"/>
    </row>
    <row r="94" spans="1:14" s="21" customFormat="1" ht="10.8" hidden="1" thickTop="1" x14ac:dyDescent="0.2">
      <c r="A94" s="258"/>
      <c r="B94" s="224"/>
      <c r="C94" s="285"/>
      <c r="D94" s="291"/>
      <c r="E94" s="292"/>
      <c r="F94" s="292"/>
      <c r="G94" s="291"/>
      <c r="H94" s="291"/>
      <c r="I94" s="291"/>
      <c r="J94" s="291"/>
      <c r="K94" s="291"/>
      <c r="L94" s="291"/>
      <c r="M94" s="291"/>
    </row>
    <row r="95" spans="1:14" s="21" customFormat="1" ht="14.25" customHeight="1" thickTop="1" x14ac:dyDescent="0.2">
      <c r="A95" s="293" t="s">
        <v>257</v>
      </c>
      <c r="B95" s="163"/>
      <c r="C95" s="260"/>
      <c r="D95" s="261"/>
      <c r="E95" s="294"/>
      <c r="F95" s="294"/>
      <c r="G95" s="261"/>
      <c r="H95" s="261"/>
      <c r="I95" s="261"/>
      <c r="J95" s="261"/>
      <c r="K95" s="261"/>
      <c r="L95" s="261"/>
      <c r="M95" s="261"/>
    </row>
    <row r="96" spans="1:14" s="21" customFormat="1" ht="3" customHeight="1" x14ac:dyDescent="0.2">
      <c r="A96" s="263"/>
      <c r="B96" s="163"/>
      <c r="C96" s="260"/>
      <c r="D96" s="261"/>
      <c r="E96" s="294"/>
      <c r="F96" s="294"/>
      <c r="G96" s="261"/>
      <c r="H96" s="261"/>
      <c r="I96" s="261"/>
      <c r="J96" s="261"/>
      <c r="K96" s="261"/>
      <c r="L96" s="261"/>
      <c r="M96" s="261"/>
    </row>
    <row r="97" spans="1:13" s="21" customFormat="1" ht="10.199999999999999" hidden="1" x14ac:dyDescent="0.2">
      <c r="A97" s="263"/>
      <c r="B97" s="163"/>
      <c r="C97" s="260"/>
      <c r="D97" s="261"/>
      <c r="E97" s="264"/>
      <c r="F97" s="264"/>
      <c r="G97" s="261"/>
      <c r="H97" s="261"/>
      <c r="I97" s="261"/>
      <c r="J97" s="261"/>
      <c r="K97" s="261"/>
      <c r="L97" s="261"/>
      <c r="M97" s="261"/>
    </row>
    <row r="98" spans="1:13" x14ac:dyDescent="0.3">
      <c r="A98" s="9" t="str">
        <f>[1]ЗАПОЛНИТЬ!F30</f>
        <v xml:space="preserve">Керівник </v>
      </c>
      <c r="B98" s="230"/>
      <c r="C98" s="230"/>
      <c r="D98" s="230"/>
      <c r="G98" s="87" t="str">
        <f>[1]ЗАПОЛНИТЬ!F26</f>
        <v>Л.О.Темченко</v>
      </c>
      <c r="H98" s="87"/>
      <c r="I98" s="87"/>
    </row>
    <row r="99" spans="1:13" x14ac:dyDescent="0.3">
      <c r="B99" s="231" t="s">
        <v>115</v>
      </c>
      <c r="C99" s="231"/>
      <c r="D99" s="231"/>
      <c r="G99" s="189" t="s">
        <v>116</v>
      </c>
      <c r="H99" s="189"/>
      <c r="I99" s="1"/>
    </row>
    <row r="100" spans="1:13" x14ac:dyDescent="0.3">
      <c r="A100" s="9" t="str">
        <f>[1]ЗАПОЛНИТЬ!F31</f>
        <v>Головний бухгалтер</v>
      </c>
      <c r="B100" s="230"/>
      <c r="C100" s="230"/>
      <c r="D100" s="230"/>
      <c r="G100" s="87" t="str">
        <f>[1]ЗАПОЛНИТЬ!F28</f>
        <v>А.М.Трусевич</v>
      </c>
      <c r="H100" s="87"/>
      <c r="I100" s="87"/>
    </row>
    <row r="101" spans="1:13" ht="8.25" customHeight="1" x14ac:dyDescent="0.3">
      <c r="B101" s="231" t="s">
        <v>115</v>
      </c>
      <c r="C101" s="231"/>
      <c r="D101" s="231"/>
      <c r="G101" s="189" t="s">
        <v>116</v>
      </c>
      <c r="H101" s="189"/>
      <c r="I101" s="1"/>
    </row>
    <row r="102" spans="1:13" ht="12.75" customHeight="1" x14ac:dyDescent="0.3">
      <c r="A102" s="1" t="str">
        <f>[1]ЗАПОЛНИТЬ!C19</f>
        <v>"11" квітня 2016 року</v>
      </c>
    </row>
    <row r="103" spans="1:13" x14ac:dyDescent="0.3">
      <c r="A103" s="21" t="s">
        <v>229</v>
      </c>
    </row>
  </sheetData>
  <mergeCells count="44">
    <mergeCell ref="B101:D101"/>
    <mergeCell ref="G101:H101"/>
    <mergeCell ref="N19:N20"/>
    <mergeCell ref="B98:D98"/>
    <mergeCell ref="G98:I98"/>
    <mergeCell ref="B99:D99"/>
    <mergeCell ref="G99:H99"/>
    <mergeCell ref="B100:D100"/>
    <mergeCell ref="G100:I100"/>
    <mergeCell ref="H18:H20"/>
    <mergeCell ref="I18:I20"/>
    <mergeCell ref="J18:K18"/>
    <mergeCell ref="L18:L20"/>
    <mergeCell ref="M18:N18"/>
    <mergeCell ref="F19:F20"/>
    <mergeCell ref="G19:G20"/>
    <mergeCell ref="J19:J20"/>
    <mergeCell ref="K19:K20"/>
    <mergeCell ref="M19:M20"/>
    <mergeCell ref="A18:A20"/>
    <mergeCell ref="B18:B20"/>
    <mergeCell ref="C18:C20"/>
    <mergeCell ref="D18:D20"/>
    <mergeCell ref="E18:E20"/>
    <mergeCell ref="F18:G18"/>
    <mergeCell ref="A13:B13"/>
    <mergeCell ref="E13:M13"/>
    <mergeCell ref="A14:B14"/>
    <mergeCell ref="E14:M14"/>
    <mergeCell ref="A15:B15"/>
    <mergeCell ref="E15:M15"/>
    <mergeCell ref="B10:J10"/>
    <mergeCell ref="M10:N10"/>
    <mergeCell ref="B11:J11"/>
    <mergeCell ref="M11:N11"/>
    <mergeCell ref="A12:B12"/>
    <mergeCell ref="E12:J12"/>
    <mergeCell ref="I1:M3"/>
    <mergeCell ref="A4:M4"/>
    <mergeCell ref="A5:H5"/>
    <mergeCell ref="A6:M6"/>
    <mergeCell ref="M8:N8"/>
    <mergeCell ref="B9:J9"/>
    <mergeCell ref="M9:N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activeCell="H13" sqref="H13"/>
    </sheetView>
  </sheetViews>
  <sheetFormatPr defaultColWidth="9.109375" defaultRowHeight="13.8" x14ac:dyDescent="0.25"/>
  <cols>
    <col min="1" max="1" width="31" style="1" customWidth="1"/>
    <col min="2" max="2" width="4.5546875" style="1" customWidth="1"/>
    <col min="3" max="3" width="14.33203125" style="1" customWidth="1"/>
    <col min="4" max="4" width="11.88671875" style="1" customWidth="1"/>
    <col min="5" max="5" width="13.44140625" style="1" customWidth="1"/>
    <col min="6" max="6" width="13.109375" style="1" customWidth="1"/>
    <col min="7" max="256" width="9.109375" style="1"/>
    <col min="257" max="257" width="31" style="1" customWidth="1"/>
    <col min="258" max="258" width="4.5546875" style="1" customWidth="1"/>
    <col min="259" max="259" width="14.33203125" style="1" customWidth="1"/>
    <col min="260" max="260" width="11.88671875" style="1" customWidth="1"/>
    <col min="261" max="261" width="13.44140625" style="1" customWidth="1"/>
    <col min="262" max="262" width="13.109375" style="1" customWidth="1"/>
    <col min="263" max="512" width="9.109375" style="1"/>
    <col min="513" max="513" width="31" style="1" customWidth="1"/>
    <col min="514" max="514" width="4.5546875" style="1" customWidth="1"/>
    <col min="515" max="515" width="14.33203125" style="1" customWidth="1"/>
    <col min="516" max="516" width="11.88671875" style="1" customWidth="1"/>
    <col min="517" max="517" width="13.44140625" style="1" customWidth="1"/>
    <col min="518" max="518" width="13.109375" style="1" customWidth="1"/>
    <col min="519" max="768" width="9.109375" style="1"/>
    <col min="769" max="769" width="31" style="1" customWidth="1"/>
    <col min="770" max="770" width="4.5546875" style="1" customWidth="1"/>
    <col min="771" max="771" width="14.33203125" style="1" customWidth="1"/>
    <col min="772" max="772" width="11.88671875" style="1" customWidth="1"/>
    <col min="773" max="773" width="13.44140625" style="1" customWidth="1"/>
    <col min="774" max="774" width="13.109375" style="1" customWidth="1"/>
    <col min="775" max="1024" width="9.109375" style="1"/>
    <col min="1025" max="1025" width="31" style="1" customWidth="1"/>
    <col min="1026" max="1026" width="4.5546875" style="1" customWidth="1"/>
    <col min="1027" max="1027" width="14.33203125" style="1" customWidth="1"/>
    <col min="1028" max="1028" width="11.88671875" style="1" customWidth="1"/>
    <col min="1029" max="1029" width="13.44140625" style="1" customWidth="1"/>
    <col min="1030" max="1030" width="13.109375" style="1" customWidth="1"/>
    <col min="1031" max="1280" width="9.109375" style="1"/>
    <col min="1281" max="1281" width="31" style="1" customWidth="1"/>
    <col min="1282" max="1282" width="4.5546875" style="1" customWidth="1"/>
    <col min="1283" max="1283" width="14.33203125" style="1" customWidth="1"/>
    <col min="1284" max="1284" width="11.88671875" style="1" customWidth="1"/>
    <col min="1285" max="1285" width="13.44140625" style="1" customWidth="1"/>
    <col min="1286" max="1286" width="13.109375" style="1" customWidth="1"/>
    <col min="1287" max="1536" width="9.109375" style="1"/>
    <col min="1537" max="1537" width="31" style="1" customWidth="1"/>
    <col min="1538" max="1538" width="4.5546875" style="1" customWidth="1"/>
    <col min="1539" max="1539" width="14.33203125" style="1" customWidth="1"/>
    <col min="1540" max="1540" width="11.88671875" style="1" customWidth="1"/>
    <col min="1541" max="1541" width="13.44140625" style="1" customWidth="1"/>
    <col min="1542" max="1542" width="13.109375" style="1" customWidth="1"/>
    <col min="1543" max="1792" width="9.109375" style="1"/>
    <col min="1793" max="1793" width="31" style="1" customWidth="1"/>
    <col min="1794" max="1794" width="4.5546875" style="1" customWidth="1"/>
    <col min="1795" max="1795" width="14.33203125" style="1" customWidth="1"/>
    <col min="1796" max="1796" width="11.88671875" style="1" customWidth="1"/>
    <col min="1797" max="1797" width="13.44140625" style="1" customWidth="1"/>
    <col min="1798" max="1798" width="13.109375" style="1" customWidth="1"/>
    <col min="1799" max="2048" width="9.109375" style="1"/>
    <col min="2049" max="2049" width="31" style="1" customWidth="1"/>
    <col min="2050" max="2050" width="4.5546875" style="1" customWidth="1"/>
    <col min="2051" max="2051" width="14.33203125" style="1" customWidth="1"/>
    <col min="2052" max="2052" width="11.88671875" style="1" customWidth="1"/>
    <col min="2053" max="2053" width="13.44140625" style="1" customWidth="1"/>
    <col min="2054" max="2054" width="13.109375" style="1" customWidth="1"/>
    <col min="2055" max="2304" width="9.109375" style="1"/>
    <col min="2305" max="2305" width="31" style="1" customWidth="1"/>
    <col min="2306" max="2306" width="4.5546875" style="1" customWidth="1"/>
    <col min="2307" max="2307" width="14.33203125" style="1" customWidth="1"/>
    <col min="2308" max="2308" width="11.88671875" style="1" customWidth="1"/>
    <col min="2309" max="2309" width="13.44140625" style="1" customWidth="1"/>
    <col min="2310" max="2310" width="13.109375" style="1" customWidth="1"/>
    <col min="2311" max="2560" width="9.109375" style="1"/>
    <col min="2561" max="2561" width="31" style="1" customWidth="1"/>
    <col min="2562" max="2562" width="4.5546875" style="1" customWidth="1"/>
    <col min="2563" max="2563" width="14.33203125" style="1" customWidth="1"/>
    <col min="2564" max="2564" width="11.88671875" style="1" customWidth="1"/>
    <col min="2565" max="2565" width="13.44140625" style="1" customWidth="1"/>
    <col min="2566" max="2566" width="13.109375" style="1" customWidth="1"/>
    <col min="2567" max="2816" width="9.109375" style="1"/>
    <col min="2817" max="2817" width="31" style="1" customWidth="1"/>
    <col min="2818" max="2818" width="4.5546875" style="1" customWidth="1"/>
    <col min="2819" max="2819" width="14.33203125" style="1" customWidth="1"/>
    <col min="2820" max="2820" width="11.88671875" style="1" customWidth="1"/>
    <col min="2821" max="2821" width="13.44140625" style="1" customWidth="1"/>
    <col min="2822" max="2822" width="13.109375" style="1" customWidth="1"/>
    <col min="2823" max="3072" width="9.109375" style="1"/>
    <col min="3073" max="3073" width="31" style="1" customWidth="1"/>
    <col min="3074" max="3074" width="4.5546875" style="1" customWidth="1"/>
    <col min="3075" max="3075" width="14.33203125" style="1" customWidth="1"/>
    <col min="3076" max="3076" width="11.88671875" style="1" customWidth="1"/>
    <col min="3077" max="3077" width="13.44140625" style="1" customWidth="1"/>
    <col min="3078" max="3078" width="13.109375" style="1" customWidth="1"/>
    <col min="3079" max="3328" width="9.109375" style="1"/>
    <col min="3329" max="3329" width="31" style="1" customWidth="1"/>
    <col min="3330" max="3330" width="4.5546875" style="1" customWidth="1"/>
    <col min="3331" max="3331" width="14.33203125" style="1" customWidth="1"/>
    <col min="3332" max="3332" width="11.88671875" style="1" customWidth="1"/>
    <col min="3333" max="3333" width="13.44140625" style="1" customWidth="1"/>
    <col min="3334" max="3334" width="13.109375" style="1" customWidth="1"/>
    <col min="3335" max="3584" width="9.109375" style="1"/>
    <col min="3585" max="3585" width="31" style="1" customWidth="1"/>
    <col min="3586" max="3586" width="4.5546875" style="1" customWidth="1"/>
    <col min="3587" max="3587" width="14.33203125" style="1" customWidth="1"/>
    <col min="3588" max="3588" width="11.88671875" style="1" customWidth="1"/>
    <col min="3589" max="3589" width="13.44140625" style="1" customWidth="1"/>
    <col min="3590" max="3590" width="13.109375" style="1" customWidth="1"/>
    <col min="3591" max="3840" width="9.109375" style="1"/>
    <col min="3841" max="3841" width="31" style="1" customWidth="1"/>
    <col min="3842" max="3842" width="4.5546875" style="1" customWidth="1"/>
    <col min="3843" max="3843" width="14.33203125" style="1" customWidth="1"/>
    <col min="3844" max="3844" width="11.88671875" style="1" customWidth="1"/>
    <col min="3845" max="3845" width="13.44140625" style="1" customWidth="1"/>
    <col min="3846" max="3846" width="13.109375" style="1" customWidth="1"/>
    <col min="3847" max="4096" width="9.109375" style="1"/>
    <col min="4097" max="4097" width="31" style="1" customWidth="1"/>
    <col min="4098" max="4098" width="4.5546875" style="1" customWidth="1"/>
    <col min="4099" max="4099" width="14.33203125" style="1" customWidth="1"/>
    <col min="4100" max="4100" width="11.88671875" style="1" customWidth="1"/>
    <col min="4101" max="4101" width="13.44140625" style="1" customWidth="1"/>
    <col min="4102" max="4102" width="13.109375" style="1" customWidth="1"/>
    <col min="4103" max="4352" width="9.109375" style="1"/>
    <col min="4353" max="4353" width="31" style="1" customWidth="1"/>
    <col min="4354" max="4354" width="4.5546875" style="1" customWidth="1"/>
    <col min="4355" max="4355" width="14.33203125" style="1" customWidth="1"/>
    <col min="4356" max="4356" width="11.88671875" style="1" customWidth="1"/>
    <col min="4357" max="4357" width="13.44140625" style="1" customWidth="1"/>
    <col min="4358" max="4358" width="13.109375" style="1" customWidth="1"/>
    <col min="4359" max="4608" width="9.109375" style="1"/>
    <col min="4609" max="4609" width="31" style="1" customWidth="1"/>
    <col min="4610" max="4610" width="4.5546875" style="1" customWidth="1"/>
    <col min="4611" max="4611" width="14.33203125" style="1" customWidth="1"/>
    <col min="4612" max="4612" width="11.88671875" style="1" customWidth="1"/>
    <col min="4613" max="4613" width="13.44140625" style="1" customWidth="1"/>
    <col min="4614" max="4614" width="13.109375" style="1" customWidth="1"/>
    <col min="4615" max="4864" width="9.109375" style="1"/>
    <col min="4865" max="4865" width="31" style="1" customWidth="1"/>
    <col min="4866" max="4866" width="4.5546875" style="1" customWidth="1"/>
    <col min="4867" max="4867" width="14.33203125" style="1" customWidth="1"/>
    <col min="4868" max="4868" width="11.88671875" style="1" customWidth="1"/>
    <col min="4869" max="4869" width="13.44140625" style="1" customWidth="1"/>
    <col min="4870" max="4870" width="13.109375" style="1" customWidth="1"/>
    <col min="4871" max="5120" width="9.109375" style="1"/>
    <col min="5121" max="5121" width="31" style="1" customWidth="1"/>
    <col min="5122" max="5122" width="4.5546875" style="1" customWidth="1"/>
    <col min="5123" max="5123" width="14.33203125" style="1" customWidth="1"/>
    <col min="5124" max="5124" width="11.88671875" style="1" customWidth="1"/>
    <col min="5125" max="5125" width="13.44140625" style="1" customWidth="1"/>
    <col min="5126" max="5126" width="13.109375" style="1" customWidth="1"/>
    <col min="5127" max="5376" width="9.109375" style="1"/>
    <col min="5377" max="5377" width="31" style="1" customWidth="1"/>
    <col min="5378" max="5378" width="4.5546875" style="1" customWidth="1"/>
    <col min="5379" max="5379" width="14.33203125" style="1" customWidth="1"/>
    <col min="5380" max="5380" width="11.88671875" style="1" customWidth="1"/>
    <col min="5381" max="5381" width="13.44140625" style="1" customWidth="1"/>
    <col min="5382" max="5382" width="13.109375" style="1" customWidth="1"/>
    <col min="5383" max="5632" width="9.109375" style="1"/>
    <col min="5633" max="5633" width="31" style="1" customWidth="1"/>
    <col min="5634" max="5634" width="4.5546875" style="1" customWidth="1"/>
    <col min="5635" max="5635" width="14.33203125" style="1" customWidth="1"/>
    <col min="5636" max="5636" width="11.88671875" style="1" customWidth="1"/>
    <col min="5637" max="5637" width="13.44140625" style="1" customWidth="1"/>
    <col min="5638" max="5638" width="13.109375" style="1" customWidth="1"/>
    <col min="5639" max="5888" width="9.109375" style="1"/>
    <col min="5889" max="5889" width="31" style="1" customWidth="1"/>
    <col min="5890" max="5890" width="4.5546875" style="1" customWidth="1"/>
    <col min="5891" max="5891" width="14.33203125" style="1" customWidth="1"/>
    <col min="5892" max="5892" width="11.88671875" style="1" customWidth="1"/>
    <col min="5893" max="5893" width="13.44140625" style="1" customWidth="1"/>
    <col min="5894" max="5894" width="13.109375" style="1" customWidth="1"/>
    <col min="5895" max="6144" width="9.109375" style="1"/>
    <col min="6145" max="6145" width="31" style="1" customWidth="1"/>
    <col min="6146" max="6146" width="4.5546875" style="1" customWidth="1"/>
    <col min="6147" max="6147" width="14.33203125" style="1" customWidth="1"/>
    <col min="6148" max="6148" width="11.88671875" style="1" customWidth="1"/>
    <col min="6149" max="6149" width="13.44140625" style="1" customWidth="1"/>
    <col min="6150" max="6150" width="13.109375" style="1" customWidth="1"/>
    <col min="6151" max="6400" width="9.109375" style="1"/>
    <col min="6401" max="6401" width="31" style="1" customWidth="1"/>
    <col min="6402" max="6402" width="4.5546875" style="1" customWidth="1"/>
    <col min="6403" max="6403" width="14.33203125" style="1" customWidth="1"/>
    <col min="6404" max="6404" width="11.88671875" style="1" customWidth="1"/>
    <col min="6405" max="6405" width="13.44140625" style="1" customWidth="1"/>
    <col min="6406" max="6406" width="13.109375" style="1" customWidth="1"/>
    <col min="6407" max="6656" width="9.109375" style="1"/>
    <col min="6657" max="6657" width="31" style="1" customWidth="1"/>
    <col min="6658" max="6658" width="4.5546875" style="1" customWidth="1"/>
    <col min="6659" max="6659" width="14.33203125" style="1" customWidth="1"/>
    <col min="6660" max="6660" width="11.88671875" style="1" customWidth="1"/>
    <col min="6661" max="6661" width="13.44140625" style="1" customWidth="1"/>
    <col min="6662" max="6662" width="13.109375" style="1" customWidth="1"/>
    <col min="6663" max="6912" width="9.109375" style="1"/>
    <col min="6913" max="6913" width="31" style="1" customWidth="1"/>
    <col min="6914" max="6914" width="4.5546875" style="1" customWidth="1"/>
    <col min="6915" max="6915" width="14.33203125" style="1" customWidth="1"/>
    <col min="6916" max="6916" width="11.88671875" style="1" customWidth="1"/>
    <col min="6917" max="6917" width="13.44140625" style="1" customWidth="1"/>
    <col min="6918" max="6918" width="13.109375" style="1" customWidth="1"/>
    <col min="6919" max="7168" width="9.109375" style="1"/>
    <col min="7169" max="7169" width="31" style="1" customWidth="1"/>
    <col min="7170" max="7170" width="4.5546875" style="1" customWidth="1"/>
    <col min="7171" max="7171" width="14.33203125" style="1" customWidth="1"/>
    <col min="7172" max="7172" width="11.88671875" style="1" customWidth="1"/>
    <col min="7173" max="7173" width="13.44140625" style="1" customWidth="1"/>
    <col min="7174" max="7174" width="13.109375" style="1" customWidth="1"/>
    <col min="7175" max="7424" width="9.109375" style="1"/>
    <col min="7425" max="7425" width="31" style="1" customWidth="1"/>
    <col min="7426" max="7426" width="4.5546875" style="1" customWidth="1"/>
    <col min="7427" max="7427" width="14.33203125" style="1" customWidth="1"/>
    <col min="7428" max="7428" width="11.88671875" style="1" customWidth="1"/>
    <col min="7429" max="7429" width="13.44140625" style="1" customWidth="1"/>
    <col min="7430" max="7430" width="13.109375" style="1" customWidth="1"/>
    <col min="7431" max="7680" width="9.109375" style="1"/>
    <col min="7681" max="7681" width="31" style="1" customWidth="1"/>
    <col min="7682" max="7682" width="4.5546875" style="1" customWidth="1"/>
    <col min="7683" max="7683" width="14.33203125" style="1" customWidth="1"/>
    <col min="7684" max="7684" width="11.88671875" style="1" customWidth="1"/>
    <col min="7685" max="7685" width="13.44140625" style="1" customWidth="1"/>
    <col min="7686" max="7686" width="13.109375" style="1" customWidth="1"/>
    <col min="7687" max="7936" width="9.109375" style="1"/>
    <col min="7937" max="7937" width="31" style="1" customWidth="1"/>
    <col min="7938" max="7938" width="4.5546875" style="1" customWidth="1"/>
    <col min="7939" max="7939" width="14.33203125" style="1" customWidth="1"/>
    <col min="7940" max="7940" width="11.88671875" style="1" customWidth="1"/>
    <col min="7941" max="7941" width="13.44140625" style="1" customWidth="1"/>
    <col min="7942" max="7942" width="13.109375" style="1" customWidth="1"/>
    <col min="7943" max="8192" width="9.109375" style="1"/>
    <col min="8193" max="8193" width="31" style="1" customWidth="1"/>
    <col min="8194" max="8194" width="4.5546875" style="1" customWidth="1"/>
    <col min="8195" max="8195" width="14.33203125" style="1" customWidth="1"/>
    <col min="8196" max="8196" width="11.88671875" style="1" customWidth="1"/>
    <col min="8197" max="8197" width="13.44140625" style="1" customWidth="1"/>
    <col min="8198" max="8198" width="13.109375" style="1" customWidth="1"/>
    <col min="8199" max="8448" width="9.109375" style="1"/>
    <col min="8449" max="8449" width="31" style="1" customWidth="1"/>
    <col min="8450" max="8450" width="4.5546875" style="1" customWidth="1"/>
    <col min="8451" max="8451" width="14.33203125" style="1" customWidth="1"/>
    <col min="8452" max="8452" width="11.88671875" style="1" customWidth="1"/>
    <col min="8453" max="8453" width="13.44140625" style="1" customWidth="1"/>
    <col min="8454" max="8454" width="13.109375" style="1" customWidth="1"/>
    <col min="8455" max="8704" width="9.109375" style="1"/>
    <col min="8705" max="8705" width="31" style="1" customWidth="1"/>
    <col min="8706" max="8706" width="4.5546875" style="1" customWidth="1"/>
    <col min="8707" max="8707" width="14.33203125" style="1" customWidth="1"/>
    <col min="8708" max="8708" width="11.88671875" style="1" customWidth="1"/>
    <col min="8709" max="8709" width="13.44140625" style="1" customWidth="1"/>
    <col min="8710" max="8710" width="13.109375" style="1" customWidth="1"/>
    <col min="8711" max="8960" width="9.109375" style="1"/>
    <col min="8961" max="8961" width="31" style="1" customWidth="1"/>
    <col min="8962" max="8962" width="4.5546875" style="1" customWidth="1"/>
    <col min="8963" max="8963" width="14.33203125" style="1" customWidth="1"/>
    <col min="8964" max="8964" width="11.88671875" style="1" customWidth="1"/>
    <col min="8965" max="8965" width="13.44140625" style="1" customWidth="1"/>
    <col min="8966" max="8966" width="13.109375" style="1" customWidth="1"/>
    <col min="8967" max="9216" width="9.109375" style="1"/>
    <col min="9217" max="9217" width="31" style="1" customWidth="1"/>
    <col min="9218" max="9218" width="4.5546875" style="1" customWidth="1"/>
    <col min="9219" max="9219" width="14.33203125" style="1" customWidth="1"/>
    <col min="9220" max="9220" width="11.88671875" style="1" customWidth="1"/>
    <col min="9221" max="9221" width="13.44140625" style="1" customWidth="1"/>
    <col min="9222" max="9222" width="13.109375" style="1" customWidth="1"/>
    <col min="9223" max="9472" width="9.109375" style="1"/>
    <col min="9473" max="9473" width="31" style="1" customWidth="1"/>
    <col min="9474" max="9474" width="4.5546875" style="1" customWidth="1"/>
    <col min="9475" max="9475" width="14.33203125" style="1" customWidth="1"/>
    <col min="9476" max="9476" width="11.88671875" style="1" customWidth="1"/>
    <col min="9477" max="9477" width="13.44140625" style="1" customWidth="1"/>
    <col min="9478" max="9478" width="13.109375" style="1" customWidth="1"/>
    <col min="9479" max="9728" width="9.109375" style="1"/>
    <col min="9729" max="9729" width="31" style="1" customWidth="1"/>
    <col min="9730" max="9730" width="4.5546875" style="1" customWidth="1"/>
    <col min="9731" max="9731" width="14.33203125" style="1" customWidth="1"/>
    <col min="9732" max="9732" width="11.88671875" style="1" customWidth="1"/>
    <col min="9733" max="9733" width="13.44140625" style="1" customWidth="1"/>
    <col min="9734" max="9734" width="13.109375" style="1" customWidth="1"/>
    <col min="9735" max="9984" width="9.109375" style="1"/>
    <col min="9985" max="9985" width="31" style="1" customWidth="1"/>
    <col min="9986" max="9986" width="4.5546875" style="1" customWidth="1"/>
    <col min="9987" max="9987" width="14.33203125" style="1" customWidth="1"/>
    <col min="9988" max="9988" width="11.88671875" style="1" customWidth="1"/>
    <col min="9989" max="9989" width="13.44140625" style="1" customWidth="1"/>
    <col min="9990" max="9990" width="13.109375" style="1" customWidth="1"/>
    <col min="9991" max="10240" width="9.109375" style="1"/>
    <col min="10241" max="10241" width="31" style="1" customWidth="1"/>
    <col min="10242" max="10242" width="4.5546875" style="1" customWidth="1"/>
    <col min="10243" max="10243" width="14.33203125" style="1" customWidth="1"/>
    <col min="10244" max="10244" width="11.88671875" style="1" customWidth="1"/>
    <col min="10245" max="10245" width="13.44140625" style="1" customWidth="1"/>
    <col min="10246" max="10246" width="13.109375" style="1" customWidth="1"/>
    <col min="10247" max="10496" width="9.109375" style="1"/>
    <col min="10497" max="10497" width="31" style="1" customWidth="1"/>
    <col min="10498" max="10498" width="4.5546875" style="1" customWidth="1"/>
    <col min="10499" max="10499" width="14.33203125" style="1" customWidth="1"/>
    <col min="10500" max="10500" width="11.88671875" style="1" customWidth="1"/>
    <col min="10501" max="10501" width="13.44140625" style="1" customWidth="1"/>
    <col min="10502" max="10502" width="13.109375" style="1" customWidth="1"/>
    <col min="10503" max="10752" width="9.109375" style="1"/>
    <col min="10753" max="10753" width="31" style="1" customWidth="1"/>
    <col min="10754" max="10754" width="4.5546875" style="1" customWidth="1"/>
    <col min="10755" max="10755" width="14.33203125" style="1" customWidth="1"/>
    <col min="10756" max="10756" width="11.88671875" style="1" customWidth="1"/>
    <col min="10757" max="10757" width="13.44140625" style="1" customWidth="1"/>
    <col min="10758" max="10758" width="13.109375" style="1" customWidth="1"/>
    <col min="10759" max="11008" width="9.109375" style="1"/>
    <col min="11009" max="11009" width="31" style="1" customWidth="1"/>
    <col min="11010" max="11010" width="4.5546875" style="1" customWidth="1"/>
    <col min="11011" max="11011" width="14.33203125" style="1" customWidth="1"/>
    <col min="11012" max="11012" width="11.88671875" style="1" customWidth="1"/>
    <col min="11013" max="11013" width="13.44140625" style="1" customWidth="1"/>
    <col min="11014" max="11014" width="13.109375" style="1" customWidth="1"/>
    <col min="11015" max="11264" width="9.109375" style="1"/>
    <col min="11265" max="11265" width="31" style="1" customWidth="1"/>
    <col min="11266" max="11266" width="4.5546875" style="1" customWidth="1"/>
    <col min="11267" max="11267" width="14.33203125" style="1" customWidth="1"/>
    <col min="11268" max="11268" width="11.88671875" style="1" customWidth="1"/>
    <col min="11269" max="11269" width="13.44140625" style="1" customWidth="1"/>
    <col min="11270" max="11270" width="13.109375" style="1" customWidth="1"/>
    <col min="11271" max="11520" width="9.109375" style="1"/>
    <col min="11521" max="11521" width="31" style="1" customWidth="1"/>
    <col min="11522" max="11522" width="4.5546875" style="1" customWidth="1"/>
    <col min="11523" max="11523" width="14.33203125" style="1" customWidth="1"/>
    <col min="11524" max="11524" width="11.88671875" style="1" customWidth="1"/>
    <col min="11525" max="11525" width="13.44140625" style="1" customWidth="1"/>
    <col min="11526" max="11526" width="13.109375" style="1" customWidth="1"/>
    <col min="11527" max="11776" width="9.109375" style="1"/>
    <col min="11777" max="11777" width="31" style="1" customWidth="1"/>
    <col min="11778" max="11778" width="4.5546875" style="1" customWidth="1"/>
    <col min="11779" max="11779" width="14.33203125" style="1" customWidth="1"/>
    <col min="11780" max="11780" width="11.88671875" style="1" customWidth="1"/>
    <col min="11781" max="11781" width="13.44140625" style="1" customWidth="1"/>
    <col min="11782" max="11782" width="13.109375" style="1" customWidth="1"/>
    <col min="11783" max="12032" width="9.109375" style="1"/>
    <col min="12033" max="12033" width="31" style="1" customWidth="1"/>
    <col min="12034" max="12034" width="4.5546875" style="1" customWidth="1"/>
    <col min="12035" max="12035" width="14.33203125" style="1" customWidth="1"/>
    <col min="12036" max="12036" width="11.88671875" style="1" customWidth="1"/>
    <col min="12037" max="12037" width="13.44140625" style="1" customWidth="1"/>
    <col min="12038" max="12038" width="13.109375" style="1" customWidth="1"/>
    <col min="12039" max="12288" width="9.109375" style="1"/>
    <col min="12289" max="12289" width="31" style="1" customWidth="1"/>
    <col min="12290" max="12290" width="4.5546875" style="1" customWidth="1"/>
    <col min="12291" max="12291" width="14.33203125" style="1" customWidth="1"/>
    <col min="12292" max="12292" width="11.88671875" style="1" customWidth="1"/>
    <col min="12293" max="12293" width="13.44140625" style="1" customWidth="1"/>
    <col min="12294" max="12294" width="13.109375" style="1" customWidth="1"/>
    <col min="12295" max="12544" width="9.109375" style="1"/>
    <col min="12545" max="12545" width="31" style="1" customWidth="1"/>
    <col min="12546" max="12546" width="4.5546875" style="1" customWidth="1"/>
    <col min="12547" max="12547" width="14.33203125" style="1" customWidth="1"/>
    <col min="12548" max="12548" width="11.88671875" style="1" customWidth="1"/>
    <col min="12549" max="12549" width="13.44140625" style="1" customWidth="1"/>
    <col min="12550" max="12550" width="13.109375" style="1" customWidth="1"/>
    <col min="12551" max="12800" width="9.109375" style="1"/>
    <col min="12801" max="12801" width="31" style="1" customWidth="1"/>
    <col min="12802" max="12802" width="4.5546875" style="1" customWidth="1"/>
    <col min="12803" max="12803" width="14.33203125" style="1" customWidth="1"/>
    <col min="12804" max="12804" width="11.88671875" style="1" customWidth="1"/>
    <col min="12805" max="12805" width="13.44140625" style="1" customWidth="1"/>
    <col min="12806" max="12806" width="13.109375" style="1" customWidth="1"/>
    <col min="12807" max="13056" width="9.109375" style="1"/>
    <col min="13057" max="13057" width="31" style="1" customWidth="1"/>
    <col min="13058" max="13058" width="4.5546875" style="1" customWidth="1"/>
    <col min="13059" max="13059" width="14.33203125" style="1" customWidth="1"/>
    <col min="13060" max="13060" width="11.88671875" style="1" customWidth="1"/>
    <col min="13061" max="13061" width="13.44140625" style="1" customWidth="1"/>
    <col min="13062" max="13062" width="13.109375" style="1" customWidth="1"/>
    <col min="13063" max="13312" width="9.109375" style="1"/>
    <col min="13313" max="13313" width="31" style="1" customWidth="1"/>
    <col min="13314" max="13314" width="4.5546875" style="1" customWidth="1"/>
    <col min="13315" max="13315" width="14.33203125" style="1" customWidth="1"/>
    <col min="13316" max="13316" width="11.88671875" style="1" customWidth="1"/>
    <col min="13317" max="13317" width="13.44140625" style="1" customWidth="1"/>
    <col min="13318" max="13318" width="13.109375" style="1" customWidth="1"/>
    <col min="13319" max="13568" width="9.109375" style="1"/>
    <col min="13569" max="13569" width="31" style="1" customWidth="1"/>
    <col min="13570" max="13570" width="4.5546875" style="1" customWidth="1"/>
    <col min="13571" max="13571" width="14.33203125" style="1" customWidth="1"/>
    <col min="13572" max="13572" width="11.88671875" style="1" customWidth="1"/>
    <col min="13573" max="13573" width="13.44140625" style="1" customWidth="1"/>
    <col min="13574" max="13574" width="13.109375" style="1" customWidth="1"/>
    <col min="13575" max="13824" width="9.109375" style="1"/>
    <col min="13825" max="13825" width="31" style="1" customWidth="1"/>
    <col min="13826" max="13826" width="4.5546875" style="1" customWidth="1"/>
    <col min="13827" max="13827" width="14.33203125" style="1" customWidth="1"/>
    <col min="13828" max="13828" width="11.88671875" style="1" customWidth="1"/>
    <col min="13829" max="13829" width="13.44140625" style="1" customWidth="1"/>
    <col min="13830" max="13830" width="13.109375" style="1" customWidth="1"/>
    <col min="13831" max="14080" width="9.109375" style="1"/>
    <col min="14081" max="14081" width="31" style="1" customWidth="1"/>
    <col min="14082" max="14082" width="4.5546875" style="1" customWidth="1"/>
    <col min="14083" max="14083" width="14.33203125" style="1" customWidth="1"/>
    <col min="14084" max="14084" width="11.88671875" style="1" customWidth="1"/>
    <col min="14085" max="14085" width="13.44140625" style="1" customWidth="1"/>
    <col min="14086" max="14086" width="13.109375" style="1" customWidth="1"/>
    <col min="14087" max="14336" width="9.109375" style="1"/>
    <col min="14337" max="14337" width="31" style="1" customWidth="1"/>
    <col min="14338" max="14338" width="4.5546875" style="1" customWidth="1"/>
    <col min="14339" max="14339" width="14.33203125" style="1" customWidth="1"/>
    <col min="14340" max="14340" width="11.88671875" style="1" customWidth="1"/>
    <col min="14341" max="14341" width="13.44140625" style="1" customWidth="1"/>
    <col min="14342" max="14342" width="13.109375" style="1" customWidth="1"/>
    <col min="14343" max="14592" width="9.109375" style="1"/>
    <col min="14593" max="14593" width="31" style="1" customWidth="1"/>
    <col min="14594" max="14594" width="4.5546875" style="1" customWidth="1"/>
    <col min="14595" max="14595" width="14.33203125" style="1" customWidth="1"/>
    <col min="14596" max="14596" width="11.88671875" style="1" customWidth="1"/>
    <col min="14597" max="14597" width="13.44140625" style="1" customWidth="1"/>
    <col min="14598" max="14598" width="13.109375" style="1" customWidth="1"/>
    <col min="14599" max="14848" width="9.109375" style="1"/>
    <col min="14849" max="14849" width="31" style="1" customWidth="1"/>
    <col min="14850" max="14850" width="4.5546875" style="1" customWidth="1"/>
    <col min="14851" max="14851" width="14.33203125" style="1" customWidth="1"/>
    <col min="14852" max="14852" width="11.88671875" style="1" customWidth="1"/>
    <col min="14853" max="14853" width="13.44140625" style="1" customWidth="1"/>
    <col min="14854" max="14854" width="13.109375" style="1" customWidth="1"/>
    <col min="14855" max="15104" width="9.109375" style="1"/>
    <col min="15105" max="15105" width="31" style="1" customWidth="1"/>
    <col min="15106" max="15106" width="4.5546875" style="1" customWidth="1"/>
    <col min="15107" max="15107" width="14.33203125" style="1" customWidth="1"/>
    <col min="15108" max="15108" width="11.88671875" style="1" customWidth="1"/>
    <col min="15109" max="15109" width="13.44140625" style="1" customWidth="1"/>
    <col min="15110" max="15110" width="13.109375" style="1" customWidth="1"/>
    <col min="15111" max="15360" width="9.109375" style="1"/>
    <col min="15361" max="15361" width="31" style="1" customWidth="1"/>
    <col min="15362" max="15362" width="4.5546875" style="1" customWidth="1"/>
    <col min="15363" max="15363" width="14.33203125" style="1" customWidth="1"/>
    <col min="15364" max="15364" width="11.88671875" style="1" customWidth="1"/>
    <col min="15365" max="15365" width="13.44140625" style="1" customWidth="1"/>
    <col min="15366" max="15366" width="13.109375" style="1" customWidth="1"/>
    <col min="15367" max="15616" width="9.109375" style="1"/>
    <col min="15617" max="15617" width="31" style="1" customWidth="1"/>
    <col min="15618" max="15618" width="4.5546875" style="1" customWidth="1"/>
    <col min="15619" max="15619" width="14.33203125" style="1" customWidth="1"/>
    <col min="15620" max="15620" width="11.88671875" style="1" customWidth="1"/>
    <col min="15621" max="15621" width="13.44140625" style="1" customWidth="1"/>
    <col min="15622" max="15622" width="13.109375" style="1" customWidth="1"/>
    <col min="15623" max="15872" width="9.109375" style="1"/>
    <col min="15873" max="15873" width="31" style="1" customWidth="1"/>
    <col min="15874" max="15874" width="4.5546875" style="1" customWidth="1"/>
    <col min="15875" max="15875" width="14.33203125" style="1" customWidth="1"/>
    <col min="15876" max="15876" width="11.88671875" style="1" customWidth="1"/>
    <col min="15877" max="15877" width="13.44140625" style="1" customWidth="1"/>
    <col min="15878" max="15878" width="13.109375" style="1" customWidth="1"/>
    <col min="15879" max="16128" width="9.109375" style="1"/>
    <col min="16129" max="16129" width="31" style="1" customWidth="1"/>
    <col min="16130" max="16130" width="4.5546875" style="1" customWidth="1"/>
    <col min="16131" max="16131" width="14.33203125" style="1" customWidth="1"/>
    <col min="16132" max="16132" width="11.88671875" style="1" customWidth="1"/>
    <col min="16133" max="16133" width="13.44140625" style="1" customWidth="1"/>
    <col min="16134" max="16134" width="13.109375" style="1" customWidth="1"/>
    <col min="16135" max="16384" width="9.109375" style="1"/>
  </cols>
  <sheetData>
    <row r="1" spans="1:6" x14ac:dyDescent="0.25">
      <c r="A1" s="73" t="s">
        <v>95</v>
      </c>
      <c r="B1" s="73"/>
      <c r="C1" s="73"/>
      <c r="D1" s="73"/>
      <c r="E1" s="73"/>
      <c r="F1" s="73"/>
    </row>
    <row r="2" spans="1:6" ht="14.4" thickBot="1" x14ac:dyDescent="0.3">
      <c r="A2" s="74" t="s">
        <v>96</v>
      </c>
      <c r="B2" s="74"/>
      <c r="C2" s="74"/>
      <c r="D2" s="74"/>
      <c r="E2" s="74"/>
      <c r="F2" s="74"/>
    </row>
    <row r="3" spans="1:6" s="21" customFormat="1" ht="11.4" thickTop="1" thickBot="1" x14ac:dyDescent="0.25">
      <c r="A3" s="75" t="s">
        <v>97</v>
      </c>
      <c r="B3" s="75" t="s">
        <v>13</v>
      </c>
      <c r="C3" s="75" t="s">
        <v>98</v>
      </c>
      <c r="D3" s="75" t="s">
        <v>99</v>
      </c>
      <c r="E3" s="75" t="s">
        <v>100</v>
      </c>
      <c r="F3" s="76" t="s">
        <v>101</v>
      </c>
    </row>
    <row r="4" spans="1:6" s="21" customFormat="1" ht="11.4" thickTop="1" thickBot="1" x14ac:dyDescent="0.25">
      <c r="A4" s="75"/>
      <c r="B4" s="75"/>
      <c r="C4" s="75"/>
      <c r="D4" s="75"/>
      <c r="E4" s="75"/>
      <c r="F4" s="76"/>
    </row>
    <row r="5" spans="1:6" s="21" customFormat="1" ht="11.4" hidden="1" thickTop="1" thickBot="1" x14ac:dyDescent="0.25">
      <c r="A5" s="75"/>
      <c r="B5" s="77"/>
      <c r="C5" s="77" t="s">
        <v>102</v>
      </c>
      <c r="D5" s="77" t="s">
        <v>102</v>
      </c>
      <c r="E5" s="77" t="s">
        <v>102</v>
      </c>
      <c r="F5" s="77" t="s">
        <v>102</v>
      </c>
    </row>
    <row r="6" spans="1:6" s="21" customFormat="1" ht="11.4" thickTop="1" thickBot="1" x14ac:dyDescent="0.25">
      <c r="A6" s="78">
        <v>2</v>
      </c>
      <c r="B6" s="78"/>
      <c r="C6" s="78">
        <v>3</v>
      </c>
      <c r="D6" s="78">
        <v>4</v>
      </c>
      <c r="E6" s="78">
        <v>5</v>
      </c>
      <c r="F6" s="78">
        <v>6</v>
      </c>
    </row>
    <row r="7" spans="1:6" s="21" customFormat="1" ht="14.4" thickTop="1" thickBot="1" x14ac:dyDescent="0.25">
      <c r="A7" s="67" t="s">
        <v>103</v>
      </c>
      <c r="B7" s="31">
        <v>10</v>
      </c>
      <c r="C7" s="79">
        <v>0</v>
      </c>
      <c r="D7" s="79">
        <v>0</v>
      </c>
      <c r="E7" s="79">
        <v>0</v>
      </c>
      <c r="F7" s="80">
        <f>(SUM(C7)+SUM(D7)-SUM(E7))</f>
        <v>0</v>
      </c>
    </row>
    <row r="8" spans="1:6" s="21" customFormat="1" ht="27.6" thickTop="1" thickBot="1" x14ac:dyDescent="0.25">
      <c r="A8" s="35" t="s">
        <v>104</v>
      </c>
      <c r="B8" s="31">
        <v>20</v>
      </c>
      <c r="C8" s="81">
        <v>167759.26999999999</v>
      </c>
      <c r="D8" s="81">
        <v>0</v>
      </c>
      <c r="E8" s="81">
        <v>0</v>
      </c>
      <c r="F8" s="82">
        <f t="shared" ref="F8:F20" si="0">(SUM(C8)+SUM(D8)-SUM(E8))</f>
        <v>167759.26999999999</v>
      </c>
    </row>
    <row r="9" spans="1:6" s="21" customFormat="1" ht="27.6" thickTop="1" thickBot="1" x14ac:dyDescent="0.25">
      <c r="A9" s="35" t="s">
        <v>105</v>
      </c>
      <c r="B9" s="31">
        <v>30</v>
      </c>
      <c r="C9" s="79">
        <f>SUM(C10:C11)</f>
        <v>0</v>
      </c>
      <c r="D9" s="79">
        <f>SUM(D10:D11)</f>
        <v>0</v>
      </c>
      <c r="E9" s="79">
        <f>SUM(E10:E11)</f>
        <v>0</v>
      </c>
      <c r="F9" s="80">
        <f t="shared" si="0"/>
        <v>0</v>
      </c>
    </row>
    <row r="10" spans="1:6" s="21" customFormat="1" ht="14.4" thickTop="1" thickBot="1" x14ac:dyDescent="0.25">
      <c r="A10" s="35" t="s">
        <v>106</v>
      </c>
      <c r="B10" s="31">
        <v>31</v>
      </c>
      <c r="C10" s="79">
        <v>0</v>
      </c>
      <c r="D10" s="79">
        <v>0</v>
      </c>
      <c r="E10" s="79">
        <v>0</v>
      </c>
      <c r="F10" s="80">
        <f t="shared" si="0"/>
        <v>0</v>
      </c>
    </row>
    <row r="11" spans="1:6" s="21" customFormat="1" ht="14.4" thickTop="1" thickBot="1" x14ac:dyDescent="0.25">
      <c r="A11" s="35" t="s">
        <v>107</v>
      </c>
      <c r="B11" s="31">
        <v>32</v>
      </c>
      <c r="C11" s="79">
        <v>0</v>
      </c>
      <c r="D11" s="79">
        <v>0</v>
      </c>
      <c r="E11" s="79">
        <v>0</v>
      </c>
      <c r="F11" s="80">
        <f t="shared" si="0"/>
        <v>0</v>
      </c>
    </row>
    <row r="12" spans="1:6" s="21" customFormat="1" ht="14.4" thickTop="1" thickBot="1" x14ac:dyDescent="0.25">
      <c r="A12" s="67" t="s">
        <v>108</v>
      </c>
      <c r="B12" s="31">
        <v>40</v>
      </c>
      <c r="C12" s="79">
        <v>0</v>
      </c>
      <c r="D12" s="79">
        <v>0</v>
      </c>
      <c r="E12" s="79">
        <v>0</v>
      </c>
      <c r="F12" s="80">
        <f t="shared" si="0"/>
        <v>0</v>
      </c>
    </row>
    <row r="13" spans="1:6" s="21" customFormat="1" ht="27.6" thickTop="1" thickBot="1" x14ac:dyDescent="0.25">
      <c r="A13" s="67" t="s">
        <v>109</v>
      </c>
      <c r="B13" s="31">
        <v>50</v>
      </c>
      <c r="C13" s="81">
        <v>0</v>
      </c>
      <c r="D13" s="81">
        <v>0</v>
      </c>
      <c r="E13" s="81">
        <v>0</v>
      </c>
      <c r="F13" s="82">
        <f t="shared" si="0"/>
        <v>0</v>
      </c>
    </row>
    <row r="14" spans="1:6" s="21" customFormat="1" ht="14.4" thickTop="1" thickBot="1" x14ac:dyDescent="0.25">
      <c r="A14" s="67" t="s">
        <v>110</v>
      </c>
      <c r="B14" s="31">
        <v>60</v>
      </c>
      <c r="C14" s="79">
        <v>5056</v>
      </c>
      <c r="D14" s="79">
        <v>42135</v>
      </c>
      <c r="E14" s="79">
        <f>SUM(E15:E16)</f>
        <v>0</v>
      </c>
      <c r="F14" s="79">
        <v>47191</v>
      </c>
    </row>
    <row r="15" spans="1:6" s="21" customFormat="1" ht="27.6" thickTop="1" thickBot="1" x14ac:dyDescent="0.25">
      <c r="A15" s="67" t="s">
        <v>111</v>
      </c>
      <c r="B15" s="31">
        <v>61</v>
      </c>
      <c r="C15" s="79">
        <v>0</v>
      </c>
      <c r="D15" s="79">
        <v>0</v>
      </c>
      <c r="E15" s="79">
        <v>0</v>
      </c>
      <c r="F15" s="80">
        <f t="shared" si="0"/>
        <v>0</v>
      </c>
    </row>
    <row r="16" spans="1:6" s="21" customFormat="1" ht="27.6" thickTop="1" thickBot="1" x14ac:dyDescent="0.25">
      <c r="A16" s="67" t="s">
        <v>112</v>
      </c>
      <c r="B16" s="31">
        <v>62</v>
      </c>
      <c r="C16" s="79">
        <v>5056</v>
      </c>
      <c r="D16" s="79">
        <v>42135</v>
      </c>
      <c r="E16" s="79">
        <v>0</v>
      </c>
      <c r="F16" s="80">
        <f t="shared" si="0"/>
        <v>47191</v>
      </c>
    </row>
    <row r="17" spans="1:7" s="21" customFormat="1" ht="27.6" thickTop="1" thickBot="1" x14ac:dyDescent="0.25">
      <c r="A17" s="67" t="s">
        <v>113</v>
      </c>
      <c r="B17" s="31">
        <v>70</v>
      </c>
      <c r="C17" s="79">
        <v>9338.4</v>
      </c>
      <c r="D17" s="79">
        <v>185</v>
      </c>
      <c r="E17" s="79">
        <v>9288.09</v>
      </c>
      <c r="F17" s="80">
        <f>(SUM(C17)+SUM(D17)-SUM(E17))</f>
        <v>235.30999999999949</v>
      </c>
    </row>
    <row r="18" spans="1:7" s="21" customFormat="1" ht="11.4" thickTop="1" thickBot="1" x14ac:dyDescent="0.25">
      <c r="A18" s="83"/>
      <c r="B18" s="83"/>
      <c r="C18" s="79">
        <v>0</v>
      </c>
      <c r="D18" s="79">
        <v>0</v>
      </c>
      <c r="E18" s="79">
        <v>0</v>
      </c>
      <c r="F18" s="80">
        <f>(SUM(C18)+SUM(D18)-SUM(E18))</f>
        <v>0</v>
      </c>
    </row>
    <row r="19" spans="1:7" s="21" customFormat="1" ht="11.4" thickTop="1" thickBot="1" x14ac:dyDescent="0.25">
      <c r="A19" s="83"/>
      <c r="B19" s="83"/>
      <c r="C19" s="79">
        <v>0</v>
      </c>
      <c r="D19" s="79">
        <v>0</v>
      </c>
      <c r="E19" s="79">
        <v>0</v>
      </c>
      <c r="F19" s="80">
        <f>(SUM(C19)+SUM(D19)-SUM(E19))</f>
        <v>0</v>
      </c>
    </row>
    <row r="20" spans="1:7" s="21" customFormat="1" ht="11.4" thickTop="1" thickBot="1" x14ac:dyDescent="0.25">
      <c r="A20" s="83"/>
      <c r="B20" s="83"/>
      <c r="C20" s="79">
        <v>0</v>
      </c>
      <c r="D20" s="79">
        <v>0</v>
      </c>
      <c r="E20" s="79">
        <v>0</v>
      </c>
      <c r="F20" s="80">
        <f t="shared" si="0"/>
        <v>0</v>
      </c>
    </row>
    <row r="21" spans="1:7" s="21" customFormat="1" ht="11.4" thickTop="1" thickBot="1" x14ac:dyDescent="0.25">
      <c r="A21" s="78" t="s">
        <v>114</v>
      </c>
      <c r="B21" s="78"/>
      <c r="C21" s="84">
        <f>SUM(C7:C9)+C12+C13+C14+C17</f>
        <v>182153.66999999998</v>
      </c>
      <c r="D21" s="84">
        <f>SUM(D7:D9)+D12+D13+D14+D17</f>
        <v>42320</v>
      </c>
      <c r="E21" s="84">
        <f>SUM(E7:E9)+E12+E13+E14+E17</f>
        <v>9288.09</v>
      </c>
      <c r="F21" s="84">
        <f>SUM(F7:F9)+F12+F13+F14+F17</f>
        <v>215185.58</v>
      </c>
    </row>
    <row r="22" spans="1:7" ht="14.4" thickTop="1" x14ac:dyDescent="0.25"/>
    <row r="23" spans="1:7" x14ac:dyDescent="0.25">
      <c r="A23" s="9" t="str">
        <f>[1]ЗАПОЛНИТЬ!F30</f>
        <v xml:space="preserve">Керівник </v>
      </c>
      <c r="B23" s="9"/>
      <c r="C23" s="85"/>
      <c r="D23" s="86"/>
      <c r="E23" s="87" t="str">
        <f>[1]ЗАПОЛНИТЬ!$F$26</f>
        <v>Л.О.Темченко</v>
      </c>
      <c r="F23" s="87"/>
      <c r="G23" s="88"/>
    </row>
    <row r="24" spans="1:7" ht="14.4" x14ac:dyDescent="0.3">
      <c r="A24"/>
      <c r="B24"/>
      <c r="C24" s="89" t="s">
        <v>115</v>
      </c>
      <c r="D24" s="90"/>
      <c r="E24" s="91" t="s">
        <v>116</v>
      </c>
      <c r="F24" s="91"/>
      <c r="G24" s="92"/>
    </row>
    <row r="25" spans="1:7" x14ac:dyDescent="0.25">
      <c r="A25" s="9" t="str">
        <f>[1]ЗАПОЛНИТЬ!F31</f>
        <v>Головний бухгалтер</v>
      </c>
      <c r="B25" s="9"/>
      <c r="C25" s="93"/>
      <c r="D25" s="86"/>
      <c r="E25" s="87" t="str">
        <f>[1]ЗАПОЛНИТЬ!$F$28</f>
        <v>А.М.Трусевич</v>
      </c>
      <c r="F25" s="87"/>
      <c r="G25" s="88"/>
    </row>
    <row r="26" spans="1:7" x14ac:dyDescent="0.25">
      <c r="C26" s="89" t="s">
        <v>115</v>
      </c>
      <c r="D26" s="90"/>
      <c r="E26" s="91" t="s">
        <v>116</v>
      </c>
      <c r="F26" s="91"/>
      <c r="G26" s="92"/>
    </row>
    <row r="27" spans="1:7" x14ac:dyDescent="0.25">
      <c r="A27" s="94" t="str">
        <f>[1]ЗАПОЛНИТЬ!$C$19</f>
        <v>"11" квітня 2016 року</v>
      </c>
      <c r="B27" s="94"/>
    </row>
  </sheetData>
  <mergeCells count="12">
    <mergeCell ref="E23:F23"/>
    <mergeCell ref="E24:F24"/>
    <mergeCell ref="E25:F25"/>
    <mergeCell ref="E26:F26"/>
    <mergeCell ref="A1:F1"/>
    <mergeCell ref="A2:F2"/>
    <mergeCell ref="A3:A5"/>
    <mergeCell ref="B3:B4"/>
    <mergeCell ref="C3:C4"/>
    <mergeCell ref="D3:D4"/>
    <mergeCell ref="E3:E4"/>
    <mergeCell ref="F3:F4"/>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
  <sheetViews>
    <sheetView workbookViewId="0">
      <selection sqref="A1:XFD1048576"/>
    </sheetView>
  </sheetViews>
  <sheetFormatPr defaultRowHeight="14.4" x14ac:dyDescent="0.3"/>
  <cols>
    <col min="1" max="1" width="63.88671875" customWidth="1"/>
    <col min="2" max="2" width="5" customWidth="1"/>
    <col min="3" max="3" width="4" customWidth="1"/>
    <col min="4" max="4" width="9.5546875" customWidth="1"/>
    <col min="5" max="5" width="8.5546875" customWidth="1"/>
    <col min="6" max="6" width="10" customWidth="1"/>
    <col min="7" max="7" width="5.6640625" customWidth="1"/>
    <col min="8" max="8" width="6" customWidth="1"/>
    <col min="9" max="9" width="11.88671875" customWidth="1"/>
    <col min="10" max="10" width="11.6640625" customWidth="1"/>
    <col min="11" max="11" width="7.5546875" customWidth="1"/>
    <col min="12" max="12" width="12" customWidth="1"/>
    <col min="13" max="13" width="9.88671875" customWidth="1"/>
    <col min="14" max="14" width="7.109375" customWidth="1"/>
    <col min="257" max="257" width="63.88671875" customWidth="1"/>
    <col min="258" max="258" width="5" customWidth="1"/>
    <col min="259" max="259" width="4" customWidth="1"/>
    <col min="260" max="260" width="9.5546875" customWidth="1"/>
    <col min="261" max="261" width="8.5546875" customWidth="1"/>
    <col min="262" max="262" width="10" customWidth="1"/>
    <col min="263" max="263" width="5.6640625" customWidth="1"/>
    <col min="264" max="264" width="6" customWidth="1"/>
    <col min="265" max="265" width="11.88671875" customWidth="1"/>
    <col min="266" max="266" width="11.6640625" customWidth="1"/>
    <col min="267" max="267" width="7.5546875" customWidth="1"/>
    <col min="268" max="268" width="12" customWidth="1"/>
    <col min="269" max="269" width="9.88671875" customWidth="1"/>
    <col min="270" max="270" width="7.109375" customWidth="1"/>
    <col min="513" max="513" width="63.88671875" customWidth="1"/>
    <col min="514" max="514" width="5" customWidth="1"/>
    <col min="515" max="515" width="4" customWidth="1"/>
    <col min="516" max="516" width="9.5546875" customWidth="1"/>
    <col min="517" max="517" width="8.5546875" customWidth="1"/>
    <col min="518" max="518" width="10" customWidth="1"/>
    <col min="519" max="519" width="5.6640625" customWidth="1"/>
    <col min="520" max="520" width="6" customWidth="1"/>
    <col min="521" max="521" width="11.88671875" customWidth="1"/>
    <col min="522" max="522" width="11.6640625" customWidth="1"/>
    <col min="523" max="523" width="7.5546875" customWidth="1"/>
    <col min="524" max="524" width="12" customWidth="1"/>
    <col min="525" max="525" width="9.88671875" customWidth="1"/>
    <col min="526" max="526" width="7.109375" customWidth="1"/>
    <col min="769" max="769" width="63.88671875" customWidth="1"/>
    <col min="770" max="770" width="5" customWidth="1"/>
    <col min="771" max="771" width="4" customWidth="1"/>
    <col min="772" max="772" width="9.5546875" customWidth="1"/>
    <col min="773" max="773" width="8.5546875" customWidth="1"/>
    <col min="774" max="774" width="10" customWidth="1"/>
    <col min="775" max="775" width="5.6640625" customWidth="1"/>
    <col min="776" max="776" width="6" customWidth="1"/>
    <col min="777" max="777" width="11.88671875" customWidth="1"/>
    <col min="778" max="778" width="11.6640625" customWidth="1"/>
    <col min="779" max="779" width="7.5546875" customWidth="1"/>
    <col min="780" max="780" width="12" customWidth="1"/>
    <col min="781" max="781" width="9.88671875" customWidth="1"/>
    <col min="782" max="782" width="7.109375" customWidth="1"/>
    <col min="1025" max="1025" width="63.88671875" customWidth="1"/>
    <col min="1026" max="1026" width="5" customWidth="1"/>
    <col min="1027" max="1027" width="4" customWidth="1"/>
    <col min="1028" max="1028" width="9.5546875" customWidth="1"/>
    <col min="1029" max="1029" width="8.5546875" customWidth="1"/>
    <col min="1030" max="1030" width="10" customWidth="1"/>
    <col min="1031" max="1031" width="5.6640625" customWidth="1"/>
    <col min="1032" max="1032" width="6" customWidth="1"/>
    <col min="1033" max="1033" width="11.88671875" customWidth="1"/>
    <col min="1034" max="1034" width="11.6640625" customWidth="1"/>
    <col min="1035" max="1035" width="7.5546875" customWidth="1"/>
    <col min="1036" max="1036" width="12" customWidth="1"/>
    <col min="1037" max="1037" width="9.88671875" customWidth="1"/>
    <col min="1038" max="1038" width="7.109375" customWidth="1"/>
    <col min="1281" max="1281" width="63.88671875" customWidth="1"/>
    <col min="1282" max="1282" width="5" customWidth="1"/>
    <col min="1283" max="1283" width="4" customWidth="1"/>
    <col min="1284" max="1284" width="9.5546875" customWidth="1"/>
    <col min="1285" max="1285" width="8.5546875" customWidth="1"/>
    <col min="1286" max="1286" width="10" customWidth="1"/>
    <col min="1287" max="1287" width="5.6640625" customWidth="1"/>
    <col min="1288" max="1288" width="6" customWidth="1"/>
    <col min="1289" max="1289" width="11.88671875" customWidth="1"/>
    <col min="1290" max="1290" width="11.6640625" customWidth="1"/>
    <col min="1291" max="1291" width="7.5546875" customWidth="1"/>
    <col min="1292" max="1292" width="12" customWidth="1"/>
    <col min="1293" max="1293" width="9.88671875" customWidth="1"/>
    <col min="1294" max="1294" width="7.109375" customWidth="1"/>
    <col min="1537" max="1537" width="63.88671875" customWidth="1"/>
    <col min="1538" max="1538" width="5" customWidth="1"/>
    <col min="1539" max="1539" width="4" customWidth="1"/>
    <col min="1540" max="1540" width="9.5546875" customWidth="1"/>
    <col min="1541" max="1541" width="8.5546875" customWidth="1"/>
    <col min="1542" max="1542" width="10" customWidth="1"/>
    <col min="1543" max="1543" width="5.6640625" customWidth="1"/>
    <col min="1544" max="1544" width="6" customWidth="1"/>
    <col min="1545" max="1545" width="11.88671875" customWidth="1"/>
    <col min="1546" max="1546" width="11.6640625" customWidth="1"/>
    <col min="1547" max="1547" width="7.5546875" customWidth="1"/>
    <col min="1548" max="1548" width="12" customWidth="1"/>
    <col min="1549" max="1549" width="9.88671875" customWidth="1"/>
    <col min="1550" max="1550" width="7.109375" customWidth="1"/>
    <col min="1793" max="1793" width="63.88671875" customWidth="1"/>
    <col min="1794" max="1794" width="5" customWidth="1"/>
    <col min="1795" max="1795" width="4" customWidth="1"/>
    <col min="1796" max="1796" width="9.5546875" customWidth="1"/>
    <col min="1797" max="1797" width="8.5546875" customWidth="1"/>
    <col min="1798" max="1798" width="10" customWidth="1"/>
    <col min="1799" max="1799" width="5.6640625" customWidth="1"/>
    <col min="1800" max="1800" width="6" customWidth="1"/>
    <col min="1801" max="1801" width="11.88671875" customWidth="1"/>
    <col min="1802" max="1802" width="11.6640625" customWidth="1"/>
    <col min="1803" max="1803" width="7.5546875" customWidth="1"/>
    <col min="1804" max="1804" width="12" customWidth="1"/>
    <col min="1805" max="1805" width="9.88671875" customWidth="1"/>
    <col min="1806" max="1806" width="7.109375" customWidth="1"/>
    <col min="2049" max="2049" width="63.88671875" customWidth="1"/>
    <col min="2050" max="2050" width="5" customWidth="1"/>
    <col min="2051" max="2051" width="4" customWidth="1"/>
    <col min="2052" max="2052" width="9.5546875" customWidth="1"/>
    <col min="2053" max="2053" width="8.5546875" customWidth="1"/>
    <col min="2054" max="2054" width="10" customWidth="1"/>
    <col min="2055" max="2055" width="5.6640625" customWidth="1"/>
    <col min="2056" max="2056" width="6" customWidth="1"/>
    <col min="2057" max="2057" width="11.88671875" customWidth="1"/>
    <col min="2058" max="2058" width="11.6640625" customWidth="1"/>
    <col min="2059" max="2059" width="7.5546875" customWidth="1"/>
    <col min="2060" max="2060" width="12" customWidth="1"/>
    <col min="2061" max="2061" width="9.88671875" customWidth="1"/>
    <col min="2062" max="2062" width="7.109375" customWidth="1"/>
    <col min="2305" max="2305" width="63.88671875" customWidth="1"/>
    <col min="2306" max="2306" width="5" customWidth="1"/>
    <col min="2307" max="2307" width="4" customWidth="1"/>
    <col min="2308" max="2308" width="9.5546875" customWidth="1"/>
    <col min="2309" max="2309" width="8.5546875" customWidth="1"/>
    <col min="2310" max="2310" width="10" customWidth="1"/>
    <col min="2311" max="2311" width="5.6640625" customWidth="1"/>
    <col min="2312" max="2312" width="6" customWidth="1"/>
    <col min="2313" max="2313" width="11.88671875" customWidth="1"/>
    <col min="2314" max="2314" width="11.6640625" customWidth="1"/>
    <col min="2315" max="2315" width="7.5546875" customWidth="1"/>
    <col min="2316" max="2316" width="12" customWidth="1"/>
    <col min="2317" max="2317" width="9.88671875" customWidth="1"/>
    <col min="2318" max="2318" width="7.109375" customWidth="1"/>
    <col min="2561" max="2561" width="63.88671875" customWidth="1"/>
    <col min="2562" max="2562" width="5" customWidth="1"/>
    <col min="2563" max="2563" width="4" customWidth="1"/>
    <col min="2564" max="2564" width="9.5546875" customWidth="1"/>
    <col min="2565" max="2565" width="8.5546875" customWidth="1"/>
    <col min="2566" max="2566" width="10" customWidth="1"/>
    <col min="2567" max="2567" width="5.6640625" customWidth="1"/>
    <col min="2568" max="2568" width="6" customWidth="1"/>
    <col min="2569" max="2569" width="11.88671875" customWidth="1"/>
    <col min="2570" max="2570" width="11.6640625" customWidth="1"/>
    <col min="2571" max="2571" width="7.5546875" customWidth="1"/>
    <col min="2572" max="2572" width="12" customWidth="1"/>
    <col min="2573" max="2573" width="9.88671875" customWidth="1"/>
    <col min="2574" max="2574" width="7.109375" customWidth="1"/>
    <col min="2817" max="2817" width="63.88671875" customWidth="1"/>
    <col min="2818" max="2818" width="5" customWidth="1"/>
    <col min="2819" max="2819" width="4" customWidth="1"/>
    <col min="2820" max="2820" width="9.5546875" customWidth="1"/>
    <col min="2821" max="2821" width="8.5546875" customWidth="1"/>
    <col min="2822" max="2822" width="10" customWidth="1"/>
    <col min="2823" max="2823" width="5.6640625" customWidth="1"/>
    <col min="2824" max="2824" width="6" customWidth="1"/>
    <col min="2825" max="2825" width="11.88671875" customWidth="1"/>
    <col min="2826" max="2826" width="11.6640625" customWidth="1"/>
    <col min="2827" max="2827" width="7.5546875" customWidth="1"/>
    <col min="2828" max="2828" width="12" customWidth="1"/>
    <col min="2829" max="2829" width="9.88671875" customWidth="1"/>
    <col min="2830" max="2830" width="7.109375" customWidth="1"/>
    <col min="3073" max="3073" width="63.88671875" customWidth="1"/>
    <col min="3074" max="3074" width="5" customWidth="1"/>
    <col min="3075" max="3075" width="4" customWidth="1"/>
    <col min="3076" max="3076" width="9.5546875" customWidth="1"/>
    <col min="3077" max="3077" width="8.5546875" customWidth="1"/>
    <col min="3078" max="3078" width="10" customWidth="1"/>
    <col min="3079" max="3079" width="5.6640625" customWidth="1"/>
    <col min="3080" max="3080" width="6" customWidth="1"/>
    <col min="3081" max="3081" width="11.88671875" customWidth="1"/>
    <col min="3082" max="3082" width="11.6640625" customWidth="1"/>
    <col min="3083" max="3083" width="7.5546875" customWidth="1"/>
    <col min="3084" max="3084" width="12" customWidth="1"/>
    <col min="3085" max="3085" width="9.88671875" customWidth="1"/>
    <col min="3086" max="3086" width="7.109375" customWidth="1"/>
    <col min="3329" max="3329" width="63.88671875" customWidth="1"/>
    <col min="3330" max="3330" width="5" customWidth="1"/>
    <col min="3331" max="3331" width="4" customWidth="1"/>
    <col min="3332" max="3332" width="9.5546875" customWidth="1"/>
    <col min="3333" max="3333" width="8.5546875" customWidth="1"/>
    <col min="3334" max="3334" width="10" customWidth="1"/>
    <col min="3335" max="3335" width="5.6640625" customWidth="1"/>
    <col min="3336" max="3336" width="6" customWidth="1"/>
    <col min="3337" max="3337" width="11.88671875" customWidth="1"/>
    <col min="3338" max="3338" width="11.6640625" customWidth="1"/>
    <col min="3339" max="3339" width="7.5546875" customWidth="1"/>
    <col min="3340" max="3340" width="12" customWidth="1"/>
    <col min="3341" max="3341" width="9.88671875" customWidth="1"/>
    <col min="3342" max="3342" width="7.109375" customWidth="1"/>
    <col min="3585" max="3585" width="63.88671875" customWidth="1"/>
    <col min="3586" max="3586" width="5" customWidth="1"/>
    <col min="3587" max="3587" width="4" customWidth="1"/>
    <col min="3588" max="3588" width="9.5546875" customWidth="1"/>
    <col min="3589" max="3589" width="8.5546875" customWidth="1"/>
    <col min="3590" max="3590" width="10" customWidth="1"/>
    <col min="3591" max="3591" width="5.6640625" customWidth="1"/>
    <col min="3592" max="3592" width="6" customWidth="1"/>
    <col min="3593" max="3593" width="11.88671875" customWidth="1"/>
    <col min="3594" max="3594" width="11.6640625" customWidth="1"/>
    <col min="3595" max="3595" width="7.5546875" customWidth="1"/>
    <col min="3596" max="3596" width="12" customWidth="1"/>
    <col min="3597" max="3597" width="9.88671875" customWidth="1"/>
    <col min="3598" max="3598" width="7.109375" customWidth="1"/>
    <col min="3841" max="3841" width="63.88671875" customWidth="1"/>
    <col min="3842" max="3842" width="5" customWidth="1"/>
    <col min="3843" max="3843" width="4" customWidth="1"/>
    <col min="3844" max="3844" width="9.5546875" customWidth="1"/>
    <col min="3845" max="3845" width="8.5546875" customWidth="1"/>
    <col min="3846" max="3846" width="10" customWidth="1"/>
    <col min="3847" max="3847" width="5.6640625" customWidth="1"/>
    <col min="3848" max="3848" width="6" customWidth="1"/>
    <col min="3849" max="3849" width="11.88671875" customWidth="1"/>
    <col min="3850" max="3850" width="11.6640625" customWidth="1"/>
    <col min="3851" max="3851" width="7.5546875" customWidth="1"/>
    <col min="3852" max="3852" width="12" customWidth="1"/>
    <col min="3853" max="3853" width="9.88671875" customWidth="1"/>
    <col min="3854" max="3854" width="7.109375" customWidth="1"/>
    <col min="4097" max="4097" width="63.88671875" customWidth="1"/>
    <col min="4098" max="4098" width="5" customWidth="1"/>
    <col min="4099" max="4099" width="4" customWidth="1"/>
    <col min="4100" max="4100" width="9.5546875" customWidth="1"/>
    <col min="4101" max="4101" width="8.5546875" customWidth="1"/>
    <col min="4102" max="4102" width="10" customWidth="1"/>
    <col min="4103" max="4103" width="5.6640625" customWidth="1"/>
    <col min="4104" max="4104" width="6" customWidth="1"/>
    <col min="4105" max="4105" width="11.88671875" customWidth="1"/>
    <col min="4106" max="4106" width="11.6640625" customWidth="1"/>
    <col min="4107" max="4107" width="7.5546875" customWidth="1"/>
    <col min="4108" max="4108" width="12" customWidth="1"/>
    <col min="4109" max="4109" width="9.88671875" customWidth="1"/>
    <col min="4110" max="4110" width="7.109375" customWidth="1"/>
    <col min="4353" max="4353" width="63.88671875" customWidth="1"/>
    <col min="4354" max="4354" width="5" customWidth="1"/>
    <col min="4355" max="4355" width="4" customWidth="1"/>
    <col min="4356" max="4356" width="9.5546875" customWidth="1"/>
    <col min="4357" max="4357" width="8.5546875" customWidth="1"/>
    <col min="4358" max="4358" width="10" customWidth="1"/>
    <col min="4359" max="4359" width="5.6640625" customWidth="1"/>
    <col min="4360" max="4360" width="6" customWidth="1"/>
    <col min="4361" max="4361" width="11.88671875" customWidth="1"/>
    <col min="4362" max="4362" width="11.6640625" customWidth="1"/>
    <col min="4363" max="4363" width="7.5546875" customWidth="1"/>
    <col min="4364" max="4364" width="12" customWidth="1"/>
    <col min="4365" max="4365" width="9.88671875" customWidth="1"/>
    <col min="4366" max="4366" width="7.109375" customWidth="1"/>
    <col min="4609" max="4609" width="63.88671875" customWidth="1"/>
    <col min="4610" max="4610" width="5" customWidth="1"/>
    <col min="4611" max="4611" width="4" customWidth="1"/>
    <col min="4612" max="4612" width="9.5546875" customWidth="1"/>
    <col min="4613" max="4613" width="8.5546875" customWidth="1"/>
    <col min="4614" max="4614" width="10" customWidth="1"/>
    <col min="4615" max="4615" width="5.6640625" customWidth="1"/>
    <col min="4616" max="4616" width="6" customWidth="1"/>
    <col min="4617" max="4617" width="11.88671875" customWidth="1"/>
    <col min="4618" max="4618" width="11.6640625" customWidth="1"/>
    <col min="4619" max="4619" width="7.5546875" customWidth="1"/>
    <col min="4620" max="4620" width="12" customWidth="1"/>
    <col min="4621" max="4621" width="9.88671875" customWidth="1"/>
    <col min="4622" max="4622" width="7.109375" customWidth="1"/>
    <col min="4865" max="4865" width="63.88671875" customWidth="1"/>
    <col min="4866" max="4866" width="5" customWidth="1"/>
    <col min="4867" max="4867" width="4" customWidth="1"/>
    <col min="4868" max="4868" width="9.5546875" customWidth="1"/>
    <col min="4869" max="4869" width="8.5546875" customWidth="1"/>
    <col min="4870" max="4870" width="10" customWidth="1"/>
    <col min="4871" max="4871" width="5.6640625" customWidth="1"/>
    <col min="4872" max="4872" width="6" customWidth="1"/>
    <col min="4873" max="4873" width="11.88671875" customWidth="1"/>
    <col min="4874" max="4874" width="11.6640625" customWidth="1"/>
    <col min="4875" max="4875" width="7.5546875" customWidth="1"/>
    <col min="4876" max="4876" width="12" customWidth="1"/>
    <col min="4877" max="4877" width="9.88671875" customWidth="1"/>
    <col min="4878" max="4878" width="7.109375" customWidth="1"/>
    <col min="5121" max="5121" width="63.88671875" customWidth="1"/>
    <col min="5122" max="5122" width="5" customWidth="1"/>
    <col min="5123" max="5123" width="4" customWidth="1"/>
    <col min="5124" max="5124" width="9.5546875" customWidth="1"/>
    <col min="5125" max="5125" width="8.5546875" customWidth="1"/>
    <col min="5126" max="5126" width="10" customWidth="1"/>
    <col min="5127" max="5127" width="5.6640625" customWidth="1"/>
    <col min="5128" max="5128" width="6" customWidth="1"/>
    <col min="5129" max="5129" width="11.88671875" customWidth="1"/>
    <col min="5130" max="5130" width="11.6640625" customWidth="1"/>
    <col min="5131" max="5131" width="7.5546875" customWidth="1"/>
    <col min="5132" max="5132" width="12" customWidth="1"/>
    <col min="5133" max="5133" width="9.88671875" customWidth="1"/>
    <col min="5134" max="5134" width="7.109375" customWidth="1"/>
    <col min="5377" max="5377" width="63.88671875" customWidth="1"/>
    <col min="5378" max="5378" width="5" customWidth="1"/>
    <col min="5379" max="5379" width="4" customWidth="1"/>
    <col min="5380" max="5380" width="9.5546875" customWidth="1"/>
    <col min="5381" max="5381" width="8.5546875" customWidth="1"/>
    <col min="5382" max="5382" width="10" customWidth="1"/>
    <col min="5383" max="5383" width="5.6640625" customWidth="1"/>
    <col min="5384" max="5384" width="6" customWidth="1"/>
    <col min="5385" max="5385" width="11.88671875" customWidth="1"/>
    <col min="5386" max="5386" width="11.6640625" customWidth="1"/>
    <col min="5387" max="5387" width="7.5546875" customWidth="1"/>
    <col min="5388" max="5388" width="12" customWidth="1"/>
    <col min="5389" max="5389" width="9.88671875" customWidth="1"/>
    <col min="5390" max="5390" width="7.109375" customWidth="1"/>
    <col min="5633" max="5633" width="63.88671875" customWidth="1"/>
    <col min="5634" max="5634" width="5" customWidth="1"/>
    <col min="5635" max="5635" width="4" customWidth="1"/>
    <col min="5636" max="5636" width="9.5546875" customWidth="1"/>
    <col min="5637" max="5637" width="8.5546875" customWidth="1"/>
    <col min="5638" max="5638" width="10" customWidth="1"/>
    <col min="5639" max="5639" width="5.6640625" customWidth="1"/>
    <col min="5640" max="5640" width="6" customWidth="1"/>
    <col min="5641" max="5641" width="11.88671875" customWidth="1"/>
    <col min="5642" max="5642" width="11.6640625" customWidth="1"/>
    <col min="5643" max="5643" width="7.5546875" customWidth="1"/>
    <col min="5644" max="5644" width="12" customWidth="1"/>
    <col min="5645" max="5645" width="9.88671875" customWidth="1"/>
    <col min="5646" max="5646" width="7.109375" customWidth="1"/>
    <col min="5889" max="5889" width="63.88671875" customWidth="1"/>
    <col min="5890" max="5890" width="5" customWidth="1"/>
    <col min="5891" max="5891" width="4" customWidth="1"/>
    <col min="5892" max="5892" width="9.5546875" customWidth="1"/>
    <col min="5893" max="5893" width="8.5546875" customWidth="1"/>
    <col min="5894" max="5894" width="10" customWidth="1"/>
    <col min="5895" max="5895" width="5.6640625" customWidth="1"/>
    <col min="5896" max="5896" width="6" customWidth="1"/>
    <col min="5897" max="5897" width="11.88671875" customWidth="1"/>
    <col min="5898" max="5898" width="11.6640625" customWidth="1"/>
    <col min="5899" max="5899" width="7.5546875" customWidth="1"/>
    <col min="5900" max="5900" width="12" customWidth="1"/>
    <col min="5901" max="5901" width="9.88671875" customWidth="1"/>
    <col min="5902" max="5902" width="7.109375" customWidth="1"/>
    <col min="6145" max="6145" width="63.88671875" customWidth="1"/>
    <col min="6146" max="6146" width="5" customWidth="1"/>
    <col min="6147" max="6147" width="4" customWidth="1"/>
    <col min="6148" max="6148" width="9.5546875" customWidth="1"/>
    <col min="6149" max="6149" width="8.5546875" customWidth="1"/>
    <col min="6150" max="6150" width="10" customWidth="1"/>
    <col min="6151" max="6151" width="5.6640625" customWidth="1"/>
    <col min="6152" max="6152" width="6" customWidth="1"/>
    <col min="6153" max="6153" width="11.88671875" customWidth="1"/>
    <col min="6154" max="6154" width="11.6640625" customWidth="1"/>
    <col min="6155" max="6155" width="7.5546875" customWidth="1"/>
    <col min="6156" max="6156" width="12" customWidth="1"/>
    <col min="6157" max="6157" width="9.88671875" customWidth="1"/>
    <col min="6158" max="6158" width="7.109375" customWidth="1"/>
    <col min="6401" max="6401" width="63.88671875" customWidth="1"/>
    <col min="6402" max="6402" width="5" customWidth="1"/>
    <col min="6403" max="6403" width="4" customWidth="1"/>
    <col min="6404" max="6404" width="9.5546875" customWidth="1"/>
    <col min="6405" max="6405" width="8.5546875" customWidth="1"/>
    <col min="6406" max="6406" width="10" customWidth="1"/>
    <col min="6407" max="6407" width="5.6640625" customWidth="1"/>
    <col min="6408" max="6408" width="6" customWidth="1"/>
    <col min="6409" max="6409" width="11.88671875" customWidth="1"/>
    <col min="6410" max="6410" width="11.6640625" customWidth="1"/>
    <col min="6411" max="6411" width="7.5546875" customWidth="1"/>
    <col min="6412" max="6412" width="12" customWidth="1"/>
    <col min="6413" max="6413" width="9.88671875" customWidth="1"/>
    <col min="6414" max="6414" width="7.109375" customWidth="1"/>
    <col min="6657" max="6657" width="63.88671875" customWidth="1"/>
    <col min="6658" max="6658" width="5" customWidth="1"/>
    <col min="6659" max="6659" width="4" customWidth="1"/>
    <col min="6660" max="6660" width="9.5546875" customWidth="1"/>
    <col min="6661" max="6661" width="8.5546875" customWidth="1"/>
    <col min="6662" max="6662" width="10" customWidth="1"/>
    <col min="6663" max="6663" width="5.6640625" customWidth="1"/>
    <col min="6664" max="6664" width="6" customWidth="1"/>
    <col min="6665" max="6665" width="11.88671875" customWidth="1"/>
    <col min="6666" max="6666" width="11.6640625" customWidth="1"/>
    <col min="6667" max="6667" width="7.5546875" customWidth="1"/>
    <col min="6668" max="6668" width="12" customWidth="1"/>
    <col min="6669" max="6669" width="9.88671875" customWidth="1"/>
    <col min="6670" max="6670" width="7.109375" customWidth="1"/>
    <col min="6913" max="6913" width="63.88671875" customWidth="1"/>
    <col min="6914" max="6914" width="5" customWidth="1"/>
    <col min="6915" max="6915" width="4" customWidth="1"/>
    <col min="6916" max="6916" width="9.5546875" customWidth="1"/>
    <col min="6917" max="6917" width="8.5546875" customWidth="1"/>
    <col min="6918" max="6918" width="10" customWidth="1"/>
    <col min="6919" max="6919" width="5.6640625" customWidth="1"/>
    <col min="6920" max="6920" width="6" customWidth="1"/>
    <col min="6921" max="6921" width="11.88671875" customWidth="1"/>
    <col min="6922" max="6922" width="11.6640625" customWidth="1"/>
    <col min="6923" max="6923" width="7.5546875" customWidth="1"/>
    <col min="6924" max="6924" width="12" customWidth="1"/>
    <col min="6925" max="6925" width="9.88671875" customWidth="1"/>
    <col min="6926" max="6926" width="7.109375" customWidth="1"/>
    <col min="7169" max="7169" width="63.88671875" customWidth="1"/>
    <col min="7170" max="7170" width="5" customWidth="1"/>
    <col min="7171" max="7171" width="4" customWidth="1"/>
    <col min="7172" max="7172" width="9.5546875" customWidth="1"/>
    <col min="7173" max="7173" width="8.5546875" customWidth="1"/>
    <col min="7174" max="7174" width="10" customWidth="1"/>
    <col min="7175" max="7175" width="5.6640625" customWidth="1"/>
    <col min="7176" max="7176" width="6" customWidth="1"/>
    <col min="7177" max="7177" width="11.88671875" customWidth="1"/>
    <col min="7178" max="7178" width="11.6640625" customWidth="1"/>
    <col min="7179" max="7179" width="7.5546875" customWidth="1"/>
    <col min="7180" max="7180" width="12" customWidth="1"/>
    <col min="7181" max="7181" width="9.88671875" customWidth="1"/>
    <col min="7182" max="7182" width="7.109375" customWidth="1"/>
    <col min="7425" max="7425" width="63.88671875" customWidth="1"/>
    <col min="7426" max="7426" width="5" customWidth="1"/>
    <col min="7427" max="7427" width="4" customWidth="1"/>
    <col min="7428" max="7428" width="9.5546875" customWidth="1"/>
    <col min="7429" max="7429" width="8.5546875" customWidth="1"/>
    <col min="7430" max="7430" width="10" customWidth="1"/>
    <col min="7431" max="7431" width="5.6640625" customWidth="1"/>
    <col min="7432" max="7432" width="6" customWidth="1"/>
    <col min="7433" max="7433" width="11.88671875" customWidth="1"/>
    <col min="7434" max="7434" width="11.6640625" customWidth="1"/>
    <col min="7435" max="7435" width="7.5546875" customWidth="1"/>
    <col min="7436" max="7436" width="12" customWidth="1"/>
    <col min="7437" max="7437" width="9.88671875" customWidth="1"/>
    <col min="7438" max="7438" width="7.109375" customWidth="1"/>
    <col min="7681" max="7681" width="63.88671875" customWidth="1"/>
    <col min="7682" max="7682" width="5" customWidth="1"/>
    <col min="7683" max="7683" width="4" customWidth="1"/>
    <col min="7684" max="7684" width="9.5546875" customWidth="1"/>
    <col min="7685" max="7685" width="8.5546875" customWidth="1"/>
    <col min="7686" max="7686" width="10" customWidth="1"/>
    <col min="7687" max="7687" width="5.6640625" customWidth="1"/>
    <col min="7688" max="7688" width="6" customWidth="1"/>
    <col min="7689" max="7689" width="11.88671875" customWidth="1"/>
    <col min="7690" max="7690" width="11.6640625" customWidth="1"/>
    <col min="7691" max="7691" width="7.5546875" customWidth="1"/>
    <col min="7692" max="7692" width="12" customWidth="1"/>
    <col min="7693" max="7693" width="9.88671875" customWidth="1"/>
    <col min="7694" max="7694" width="7.109375" customWidth="1"/>
    <col min="7937" max="7937" width="63.88671875" customWidth="1"/>
    <col min="7938" max="7938" width="5" customWidth="1"/>
    <col min="7939" max="7939" width="4" customWidth="1"/>
    <col min="7940" max="7940" width="9.5546875" customWidth="1"/>
    <col min="7941" max="7941" width="8.5546875" customWidth="1"/>
    <col min="7942" max="7942" width="10" customWidth="1"/>
    <col min="7943" max="7943" width="5.6640625" customWidth="1"/>
    <col min="7944" max="7944" width="6" customWidth="1"/>
    <col min="7945" max="7945" width="11.88671875" customWidth="1"/>
    <col min="7946" max="7946" width="11.6640625" customWidth="1"/>
    <col min="7947" max="7947" width="7.5546875" customWidth="1"/>
    <col min="7948" max="7948" width="12" customWidth="1"/>
    <col min="7949" max="7949" width="9.88671875" customWidth="1"/>
    <col min="7950" max="7950" width="7.109375" customWidth="1"/>
    <col min="8193" max="8193" width="63.88671875" customWidth="1"/>
    <col min="8194" max="8194" width="5" customWidth="1"/>
    <col min="8195" max="8195" width="4" customWidth="1"/>
    <col min="8196" max="8196" width="9.5546875" customWidth="1"/>
    <col min="8197" max="8197" width="8.5546875" customWidth="1"/>
    <col min="8198" max="8198" width="10" customWidth="1"/>
    <col min="8199" max="8199" width="5.6640625" customWidth="1"/>
    <col min="8200" max="8200" width="6" customWidth="1"/>
    <col min="8201" max="8201" width="11.88671875" customWidth="1"/>
    <col min="8202" max="8202" width="11.6640625" customWidth="1"/>
    <col min="8203" max="8203" width="7.5546875" customWidth="1"/>
    <col min="8204" max="8204" width="12" customWidth="1"/>
    <col min="8205" max="8205" width="9.88671875" customWidth="1"/>
    <col min="8206" max="8206" width="7.109375" customWidth="1"/>
    <col min="8449" max="8449" width="63.88671875" customWidth="1"/>
    <col min="8450" max="8450" width="5" customWidth="1"/>
    <col min="8451" max="8451" width="4" customWidth="1"/>
    <col min="8452" max="8452" width="9.5546875" customWidth="1"/>
    <col min="8453" max="8453" width="8.5546875" customWidth="1"/>
    <col min="8454" max="8454" width="10" customWidth="1"/>
    <col min="8455" max="8455" width="5.6640625" customWidth="1"/>
    <col min="8456" max="8456" width="6" customWidth="1"/>
    <col min="8457" max="8457" width="11.88671875" customWidth="1"/>
    <col min="8458" max="8458" width="11.6640625" customWidth="1"/>
    <col min="8459" max="8459" width="7.5546875" customWidth="1"/>
    <col min="8460" max="8460" width="12" customWidth="1"/>
    <col min="8461" max="8461" width="9.88671875" customWidth="1"/>
    <col min="8462" max="8462" width="7.109375" customWidth="1"/>
    <col min="8705" max="8705" width="63.88671875" customWidth="1"/>
    <col min="8706" max="8706" width="5" customWidth="1"/>
    <col min="8707" max="8707" width="4" customWidth="1"/>
    <col min="8708" max="8708" width="9.5546875" customWidth="1"/>
    <col min="8709" max="8709" width="8.5546875" customWidth="1"/>
    <col min="8710" max="8710" width="10" customWidth="1"/>
    <col min="8711" max="8711" width="5.6640625" customWidth="1"/>
    <col min="8712" max="8712" width="6" customWidth="1"/>
    <col min="8713" max="8713" width="11.88671875" customWidth="1"/>
    <col min="8714" max="8714" width="11.6640625" customWidth="1"/>
    <col min="8715" max="8715" width="7.5546875" customWidth="1"/>
    <col min="8716" max="8716" width="12" customWidth="1"/>
    <col min="8717" max="8717" width="9.88671875" customWidth="1"/>
    <col min="8718" max="8718" width="7.109375" customWidth="1"/>
    <col min="8961" max="8961" width="63.88671875" customWidth="1"/>
    <col min="8962" max="8962" width="5" customWidth="1"/>
    <col min="8963" max="8963" width="4" customWidth="1"/>
    <col min="8964" max="8964" width="9.5546875" customWidth="1"/>
    <col min="8965" max="8965" width="8.5546875" customWidth="1"/>
    <col min="8966" max="8966" width="10" customWidth="1"/>
    <col min="8967" max="8967" width="5.6640625" customWidth="1"/>
    <col min="8968" max="8968" width="6" customWidth="1"/>
    <col min="8969" max="8969" width="11.88671875" customWidth="1"/>
    <col min="8970" max="8970" width="11.6640625" customWidth="1"/>
    <col min="8971" max="8971" width="7.5546875" customWidth="1"/>
    <col min="8972" max="8972" width="12" customWidth="1"/>
    <col min="8973" max="8973" width="9.88671875" customWidth="1"/>
    <col min="8974" max="8974" width="7.109375" customWidth="1"/>
    <col min="9217" max="9217" width="63.88671875" customWidth="1"/>
    <col min="9218" max="9218" width="5" customWidth="1"/>
    <col min="9219" max="9219" width="4" customWidth="1"/>
    <col min="9220" max="9220" width="9.5546875" customWidth="1"/>
    <col min="9221" max="9221" width="8.5546875" customWidth="1"/>
    <col min="9222" max="9222" width="10" customWidth="1"/>
    <col min="9223" max="9223" width="5.6640625" customWidth="1"/>
    <col min="9224" max="9224" width="6" customWidth="1"/>
    <col min="9225" max="9225" width="11.88671875" customWidth="1"/>
    <col min="9226" max="9226" width="11.6640625" customWidth="1"/>
    <col min="9227" max="9227" width="7.5546875" customWidth="1"/>
    <col min="9228" max="9228" width="12" customWidth="1"/>
    <col min="9229" max="9229" width="9.88671875" customWidth="1"/>
    <col min="9230" max="9230" width="7.109375" customWidth="1"/>
    <col min="9473" max="9473" width="63.88671875" customWidth="1"/>
    <col min="9474" max="9474" width="5" customWidth="1"/>
    <col min="9475" max="9475" width="4" customWidth="1"/>
    <col min="9476" max="9476" width="9.5546875" customWidth="1"/>
    <col min="9477" max="9477" width="8.5546875" customWidth="1"/>
    <col min="9478" max="9478" width="10" customWidth="1"/>
    <col min="9479" max="9479" width="5.6640625" customWidth="1"/>
    <col min="9480" max="9480" width="6" customWidth="1"/>
    <col min="9481" max="9481" width="11.88671875" customWidth="1"/>
    <col min="9482" max="9482" width="11.6640625" customWidth="1"/>
    <col min="9483" max="9483" width="7.5546875" customWidth="1"/>
    <col min="9484" max="9484" width="12" customWidth="1"/>
    <col min="9485" max="9485" width="9.88671875" customWidth="1"/>
    <col min="9486" max="9486" width="7.109375" customWidth="1"/>
    <col min="9729" max="9729" width="63.88671875" customWidth="1"/>
    <col min="9730" max="9730" width="5" customWidth="1"/>
    <col min="9731" max="9731" width="4" customWidth="1"/>
    <col min="9732" max="9732" width="9.5546875" customWidth="1"/>
    <col min="9733" max="9733" width="8.5546875" customWidth="1"/>
    <col min="9734" max="9734" width="10" customWidth="1"/>
    <col min="9735" max="9735" width="5.6640625" customWidth="1"/>
    <col min="9736" max="9736" width="6" customWidth="1"/>
    <col min="9737" max="9737" width="11.88671875" customWidth="1"/>
    <col min="9738" max="9738" width="11.6640625" customWidth="1"/>
    <col min="9739" max="9739" width="7.5546875" customWidth="1"/>
    <col min="9740" max="9740" width="12" customWidth="1"/>
    <col min="9741" max="9741" width="9.88671875" customWidth="1"/>
    <col min="9742" max="9742" width="7.109375" customWidth="1"/>
    <col min="9985" max="9985" width="63.88671875" customWidth="1"/>
    <col min="9986" max="9986" width="5" customWidth="1"/>
    <col min="9987" max="9987" width="4" customWidth="1"/>
    <col min="9988" max="9988" width="9.5546875" customWidth="1"/>
    <col min="9989" max="9989" width="8.5546875" customWidth="1"/>
    <col min="9990" max="9990" width="10" customWidth="1"/>
    <col min="9991" max="9991" width="5.6640625" customWidth="1"/>
    <col min="9992" max="9992" width="6" customWidth="1"/>
    <col min="9993" max="9993" width="11.88671875" customWidth="1"/>
    <col min="9994" max="9994" width="11.6640625" customWidth="1"/>
    <col min="9995" max="9995" width="7.5546875" customWidth="1"/>
    <col min="9996" max="9996" width="12" customWidth="1"/>
    <col min="9997" max="9997" width="9.88671875" customWidth="1"/>
    <col min="9998" max="9998" width="7.109375" customWidth="1"/>
    <col min="10241" max="10241" width="63.88671875" customWidth="1"/>
    <col min="10242" max="10242" width="5" customWidth="1"/>
    <col min="10243" max="10243" width="4" customWidth="1"/>
    <col min="10244" max="10244" width="9.5546875" customWidth="1"/>
    <col min="10245" max="10245" width="8.5546875" customWidth="1"/>
    <col min="10246" max="10246" width="10" customWidth="1"/>
    <col min="10247" max="10247" width="5.6640625" customWidth="1"/>
    <col min="10248" max="10248" width="6" customWidth="1"/>
    <col min="10249" max="10249" width="11.88671875" customWidth="1"/>
    <col min="10250" max="10250" width="11.6640625" customWidth="1"/>
    <col min="10251" max="10251" width="7.5546875" customWidth="1"/>
    <col min="10252" max="10252" width="12" customWidth="1"/>
    <col min="10253" max="10253" width="9.88671875" customWidth="1"/>
    <col min="10254" max="10254" width="7.109375" customWidth="1"/>
    <col min="10497" max="10497" width="63.88671875" customWidth="1"/>
    <col min="10498" max="10498" width="5" customWidth="1"/>
    <col min="10499" max="10499" width="4" customWidth="1"/>
    <col min="10500" max="10500" width="9.5546875" customWidth="1"/>
    <col min="10501" max="10501" width="8.5546875" customWidth="1"/>
    <col min="10502" max="10502" width="10" customWidth="1"/>
    <col min="10503" max="10503" width="5.6640625" customWidth="1"/>
    <col min="10504" max="10504" width="6" customWidth="1"/>
    <col min="10505" max="10505" width="11.88671875" customWidth="1"/>
    <col min="10506" max="10506" width="11.6640625" customWidth="1"/>
    <col min="10507" max="10507" width="7.5546875" customWidth="1"/>
    <col min="10508" max="10508" width="12" customWidth="1"/>
    <col min="10509" max="10509" width="9.88671875" customWidth="1"/>
    <col min="10510" max="10510" width="7.109375" customWidth="1"/>
    <col min="10753" max="10753" width="63.88671875" customWidth="1"/>
    <col min="10754" max="10754" width="5" customWidth="1"/>
    <col min="10755" max="10755" width="4" customWidth="1"/>
    <col min="10756" max="10756" width="9.5546875" customWidth="1"/>
    <col min="10757" max="10757" width="8.5546875" customWidth="1"/>
    <col min="10758" max="10758" width="10" customWidth="1"/>
    <col min="10759" max="10759" width="5.6640625" customWidth="1"/>
    <col min="10760" max="10760" width="6" customWidth="1"/>
    <col min="10761" max="10761" width="11.88671875" customWidth="1"/>
    <col min="10762" max="10762" width="11.6640625" customWidth="1"/>
    <col min="10763" max="10763" width="7.5546875" customWidth="1"/>
    <col min="10764" max="10764" width="12" customWidth="1"/>
    <col min="10765" max="10765" width="9.88671875" customWidth="1"/>
    <col min="10766" max="10766" width="7.109375" customWidth="1"/>
    <col min="11009" max="11009" width="63.88671875" customWidth="1"/>
    <col min="11010" max="11010" width="5" customWidth="1"/>
    <col min="11011" max="11011" width="4" customWidth="1"/>
    <col min="11012" max="11012" width="9.5546875" customWidth="1"/>
    <col min="11013" max="11013" width="8.5546875" customWidth="1"/>
    <col min="11014" max="11014" width="10" customWidth="1"/>
    <col min="11015" max="11015" width="5.6640625" customWidth="1"/>
    <col min="11016" max="11016" width="6" customWidth="1"/>
    <col min="11017" max="11017" width="11.88671875" customWidth="1"/>
    <col min="11018" max="11018" width="11.6640625" customWidth="1"/>
    <col min="11019" max="11019" width="7.5546875" customWidth="1"/>
    <col min="11020" max="11020" width="12" customWidth="1"/>
    <col min="11021" max="11021" width="9.88671875" customWidth="1"/>
    <col min="11022" max="11022" width="7.109375" customWidth="1"/>
    <col min="11265" max="11265" width="63.88671875" customWidth="1"/>
    <col min="11266" max="11266" width="5" customWidth="1"/>
    <col min="11267" max="11267" width="4" customWidth="1"/>
    <col min="11268" max="11268" width="9.5546875" customWidth="1"/>
    <col min="11269" max="11269" width="8.5546875" customWidth="1"/>
    <col min="11270" max="11270" width="10" customWidth="1"/>
    <col min="11271" max="11271" width="5.6640625" customWidth="1"/>
    <col min="11272" max="11272" width="6" customWidth="1"/>
    <col min="11273" max="11273" width="11.88671875" customWidth="1"/>
    <col min="11274" max="11274" width="11.6640625" customWidth="1"/>
    <col min="11275" max="11275" width="7.5546875" customWidth="1"/>
    <col min="11276" max="11276" width="12" customWidth="1"/>
    <col min="11277" max="11277" width="9.88671875" customWidth="1"/>
    <col min="11278" max="11278" width="7.109375" customWidth="1"/>
    <col min="11521" max="11521" width="63.88671875" customWidth="1"/>
    <col min="11522" max="11522" width="5" customWidth="1"/>
    <col min="11523" max="11523" width="4" customWidth="1"/>
    <col min="11524" max="11524" width="9.5546875" customWidth="1"/>
    <col min="11525" max="11525" width="8.5546875" customWidth="1"/>
    <col min="11526" max="11526" width="10" customWidth="1"/>
    <col min="11527" max="11527" width="5.6640625" customWidth="1"/>
    <col min="11528" max="11528" width="6" customWidth="1"/>
    <col min="11529" max="11529" width="11.88671875" customWidth="1"/>
    <col min="11530" max="11530" width="11.6640625" customWidth="1"/>
    <col min="11531" max="11531" width="7.5546875" customWidth="1"/>
    <col min="11532" max="11532" width="12" customWidth="1"/>
    <col min="11533" max="11533" width="9.88671875" customWidth="1"/>
    <col min="11534" max="11534" width="7.109375" customWidth="1"/>
    <col min="11777" max="11777" width="63.88671875" customWidth="1"/>
    <col min="11778" max="11778" width="5" customWidth="1"/>
    <col min="11779" max="11779" width="4" customWidth="1"/>
    <col min="11780" max="11780" width="9.5546875" customWidth="1"/>
    <col min="11781" max="11781" width="8.5546875" customWidth="1"/>
    <col min="11782" max="11782" width="10" customWidth="1"/>
    <col min="11783" max="11783" width="5.6640625" customWidth="1"/>
    <col min="11784" max="11784" width="6" customWidth="1"/>
    <col min="11785" max="11785" width="11.88671875" customWidth="1"/>
    <col min="11786" max="11786" width="11.6640625" customWidth="1"/>
    <col min="11787" max="11787" width="7.5546875" customWidth="1"/>
    <col min="11788" max="11788" width="12" customWidth="1"/>
    <col min="11789" max="11789" width="9.88671875" customWidth="1"/>
    <col min="11790" max="11790" width="7.109375" customWidth="1"/>
    <col min="12033" max="12033" width="63.88671875" customWidth="1"/>
    <col min="12034" max="12034" width="5" customWidth="1"/>
    <col min="12035" max="12035" width="4" customWidth="1"/>
    <col min="12036" max="12036" width="9.5546875" customWidth="1"/>
    <col min="12037" max="12037" width="8.5546875" customWidth="1"/>
    <col min="12038" max="12038" width="10" customWidth="1"/>
    <col min="12039" max="12039" width="5.6640625" customWidth="1"/>
    <col min="12040" max="12040" width="6" customWidth="1"/>
    <col min="12041" max="12041" width="11.88671875" customWidth="1"/>
    <col min="12042" max="12042" width="11.6640625" customWidth="1"/>
    <col min="12043" max="12043" width="7.5546875" customWidth="1"/>
    <col min="12044" max="12044" width="12" customWidth="1"/>
    <col min="12045" max="12045" width="9.88671875" customWidth="1"/>
    <col min="12046" max="12046" width="7.109375" customWidth="1"/>
    <col min="12289" max="12289" width="63.88671875" customWidth="1"/>
    <col min="12290" max="12290" width="5" customWidth="1"/>
    <col min="12291" max="12291" width="4" customWidth="1"/>
    <col min="12292" max="12292" width="9.5546875" customWidth="1"/>
    <col min="12293" max="12293" width="8.5546875" customWidth="1"/>
    <col min="12294" max="12294" width="10" customWidth="1"/>
    <col min="12295" max="12295" width="5.6640625" customWidth="1"/>
    <col min="12296" max="12296" width="6" customWidth="1"/>
    <col min="12297" max="12297" width="11.88671875" customWidth="1"/>
    <col min="12298" max="12298" width="11.6640625" customWidth="1"/>
    <col min="12299" max="12299" width="7.5546875" customWidth="1"/>
    <col min="12300" max="12300" width="12" customWidth="1"/>
    <col min="12301" max="12301" width="9.88671875" customWidth="1"/>
    <col min="12302" max="12302" width="7.109375" customWidth="1"/>
    <col min="12545" max="12545" width="63.88671875" customWidth="1"/>
    <col min="12546" max="12546" width="5" customWidth="1"/>
    <col min="12547" max="12547" width="4" customWidth="1"/>
    <col min="12548" max="12548" width="9.5546875" customWidth="1"/>
    <col min="12549" max="12549" width="8.5546875" customWidth="1"/>
    <col min="12550" max="12550" width="10" customWidth="1"/>
    <col min="12551" max="12551" width="5.6640625" customWidth="1"/>
    <col min="12552" max="12552" width="6" customWidth="1"/>
    <col min="12553" max="12553" width="11.88671875" customWidth="1"/>
    <col min="12554" max="12554" width="11.6640625" customWidth="1"/>
    <col min="12555" max="12555" width="7.5546875" customWidth="1"/>
    <col min="12556" max="12556" width="12" customWidth="1"/>
    <col min="12557" max="12557" width="9.88671875" customWidth="1"/>
    <col min="12558" max="12558" width="7.109375" customWidth="1"/>
    <col min="12801" max="12801" width="63.88671875" customWidth="1"/>
    <col min="12802" max="12802" width="5" customWidth="1"/>
    <col min="12803" max="12803" width="4" customWidth="1"/>
    <col min="12804" max="12804" width="9.5546875" customWidth="1"/>
    <col min="12805" max="12805" width="8.5546875" customWidth="1"/>
    <col min="12806" max="12806" width="10" customWidth="1"/>
    <col min="12807" max="12807" width="5.6640625" customWidth="1"/>
    <col min="12808" max="12808" width="6" customWidth="1"/>
    <col min="12809" max="12809" width="11.88671875" customWidth="1"/>
    <col min="12810" max="12810" width="11.6640625" customWidth="1"/>
    <col min="12811" max="12811" width="7.5546875" customWidth="1"/>
    <col min="12812" max="12812" width="12" customWidth="1"/>
    <col min="12813" max="12813" width="9.88671875" customWidth="1"/>
    <col min="12814" max="12814" width="7.109375" customWidth="1"/>
    <col min="13057" max="13057" width="63.88671875" customWidth="1"/>
    <col min="13058" max="13058" width="5" customWidth="1"/>
    <col min="13059" max="13059" width="4" customWidth="1"/>
    <col min="13060" max="13060" width="9.5546875" customWidth="1"/>
    <col min="13061" max="13061" width="8.5546875" customWidth="1"/>
    <col min="13062" max="13062" width="10" customWidth="1"/>
    <col min="13063" max="13063" width="5.6640625" customWidth="1"/>
    <col min="13064" max="13064" width="6" customWidth="1"/>
    <col min="13065" max="13065" width="11.88671875" customWidth="1"/>
    <col min="13066" max="13066" width="11.6640625" customWidth="1"/>
    <col min="13067" max="13067" width="7.5546875" customWidth="1"/>
    <col min="13068" max="13068" width="12" customWidth="1"/>
    <col min="13069" max="13069" width="9.88671875" customWidth="1"/>
    <col min="13070" max="13070" width="7.109375" customWidth="1"/>
    <col min="13313" max="13313" width="63.88671875" customWidth="1"/>
    <col min="13314" max="13314" width="5" customWidth="1"/>
    <col min="13315" max="13315" width="4" customWidth="1"/>
    <col min="13316" max="13316" width="9.5546875" customWidth="1"/>
    <col min="13317" max="13317" width="8.5546875" customWidth="1"/>
    <col min="13318" max="13318" width="10" customWidth="1"/>
    <col min="13319" max="13319" width="5.6640625" customWidth="1"/>
    <col min="13320" max="13320" width="6" customWidth="1"/>
    <col min="13321" max="13321" width="11.88671875" customWidth="1"/>
    <col min="13322" max="13322" width="11.6640625" customWidth="1"/>
    <col min="13323" max="13323" width="7.5546875" customWidth="1"/>
    <col min="13324" max="13324" width="12" customWidth="1"/>
    <col min="13325" max="13325" width="9.88671875" customWidth="1"/>
    <col min="13326" max="13326" width="7.109375" customWidth="1"/>
    <col min="13569" max="13569" width="63.88671875" customWidth="1"/>
    <col min="13570" max="13570" width="5" customWidth="1"/>
    <col min="13571" max="13571" width="4" customWidth="1"/>
    <col min="13572" max="13572" width="9.5546875" customWidth="1"/>
    <col min="13573" max="13573" width="8.5546875" customWidth="1"/>
    <col min="13574" max="13574" width="10" customWidth="1"/>
    <col min="13575" max="13575" width="5.6640625" customWidth="1"/>
    <col min="13576" max="13576" width="6" customWidth="1"/>
    <col min="13577" max="13577" width="11.88671875" customWidth="1"/>
    <col min="13578" max="13578" width="11.6640625" customWidth="1"/>
    <col min="13579" max="13579" width="7.5546875" customWidth="1"/>
    <col min="13580" max="13580" width="12" customWidth="1"/>
    <col min="13581" max="13581" width="9.88671875" customWidth="1"/>
    <col min="13582" max="13582" width="7.109375" customWidth="1"/>
    <col min="13825" max="13825" width="63.88671875" customWidth="1"/>
    <col min="13826" max="13826" width="5" customWidth="1"/>
    <col min="13827" max="13827" width="4" customWidth="1"/>
    <col min="13828" max="13828" width="9.5546875" customWidth="1"/>
    <col min="13829" max="13829" width="8.5546875" customWidth="1"/>
    <col min="13830" max="13830" width="10" customWidth="1"/>
    <col min="13831" max="13831" width="5.6640625" customWidth="1"/>
    <col min="13832" max="13832" width="6" customWidth="1"/>
    <col min="13833" max="13833" width="11.88671875" customWidth="1"/>
    <col min="13834" max="13834" width="11.6640625" customWidth="1"/>
    <col min="13835" max="13835" width="7.5546875" customWidth="1"/>
    <col min="13836" max="13836" width="12" customWidth="1"/>
    <col min="13837" max="13837" width="9.88671875" customWidth="1"/>
    <col min="13838" max="13838" width="7.109375" customWidth="1"/>
    <col min="14081" max="14081" width="63.88671875" customWidth="1"/>
    <col min="14082" max="14082" width="5" customWidth="1"/>
    <col min="14083" max="14083" width="4" customWidth="1"/>
    <col min="14084" max="14084" width="9.5546875" customWidth="1"/>
    <col min="14085" max="14085" width="8.5546875" customWidth="1"/>
    <col min="14086" max="14086" width="10" customWidth="1"/>
    <col min="14087" max="14087" width="5.6640625" customWidth="1"/>
    <col min="14088" max="14088" width="6" customWidth="1"/>
    <col min="14089" max="14089" width="11.88671875" customWidth="1"/>
    <col min="14090" max="14090" width="11.6640625" customWidth="1"/>
    <col min="14091" max="14091" width="7.5546875" customWidth="1"/>
    <col min="14092" max="14092" width="12" customWidth="1"/>
    <col min="14093" max="14093" width="9.88671875" customWidth="1"/>
    <col min="14094" max="14094" width="7.109375" customWidth="1"/>
    <col min="14337" max="14337" width="63.88671875" customWidth="1"/>
    <col min="14338" max="14338" width="5" customWidth="1"/>
    <col min="14339" max="14339" width="4" customWidth="1"/>
    <col min="14340" max="14340" width="9.5546875" customWidth="1"/>
    <col min="14341" max="14341" width="8.5546875" customWidth="1"/>
    <col min="14342" max="14342" width="10" customWidth="1"/>
    <col min="14343" max="14343" width="5.6640625" customWidth="1"/>
    <col min="14344" max="14344" width="6" customWidth="1"/>
    <col min="14345" max="14345" width="11.88671875" customWidth="1"/>
    <col min="14346" max="14346" width="11.6640625" customWidth="1"/>
    <col min="14347" max="14347" width="7.5546875" customWidth="1"/>
    <col min="14348" max="14348" width="12" customWidth="1"/>
    <col min="14349" max="14349" width="9.88671875" customWidth="1"/>
    <col min="14350" max="14350" width="7.109375" customWidth="1"/>
    <col min="14593" max="14593" width="63.88671875" customWidth="1"/>
    <col min="14594" max="14594" width="5" customWidth="1"/>
    <col min="14595" max="14595" width="4" customWidth="1"/>
    <col min="14596" max="14596" width="9.5546875" customWidth="1"/>
    <col min="14597" max="14597" width="8.5546875" customWidth="1"/>
    <col min="14598" max="14598" width="10" customWidth="1"/>
    <col min="14599" max="14599" width="5.6640625" customWidth="1"/>
    <col min="14600" max="14600" width="6" customWidth="1"/>
    <col min="14601" max="14601" width="11.88671875" customWidth="1"/>
    <col min="14602" max="14602" width="11.6640625" customWidth="1"/>
    <col min="14603" max="14603" width="7.5546875" customWidth="1"/>
    <col min="14604" max="14604" width="12" customWidth="1"/>
    <col min="14605" max="14605" width="9.88671875" customWidth="1"/>
    <col min="14606" max="14606" width="7.109375" customWidth="1"/>
    <col min="14849" max="14849" width="63.88671875" customWidth="1"/>
    <col min="14850" max="14850" width="5" customWidth="1"/>
    <col min="14851" max="14851" width="4" customWidth="1"/>
    <col min="14852" max="14852" width="9.5546875" customWidth="1"/>
    <col min="14853" max="14853" width="8.5546875" customWidth="1"/>
    <col min="14854" max="14854" width="10" customWidth="1"/>
    <col min="14855" max="14855" width="5.6640625" customWidth="1"/>
    <col min="14856" max="14856" width="6" customWidth="1"/>
    <col min="14857" max="14857" width="11.88671875" customWidth="1"/>
    <col min="14858" max="14858" width="11.6640625" customWidth="1"/>
    <col min="14859" max="14859" width="7.5546875" customWidth="1"/>
    <col min="14860" max="14860" width="12" customWidth="1"/>
    <col min="14861" max="14861" width="9.88671875" customWidth="1"/>
    <col min="14862" max="14862" width="7.109375" customWidth="1"/>
    <col min="15105" max="15105" width="63.88671875" customWidth="1"/>
    <col min="15106" max="15106" width="5" customWidth="1"/>
    <col min="15107" max="15107" width="4" customWidth="1"/>
    <col min="15108" max="15108" width="9.5546875" customWidth="1"/>
    <col min="15109" max="15109" width="8.5546875" customWidth="1"/>
    <col min="15110" max="15110" width="10" customWidth="1"/>
    <col min="15111" max="15111" width="5.6640625" customWidth="1"/>
    <col min="15112" max="15112" width="6" customWidth="1"/>
    <col min="15113" max="15113" width="11.88671875" customWidth="1"/>
    <col min="15114" max="15114" width="11.6640625" customWidth="1"/>
    <col min="15115" max="15115" width="7.5546875" customWidth="1"/>
    <col min="15116" max="15116" width="12" customWidth="1"/>
    <col min="15117" max="15117" width="9.88671875" customWidth="1"/>
    <col min="15118" max="15118" width="7.109375" customWidth="1"/>
    <col min="15361" max="15361" width="63.88671875" customWidth="1"/>
    <col min="15362" max="15362" width="5" customWidth="1"/>
    <col min="15363" max="15363" width="4" customWidth="1"/>
    <col min="15364" max="15364" width="9.5546875" customWidth="1"/>
    <col min="15365" max="15365" width="8.5546875" customWidth="1"/>
    <col min="15366" max="15366" width="10" customWidth="1"/>
    <col min="15367" max="15367" width="5.6640625" customWidth="1"/>
    <col min="15368" max="15368" width="6" customWidth="1"/>
    <col min="15369" max="15369" width="11.88671875" customWidth="1"/>
    <col min="15370" max="15370" width="11.6640625" customWidth="1"/>
    <col min="15371" max="15371" width="7.5546875" customWidth="1"/>
    <col min="15372" max="15372" width="12" customWidth="1"/>
    <col min="15373" max="15373" width="9.88671875" customWidth="1"/>
    <col min="15374" max="15374" width="7.109375" customWidth="1"/>
    <col min="15617" max="15617" width="63.88671875" customWidth="1"/>
    <col min="15618" max="15618" width="5" customWidth="1"/>
    <col min="15619" max="15619" width="4" customWidth="1"/>
    <col min="15620" max="15620" width="9.5546875" customWidth="1"/>
    <col min="15621" max="15621" width="8.5546875" customWidth="1"/>
    <col min="15622" max="15622" width="10" customWidth="1"/>
    <col min="15623" max="15623" width="5.6640625" customWidth="1"/>
    <col min="15624" max="15624" width="6" customWidth="1"/>
    <col min="15625" max="15625" width="11.88671875" customWidth="1"/>
    <col min="15626" max="15626" width="11.6640625" customWidth="1"/>
    <col min="15627" max="15627" width="7.5546875" customWidth="1"/>
    <col min="15628" max="15628" width="12" customWidth="1"/>
    <col min="15629" max="15629" width="9.88671875" customWidth="1"/>
    <col min="15630" max="15630" width="7.109375" customWidth="1"/>
    <col min="15873" max="15873" width="63.88671875" customWidth="1"/>
    <col min="15874" max="15874" width="5" customWidth="1"/>
    <col min="15875" max="15875" width="4" customWidth="1"/>
    <col min="15876" max="15876" width="9.5546875" customWidth="1"/>
    <col min="15877" max="15877" width="8.5546875" customWidth="1"/>
    <col min="15878" max="15878" width="10" customWidth="1"/>
    <col min="15879" max="15879" width="5.6640625" customWidth="1"/>
    <col min="15880" max="15880" width="6" customWidth="1"/>
    <col min="15881" max="15881" width="11.88671875" customWidth="1"/>
    <col min="15882" max="15882" width="11.6640625" customWidth="1"/>
    <col min="15883" max="15883" width="7.5546875" customWidth="1"/>
    <col min="15884" max="15884" width="12" customWidth="1"/>
    <col min="15885" max="15885" width="9.88671875" customWidth="1"/>
    <col min="15886" max="15886" width="7.109375" customWidth="1"/>
    <col min="16129" max="16129" width="63.88671875" customWidth="1"/>
    <col min="16130" max="16130" width="5" customWidth="1"/>
    <col min="16131" max="16131" width="4" customWidth="1"/>
    <col min="16132" max="16132" width="9.5546875" customWidth="1"/>
    <col min="16133" max="16133" width="8.5546875" customWidth="1"/>
    <col min="16134" max="16134" width="10" customWidth="1"/>
    <col min="16135" max="16135" width="5.6640625" customWidth="1"/>
    <col min="16136" max="16136" width="6" customWidth="1"/>
    <col min="16137" max="16137" width="11.88671875" customWidth="1"/>
    <col min="16138" max="16138" width="11.6640625" customWidth="1"/>
    <col min="16139" max="16139" width="7.5546875" customWidth="1"/>
    <col min="16140" max="16140" width="12" customWidth="1"/>
    <col min="16141" max="16141" width="9.88671875" customWidth="1"/>
    <col min="16142" max="16142" width="7.109375" customWidth="1"/>
  </cols>
  <sheetData>
    <row r="1" spans="1:16" s="1" customFormat="1" ht="15" customHeight="1" x14ac:dyDescent="0.25">
      <c r="I1" s="95" t="s">
        <v>248</v>
      </c>
      <c r="J1" s="95"/>
      <c r="K1" s="95"/>
      <c r="L1" s="95"/>
      <c r="M1" s="95"/>
    </row>
    <row r="2" spans="1:16" s="1" customFormat="1" ht="13.8" x14ac:dyDescent="0.25">
      <c r="H2" s="194"/>
      <c r="I2" s="95"/>
      <c r="J2" s="95"/>
      <c r="K2" s="95"/>
      <c r="L2" s="95"/>
      <c r="M2" s="95"/>
    </row>
    <row r="3" spans="1:16" s="1" customFormat="1" ht="3" hidden="1" customHeight="1" x14ac:dyDescent="0.25">
      <c r="H3" s="194"/>
      <c r="I3" s="95"/>
      <c r="J3" s="95"/>
      <c r="K3" s="95"/>
      <c r="L3" s="95"/>
      <c r="M3" s="95"/>
    </row>
    <row r="4" spans="1:16" s="1" customFormat="1" ht="13.8" x14ac:dyDescent="0.25">
      <c r="A4" s="5" t="s">
        <v>118</v>
      </c>
      <c r="B4" s="5"/>
      <c r="C4" s="5"/>
      <c r="D4" s="5"/>
      <c r="E4" s="5"/>
      <c r="F4" s="5"/>
      <c r="G4" s="5"/>
      <c r="H4" s="5"/>
      <c r="I4" s="5"/>
      <c r="J4" s="5"/>
      <c r="K4" s="5"/>
      <c r="L4" s="5"/>
      <c r="M4" s="5"/>
      <c r="N4" s="99"/>
      <c r="O4" s="99"/>
      <c r="P4" s="99"/>
    </row>
    <row r="5" spans="1:16" s="1" customFormat="1" ht="15" customHeight="1" x14ac:dyDescent="0.25">
      <c r="A5" s="96" t="str">
        <f>IF([1]ЗАПОЛНИТЬ!$F$7=1,CONCATENATE([1]шапки!A5),CONCATENATE([1]шапки!A5,[1]шапки!C5))</f>
        <v>про надходження і використання інших надходжень спеціального фонду (форма</v>
      </c>
      <c r="B5" s="96"/>
      <c r="C5" s="96"/>
      <c r="D5" s="96"/>
      <c r="E5" s="96"/>
      <c r="F5" s="96"/>
      <c r="G5" s="96"/>
      <c r="H5" s="96"/>
      <c r="I5" s="97" t="str">
        <f>IF([1]ЗАПОЛНИТЬ!$F$7=1,[1]шапки!C5,[1]шапки!D5)</f>
        <v xml:space="preserve">№ 4-3д, </v>
      </c>
      <c r="J5" s="99" t="str">
        <f>IF([1]ЗАПОЛНИТЬ!$F$7=1,[1]шапки!D5,"")</f>
        <v>№ 4-3м)</v>
      </c>
      <c r="K5" s="99"/>
      <c r="L5" s="101"/>
      <c r="M5" s="101"/>
      <c r="N5" s="99"/>
      <c r="O5" s="99"/>
      <c r="P5" s="99"/>
    </row>
    <row r="6" spans="1:16" s="1" customFormat="1" ht="13.5" customHeight="1" x14ac:dyDescent="0.25">
      <c r="A6" s="5" t="str">
        <f>CONCATENATE("за ",[1]ЗАПОЛНИТЬ!$B$17," ",[1]ЗАПОЛНИТЬ!$C$17)</f>
        <v>за І квартал 2016 р.</v>
      </c>
      <c r="B6" s="5"/>
      <c r="C6" s="5"/>
      <c r="D6" s="5"/>
      <c r="E6" s="5"/>
      <c r="F6" s="5"/>
      <c r="G6" s="5"/>
      <c r="H6" s="5"/>
      <c r="I6" s="5"/>
      <c r="J6" s="5"/>
      <c r="K6" s="5"/>
      <c r="L6" s="5"/>
      <c r="M6" s="5"/>
    </row>
    <row r="7" spans="1:16" s="21" customFormat="1" ht="10.199999999999999" hidden="1" x14ac:dyDescent="0.2"/>
    <row r="8" spans="1:16" s="21" customFormat="1" ht="9.75" customHeight="1" x14ac:dyDescent="0.2">
      <c r="M8" s="102" t="s">
        <v>2</v>
      </c>
      <c r="N8" s="102"/>
    </row>
    <row r="9" spans="1:16" s="21" customFormat="1" ht="22.5" customHeight="1" x14ac:dyDescent="0.25">
      <c r="A9" s="196" t="s">
        <v>3</v>
      </c>
      <c r="B9" s="104" t="str">
        <f>[1]ЗАПОЛНИТЬ!B3</f>
        <v>Відділ освіти Амур - Нижньодніпровської районної у місті ради</v>
      </c>
      <c r="C9" s="104"/>
      <c r="D9" s="104"/>
      <c r="E9" s="104"/>
      <c r="F9" s="104"/>
      <c r="G9" s="104"/>
      <c r="H9" s="104"/>
      <c r="I9" s="104"/>
      <c r="J9" s="104"/>
      <c r="K9" s="197"/>
      <c r="L9" s="198" t="str">
        <f>[1]ЗАПОЛНИТЬ!A13</f>
        <v>за ЄДРПОУ</v>
      </c>
      <c r="M9" s="106" t="str">
        <f>[1]ЗАПОЛНИТЬ!B13</f>
        <v>37969169</v>
      </c>
      <c r="N9" s="106"/>
    </row>
    <row r="10" spans="1:16" s="21" customFormat="1" ht="11.25" customHeight="1" x14ac:dyDescent="0.25">
      <c r="A10" s="107" t="s">
        <v>5</v>
      </c>
      <c r="B10" s="108" t="str">
        <f>[1]ЗАПОЛНИТЬ!B5</f>
        <v>49023,м. Дніпропетровськ, пр.Мануйлівський,31</v>
      </c>
      <c r="C10" s="108"/>
      <c r="D10" s="108"/>
      <c r="E10" s="108"/>
      <c r="F10" s="108"/>
      <c r="G10" s="108"/>
      <c r="H10" s="108"/>
      <c r="I10" s="108"/>
      <c r="J10" s="108"/>
      <c r="K10" s="200"/>
      <c r="L10" s="198" t="str">
        <f>[1]ЗАПОЛНИТЬ!A14</f>
        <v>за КОАТУУ</v>
      </c>
      <c r="M10" s="106">
        <f>[1]ЗАПОЛНИТЬ!B14</f>
        <v>1210136300</v>
      </c>
      <c r="N10" s="106"/>
    </row>
    <row r="11" spans="1:16" s="21" customFormat="1" ht="11.25" customHeight="1" x14ac:dyDescent="0.2">
      <c r="A11" s="107" t="str">
        <f>[1]Ф.4.2.КФК15!A11</f>
        <v>Організаційно-правова форма господарювання</v>
      </c>
      <c r="B11" s="108" t="str">
        <f>[1]ЗАПОЛНИТЬ!D15</f>
        <v>Орган місцевого самоврядування</v>
      </c>
      <c r="C11" s="108"/>
      <c r="D11" s="108"/>
      <c r="E11" s="108"/>
      <c r="F11" s="108"/>
      <c r="G11" s="108"/>
      <c r="H11" s="108"/>
      <c r="I11" s="108"/>
      <c r="J11" s="108"/>
      <c r="K11" s="200"/>
      <c r="L11" s="198" t="str">
        <f>[1]ЗАПОЛНИТЬ!A15</f>
        <v>за КОПФГ</v>
      </c>
      <c r="M11" s="109">
        <f>[1]ЗАПОЛНИТЬ!B15</f>
        <v>420</v>
      </c>
      <c r="N11" s="109"/>
    </row>
    <row r="12" spans="1:16" s="21" customFormat="1" ht="11.25" customHeight="1" x14ac:dyDescent="0.2">
      <c r="A12" s="242" t="s">
        <v>119</v>
      </c>
      <c r="B12" s="242"/>
      <c r="C12" s="207"/>
      <c r="D12" s="111" t="str">
        <f>[1]ЗАПОЛНИТЬ!H9</f>
        <v>-</v>
      </c>
      <c r="E12" s="243" t="str">
        <f>IF(D12&gt;0,VLOOKUP(D12,'[1]ДовидникКВК(ГОС)'!A$1:B$65536,2,FALSE),"")</f>
        <v>-</v>
      </c>
      <c r="F12" s="243"/>
      <c r="G12" s="243"/>
      <c r="H12" s="243"/>
      <c r="I12" s="243"/>
      <c r="J12" s="243"/>
      <c r="K12" s="244"/>
      <c r="L12" s="114"/>
      <c r="M12" s="114"/>
      <c r="N12" s="199"/>
    </row>
    <row r="13" spans="1:16" s="21" customFormat="1" ht="10.199999999999999" x14ac:dyDescent="0.2">
      <c r="A13" s="110" t="s">
        <v>120</v>
      </c>
      <c r="B13" s="110"/>
      <c r="C13" s="207"/>
      <c r="D13" s="265"/>
      <c r="E13" s="118" t="str">
        <f>IF(D13&gt;0,VLOOKUP(D13,[1]ДовидникКПК!B$1:C$65536,2,FALSE),"")</f>
        <v/>
      </c>
      <c r="F13" s="118"/>
      <c r="G13" s="118"/>
      <c r="H13" s="118"/>
      <c r="I13" s="118"/>
      <c r="J13" s="118"/>
      <c r="K13" s="118"/>
      <c r="L13" s="118"/>
      <c r="M13" s="118"/>
      <c r="N13" s="199"/>
    </row>
    <row r="14" spans="1:16" s="21" customFormat="1" ht="12" customHeight="1" x14ac:dyDescent="0.2">
      <c r="A14" s="110" t="s">
        <v>8</v>
      </c>
      <c r="B14" s="110"/>
      <c r="C14" s="207"/>
      <c r="D14" s="201" t="str">
        <f>[1]ЗАПОЛНИТЬ!H10</f>
        <v>10</v>
      </c>
      <c r="E14" s="112" t="str">
        <f>[1]ЗАПОЛНИТЬ!I10</f>
        <v>Орган з питань освіти і науки</v>
      </c>
      <c r="F14" s="112"/>
      <c r="G14" s="112"/>
      <c r="H14" s="112"/>
      <c r="I14" s="112"/>
      <c r="J14" s="112"/>
      <c r="K14" s="112"/>
      <c r="L14" s="112"/>
      <c r="M14" s="112"/>
      <c r="N14" s="199"/>
    </row>
    <row r="15" spans="1:16" s="21" customFormat="1" ht="43.5" customHeight="1" x14ac:dyDescent="0.2">
      <c r="A15" s="110" t="s">
        <v>121</v>
      </c>
      <c r="B15" s="110"/>
      <c r="C15" s="207"/>
      <c r="D15" s="172" t="s">
        <v>258</v>
      </c>
      <c r="E15" s="112" t="str">
        <f>IF(D15&gt;0,VLOOKUP(D15,[1]ДовидникКФК!A$1:B$65536,2,FALSE),"")</f>
        <v>Централізовані бухгалтерії обласних, міських, районних відділів освіти</v>
      </c>
      <c r="F15" s="112"/>
      <c r="G15" s="112"/>
      <c r="H15" s="112"/>
      <c r="I15" s="112"/>
      <c r="J15" s="112"/>
      <c r="K15" s="112"/>
      <c r="L15" s="112"/>
      <c r="M15" s="112"/>
      <c r="N15" s="199"/>
    </row>
    <row r="16" spans="1:16" s="21" customFormat="1" ht="10.199999999999999" x14ac:dyDescent="0.2">
      <c r="A16" s="122" t="s">
        <v>249</v>
      </c>
    </row>
    <row r="17" spans="1:14" s="21" customFormat="1" ht="10.8" thickBot="1" x14ac:dyDescent="0.25">
      <c r="A17" s="122" t="s">
        <v>10</v>
      </c>
    </row>
    <row r="18" spans="1:14" s="21" customFormat="1" ht="20.25" customHeight="1" thickTop="1" thickBot="1" x14ac:dyDescent="0.25">
      <c r="A18" s="29" t="s">
        <v>124</v>
      </c>
      <c r="B18" s="123" t="s">
        <v>235</v>
      </c>
      <c r="C18" s="123" t="s">
        <v>13</v>
      </c>
      <c r="D18" s="123" t="s">
        <v>250</v>
      </c>
      <c r="E18" s="123" t="s">
        <v>251</v>
      </c>
      <c r="F18" s="123" t="s">
        <v>127</v>
      </c>
      <c r="G18" s="123"/>
      <c r="H18" s="123" t="s">
        <v>252</v>
      </c>
      <c r="I18" s="123" t="s">
        <v>238</v>
      </c>
      <c r="J18" s="123" t="s">
        <v>132</v>
      </c>
      <c r="K18" s="123"/>
      <c r="L18" s="123" t="s">
        <v>133</v>
      </c>
      <c r="M18" s="123" t="s">
        <v>134</v>
      </c>
      <c r="N18" s="123"/>
    </row>
    <row r="19" spans="1:14" s="21" customFormat="1" ht="11.4" thickTop="1" thickBot="1" x14ac:dyDescent="0.25">
      <c r="A19" s="29"/>
      <c r="B19" s="123"/>
      <c r="C19" s="123"/>
      <c r="D19" s="123"/>
      <c r="E19" s="123"/>
      <c r="F19" s="123" t="s">
        <v>135</v>
      </c>
      <c r="G19" s="124" t="s">
        <v>136</v>
      </c>
      <c r="H19" s="123"/>
      <c r="I19" s="123"/>
      <c r="J19" s="123" t="s">
        <v>135</v>
      </c>
      <c r="K19" s="124" t="s">
        <v>142</v>
      </c>
      <c r="L19" s="123"/>
      <c r="M19" s="123" t="s">
        <v>135</v>
      </c>
      <c r="N19" s="266" t="s">
        <v>136</v>
      </c>
    </row>
    <row r="20" spans="1:14" s="21" customFormat="1" ht="60" customHeight="1" thickTop="1" thickBot="1" x14ac:dyDescent="0.25">
      <c r="A20" s="29"/>
      <c r="B20" s="123"/>
      <c r="C20" s="123"/>
      <c r="D20" s="123"/>
      <c r="E20" s="123"/>
      <c r="F20" s="123"/>
      <c r="G20" s="124"/>
      <c r="H20" s="123"/>
      <c r="I20" s="123"/>
      <c r="J20" s="123"/>
      <c r="K20" s="124"/>
      <c r="L20" s="123"/>
      <c r="M20" s="123"/>
      <c r="N20" s="266"/>
    </row>
    <row r="21" spans="1:14" s="21" customFormat="1" ht="11.4" thickTop="1" thickBot="1" x14ac:dyDescent="0.25">
      <c r="A21" s="247">
        <v>1</v>
      </c>
      <c r="B21" s="247">
        <v>2</v>
      </c>
      <c r="C21" s="247">
        <v>3</v>
      </c>
      <c r="D21" s="247">
        <v>4</v>
      </c>
      <c r="E21" s="247">
        <v>5</v>
      </c>
      <c r="F21" s="247">
        <v>6</v>
      </c>
      <c r="G21" s="247">
        <v>7</v>
      </c>
      <c r="H21" s="247">
        <v>8</v>
      </c>
      <c r="I21" s="247">
        <v>9</v>
      </c>
      <c r="J21" s="247">
        <v>10</v>
      </c>
      <c r="K21" s="247">
        <v>11</v>
      </c>
      <c r="L21" s="247">
        <v>12</v>
      </c>
      <c r="M21" s="247">
        <v>13</v>
      </c>
      <c r="N21" s="247">
        <v>14</v>
      </c>
    </row>
    <row r="22" spans="1:14" s="21" customFormat="1" ht="11.4" thickTop="1" thickBot="1" x14ac:dyDescent="0.25">
      <c r="A22" s="64" t="s">
        <v>253</v>
      </c>
      <c r="B22" s="64" t="s">
        <v>144</v>
      </c>
      <c r="C22" s="128" t="s">
        <v>145</v>
      </c>
      <c r="D22" s="129">
        <f>D24+D59+D79+D84</f>
        <v>0</v>
      </c>
      <c r="E22" s="129">
        <f>E26+E29+E32+E33+E37+E45+E46+E86+E54</f>
        <v>0</v>
      </c>
      <c r="F22" s="129">
        <f t="shared" ref="F22:L22" si="0">F24+F59+F79+F84</f>
        <v>0</v>
      </c>
      <c r="G22" s="129">
        <f t="shared" si="0"/>
        <v>0</v>
      </c>
      <c r="H22" s="129">
        <f t="shared" si="0"/>
        <v>0</v>
      </c>
      <c r="I22" s="129">
        <f t="shared" si="0"/>
        <v>0</v>
      </c>
      <c r="J22" s="129">
        <f t="shared" si="0"/>
        <v>0</v>
      </c>
      <c r="K22" s="129">
        <f t="shared" si="0"/>
        <v>0</v>
      </c>
      <c r="L22" s="129">
        <f t="shared" si="0"/>
        <v>0</v>
      </c>
      <c r="M22" s="129">
        <f>F22-H22+I22-J22</f>
        <v>0</v>
      </c>
      <c r="N22" s="129">
        <f>N24+N59+N79+N84</f>
        <v>0</v>
      </c>
    </row>
    <row r="23" spans="1:14" s="21" customFormat="1" ht="11.4" thickTop="1" thickBot="1" x14ac:dyDescent="0.25">
      <c r="A23" s="125" t="s">
        <v>158</v>
      </c>
      <c r="B23" s="64"/>
      <c r="C23" s="128"/>
      <c r="D23" s="129"/>
      <c r="E23" s="129"/>
      <c r="F23" s="129"/>
      <c r="G23" s="129"/>
      <c r="H23" s="129"/>
      <c r="I23" s="129"/>
      <c r="J23" s="129"/>
      <c r="K23" s="129"/>
      <c r="L23" s="129"/>
      <c r="M23" s="129"/>
      <c r="N23" s="129"/>
    </row>
    <row r="24" spans="1:14" s="21" customFormat="1" ht="11.4" thickTop="1" thickBot="1" x14ac:dyDescent="0.25">
      <c r="A24" s="125" t="s">
        <v>159</v>
      </c>
      <c r="B24" s="64">
        <v>2000</v>
      </c>
      <c r="C24" s="128" t="s">
        <v>147</v>
      </c>
      <c r="D24" s="129">
        <f t="shared" ref="D24:J24" si="1">D25+D30+D47+D50+D54+D58</f>
        <v>0</v>
      </c>
      <c r="E24" s="129">
        <v>0</v>
      </c>
      <c r="F24" s="129">
        <f>F25+F30+F47+F50+F54+F58</f>
        <v>0</v>
      </c>
      <c r="G24" s="129">
        <f>G25+G30+G47+G50+G54+G58</f>
        <v>0</v>
      </c>
      <c r="H24" s="129">
        <f t="shared" si="1"/>
        <v>0</v>
      </c>
      <c r="I24" s="129">
        <f t="shared" si="1"/>
        <v>0</v>
      </c>
      <c r="J24" s="129">
        <f t="shared" si="1"/>
        <v>0</v>
      </c>
      <c r="K24" s="129">
        <f>K25+K30+K47+K50+K54+K58</f>
        <v>0</v>
      </c>
      <c r="L24" s="129">
        <f>L25+L30+L47+L50+L54+L58</f>
        <v>0</v>
      </c>
      <c r="M24" s="129">
        <f>F24-H24+I24-J24</f>
        <v>0</v>
      </c>
      <c r="N24" s="129">
        <f>N25+N30+N47+N50+N54+N58</f>
        <v>0</v>
      </c>
    </row>
    <row r="25" spans="1:14" s="21" customFormat="1" ht="11.4" thickTop="1" thickBot="1" x14ac:dyDescent="0.25">
      <c r="A25" s="133" t="s">
        <v>161</v>
      </c>
      <c r="B25" s="64">
        <v>2100</v>
      </c>
      <c r="C25" s="128" t="s">
        <v>149</v>
      </c>
      <c r="D25" s="129">
        <f>D26+D29</f>
        <v>0</v>
      </c>
      <c r="E25" s="129">
        <v>0</v>
      </c>
      <c r="F25" s="129">
        <f t="shared" ref="F25:L25" si="2">F26+F29</f>
        <v>0</v>
      </c>
      <c r="G25" s="129">
        <f t="shared" si="2"/>
        <v>0</v>
      </c>
      <c r="H25" s="129">
        <f t="shared" si="2"/>
        <v>0</v>
      </c>
      <c r="I25" s="129">
        <f t="shared" si="2"/>
        <v>0</v>
      </c>
      <c r="J25" s="129">
        <f t="shared" si="2"/>
        <v>0</v>
      </c>
      <c r="K25" s="129">
        <f t="shared" si="2"/>
        <v>0</v>
      </c>
      <c r="L25" s="129">
        <f t="shared" si="2"/>
        <v>0</v>
      </c>
      <c r="M25" s="129">
        <f t="shared" ref="M25:M85" si="3">F25-H25+I25-J25</f>
        <v>0</v>
      </c>
      <c r="N25" s="129">
        <f>N26+N29</f>
        <v>0</v>
      </c>
    </row>
    <row r="26" spans="1:14" s="21" customFormat="1" ht="11.4" thickTop="1" thickBot="1" x14ac:dyDescent="0.25">
      <c r="A26" s="134" t="s">
        <v>163</v>
      </c>
      <c r="B26" s="135">
        <v>2110</v>
      </c>
      <c r="C26" s="216" t="s">
        <v>151</v>
      </c>
      <c r="D26" s="267">
        <f t="shared" ref="D26:L26" si="4">SUM(D27:D28)</f>
        <v>0</v>
      </c>
      <c r="E26" s="268">
        <v>0</v>
      </c>
      <c r="F26" s="267">
        <f>SUM(F27:F28)</f>
        <v>0</v>
      </c>
      <c r="G26" s="267">
        <f>SUM(G27:G28)</f>
        <v>0</v>
      </c>
      <c r="H26" s="267">
        <f t="shared" si="4"/>
        <v>0</v>
      </c>
      <c r="I26" s="267">
        <f t="shared" si="4"/>
        <v>0</v>
      </c>
      <c r="J26" s="267">
        <f t="shared" si="4"/>
        <v>0</v>
      </c>
      <c r="K26" s="267">
        <f>SUM(K27:K28)</f>
        <v>0</v>
      </c>
      <c r="L26" s="267">
        <f t="shared" si="4"/>
        <v>0</v>
      </c>
      <c r="M26" s="129">
        <f t="shared" si="3"/>
        <v>0</v>
      </c>
      <c r="N26" s="267">
        <f>SUM(N27:N28)</f>
        <v>0</v>
      </c>
    </row>
    <row r="27" spans="1:14" s="21" customFormat="1" ht="11.4" thickTop="1" thickBot="1" x14ac:dyDescent="0.25">
      <c r="A27" s="136" t="s">
        <v>164</v>
      </c>
      <c r="B27" s="125">
        <v>2111</v>
      </c>
      <c r="C27" s="248" t="s">
        <v>153</v>
      </c>
      <c r="D27" s="269">
        <v>0</v>
      </c>
      <c r="E27" s="270">
        <v>0</v>
      </c>
      <c r="F27" s="269">
        <v>0</v>
      </c>
      <c r="G27" s="269">
        <v>0</v>
      </c>
      <c r="H27" s="269">
        <v>0</v>
      </c>
      <c r="I27" s="269">
        <v>0</v>
      </c>
      <c r="J27" s="269">
        <v>0</v>
      </c>
      <c r="K27" s="269">
        <v>0</v>
      </c>
      <c r="L27" s="269">
        <v>0</v>
      </c>
      <c r="M27" s="129">
        <f t="shared" si="3"/>
        <v>0</v>
      </c>
      <c r="N27" s="269">
        <v>0</v>
      </c>
    </row>
    <row r="28" spans="1:14" s="21" customFormat="1" ht="11.4" thickTop="1" thickBot="1" x14ac:dyDescent="0.25">
      <c r="A28" s="136" t="s">
        <v>165</v>
      </c>
      <c r="B28" s="125">
        <v>2112</v>
      </c>
      <c r="C28" s="248" t="s">
        <v>155</v>
      </c>
      <c r="D28" s="269">
        <v>0</v>
      </c>
      <c r="E28" s="270">
        <v>0</v>
      </c>
      <c r="F28" s="269">
        <v>0</v>
      </c>
      <c r="G28" s="269">
        <v>0</v>
      </c>
      <c r="H28" s="269">
        <v>0</v>
      </c>
      <c r="I28" s="269">
        <v>0</v>
      </c>
      <c r="J28" s="269">
        <v>0</v>
      </c>
      <c r="K28" s="269">
        <v>0</v>
      </c>
      <c r="L28" s="269">
        <v>0</v>
      </c>
      <c r="M28" s="129">
        <f t="shared" si="3"/>
        <v>0</v>
      </c>
      <c r="N28" s="269">
        <v>0</v>
      </c>
    </row>
    <row r="29" spans="1:14" s="21" customFormat="1" ht="11.25" customHeight="1" thickTop="1" thickBot="1" x14ac:dyDescent="0.25">
      <c r="A29" s="137" t="s">
        <v>166</v>
      </c>
      <c r="B29" s="135">
        <v>2120</v>
      </c>
      <c r="C29" s="216" t="s">
        <v>157</v>
      </c>
      <c r="D29" s="268">
        <v>0</v>
      </c>
      <c r="E29" s="268">
        <v>0</v>
      </c>
      <c r="F29" s="268">
        <v>0</v>
      </c>
      <c r="G29" s="268">
        <v>0</v>
      </c>
      <c r="H29" s="268">
        <v>0</v>
      </c>
      <c r="I29" s="268">
        <v>0</v>
      </c>
      <c r="J29" s="268">
        <v>0</v>
      </c>
      <c r="K29" s="268">
        <v>0</v>
      </c>
      <c r="L29" s="268">
        <v>0</v>
      </c>
      <c r="M29" s="129">
        <f t="shared" si="3"/>
        <v>0</v>
      </c>
      <c r="N29" s="268">
        <v>0</v>
      </c>
    </row>
    <row r="30" spans="1:14" s="21" customFormat="1" ht="11.4" thickTop="1" thickBot="1" x14ac:dyDescent="0.25">
      <c r="A30" s="138" t="s">
        <v>167</v>
      </c>
      <c r="B30" s="64">
        <v>2200</v>
      </c>
      <c r="C30" s="128" t="s">
        <v>160</v>
      </c>
      <c r="D30" s="271">
        <f>SUM(D31:D37)+D44</f>
        <v>0</v>
      </c>
      <c r="E30" s="271">
        <v>0</v>
      </c>
      <c r="F30" s="271">
        <f t="shared" ref="F30:L30" si="5">SUM(F31:F37)+F44</f>
        <v>0</v>
      </c>
      <c r="G30" s="271">
        <f t="shared" si="5"/>
        <v>0</v>
      </c>
      <c r="H30" s="271">
        <f t="shared" si="5"/>
        <v>0</v>
      </c>
      <c r="I30" s="271">
        <f t="shared" si="5"/>
        <v>0</v>
      </c>
      <c r="J30" s="271">
        <f t="shared" si="5"/>
        <v>0</v>
      </c>
      <c r="K30" s="271">
        <f t="shared" si="5"/>
        <v>0</v>
      </c>
      <c r="L30" s="271">
        <f t="shared" si="5"/>
        <v>0</v>
      </c>
      <c r="M30" s="129">
        <f t="shared" si="3"/>
        <v>0</v>
      </c>
      <c r="N30" s="271">
        <f>SUM(N31:N37)+N44</f>
        <v>0</v>
      </c>
    </row>
    <row r="31" spans="1:14" s="21" customFormat="1" ht="11.4" thickTop="1" thickBot="1" x14ac:dyDescent="0.25">
      <c r="A31" s="134" t="s">
        <v>168</v>
      </c>
      <c r="B31" s="135">
        <v>2210</v>
      </c>
      <c r="C31" s="216" t="s">
        <v>162</v>
      </c>
      <c r="D31" s="268">
        <v>0</v>
      </c>
      <c r="E31" s="267">
        <v>0</v>
      </c>
      <c r="F31" s="268">
        <v>0</v>
      </c>
      <c r="G31" s="268">
        <v>0</v>
      </c>
      <c r="H31" s="268">
        <v>0</v>
      </c>
      <c r="I31" s="268">
        <v>0</v>
      </c>
      <c r="J31" s="268">
        <v>0</v>
      </c>
      <c r="K31" s="268">
        <v>0</v>
      </c>
      <c r="L31" s="268">
        <v>0</v>
      </c>
      <c r="M31" s="129">
        <f t="shared" si="3"/>
        <v>0</v>
      </c>
      <c r="N31" s="268">
        <v>0</v>
      </c>
    </row>
    <row r="32" spans="1:14" s="21" customFormat="1" ht="11.4" thickTop="1" thickBot="1" x14ac:dyDescent="0.25">
      <c r="A32" s="134" t="s">
        <v>169</v>
      </c>
      <c r="B32" s="135">
        <v>2220</v>
      </c>
      <c r="C32" s="135">
        <v>100</v>
      </c>
      <c r="D32" s="268">
        <v>0</v>
      </c>
      <c r="E32" s="268">
        <v>0</v>
      </c>
      <c r="F32" s="268">
        <v>0</v>
      </c>
      <c r="G32" s="268">
        <v>0</v>
      </c>
      <c r="H32" s="268">
        <v>0</v>
      </c>
      <c r="I32" s="268">
        <v>0</v>
      </c>
      <c r="J32" s="268">
        <v>0</v>
      </c>
      <c r="K32" s="268">
        <v>0</v>
      </c>
      <c r="L32" s="268">
        <v>0</v>
      </c>
      <c r="M32" s="129">
        <f t="shared" si="3"/>
        <v>0</v>
      </c>
      <c r="N32" s="268">
        <v>0</v>
      </c>
    </row>
    <row r="33" spans="1:14" s="21" customFormat="1" ht="11.4" thickTop="1" thickBot="1" x14ac:dyDescent="0.25">
      <c r="A33" s="134" t="s">
        <v>170</v>
      </c>
      <c r="B33" s="135">
        <v>2230</v>
      </c>
      <c r="C33" s="135">
        <v>110</v>
      </c>
      <c r="D33" s="268">
        <v>0</v>
      </c>
      <c r="E33" s="268">
        <v>0</v>
      </c>
      <c r="F33" s="268">
        <v>0</v>
      </c>
      <c r="G33" s="268">
        <v>0</v>
      </c>
      <c r="H33" s="268">
        <v>0</v>
      </c>
      <c r="I33" s="268">
        <v>0</v>
      </c>
      <c r="J33" s="268">
        <v>0</v>
      </c>
      <c r="K33" s="268">
        <v>0</v>
      </c>
      <c r="L33" s="268">
        <v>0</v>
      </c>
      <c r="M33" s="129">
        <f t="shared" si="3"/>
        <v>0</v>
      </c>
      <c r="N33" s="268">
        <v>0</v>
      </c>
    </row>
    <row r="34" spans="1:14" s="21" customFormat="1" ht="11.4" thickTop="1" thickBot="1" x14ac:dyDescent="0.25">
      <c r="A34" s="134" t="s">
        <v>171</v>
      </c>
      <c r="B34" s="135">
        <v>2240</v>
      </c>
      <c r="C34" s="135">
        <v>120</v>
      </c>
      <c r="D34" s="268">
        <v>0</v>
      </c>
      <c r="E34" s="267">
        <v>0</v>
      </c>
      <c r="F34" s="268">
        <v>0</v>
      </c>
      <c r="G34" s="268">
        <v>0</v>
      </c>
      <c r="H34" s="268">
        <v>0</v>
      </c>
      <c r="I34" s="268">
        <v>0</v>
      </c>
      <c r="J34" s="268">
        <v>0</v>
      </c>
      <c r="K34" s="268">
        <v>0</v>
      </c>
      <c r="L34" s="268">
        <v>0</v>
      </c>
      <c r="M34" s="129">
        <f t="shared" si="3"/>
        <v>0</v>
      </c>
      <c r="N34" s="268">
        <v>0</v>
      </c>
    </row>
    <row r="35" spans="1:14" s="21" customFormat="1" ht="11.4" thickTop="1" thickBot="1" x14ac:dyDescent="0.25">
      <c r="A35" s="134" t="s">
        <v>172</v>
      </c>
      <c r="B35" s="135">
        <v>2250</v>
      </c>
      <c r="C35" s="135">
        <v>130</v>
      </c>
      <c r="D35" s="268">
        <v>0</v>
      </c>
      <c r="E35" s="267">
        <v>0</v>
      </c>
      <c r="F35" s="268">
        <v>0</v>
      </c>
      <c r="G35" s="268">
        <v>0</v>
      </c>
      <c r="H35" s="268">
        <v>0</v>
      </c>
      <c r="I35" s="268">
        <v>0</v>
      </c>
      <c r="J35" s="268">
        <v>0</v>
      </c>
      <c r="K35" s="268">
        <v>0</v>
      </c>
      <c r="L35" s="268">
        <v>0</v>
      </c>
      <c r="M35" s="129">
        <f t="shared" si="3"/>
        <v>0</v>
      </c>
      <c r="N35" s="268">
        <v>0</v>
      </c>
    </row>
    <row r="36" spans="1:14" s="21" customFormat="1" ht="12.75" customHeight="1" thickTop="1" thickBot="1" x14ac:dyDescent="0.25">
      <c r="A36" s="137" t="s">
        <v>173</v>
      </c>
      <c r="B36" s="135">
        <v>2260</v>
      </c>
      <c r="C36" s="135">
        <v>140</v>
      </c>
      <c r="D36" s="268">
        <v>0</v>
      </c>
      <c r="E36" s="267">
        <v>0</v>
      </c>
      <c r="F36" s="268">
        <v>0</v>
      </c>
      <c r="G36" s="268">
        <v>0</v>
      </c>
      <c r="H36" s="268">
        <v>0</v>
      </c>
      <c r="I36" s="268">
        <v>0</v>
      </c>
      <c r="J36" s="268">
        <v>0</v>
      </c>
      <c r="K36" s="268">
        <v>0</v>
      </c>
      <c r="L36" s="268">
        <v>0</v>
      </c>
      <c r="M36" s="129">
        <f t="shared" si="3"/>
        <v>0</v>
      </c>
      <c r="N36" s="268">
        <v>0</v>
      </c>
    </row>
    <row r="37" spans="1:14" s="21" customFormat="1" ht="11.4" thickTop="1" thickBot="1" x14ac:dyDescent="0.25">
      <c r="A37" s="137" t="s">
        <v>174</v>
      </c>
      <c r="B37" s="135">
        <v>2270</v>
      </c>
      <c r="C37" s="135">
        <v>150</v>
      </c>
      <c r="D37" s="267">
        <f>SUM(D38:D43)</f>
        <v>0</v>
      </c>
      <c r="E37" s="268">
        <v>0</v>
      </c>
      <c r="F37" s="267">
        <f t="shared" ref="F37:L37" si="6">SUM(F38:F43)</f>
        <v>0</v>
      </c>
      <c r="G37" s="267">
        <f t="shared" si="6"/>
        <v>0</v>
      </c>
      <c r="H37" s="267">
        <f t="shared" si="6"/>
        <v>0</v>
      </c>
      <c r="I37" s="267">
        <f t="shared" si="6"/>
        <v>0</v>
      </c>
      <c r="J37" s="267">
        <f t="shared" si="6"/>
        <v>0</v>
      </c>
      <c r="K37" s="267">
        <f t="shared" si="6"/>
        <v>0</v>
      </c>
      <c r="L37" s="267">
        <f t="shared" si="6"/>
        <v>0</v>
      </c>
      <c r="M37" s="129">
        <f t="shared" si="3"/>
        <v>0</v>
      </c>
      <c r="N37" s="267">
        <f>SUM(N38:N43)</f>
        <v>0</v>
      </c>
    </row>
    <row r="38" spans="1:14" s="21" customFormat="1" ht="11.4" thickTop="1" thickBot="1" x14ac:dyDescent="0.25">
      <c r="A38" s="136" t="s">
        <v>175</v>
      </c>
      <c r="B38" s="125">
        <v>2271</v>
      </c>
      <c r="C38" s="125">
        <v>160</v>
      </c>
      <c r="D38" s="269">
        <v>0</v>
      </c>
      <c r="E38" s="270">
        <v>0</v>
      </c>
      <c r="F38" s="269">
        <v>0</v>
      </c>
      <c r="G38" s="269">
        <v>0</v>
      </c>
      <c r="H38" s="269">
        <v>0</v>
      </c>
      <c r="I38" s="269">
        <v>0</v>
      </c>
      <c r="J38" s="269">
        <v>0</v>
      </c>
      <c r="K38" s="269">
        <v>0</v>
      </c>
      <c r="L38" s="269">
        <v>0</v>
      </c>
      <c r="M38" s="129">
        <f t="shared" si="3"/>
        <v>0</v>
      </c>
      <c r="N38" s="269">
        <v>0</v>
      </c>
    </row>
    <row r="39" spans="1:14" s="21" customFormat="1" ht="11.4" thickTop="1" thickBot="1" x14ac:dyDescent="0.25">
      <c r="A39" s="136" t="s">
        <v>176</v>
      </c>
      <c r="B39" s="125">
        <v>2272</v>
      </c>
      <c r="C39" s="125">
        <v>170</v>
      </c>
      <c r="D39" s="269">
        <v>0</v>
      </c>
      <c r="E39" s="270">
        <v>0</v>
      </c>
      <c r="F39" s="269">
        <v>0</v>
      </c>
      <c r="G39" s="269">
        <v>0</v>
      </c>
      <c r="H39" s="269">
        <v>0</v>
      </c>
      <c r="I39" s="269">
        <v>0</v>
      </c>
      <c r="J39" s="269">
        <v>0</v>
      </c>
      <c r="K39" s="269">
        <v>0</v>
      </c>
      <c r="L39" s="269">
        <v>0</v>
      </c>
      <c r="M39" s="129">
        <f t="shared" si="3"/>
        <v>0</v>
      </c>
      <c r="N39" s="269">
        <v>0</v>
      </c>
    </row>
    <row r="40" spans="1:14" s="21" customFormat="1" ht="11.4" thickTop="1" thickBot="1" x14ac:dyDescent="0.25">
      <c r="A40" s="136" t="s">
        <v>177</v>
      </c>
      <c r="B40" s="125">
        <v>2273</v>
      </c>
      <c r="C40" s="125">
        <v>180</v>
      </c>
      <c r="D40" s="269">
        <v>0</v>
      </c>
      <c r="E40" s="270">
        <v>0</v>
      </c>
      <c r="F40" s="269">
        <v>0</v>
      </c>
      <c r="G40" s="269">
        <v>0</v>
      </c>
      <c r="H40" s="269">
        <v>0</v>
      </c>
      <c r="I40" s="269">
        <v>0</v>
      </c>
      <c r="J40" s="269">
        <v>0</v>
      </c>
      <c r="K40" s="269">
        <v>0</v>
      </c>
      <c r="L40" s="269">
        <v>0</v>
      </c>
      <c r="M40" s="129">
        <f t="shared" si="3"/>
        <v>0</v>
      </c>
      <c r="N40" s="269">
        <v>0</v>
      </c>
    </row>
    <row r="41" spans="1:14" s="21" customFormat="1" ht="11.4" thickTop="1" thickBot="1" x14ac:dyDescent="0.25">
      <c r="A41" s="136" t="s">
        <v>178</v>
      </c>
      <c r="B41" s="125">
        <v>2274</v>
      </c>
      <c r="C41" s="125">
        <v>190</v>
      </c>
      <c r="D41" s="269">
        <v>0</v>
      </c>
      <c r="E41" s="270">
        <v>0</v>
      </c>
      <c r="F41" s="269">
        <v>0</v>
      </c>
      <c r="G41" s="269">
        <v>0</v>
      </c>
      <c r="H41" s="269">
        <v>0</v>
      </c>
      <c r="I41" s="269">
        <v>0</v>
      </c>
      <c r="J41" s="269">
        <v>0</v>
      </c>
      <c r="K41" s="269">
        <v>0</v>
      </c>
      <c r="L41" s="269">
        <v>0</v>
      </c>
      <c r="M41" s="129">
        <f t="shared" si="3"/>
        <v>0</v>
      </c>
      <c r="N41" s="269">
        <v>0</v>
      </c>
    </row>
    <row r="42" spans="1:14" s="21" customFormat="1" ht="11.4" thickTop="1" thickBot="1" x14ac:dyDescent="0.25">
      <c r="A42" s="136" t="s">
        <v>179</v>
      </c>
      <c r="B42" s="125">
        <v>2275</v>
      </c>
      <c r="C42" s="125">
        <v>200</v>
      </c>
      <c r="D42" s="269">
        <v>0</v>
      </c>
      <c r="E42" s="270">
        <v>0</v>
      </c>
      <c r="F42" s="269">
        <v>0</v>
      </c>
      <c r="G42" s="269">
        <v>0</v>
      </c>
      <c r="H42" s="269">
        <v>0</v>
      </c>
      <c r="I42" s="269">
        <v>0</v>
      </c>
      <c r="J42" s="269">
        <v>0</v>
      </c>
      <c r="K42" s="269">
        <v>0</v>
      </c>
      <c r="L42" s="269">
        <v>0</v>
      </c>
      <c r="M42" s="129">
        <f t="shared" si="3"/>
        <v>0</v>
      </c>
      <c r="N42" s="269">
        <v>0</v>
      </c>
    </row>
    <row r="43" spans="1:14" s="21" customFormat="1" ht="11.4" thickTop="1" thickBot="1" x14ac:dyDescent="0.25">
      <c r="A43" s="136" t="s">
        <v>180</v>
      </c>
      <c r="B43" s="125">
        <v>2276</v>
      </c>
      <c r="C43" s="125">
        <v>210</v>
      </c>
      <c r="D43" s="269">
        <v>0</v>
      </c>
      <c r="E43" s="270">
        <v>0</v>
      </c>
      <c r="F43" s="269">
        <v>0</v>
      </c>
      <c r="G43" s="269">
        <v>0</v>
      </c>
      <c r="H43" s="269">
        <v>0</v>
      </c>
      <c r="I43" s="269">
        <v>0</v>
      </c>
      <c r="J43" s="269">
        <v>0</v>
      </c>
      <c r="K43" s="269">
        <v>0</v>
      </c>
      <c r="L43" s="269">
        <v>0</v>
      </c>
      <c r="M43" s="129">
        <f t="shared" si="3"/>
        <v>0</v>
      </c>
      <c r="N43" s="269">
        <v>0</v>
      </c>
    </row>
    <row r="44" spans="1:14" s="21" customFormat="1" ht="12" customHeight="1" thickTop="1" thickBot="1" x14ac:dyDescent="0.25">
      <c r="A44" s="137" t="s">
        <v>181</v>
      </c>
      <c r="B44" s="135">
        <v>2280</v>
      </c>
      <c r="C44" s="135">
        <v>220</v>
      </c>
      <c r="D44" s="267">
        <f>SUM(D45:D46)</f>
        <v>0</v>
      </c>
      <c r="E44" s="267">
        <v>0</v>
      </c>
      <c r="F44" s="267">
        <f t="shared" ref="F44:L44" si="7">SUM(F45:F46)</f>
        <v>0</v>
      </c>
      <c r="G44" s="267">
        <f t="shared" si="7"/>
        <v>0</v>
      </c>
      <c r="H44" s="267">
        <f t="shared" si="7"/>
        <v>0</v>
      </c>
      <c r="I44" s="267">
        <f t="shared" si="7"/>
        <v>0</v>
      </c>
      <c r="J44" s="267">
        <f t="shared" si="7"/>
        <v>0</v>
      </c>
      <c r="K44" s="267">
        <f t="shared" si="7"/>
        <v>0</v>
      </c>
      <c r="L44" s="267">
        <f t="shared" si="7"/>
        <v>0</v>
      </c>
      <c r="M44" s="129">
        <f t="shared" si="3"/>
        <v>0</v>
      </c>
      <c r="N44" s="267">
        <f>SUM(N45:N46)</f>
        <v>0</v>
      </c>
    </row>
    <row r="45" spans="1:14" s="21" customFormat="1" ht="12" customHeight="1" thickTop="1" thickBot="1" x14ac:dyDescent="0.25">
      <c r="A45" s="139" t="s">
        <v>182</v>
      </c>
      <c r="B45" s="125">
        <v>2281</v>
      </c>
      <c r="C45" s="125">
        <v>230</v>
      </c>
      <c r="D45" s="269">
        <v>0</v>
      </c>
      <c r="E45" s="269">
        <v>0</v>
      </c>
      <c r="F45" s="269">
        <v>0</v>
      </c>
      <c r="G45" s="269">
        <v>0</v>
      </c>
      <c r="H45" s="269">
        <v>0</v>
      </c>
      <c r="I45" s="269">
        <v>0</v>
      </c>
      <c r="J45" s="269">
        <v>0</v>
      </c>
      <c r="K45" s="269">
        <v>0</v>
      </c>
      <c r="L45" s="269">
        <v>0</v>
      </c>
      <c r="M45" s="129">
        <f t="shared" si="3"/>
        <v>0</v>
      </c>
      <c r="N45" s="269">
        <v>0</v>
      </c>
    </row>
    <row r="46" spans="1:14" s="21" customFormat="1" ht="12" customHeight="1" thickTop="1" thickBot="1" x14ac:dyDescent="0.25">
      <c r="A46" s="136" t="s">
        <v>183</v>
      </c>
      <c r="B46" s="125">
        <v>2282</v>
      </c>
      <c r="C46" s="125">
        <v>240</v>
      </c>
      <c r="D46" s="269">
        <v>0</v>
      </c>
      <c r="E46" s="269">
        <v>0</v>
      </c>
      <c r="F46" s="269">
        <v>0</v>
      </c>
      <c r="G46" s="269">
        <v>0</v>
      </c>
      <c r="H46" s="269">
        <v>0</v>
      </c>
      <c r="I46" s="269">
        <v>0</v>
      </c>
      <c r="J46" s="269">
        <v>0</v>
      </c>
      <c r="K46" s="269">
        <v>0</v>
      </c>
      <c r="L46" s="269">
        <v>0</v>
      </c>
      <c r="M46" s="129">
        <f t="shared" si="3"/>
        <v>0</v>
      </c>
      <c r="N46" s="269">
        <v>0</v>
      </c>
    </row>
    <row r="47" spans="1:14" s="21" customFormat="1" ht="11.4" thickTop="1" thickBot="1" x14ac:dyDescent="0.25">
      <c r="A47" s="133" t="s">
        <v>184</v>
      </c>
      <c r="B47" s="64">
        <v>2400</v>
      </c>
      <c r="C47" s="64">
        <v>250</v>
      </c>
      <c r="D47" s="271">
        <f t="shared" ref="D47:L47" si="8">SUM(D48:D49)</f>
        <v>0</v>
      </c>
      <c r="E47" s="271">
        <f t="shared" si="8"/>
        <v>0</v>
      </c>
      <c r="F47" s="271">
        <f>SUM(F48:F49)</f>
        <v>0</v>
      </c>
      <c r="G47" s="271">
        <f>SUM(G48:G49)</f>
        <v>0</v>
      </c>
      <c r="H47" s="271">
        <f t="shared" si="8"/>
        <v>0</v>
      </c>
      <c r="I47" s="271">
        <f t="shared" si="8"/>
        <v>0</v>
      </c>
      <c r="J47" s="271">
        <f t="shared" si="8"/>
        <v>0</v>
      </c>
      <c r="K47" s="271">
        <f>SUM(K48:K49)</f>
        <v>0</v>
      </c>
      <c r="L47" s="271">
        <f t="shared" si="8"/>
        <v>0</v>
      </c>
      <c r="M47" s="129">
        <f t="shared" si="3"/>
        <v>0</v>
      </c>
      <c r="N47" s="271">
        <f>SUM(N48:N49)</f>
        <v>0</v>
      </c>
    </row>
    <row r="48" spans="1:14" s="21" customFormat="1" ht="11.4" thickTop="1" thickBot="1" x14ac:dyDescent="0.25">
      <c r="A48" s="140" t="s">
        <v>185</v>
      </c>
      <c r="B48" s="135">
        <v>2410</v>
      </c>
      <c r="C48" s="135">
        <v>260</v>
      </c>
      <c r="D48" s="268">
        <v>0</v>
      </c>
      <c r="E48" s="267">
        <v>0</v>
      </c>
      <c r="F48" s="268">
        <v>0</v>
      </c>
      <c r="G48" s="268">
        <v>0</v>
      </c>
      <c r="H48" s="268">
        <v>0</v>
      </c>
      <c r="I48" s="268">
        <v>0</v>
      </c>
      <c r="J48" s="268">
        <v>0</v>
      </c>
      <c r="K48" s="268">
        <v>0</v>
      </c>
      <c r="L48" s="268">
        <v>0</v>
      </c>
      <c r="M48" s="129">
        <f t="shared" si="3"/>
        <v>0</v>
      </c>
      <c r="N48" s="268">
        <v>0</v>
      </c>
    </row>
    <row r="49" spans="1:14" s="21" customFormat="1" ht="11.4" thickTop="1" thickBot="1" x14ac:dyDescent="0.25">
      <c r="A49" s="140" t="s">
        <v>186</v>
      </c>
      <c r="B49" s="135">
        <v>2420</v>
      </c>
      <c r="C49" s="135">
        <v>270</v>
      </c>
      <c r="D49" s="268">
        <v>0</v>
      </c>
      <c r="E49" s="267">
        <v>0</v>
      </c>
      <c r="F49" s="268">
        <v>0</v>
      </c>
      <c r="G49" s="268">
        <v>0</v>
      </c>
      <c r="H49" s="268">
        <v>0</v>
      </c>
      <c r="I49" s="268">
        <v>0</v>
      </c>
      <c r="J49" s="268">
        <v>0</v>
      </c>
      <c r="K49" s="268">
        <v>0</v>
      </c>
      <c r="L49" s="268">
        <v>0</v>
      </c>
      <c r="M49" s="129">
        <f t="shared" si="3"/>
        <v>0</v>
      </c>
      <c r="N49" s="268">
        <v>0</v>
      </c>
    </row>
    <row r="50" spans="1:14" s="21" customFormat="1" ht="11.25" customHeight="1" thickTop="1" thickBot="1" x14ac:dyDescent="0.25">
      <c r="A50" s="141" t="s">
        <v>187</v>
      </c>
      <c r="B50" s="64">
        <v>2600</v>
      </c>
      <c r="C50" s="64">
        <v>280</v>
      </c>
      <c r="D50" s="271">
        <f t="shared" ref="D50:L50" si="9">SUM(D51:D53)</f>
        <v>0</v>
      </c>
      <c r="E50" s="271">
        <f t="shared" si="9"/>
        <v>0</v>
      </c>
      <c r="F50" s="271">
        <f>SUM(F51:F53)</f>
        <v>0</v>
      </c>
      <c r="G50" s="271">
        <f>SUM(G51:G53)</f>
        <v>0</v>
      </c>
      <c r="H50" s="271">
        <f t="shared" si="9"/>
        <v>0</v>
      </c>
      <c r="I50" s="271">
        <f t="shared" si="9"/>
        <v>0</v>
      </c>
      <c r="J50" s="271">
        <f t="shared" si="9"/>
        <v>0</v>
      </c>
      <c r="K50" s="271">
        <f>SUM(K51:K53)</f>
        <v>0</v>
      </c>
      <c r="L50" s="271">
        <f t="shared" si="9"/>
        <v>0</v>
      </c>
      <c r="M50" s="129">
        <f t="shared" si="3"/>
        <v>0</v>
      </c>
      <c r="N50" s="271">
        <f>SUM(N51:N53)</f>
        <v>0</v>
      </c>
    </row>
    <row r="51" spans="1:14" s="21" customFormat="1" ht="11.25" customHeight="1" thickTop="1" thickBot="1" x14ac:dyDescent="0.25">
      <c r="A51" s="137" t="s">
        <v>188</v>
      </c>
      <c r="B51" s="135">
        <v>2610</v>
      </c>
      <c r="C51" s="135">
        <v>290</v>
      </c>
      <c r="D51" s="272">
        <v>0</v>
      </c>
      <c r="E51" s="273">
        <v>0</v>
      </c>
      <c r="F51" s="272">
        <v>0</v>
      </c>
      <c r="G51" s="272">
        <v>0</v>
      </c>
      <c r="H51" s="272">
        <v>0</v>
      </c>
      <c r="I51" s="272">
        <v>0</v>
      </c>
      <c r="J51" s="272">
        <v>0</v>
      </c>
      <c r="K51" s="272">
        <v>0</v>
      </c>
      <c r="L51" s="272">
        <v>0</v>
      </c>
      <c r="M51" s="129">
        <f t="shared" si="3"/>
        <v>0</v>
      </c>
      <c r="N51" s="272">
        <v>0</v>
      </c>
    </row>
    <row r="52" spans="1:14" s="21" customFormat="1" ht="11.4" thickTop="1" thickBot="1" x14ac:dyDescent="0.25">
      <c r="A52" s="137" t="s">
        <v>189</v>
      </c>
      <c r="B52" s="135">
        <v>2620</v>
      </c>
      <c r="C52" s="135">
        <v>300</v>
      </c>
      <c r="D52" s="272">
        <v>0</v>
      </c>
      <c r="E52" s="273">
        <v>0</v>
      </c>
      <c r="F52" s="272">
        <v>0</v>
      </c>
      <c r="G52" s="272">
        <v>0</v>
      </c>
      <c r="H52" s="272">
        <v>0</v>
      </c>
      <c r="I52" s="272">
        <v>0</v>
      </c>
      <c r="J52" s="272">
        <v>0</v>
      </c>
      <c r="K52" s="272">
        <v>0</v>
      </c>
      <c r="L52" s="272">
        <v>0</v>
      </c>
      <c r="M52" s="129">
        <f t="shared" si="3"/>
        <v>0</v>
      </c>
      <c r="N52" s="272">
        <v>0</v>
      </c>
    </row>
    <row r="53" spans="1:14" s="21" customFormat="1" ht="12" customHeight="1" thickTop="1" thickBot="1" x14ac:dyDescent="0.25">
      <c r="A53" s="140" t="s">
        <v>190</v>
      </c>
      <c r="B53" s="135">
        <v>2630</v>
      </c>
      <c r="C53" s="135">
        <v>310</v>
      </c>
      <c r="D53" s="272">
        <v>0</v>
      </c>
      <c r="E53" s="273">
        <v>0</v>
      </c>
      <c r="F53" s="272">
        <v>0</v>
      </c>
      <c r="G53" s="272">
        <v>0</v>
      </c>
      <c r="H53" s="272">
        <v>0</v>
      </c>
      <c r="I53" s="272">
        <v>0</v>
      </c>
      <c r="J53" s="272">
        <v>0</v>
      </c>
      <c r="K53" s="272">
        <v>0</v>
      </c>
      <c r="L53" s="272">
        <v>0</v>
      </c>
      <c r="M53" s="129">
        <f t="shared" si="3"/>
        <v>0</v>
      </c>
      <c r="N53" s="272">
        <v>0</v>
      </c>
    </row>
    <row r="54" spans="1:14" s="21" customFormat="1" ht="11.4" thickTop="1" thickBot="1" x14ac:dyDescent="0.25">
      <c r="A54" s="138" t="s">
        <v>191</v>
      </c>
      <c r="B54" s="64">
        <v>2700</v>
      </c>
      <c r="C54" s="64">
        <v>320</v>
      </c>
      <c r="D54" s="274">
        <f t="shared" ref="D54:L54" si="10">SUM(D55:D57)</f>
        <v>0</v>
      </c>
      <c r="E54" s="274">
        <v>0</v>
      </c>
      <c r="F54" s="274">
        <f>SUM(F55:F57)</f>
        <v>0</v>
      </c>
      <c r="G54" s="274">
        <f>SUM(G55:G57)</f>
        <v>0</v>
      </c>
      <c r="H54" s="274">
        <f t="shared" si="10"/>
        <v>0</v>
      </c>
      <c r="I54" s="274">
        <f t="shared" si="10"/>
        <v>0</v>
      </c>
      <c r="J54" s="274">
        <f t="shared" si="10"/>
        <v>0</v>
      </c>
      <c r="K54" s="274">
        <f>SUM(K55:K57)</f>
        <v>0</v>
      </c>
      <c r="L54" s="274">
        <f t="shared" si="10"/>
        <v>0</v>
      </c>
      <c r="M54" s="129">
        <f t="shared" si="3"/>
        <v>0</v>
      </c>
      <c r="N54" s="274">
        <f>SUM(N55:N57)</f>
        <v>0</v>
      </c>
    </row>
    <row r="55" spans="1:14" s="21" customFormat="1" ht="11.4" thickTop="1" thickBot="1" x14ac:dyDescent="0.25">
      <c r="A55" s="137" t="s">
        <v>192</v>
      </c>
      <c r="B55" s="135">
        <v>2710</v>
      </c>
      <c r="C55" s="135">
        <v>330</v>
      </c>
      <c r="D55" s="272">
        <v>0</v>
      </c>
      <c r="E55" s="273">
        <v>0</v>
      </c>
      <c r="F55" s="272">
        <v>0</v>
      </c>
      <c r="G55" s="272">
        <v>0</v>
      </c>
      <c r="H55" s="272">
        <v>0</v>
      </c>
      <c r="I55" s="272">
        <v>0</v>
      </c>
      <c r="J55" s="272">
        <v>0</v>
      </c>
      <c r="K55" s="272">
        <v>0</v>
      </c>
      <c r="L55" s="272">
        <v>0</v>
      </c>
      <c r="M55" s="129">
        <f t="shared" si="3"/>
        <v>0</v>
      </c>
      <c r="N55" s="272">
        <v>0</v>
      </c>
    </row>
    <row r="56" spans="1:14" s="21" customFormat="1" ht="11.4" thickTop="1" thickBot="1" x14ac:dyDescent="0.25">
      <c r="A56" s="137" t="s">
        <v>193</v>
      </c>
      <c r="B56" s="135">
        <v>2720</v>
      </c>
      <c r="C56" s="135">
        <v>340</v>
      </c>
      <c r="D56" s="272">
        <v>0</v>
      </c>
      <c r="E56" s="273">
        <v>0</v>
      </c>
      <c r="F56" s="272">
        <v>0</v>
      </c>
      <c r="G56" s="272">
        <v>0</v>
      </c>
      <c r="H56" s="272">
        <v>0</v>
      </c>
      <c r="I56" s="272">
        <v>0</v>
      </c>
      <c r="J56" s="272">
        <v>0</v>
      </c>
      <c r="K56" s="272">
        <v>0</v>
      </c>
      <c r="L56" s="272">
        <v>0</v>
      </c>
      <c r="M56" s="129">
        <f t="shared" si="3"/>
        <v>0</v>
      </c>
      <c r="N56" s="272">
        <v>0</v>
      </c>
    </row>
    <row r="57" spans="1:14" s="21" customFormat="1" ht="11.4" thickTop="1" thickBot="1" x14ac:dyDescent="0.25">
      <c r="A57" s="137" t="s">
        <v>194</v>
      </c>
      <c r="B57" s="135">
        <v>2730</v>
      </c>
      <c r="C57" s="135">
        <v>350</v>
      </c>
      <c r="D57" s="272">
        <v>0</v>
      </c>
      <c r="E57" s="273">
        <v>0</v>
      </c>
      <c r="F57" s="272">
        <v>0</v>
      </c>
      <c r="G57" s="272">
        <v>0</v>
      </c>
      <c r="H57" s="272">
        <v>0</v>
      </c>
      <c r="I57" s="272">
        <v>0</v>
      </c>
      <c r="J57" s="272">
        <v>0</v>
      </c>
      <c r="K57" s="272">
        <v>0</v>
      </c>
      <c r="L57" s="272">
        <v>0</v>
      </c>
      <c r="M57" s="129">
        <f t="shared" si="3"/>
        <v>0</v>
      </c>
      <c r="N57" s="272">
        <v>0</v>
      </c>
    </row>
    <row r="58" spans="1:14" s="21" customFormat="1" ht="11.4" thickTop="1" thickBot="1" x14ac:dyDescent="0.25">
      <c r="A58" s="138" t="s">
        <v>195</v>
      </c>
      <c r="B58" s="64">
        <v>2800</v>
      </c>
      <c r="C58" s="64">
        <v>360</v>
      </c>
      <c r="D58" s="275">
        <v>0</v>
      </c>
      <c r="E58" s="274">
        <v>0</v>
      </c>
      <c r="F58" s="275">
        <v>0</v>
      </c>
      <c r="G58" s="275">
        <v>0</v>
      </c>
      <c r="H58" s="275">
        <v>0</v>
      </c>
      <c r="I58" s="275">
        <v>0</v>
      </c>
      <c r="J58" s="275">
        <v>0</v>
      </c>
      <c r="K58" s="275">
        <v>0</v>
      </c>
      <c r="L58" s="275">
        <v>0</v>
      </c>
      <c r="M58" s="129">
        <f t="shared" si="3"/>
        <v>0</v>
      </c>
      <c r="N58" s="275">
        <v>0</v>
      </c>
    </row>
    <row r="59" spans="1:14" s="21" customFormat="1" ht="11.4" thickTop="1" thickBot="1" x14ac:dyDescent="0.25">
      <c r="A59" s="64" t="s">
        <v>196</v>
      </c>
      <c r="B59" s="64">
        <v>3000</v>
      </c>
      <c r="C59" s="64">
        <v>370</v>
      </c>
      <c r="D59" s="274">
        <f t="shared" ref="D59:L59" si="11">D60+D74</f>
        <v>0</v>
      </c>
      <c r="E59" s="274">
        <f t="shared" si="11"/>
        <v>0</v>
      </c>
      <c r="F59" s="274">
        <f>F60+F74</f>
        <v>0</v>
      </c>
      <c r="G59" s="274">
        <f>G60+G74</f>
        <v>0</v>
      </c>
      <c r="H59" s="274">
        <f t="shared" si="11"/>
        <v>0</v>
      </c>
      <c r="I59" s="274">
        <f t="shared" si="11"/>
        <v>0</v>
      </c>
      <c r="J59" s="274">
        <f t="shared" si="11"/>
        <v>0</v>
      </c>
      <c r="K59" s="274">
        <f>K60+K74</f>
        <v>0</v>
      </c>
      <c r="L59" s="274">
        <f t="shared" si="11"/>
        <v>0</v>
      </c>
      <c r="M59" s="129">
        <f t="shared" si="3"/>
        <v>0</v>
      </c>
      <c r="N59" s="274">
        <f>N60+N74</f>
        <v>0</v>
      </c>
    </row>
    <row r="60" spans="1:14" s="21" customFormat="1" ht="11.4" thickTop="1" thickBot="1" x14ac:dyDescent="0.25">
      <c r="A60" s="133" t="s">
        <v>197</v>
      </c>
      <c r="B60" s="64">
        <v>3100</v>
      </c>
      <c r="C60" s="64">
        <v>380</v>
      </c>
      <c r="D60" s="274">
        <f t="shared" ref="D60:L60" si="12">D61+D62+D65+D68+D72+D73</f>
        <v>0</v>
      </c>
      <c r="E60" s="274">
        <f t="shared" si="12"/>
        <v>0</v>
      </c>
      <c r="F60" s="274">
        <f>F61+F62+F65+F68+F72+F73</f>
        <v>0</v>
      </c>
      <c r="G60" s="274">
        <f>G61+G62+G65+G68+G72+G73</f>
        <v>0</v>
      </c>
      <c r="H60" s="274">
        <f t="shared" si="12"/>
        <v>0</v>
      </c>
      <c r="I60" s="274">
        <f t="shared" si="12"/>
        <v>0</v>
      </c>
      <c r="J60" s="274">
        <f t="shared" si="12"/>
        <v>0</v>
      </c>
      <c r="K60" s="274">
        <f>K61+K62+K65+K68+K72+K73</f>
        <v>0</v>
      </c>
      <c r="L60" s="274">
        <f t="shared" si="12"/>
        <v>0</v>
      </c>
      <c r="M60" s="129">
        <f t="shared" si="3"/>
        <v>0</v>
      </c>
      <c r="N60" s="274">
        <f>N61+N62+N65+N68+N72+N73</f>
        <v>0</v>
      </c>
    </row>
    <row r="61" spans="1:14" s="21" customFormat="1" ht="11.4" thickTop="1" thickBot="1" x14ac:dyDescent="0.25">
      <c r="A61" s="137" t="s">
        <v>198</v>
      </c>
      <c r="B61" s="135">
        <v>3110</v>
      </c>
      <c r="C61" s="135">
        <v>390</v>
      </c>
      <c r="D61" s="272">
        <v>0</v>
      </c>
      <c r="E61" s="273">
        <v>0</v>
      </c>
      <c r="F61" s="272">
        <v>0</v>
      </c>
      <c r="G61" s="272">
        <v>0</v>
      </c>
      <c r="H61" s="272">
        <v>0</v>
      </c>
      <c r="I61" s="272">
        <v>0</v>
      </c>
      <c r="J61" s="272">
        <v>0</v>
      </c>
      <c r="K61" s="272">
        <v>0</v>
      </c>
      <c r="L61" s="272">
        <v>0</v>
      </c>
      <c r="M61" s="129">
        <f t="shared" si="3"/>
        <v>0</v>
      </c>
      <c r="N61" s="272">
        <v>0</v>
      </c>
    </row>
    <row r="62" spans="1:14" s="21" customFormat="1" ht="11.4" thickTop="1" thickBot="1" x14ac:dyDescent="0.25">
      <c r="A62" s="140" t="s">
        <v>199</v>
      </c>
      <c r="B62" s="135">
        <v>3120</v>
      </c>
      <c r="C62" s="135">
        <v>400</v>
      </c>
      <c r="D62" s="276">
        <f t="shared" ref="D62:L62" si="13">SUM(D63:D64)</f>
        <v>0</v>
      </c>
      <c r="E62" s="276">
        <f t="shared" si="13"/>
        <v>0</v>
      </c>
      <c r="F62" s="276">
        <f>SUM(F63:F64)</f>
        <v>0</v>
      </c>
      <c r="G62" s="276">
        <f>SUM(G63:G64)</f>
        <v>0</v>
      </c>
      <c r="H62" s="276">
        <f t="shared" si="13"/>
        <v>0</v>
      </c>
      <c r="I62" s="276">
        <f t="shared" si="13"/>
        <v>0</v>
      </c>
      <c r="J62" s="276">
        <f t="shared" si="13"/>
        <v>0</v>
      </c>
      <c r="K62" s="276">
        <f>SUM(K63:K64)</f>
        <v>0</v>
      </c>
      <c r="L62" s="276">
        <f t="shared" si="13"/>
        <v>0</v>
      </c>
      <c r="M62" s="129">
        <f t="shared" si="3"/>
        <v>0</v>
      </c>
      <c r="N62" s="276">
        <f>SUM(N63:N64)</f>
        <v>0</v>
      </c>
    </row>
    <row r="63" spans="1:14" s="21" customFormat="1" ht="11.4" thickTop="1" thickBot="1" x14ac:dyDescent="0.25">
      <c r="A63" s="136" t="s">
        <v>200</v>
      </c>
      <c r="B63" s="125">
        <v>3121</v>
      </c>
      <c r="C63" s="125">
        <v>410</v>
      </c>
      <c r="D63" s="250">
        <v>0</v>
      </c>
      <c r="E63" s="277">
        <v>0</v>
      </c>
      <c r="F63" s="250">
        <v>0</v>
      </c>
      <c r="G63" s="250">
        <v>0</v>
      </c>
      <c r="H63" s="250">
        <v>0</v>
      </c>
      <c r="I63" s="250">
        <v>0</v>
      </c>
      <c r="J63" s="250">
        <v>0</v>
      </c>
      <c r="K63" s="250">
        <v>0</v>
      </c>
      <c r="L63" s="250">
        <v>0</v>
      </c>
      <c r="M63" s="129">
        <f t="shared" si="3"/>
        <v>0</v>
      </c>
      <c r="N63" s="250">
        <v>0</v>
      </c>
    </row>
    <row r="64" spans="1:14" s="21" customFormat="1" ht="11.4" thickTop="1" thickBot="1" x14ac:dyDescent="0.25">
      <c r="A64" s="136" t="s">
        <v>201</v>
      </c>
      <c r="B64" s="125">
        <v>3122</v>
      </c>
      <c r="C64" s="125">
        <v>420</v>
      </c>
      <c r="D64" s="250">
        <v>0</v>
      </c>
      <c r="E64" s="277">
        <v>0</v>
      </c>
      <c r="F64" s="250">
        <v>0</v>
      </c>
      <c r="G64" s="250">
        <v>0</v>
      </c>
      <c r="H64" s="250">
        <v>0</v>
      </c>
      <c r="I64" s="250">
        <v>0</v>
      </c>
      <c r="J64" s="250">
        <v>0</v>
      </c>
      <c r="K64" s="250">
        <v>0</v>
      </c>
      <c r="L64" s="250">
        <v>0</v>
      </c>
      <c r="M64" s="129">
        <f t="shared" si="3"/>
        <v>0</v>
      </c>
      <c r="N64" s="250">
        <v>0</v>
      </c>
    </row>
    <row r="65" spans="1:14" s="21" customFormat="1" ht="11.4" thickTop="1" thickBot="1" x14ac:dyDescent="0.25">
      <c r="A65" s="134" t="s">
        <v>202</v>
      </c>
      <c r="B65" s="135">
        <v>3130</v>
      </c>
      <c r="C65" s="135">
        <v>430</v>
      </c>
      <c r="D65" s="273">
        <f t="shared" ref="D65:L65" si="14">SUM(D66:D67)</f>
        <v>0</v>
      </c>
      <c r="E65" s="273">
        <f t="shared" si="14"/>
        <v>0</v>
      </c>
      <c r="F65" s="273">
        <f>SUM(F66:F67)</f>
        <v>0</v>
      </c>
      <c r="G65" s="273">
        <f>SUM(G66:G67)</f>
        <v>0</v>
      </c>
      <c r="H65" s="273">
        <f t="shared" si="14"/>
        <v>0</v>
      </c>
      <c r="I65" s="273">
        <f t="shared" si="14"/>
        <v>0</v>
      </c>
      <c r="J65" s="273">
        <f t="shared" si="14"/>
        <v>0</v>
      </c>
      <c r="K65" s="273">
        <f>SUM(K66:K67)</f>
        <v>0</v>
      </c>
      <c r="L65" s="273">
        <f t="shared" si="14"/>
        <v>0</v>
      </c>
      <c r="M65" s="129">
        <f t="shared" si="3"/>
        <v>0</v>
      </c>
      <c r="N65" s="273">
        <f>SUM(N66:N67)</f>
        <v>0</v>
      </c>
    </row>
    <row r="66" spans="1:14" s="21" customFormat="1" ht="11.4" thickTop="1" thickBot="1" x14ac:dyDescent="0.25">
      <c r="A66" s="136" t="s">
        <v>203</v>
      </c>
      <c r="B66" s="125">
        <v>3131</v>
      </c>
      <c r="C66" s="125">
        <v>440</v>
      </c>
      <c r="D66" s="250">
        <v>0</v>
      </c>
      <c r="E66" s="277">
        <v>0</v>
      </c>
      <c r="F66" s="250">
        <v>0</v>
      </c>
      <c r="G66" s="250">
        <v>0</v>
      </c>
      <c r="H66" s="250">
        <v>0</v>
      </c>
      <c r="I66" s="250">
        <v>0</v>
      </c>
      <c r="J66" s="250">
        <v>0</v>
      </c>
      <c r="K66" s="250">
        <v>0</v>
      </c>
      <c r="L66" s="250">
        <v>0</v>
      </c>
      <c r="M66" s="129">
        <f t="shared" si="3"/>
        <v>0</v>
      </c>
      <c r="N66" s="250">
        <v>0</v>
      </c>
    </row>
    <row r="67" spans="1:14" s="21" customFormat="1" ht="11.4" thickTop="1" thickBot="1" x14ac:dyDescent="0.25">
      <c r="A67" s="136" t="s">
        <v>204</v>
      </c>
      <c r="B67" s="125">
        <v>3132</v>
      </c>
      <c r="C67" s="125">
        <v>450</v>
      </c>
      <c r="D67" s="250">
        <v>0</v>
      </c>
      <c r="E67" s="277">
        <v>0</v>
      </c>
      <c r="F67" s="250">
        <v>0</v>
      </c>
      <c r="G67" s="250">
        <v>0</v>
      </c>
      <c r="H67" s="250">
        <v>0</v>
      </c>
      <c r="I67" s="250">
        <v>0</v>
      </c>
      <c r="J67" s="250">
        <v>0</v>
      </c>
      <c r="K67" s="250">
        <v>0</v>
      </c>
      <c r="L67" s="250">
        <v>0</v>
      </c>
      <c r="M67" s="129">
        <f t="shared" si="3"/>
        <v>0</v>
      </c>
      <c r="N67" s="250">
        <v>0</v>
      </c>
    </row>
    <row r="68" spans="1:14" s="21" customFormat="1" ht="11.4" thickTop="1" thickBot="1" x14ac:dyDescent="0.25">
      <c r="A68" s="134" t="s">
        <v>205</v>
      </c>
      <c r="B68" s="135">
        <v>3140</v>
      </c>
      <c r="C68" s="135">
        <v>460</v>
      </c>
      <c r="D68" s="273">
        <f t="shared" ref="D68:L68" si="15">SUM(D69:D71)</f>
        <v>0</v>
      </c>
      <c r="E68" s="273">
        <f t="shared" si="15"/>
        <v>0</v>
      </c>
      <c r="F68" s="273">
        <f>SUM(F69:F71)</f>
        <v>0</v>
      </c>
      <c r="G68" s="273">
        <f>SUM(G69:G71)</f>
        <v>0</v>
      </c>
      <c r="H68" s="273">
        <f t="shared" si="15"/>
        <v>0</v>
      </c>
      <c r="I68" s="273">
        <f t="shared" si="15"/>
        <v>0</v>
      </c>
      <c r="J68" s="273">
        <f t="shared" si="15"/>
        <v>0</v>
      </c>
      <c r="K68" s="273">
        <f>SUM(K69:K71)</f>
        <v>0</v>
      </c>
      <c r="L68" s="273">
        <f t="shared" si="15"/>
        <v>0</v>
      </c>
      <c r="M68" s="129">
        <f t="shared" si="3"/>
        <v>0</v>
      </c>
      <c r="N68" s="273">
        <f>SUM(N69:N71)</f>
        <v>0</v>
      </c>
    </row>
    <row r="69" spans="1:14" s="21" customFormat="1" ht="13.2" thickTop="1" thickBot="1" x14ac:dyDescent="0.25">
      <c r="A69" s="57" t="s">
        <v>206</v>
      </c>
      <c r="B69" s="125">
        <v>3141</v>
      </c>
      <c r="C69" s="125">
        <v>470</v>
      </c>
      <c r="D69" s="250">
        <v>0</v>
      </c>
      <c r="E69" s="277">
        <v>0</v>
      </c>
      <c r="F69" s="250">
        <v>0</v>
      </c>
      <c r="G69" s="250">
        <v>0</v>
      </c>
      <c r="H69" s="250">
        <v>0</v>
      </c>
      <c r="I69" s="250">
        <v>0</v>
      </c>
      <c r="J69" s="250">
        <v>0</v>
      </c>
      <c r="K69" s="250">
        <v>0</v>
      </c>
      <c r="L69" s="250">
        <v>0</v>
      </c>
      <c r="M69" s="129">
        <f t="shared" si="3"/>
        <v>0</v>
      </c>
      <c r="N69" s="250">
        <v>0</v>
      </c>
    </row>
    <row r="70" spans="1:14" s="21" customFormat="1" ht="13.2" thickTop="1" thickBot="1" x14ac:dyDescent="0.25">
      <c r="A70" s="57" t="s">
        <v>207</v>
      </c>
      <c r="B70" s="125">
        <v>3142</v>
      </c>
      <c r="C70" s="125">
        <v>480</v>
      </c>
      <c r="D70" s="250">
        <v>0</v>
      </c>
      <c r="E70" s="277">
        <v>0</v>
      </c>
      <c r="F70" s="250">
        <v>0</v>
      </c>
      <c r="G70" s="250">
        <v>0</v>
      </c>
      <c r="H70" s="250">
        <v>0</v>
      </c>
      <c r="I70" s="250">
        <v>0</v>
      </c>
      <c r="J70" s="250">
        <v>0</v>
      </c>
      <c r="K70" s="250">
        <v>0</v>
      </c>
      <c r="L70" s="250">
        <v>0</v>
      </c>
      <c r="M70" s="129">
        <f t="shared" si="3"/>
        <v>0</v>
      </c>
      <c r="N70" s="250">
        <v>0</v>
      </c>
    </row>
    <row r="71" spans="1:14" s="21" customFormat="1" ht="13.2" thickTop="1" thickBot="1" x14ac:dyDescent="0.25">
      <c r="A71" s="57" t="s">
        <v>208</v>
      </c>
      <c r="B71" s="125">
        <v>3143</v>
      </c>
      <c r="C71" s="125">
        <v>490</v>
      </c>
      <c r="D71" s="250">
        <v>0</v>
      </c>
      <c r="E71" s="277">
        <v>0</v>
      </c>
      <c r="F71" s="250">
        <v>0</v>
      </c>
      <c r="G71" s="250">
        <v>0</v>
      </c>
      <c r="H71" s="250">
        <v>0</v>
      </c>
      <c r="I71" s="250">
        <v>0</v>
      </c>
      <c r="J71" s="250">
        <v>0</v>
      </c>
      <c r="K71" s="250">
        <v>0</v>
      </c>
      <c r="L71" s="250">
        <v>0</v>
      </c>
      <c r="M71" s="129">
        <f t="shared" si="3"/>
        <v>0</v>
      </c>
      <c r="N71" s="250">
        <v>0</v>
      </c>
    </row>
    <row r="72" spans="1:14" s="21" customFormat="1" ht="11.4" thickTop="1" thickBot="1" x14ac:dyDescent="0.25">
      <c r="A72" s="134" t="s">
        <v>209</v>
      </c>
      <c r="B72" s="135">
        <v>3150</v>
      </c>
      <c r="C72" s="135">
        <v>500</v>
      </c>
      <c r="D72" s="272">
        <v>0</v>
      </c>
      <c r="E72" s="273">
        <v>0</v>
      </c>
      <c r="F72" s="272">
        <v>0</v>
      </c>
      <c r="G72" s="272">
        <v>0</v>
      </c>
      <c r="H72" s="272">
        <v>0</v>
      </c>
      <c r="I72" s="272">
        <v>0</v>
      </c>
      <c r="J72" s="272">
        <v>0</v>
      </c>
      <c r="K72" s="272">
        <v>0</v>
      </c>
      <c r="L72" s="272">
        <v>0</v>
      </c>
      <c r="M72" s="129">
        <f t="shared" si="3"/>
        <v>0</v>
      </c>
      <c r="N72" s="272">
        <v>0</v>
      </c>
    </row>
    <row r="73" spans="1:14" s="21" customFormat="1" ht="11.4" thickTop="1" thickBot="1" x14ac:dyDescent="0.25">
      <c r="A73" s="134" t="s">
        <v>210</v>
      </c>
      <c r="B73" s="135">
        <v>3160</v>
      </c>
      <c r="C73" s="135">
        <v>510</v>
      </c>
      <c r="D73" s="272">
        <v>0</v>
      </c>
      <c r="E73" s="273">
        <v>0</v>
      </c>
      <c r="F73" s="272">
        <v>0</v>
      </c>
      <c r="G73" s="272">
        <v>0</v>
      </c>
      <c r="H73" s="272">
        <v>0</v>
      </c>
      <c r="I73" s="272">
        <v>0</v>
      </c>
      <c r="J73" s="272">
        <v>0</v>
      </c>
      <c r="K73" s="272">
        <v>0</v>
      </c>
      <c r="L73" s="272">
        <v>0</v>
      </c>
      <c r="M73" s="129">
        <f t="shared" si="3"/>
        <v>0</v>
      </c>
      <c r="N73" s="272">
        <v>0</v>
      </c>
    </row>
    <row r="74" spans="1:14" s="21" customFormat="1" ht="11.4" thickTop="1" thickBot="1" x14ac:dyDescent="0.25">
      <c r="A74" s="133" t="s">
        <v>211</v>
      </c>
      <c r="B74" s="64">
        <v>3200</v>
      </c>
      <c r="C74" s="64">
        <v>520</v>
      </c>
      <c r="D74" s="274">
        <f t="shared" ref="D74:L74" si="16">SUM(D75:D78)</f>
        <v>0</v>
      </c>
      <c r="E74" s="274">
        <f t="shared" si="16"/>
        <v>0</v>
      </c>
      <c r="F74" s="274">
        <f>SUM(F75:F78)</f>
        <v>0</v>
      </c>
      <c r="G74" s="274">
        <f>SUM(G75:G78)</f>
        <v>0</v>
      </c>
      <c r="H74" s="274">
        <f t="shared" si="16"/>
        <v>0</v>
      </c>
      <c r="I74" s="274">
        <f t="shared" si="16"/>
        <v>0</v>
      </c>
      <c r="J74" s="274">
        <f t="shared" si="16"/>
        <v>0</v>
      </c>
      <c r="K74" s="274">
        <f>SUM(K75:K78)</f>
        <v>0</v>
      </c>
      <c r="L74" s="274">
        <f t="shared" si="16"/>
        <v>0</v>
      </c>
      <c r="M74" s="129">
        <f t="shared" si="3"/>
        <v>0</v>
      </c>
      <c r="N74" s="274">
        <f>SUM(N75:N78)</f>
        <v>0</v>
      </c>
    </row>
    <row r="75" spans="1:14" s="21" customFormat="1" ht="12" thickTop="1" thickBot="1" x14ac:dyDescent="0.25">
      <c r="A75" s="137" t="s">
        <v>212</v>
      </c>
      <c r="B75" s="135">
        <v>3210</v>
      </c>
      <c r="C75" s="135">
        <v>530</v>
      </c>
      <c r="D75" s="278">
        <v>0</v>
      </c>
      <c r="E75" s="279">
        <v>0</v>
      </c>
      <c r="F75" s="278">
        <v>0</v>
      </c>
      <c r="G75" s="278">
        <v>0</v>
      </c>
      <c r="H75" s="278">
        <v>0</v>
      </c>
      <c r="I75" s="278">
        <v>0</v>
      </c>
      <c r="J75" s="278">
        <v>0</v>
      </c>
      <c r="K75" s="278">
        <v>0</v>
      </c>
      <c r="L75" s="278">
        <v>0</v>
      </c>
      <c r="M75" s="129">
        <f t="shared" si="3"/>
        <v>0</v>
      </c>
      <c r="N75" s="278">
        <v>0</v>
      </c>
    </row>
    <row r="76" spans="1:14" s="21" customFormat="1" ht="12" thickTop="1" thickBot="1" x14ac:dyDescent="0.25">
      <c r="A76" s="137" t="s">
        <v>213</v>
      </c>
      <c r="B76" s="135">
        <v>3220</v>
      </c>
      <c r="C76" s="135">
        <v>540</v>
      </c>
      <c r="D76" s="278">
        <v>0</v>
      </c>
      <c r="E76" s="279">
        <v>0</v>
      </c>
      <c r="F76" s="278">
        <v>0</v>
      </c>
      <c r="G76" s="278">
        <v>0</v>
      </c>
      <c r="H76" s="278">
        <v>0</v>
      </c>
      <c r="I76" s="278">
        <v>0</v>
      </c>
      <c r="J76" s="278">
        <v>0</v>
      </c>
      <c r="K76" s="278">
        <v>0</v>
      </c>
      <c r="L76" s="278">
        <v>0</v>
      </c>
      <c r="M76" s="129">
        <f t="shared" si="3"/>
        <v>0</v>
      </c>
      <c r="N76" s="278">
        <v>0</v>
      </c>
    </row>
    <row r="77" spans="1:14" s="21" customFormat="1" ht="11.25" customHeight="1" thickTop="1" thickBot="1" x14ac:dyDescent="0.25">
      <c r="A77" s="134" t="s">
        <v>214</v>
      </c>
      <c r="B77" s="135">
        <v>3230</v>
      </c>
      <c r="C77" s="135">
        <v>550</v>
      </c>
      <c r="D77" s="278">
        <v>0</v>
      </c>
      <c r="E77" s="279">
        <v>0</v>
      </c>
      <c r="F77" s="278">
        <v>0</v>
      </c>
      <c r="G77" s="278">
        <v>0</v>
      </c>
      <c r="H77" s="278">
        <v>0</v>
      </c>
      <c r="I77" s="278">
        <v>0</v>
      </c>
      <c r="J77" s="278">
        <v>0</v>
      </c>
      <c r="K77" s="278">
        <v>0</v>
      </c>
      <c r="L77" s="278">
        <v>0</v>
      </c>
      <c r="M77" s="129">
        <f t="shared" si="3"/>
        <v>0</v>
      </c>
      <c r="N77" s="278">
        <v>0</v>
      </c>
    </row>
    <row r="78" spans="1:14" s="21" customFormat="1" ht="11.4" thickTop="1" thickBot="1" x14ac:dyDescent="0.25">
      <c r="A78" s="137" t="s">
        <v>215</v>
      </c>
      <c r="B78" s="135">
        <v>3240</v>
      </c>
      <c r="C78" s="135">
        <v>560</v>
      </c>
      <c r="D78" s="272">
        <v>0</v>
      </c>
      <c r="E78" s="273">
        <v>0</v>
      </c>
      <c r="F78" s="272">
        <v>0</v>
      </c>
      <c r="G78" s="272">
        <v>0</v>
      </c>
      <c r="H78" s="272">
        <v>0</v>
      </c>
      <c r="I78" s="272">
        <v>0</v>
      </c>
      <c r="J78" s="272">
        <v>0</v>
      </c>
      <c r="K78" s="272">
        <v>0</v>
      </c>
      <c r="L78" s="272">
        <v>0</v>
      </c>
      <c r="M78" s="129">
        <f t="shared" si="3"/>
        <v>0</v>
      </c>
      <c r="N78" s="272">
        <v>0</v>
      </c>
    </row>
    <row r="79" spans="1:14" s="21" customFormat="1" ht="12" thickTop="1" thickBot="1" x14ac:dyDescent="0.25">
      <c r="A79" s="64" t="s">
        <v>217</v>
      </c>
      <c r="B79" s="64">
        <v>4100</v>
      </c>
      <c r="C79" s="64">
        <v>570</v>
      </c>
      <c r="D79" s="279">
        <f t="shared" ref="D79:N79" si="17">SUM(D80)</f>
        <v>0</v>
      </c>
      <c r="E79" s="279">
        <f t="shared" si="17"/>
        <v>0</v>
      </c>
      <c r="F79" s="279">
        <f t="shared" si="17"/>
        <v>0</v>
      </c>
      <c r="G79" s="279">
        <f t="shared" si="17"/>
        <v>0</v>
      </c>
      <c r="H79" s="279">
        <f t="shared" si="17"/>
        <v>0</v>
      </c>
      <c r="I79" s="279">
        <f t="shared" si="17"/>
        <v>0</v>
      </c>
      <c r="J79" s="279">
        <f t="shared" si="17"/>
        <v>0</v>
      </c>
      <c r="K79" s="279">
        <f t="shared" si="17"/>
        <v>0</v>
      </c>
      <c r="L79" s="279">
        <f t="shared" si="17"/>
        <v>0</v>
      </c>
      <c r="M79" s="129">
        <f t="shared" si="3"/>
        <v>0</v>
      </c>
      <c r="N79" s="279">
        <f t="shared" si="17"/>
        <v>0</v>
      </c>
    </row>
    <row r="80" spans="1:14" s="21" customFormat="1" ht="11.4" thickTop="1" thickBot="1" x14ac:dyDescent="0.25">
      <c r="A80" s="134" t="s">
        <v>218</v>
      </c>
      <c r="B80" s="135">
        <v>4110</v>
      </c>
      <c r="C80" s="135">
        <v>580</v>
      </c>
      <c r="D80" s="273">
        <f t="shared" ref="D80:L80" si="18">SUM(D81:D83)</f>
        <v>0</v>
      </c>
      <c r="E80" s="273">
        <f t="shared" si="18"/>
        <v>0</v>
      </c>
      <c r="F80" s="273">
        <f>SUM(F81:F83)</f>
        <v>0</v>
      </c>
      <c r="G80" s="273">
        <f>SUM(G81:G83)</f>
        <v>0</v>
      </c>
      <c r="H80" s="273">
        <f t="shared" si="18"/>
        <v>0</v>
      </c>
      <c r="I80" s="273">
        <f t="shared" si="18"/>
        <v>0</v>
      </c>
      <c r="J80" s="273">
        <f t="shared" si="18"/>
        <v>0</v>
      </c>
      <c r="K80" s="273">
        <f>SUM(K81:K83)</f>
        <v>0</v>
      </c>
      <c r="L80" s="273">
        <f t="shared" si="18"/>
        <v>0</v>
      </c>
      <c r="M80" s="129">
        <f t="shared" si="3"/>
        <v>0</v>
      </c>
      <c r="N80" s="273">
        <f>SUM(N81:N83)</f>
        <v>0</v>
      </c>
    </row>
    <row r="81" spans="1:14" s="21" customFormat="1" ht="11.4" thickTop="1" thickBot="1" x14ac:dyDescent="0.25">
      <c r="A81" s="136" t="s">
        <v>219</v>
      </c>
      <c r="B81" s="125">
        <v>4111</v>
      </c>
      <c r="C81" s="125">
        <v>590</v>
      </c>
      <c r="D81" s="272">
        <v>0</v>
      </c>
      <c r="E81" s="273">
        <v>0</v>
      </c>
      <c r="F81" s="272">
        <v>0</v>
      </c>
      <c r="G81" s="272">
        <v>0</v>
      </c>
      <c r="H81" s="272">
        <v>0</v>
      </c>
      <c r="I81" s="272">
        <v>0</v>
      </c>
      <c r="J81" s="272">
        <v>0</v>
      </c>
      <c r="K81" s="272">
        <v>0</v>
      </c>
      <c r="L81" s="272">
        <v>0</v>
      </c>
      <c r="M81" s="129">
        <f t="shared" si="3"/>
        <v>0</v>
      </c>
      <c r="N81" s="272">
        <v>0</v>
      </c>
    </row>
    <row r="82" spans="1:14" s="21" customFormat="1" ht="11.4" thickTop="1" thickBot="1" x14ac:dyDescent="0.25">
      <c r="A82" s="136" t="s">
        <v>220</v>
      </c>
      <c r="B82" s="125">
        <v>4112</v>
      </c>
      <c r="C82" s="125">
        <v>600</v>
      </c>
      <c r="D82" s="272">
        <v>0</v>
      </c>
      <c r="E82" s="273">
        <v>0</v>
      </c>
      <c r="F82" s="272">
        <v>0</v>
      </c>
      <c r="G82" s="272">
        <v>0</v>
      </c>
      <c r="H82" s="272">
        <v>0</v>
      </c>
      <c r="I82" s="272">
        <v>0</v>
      </c>
      <c r="J82" s="272">
        <v>0</v>
      </c>
      <c r="K82" s="272">
        <v>0</v>
      </c>
      <c r="L82" s="272">
        <v>0</v>
      </c>
      <c r="M82" s="129">
        <f t="shared" si="3"/>
        <v>0</v>
      </c>
      <c r="N82" s="272">
        <v>0</v>
      </c>
    </row>
    <row r="83" spans="1:14" s="21" customFormat="1" thickTop="1" thickBot="1" x14ac:dyDescent="0.25">
      <c r="A83" s="249" t="s">
        <v>221</v>
      </c>
      <c r="B83" s="125">
        <v>4113</v>
      </c>
      <c r="C83" s="125">
        <v>610</v>
      </c>
      <c r="D83" s="250">
        <v>0</v>
      </c>
      <c r="E83" s="277">
        <v>0</v>
      </c>
      <c r="F83" s="250">
        <v>0</v>
      </c>
      <c r="G83" s="250">
        <v>0</v>
      </c>
      <c r="H83" s="250">
        <v>0</v>
      </c>
      <c r="I83" s="250">
        <v>0</v>
      </c>
      <c r="J83" s="250">
        <v>0</v>
      </c>
      <c r="K83" s="250">
        <v>0</v>
      </c>
      <c r="L83" s="250">
        <v>0</v>
      </c>
      <c r="M83" s="129">
        <f t="shared" si="3"/>
        <v>0</v>
      </c>
      <c r="N83" s="250">
        <v>0</v>
      </c>
    </row>
    <row r="84" spans="1:14" s="21" customFormat="1" ht="11.4" thickTop="1" thickBot="1" x14ac:dyDescent="0.25">
      <c r="A84" s="64" t="s">
        <v>226</v>
      </c>
      <c r="B84" s="64">
        <v>4200</v>
      </c>
      <c r="C84" s="64">
        <v>620</v>
      </c>
      <c r="D84" s="274">
        <f t="shared" ref="D84:N84" si="19">D85</f>
        <v>0</v>
      </c>
      <c r="E84" s="274">
        <f t="shared" si="19"/>
        <v>0</v>
      </c>
      <c r="F84" s="274">
        <f t="shared" si="19"/>
        <v>0</v>
      </c>
      <c r="G84" s="274">
        <f t="shared" si="19"/>
        <v>0</v>
      </c>
      <c r="H84" s="274">
        <f t="shared" si="19"/>
        <v>0</v>
      </c>
      <c r="I84" s="274">
        <f t="shared" si="19"/>
        <v>0</v>
      </c>
      <c r="J84" s="274">
        <f t="shared" si="19"/>
        <v>0</v>
      </c>
      <c r="K84" s="274">
        <f t="shared" si="19"/>
        <v>0</v>
      </c>
      <c r="L84" s="274">
        <f t="shared" si="19"/>
        <v>0</v>
      </c>
      <c r="M84" s="129">
        <f t="shared" si="3"/>
        <v>0</v>
      </c>
      <c r="N84" s="274">
        <f t="shared" si="19"/>
        <v>0</v>
      </c>
    </row>
    <row r="85" spans="1:14" s="21" customFormat="1" ht="11.4" thickTop="1" thickBot="1" x14ac:dyDescent="0.25">
      <c r="A85" s="134" t="s">
        <v>227</v>
      </c>
      <c r="B85" s="135">
        <v>4210</v>
      </c>
      <c r="C85" s="135">
        <v>630</v>
      </c>
      <c r="D85" s="272">
        <v>0</v>
      </c>
      <c r="E85" s="273">
        <v>0</v>
      </c>
      <c r="F85" s="272">
        <v>0</v>
      </c>
      <c r="G85" s="272">
        <v>0</v>
      </c>
      <c r="H85" s="272">
        <v>0</v>
      </c>
      <c r="I85" s="272">
        <v>0</v>
      </c>
      <c r="J85" s="272">
        <v>0</v>
      </c>
      <c r="K85" s="272">
        <v>0</v>
      </c>
      <c r="L85" s="272">
        <v>0</v>
      </c>
      <c r="M85" s="129">
        <f t="shared" si="3"/>
        <v>0</v>
      </c>
      <c r="N85" s="272">
        <v>0</v>
      </c>
    </row>
    <row r="86" spans="1:14" s="21" customFormat="1" ht="11.4" thickTop="1" thickBot="1" x14ac:dyDescent="0.25">
      <c r="A86" s="136" t="s">
        <v>254</v>
      </c>
      <c r="B86" s="125">
        <v>5000</v>
      </c>
      <c r="C86" s="125">
        <v>640</v>
      </c>
      <c r="D86" s="250" t="s">
        <v>255</v>
      </c>
      <c r="E86" s="250">
        <v>0</v>
      </c>
      <c r="F86" s="251" t="s">
        <v>255</v>
      </c>
      <c r="G86" s="251" t="s">
        <v>255</v>
      </c>
      <c r="H86" s="251" t="s">
        <v>255</v>
      </c>
      <c r="I86" s="251" t="s">
        <v>255</v>
      </c>
      <c r="J86" s="251" t="s">
        <v>255</v>
      </c>
      <c r="K86" s="251" t="s">
        <v>255</v>
      </c>
      <c r="L86" s="251" t="s">
        <v>255</v>
      </c>
      <c r="M86" s="251" t="s">
        <v>255</v>
      </c>
      <c r="N86" s="251" t="s">
        <v>255</v>
      </c>
    </row>
    <row r="87" spans="1:14" s="21" customFormat="1" ht="10.8" hidden="1" thickTop="1" x14ac:dyDescent="0.2">
      <c r="A87" s="143"/>
      <c r="B87" s="144"/>
      <c r="C87" s="252"/>
      <c r="D87" s="280"/>
      <c r="E87" s="281"/>
      <c r="F87" s="281"/>
      <c r="G87" s="280"/>
      <c r="H87" s="280"/>
      <c r="I87" s="280"/>
      <c r="J87" s="280"/>
      <c r="K87" s="280"/>
      <c r="L87" s="280"/>
      <c r="M87" s="181"/>
    </row>
    <row r="88" spans="1:14" s="21" customFormat="1" ht="10.8" hidden="1" thickTop="1" x14ac:dyDescent="0.2">
      <c r="A88" s="155"/>
      <c r="B88" s="156"/>
      <c r="C88" s="256"/>
      <c r="D88" s="282"/>
      <c r="E88" s="283"/>
      <c r="F88" s="283"/>
      <c r="G88" s="282"/>
      <c r="H88" s="282"/>
      <c r="I88" s="282"/>
      <c r="J88" s="282"/>
      <c r="K88" s="282"/>
      <c r="L88" s="282"/>
      <c r="M88" s="284"/>
    </row>
    <row r="89" spans="1:14" s="21" customFormat="1" ht="10.8" hidden="1" thickTop="1" x14ac:dyDescent="0.2">
      <c r="A89" s="155"/>
      <c r="B89" s="156"/>
      <c r="C89" s="256"/>
      <c r="D89" s="282"/>
      <c r="E89" s="283"/>
      <c r="F89" s="283"/>
      <c r="G89" s="282"/>
      <c r="H89" s="282"/>
      <c r="I89" s="282"/>
      <c r="J89" s="282"/>
      <c r="K89" s="282"/>
      <c r="L89" s="282"/>
      <c r="M89" s="284"/>
    </row>
    <row r="90" spans="1:14" s="21" customFormat="1" ht="10.8" hidden="1" thickTop="1" x14ac:dyDescent="0.2">
      <c r="A90" s="155"/>
      <c r="B90" s="156"/>
      <c r="C90" s="256"/>
      <c r="D90" s="282"/>
      <c r="E90" s="283"/>
      <c r="F90" s="283"/>
      <c r="G90" s="282"/>
      <c r="H90" s="282"/>
      <c r="I90" s="282"/>
      <c r="J90" s="282"/>
      <c r="K90" s="282"/>
      <c r="L90" s="282"/>
      <c r="M90" s="284"/>
    </row>
    <row r="91" spans="1:14" s="21" customFormat="1" ht="12" hidden="1" thickTop="1" x14ac:dyDescent="0.2">
      <c r="A91" s="153"/>
      <c r="B91" s="154"/>
      <c r="C91" s="285"/>
      <c r="D91" s="286"/>
      <c r="E91" s="287"/>
      <c r="F91" s="287"/>
      <c r="G91" s="286"/>
      <c r="H91" s="286"/>
      <c r="I91" s="286"/>
      <c r="J91" s="286"/>
      <c r="K91" s="286"/>
      <c r="L91" s="286"/>
      <c r="M91" s="288"/>
    </row>
    <row r="92" spans="1:14" s="21" customFormat="1" ht="10.8" hidden="1" thickTop="1" x14ac:dyDescent="0.2">
      <c r="A92" s="147"/>
      <c r="B92" s="148"/>
      <c r="C92" s="256"/>
      <c r="D92" s="289"/>
      <c r="E92" s="290"/>
      <c r="F92" s="290"/>
      <c r="G92" s="289"/>
      <c r="H92" s="289"/>
      <c r="I92" s="289"/>
      <c r="J92" s="289"/>
      <c r="K92" s="289"/>
      <c r="L92" s="289"/>
      <c r="M92" s="183"/>
    </row>
    <row r="93" spans="1:14" s="21" customFormat="1" ht="10.8" hidden="1" thickTop="1" x14ac:dyDescent="0.2">
      <c r="A93" s="147"/>
      <c r="B93" s="148"/>
      <c r="C93" s="256"/>
      <c r="D93" s="289"/>
      <c r="E93" s="290"/>
      <c r="F93" s="290"/>
      <c r="G93" s="289"/>
      <c r="H93" s="289"/>
      <c r="I93" s="289"/>
      <c r="J93" s="289"/>
      <c r="K93" s="289"/>
      <c r="L93" s="289"/>
      <c r="M93" s="183"/>
    </row>
    <row r="94" spans="1:14" s="21" customFormat="1" ht="10.8" hidden="1" thickTop="1" x14ac:dyDescent="0.2">
      <c r="A94" s="258"/>
      <c r="B94" s="224"/>
      <c r="C94" s="285"/>
      <c r="D94" s="291"/>
      <c r="E94" s="292"/>
      <c r="F94" s="292"/>
      <c r="G94" s="291"/>
      <c r="H94" s="291"/>
      <c r="I94" s="291"/>
      <c r="J94" s="291"/>
      <c r="K94" s="291"/>
      <c r="L94" s="291"/>
      <c r="M94" s="291"/>
    </row>
    <row r="95" spans="1:14" s="21" customFormat="1" ht="14.25" customHeight="1" thickTop="1" x14ac:dyDescent="0.2">
      <c r="A95" s="293" t="s">
        <v>257</v>
      </c>
      <c r="B95" s="163"/>
      <c r="C95" s="260"/>
      <c r="D95" s="261"/>
      <c r="E95" s="294"/>
      <c r="F95" s="294"/>
      <c r="G95" s="261"/>
      <c r="H95" s="261"/>
      <c r="I95" s="261"/>
      <c r="J95" s="261"/>
      <c r="K95" s="261"/>
      <c r="L95" s="261"/>
      <c r="M95" s="261"/>
    </row>
    <row r="96" spans="1:14" s="21" customFormat="1" ht="3" customHeight="1" x14ac:dyDescent="0.2">
      <c r="A96" s="263"/>
      <c r="B96" s="163"/>
      <c r="C96" s="260"/>
      <c r="D96" s="261"/>
      <c r="E96" s="294"/>
      <c r="F96" s="294"/>
      <c r="G96" s="261"/>
      <c r="H96" s="261"/>
      <c r="I96" s="261"/>
      <c r="J96" s="261"/>
      <c r="K96" s="261"/>
      <c r="L96" s="261"/>
      <c r="M96" s="261"/>
    </row>
    <row r="97" spans="1:13" s="21" customFormat="1" ht="10.199999999999999" hidden="1" x14ac:dyDescent="0.2">
      <c r="A97" s="263"/>
      <c r="B97" s="163"/>
      <c r="C97" s="260"/>
      <c r="D97" s="261"/>
      <c r="E97" s="264"/>
      <c r="F97" s="264"/>
      <c r="G97" s="261"/>
      <c r="H97" s="261"/>
      <c r="I97" s="261"/>
      <c r="J97" s="261"/>
      <c r="K97" s="261"/>
      <c r="L97" s="261"/>
      <c r="M97" s="261"/>
    </row>
    <row r="98" spans="1:13" x14ac:dyDescent="0.3">
      <c r="A98" s="9" t="str">
        <f>[1]ЗАПОЛНИТЬ!F30</f>
        <v xml:space="preserve">Керівник </v>
      </c>
      <c r="B98" s="230"/>
      <c r="C98" s="230"/>
      <c r="D98" s="230"/>
      <c r="G98" s="87" t="str">
        <f>[1]ЗАПОЛНИТЬ!F26</f>
        <v>Л.О.Темченко</v>
      </c>
      <c r="H98" s="87"/>
      <c r="I98" s="87"/>
    </row>
    <row r="99" spans="1:13" x14ac:dyDescent="0.3">
      <c r="B99" s="231" t="s">
        <v>115</v>
      </c>
      <c r="C99" s="231"/>
      <c r="D99" s="231"/>
      <c r="G99" s="189" t="s">
        <v>116</v>
      </c>
      <c r="H99" s="189"/>
      <c r="I99" s="1"/>
    </row>
    <row r="100" spans="1:13" x14ac:dyDescent="0.3">
      <c r="A100" s="9" t="str">
        <f>[1]ЗАПОЛНИТЬ!F31</f>
        <v>Головний бухгалтер</v>
      </c>
      <c r="B100" s="230"/>
      <c r="C100" s="230"/>
      <c r="D100" s="230"/>
      <c r="G100" s="87" t="str">
        <f>[1]ЗАПОЛНИТЬ!F28</f>
        <v>А.М.Трусевич</v>
      </c>
      <c r="H100" s="87"/>
      <c r="I100" s="87"/>
    </row>
    <row r="101" spans="1:13" ht="8.25" customHeight="1" x14ac:dyDescent="0.3">
      <c r="B101" s="231" t="s">
        <v>115</v>
      </c>
      <c r="C101" s="231"/>
      <c r="D101" s="231"/>
      <c r="G101" s="189" t="s">
        <v>116</v>
      </c>
      <c r="H101" s="189"/>
      <c r="I101" s="1"/>
    </row>
    <row r="102" spans="1:13" ht="12.75" customHeight="1" x14ac:dyDescent="0.3">
      <c r="A102" s="1" t="str">
        <f>[1]ЗАПОЛНИТЬ!C19</f>
        <v>"11" квітня 2016 року</v>
      </c>
    </row>
    <row r="103" spans="1:13" x14ac:dyDescent="0.3">
      <c r="A103" s="21" t="s">
        <v>229</v>
      </c>
    </row>
  </sheetData>
  <mergeCells count="44">
    <mergeCell ref="B101:D101"/>
    <mergeCell ref="G101:H101"/>
    <mergeCell ref="N19:N20"/>
    <mergeCell ref="B98:D98"/>
    <mergeCell ref="G98:I98"/>
    <mergeCell ref="B99:D99"/>
    <mergeCell ref="G99:H99"/>
    <mergeCell ref="B100:D100"/>
    <mergeCell ref="G100:I100"/>
    <mergeCell ref="H18:H20"/>
    <mergeCell ref="I18:I20"/>
    <mergeCell ref="J18:K18"/>
    <mergeCell ref="L18:L20"/>
    <mergeCell ref="M18:N18"/>
    <mergeCell ref="F19:F20"/>
    <mergeCell ref="G19:G20"/>
    <mergeCell ref="J19:J20"/>
    <mergeCell ref="K19:K20"/>
    <mergeCell ref="M19:M20"/>
    <mergeCell ref="A18:A20"/>
    <mergeCell ref="B18:B20"/>
    <mergeCell ref="C18:C20"/>
    <mergeCell ref="D18:D20"/>
    <mergeCell ref="E18:E20"/>
    <mergeCell ref="F18:G18"/>
    <mergeCell ref="A13:B13"/>
    <mergeCell ref="E13:M13"/>
    <mergeCell ref="A14:B14"/>
    <mergeCell ref="E14:M14"/>
    <mergeCell ref="A15:B15"/>
    <mergeCell ref="E15:M15"/>
    <mergeCell ref="B10:J10"/>
    <mergeCell ref="M10:N10"/>
    <mergeCell ref="B11:J11"/>
    <mergeCell ref="M11:N11"/>
    <mergeCell ref="A12:B12"/>
    <mergeCell ref="E12:J12"/>
    <mergeCell ref="I1:M3"/>
    <mergeCell ref="A4:M4"/>
    <mergeCell ref="A5:H5"/>
    <mergeCell ref="A6:M6"/>
    <mergeCell ref="M8:N8"/>
    <mergeCell ref="B9:J9"/>
    <mergeCell ref="M9:N9"/>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
  <sheetViews>
    <sheetView workbookViewId="0">
      <selection sqref="A1:XFD1048576"/>
    </sheetView>
  </sheetViews>
  <sheetFormatPr defaultRowHeight="14.4" x14ac:dyDescent="0.3"/>
  <cols>
    <col min="1" max="1" width="63.88671875" customWidth="1"/>
    <col min="2" max="2" width="5" customWidth="1"/>
    <col min="3" max="3" width="4" customWidth="1"/>
    <col min="4" max="4" width="9.5546875" customWidth="1"/>
    <col min="5" max="5" width="8.5546875" customWidth="1"/>
    <col min="6" max="6" width="10" customWidth="1"/>
    <col min="7" max="7" width="5.6640625" customWidth="1"/>
    <col min="8" max="8" width="6" customWidth="1"/>
    <col min="9" max="9" width="11.88671875" customWidth="1"/>
    <col min="10" max="10" width="11.6640625" customWidth="1"/>
    <col min="11" max="11" width="7.5546875" customWidth="1"/>
    <col min="12" max="12" width="12" customWidth="1"/>
    <col min="13" max="13" width="9.88671875" customWidth="1"/>
    <col min="14" max="14" width="7.109375" customWidth="1"/>
    <col min="257" max="257" width="63.88671875" customWidth="1"/>
    <col min="258" max="258" width="5" customWidth="1"/>
    <col min="259" max="259" width="4" customWidth="1"/>
    <col min="260" max="260" width="9.5546875" customWidth="1"/>
    <col min="261" max="261" width="8.5546875" customWidth="1"/>
    <col min="262" max="262" width="10" customWidth="1"/>
    <col min="263" max="263" width="5.6640625" customWidth="1"/>
    <col min="264" max="264" width="6" customWidth="1"/>
    <col min="265" max="265" width="11.88671875" customWidth="1"/>
    <col min="266" max="266" width="11.6640625" customWidth="1"/>
    <col min="267" max="267" width="7.5546875" customWidth="1"/>
    <col min="268" max="268" width="12" customWidth="1"/>
    <col min="269" max="269" width="9.88671875" customWidth="1"/>
    <col min="270" max="270" width="7.109375" customWidth="1"/>
    <col min="513" max="513" width="63.88671875" customWidth="1"/>
    <col min="514" max="514" width="5" customWidth="1"/>
    <col min="515" max="515" width="4" customWidth="1"/>
    <col min="516" max="516" width="9.5546875" customWidth="1"/>
    <col min="517" max="517" width="8.5546875" customWidth="1"/>
    <col min="518" max="518" width="10" customWidth="1"/>
    <col min="519" max="519" width="5.6640625" customWidth="1"/>
    <col min="520" max="520" width="6" customWidth="1"/>
    <col min="521" max="521" width="11.88671875" customWidth="1"/>
    <col min="522" max="522" width="11.6640625" customWidth="1"/>
    <col min="523" max="523" width="7.5546875" customWidth="1"/>
    <col min="524" max="524" width="12" customWidth="1"/>
    <col min="525" max="525" width="9.88671875" customWidth="1"/>
    <col min="526" max="526" width="7.109375" customWidth="1"/>
    <col min="769" max="769" width="63.88671875" customWidth="1"/>
    <col min="770" max="770" width="5" customWidth="1"/>
    <col min="771" max="771" width="4" customWidth="1"/>
    <col min="772" max="772" width="9.5546875" customWidth="1"/>
    <col min="773" max="773" width="8.5546875" customWidth="1"/>
    <col min="774" max="774" width="10" customWidth="1"/>
    <col min="775" max="775" width="5.6640625" customWidth="1"/>
    <col min="776" max="776" width="6" customWidth="1"/>
    <col min="777" max="777" width="11.88671875" customWidth="1"/>
    <col min="778" max="778" width="11.6640625" customWidth="1"/>
    <col min="779" max="779" width="7.5546875" customWidth="1"/>
    <col min="780" max="780" width="12" customWidth="1"/>
    <col min="781" max="781" width="9.88671875" customWidth="1"/>
    <col min="782" max="782" width="7.109375" customWidth="1"/>
    <col min="1025" max="1025" width="63.88671875" customWidth="1"/>
    <col min="1026" max="1026" width="5" customWidth="1"/>
    <col min="1027" max="1027" width="4" customWidth="1"/>
    <col min="1028" max="1028" width="9.5546875" customWidth="1"/>
    <col min="1029" max="1029" width="8.5546875" customWidth="1"/>
    <col min="1030" max="1030" width="10" customWidth="1"/>
    <col min="1031" max="1031" width="5.6640625" customWidth="1"/>
    <col min="1032" max="1032" width="6" customWidth="1"/>
    <col min="1033" max="1033" width="11.88671875" customWidth="1"/>
    <col min="1034" max="1034" width="11.6640625" customWidth="1"/>
    <col min="1035" max="1035" width="7.5546875" customWidth="1"/>
    <col min="1036" max="1036" width="12" customWidth="1"/>
    <col min="1037" max="1037" width="9.88671875" customWidth="1"/>
    <col min="1038" max="1038" width="7.109375" customWidth="1"/>
    <col min="1281" max="1281" width="63.88671875" customWidth="1"/>
    <col min="1282" max="1282" width="5" customWidth="1"/>
    <col min="1283" max="1283" width="4" customWidth="1"/>
    <col min="1284" max="1284" width="9.5546875" customWidth="1"/>
    <col min="1285" max="1285" width="8.5546875" customWidth="1"/>
    <col min="1286" max="1286" width="10" customWidth="1"/>
    <col min="1287" max="1287" width="5.6640625" customWidth="1"/>
    <col min="1288" max="1288" width="6" customWidth="1"/>
    <col min="1289" max="1289" width="11.88671875" customWidth="1"/>
    <col min="1290" max="1290" width="11.6640625" customWidth="1"/>
    <col min="1291" max="1291" width="7.5546875" customWidth="1"/>
    <col min="1292" max="1292" width="12" customWidth="1"/>
    <col min="1293" max="1293" width="9.88671875" customWidth="1"/>
    <col min="1294" max="1294" width="7.109375" customWidth="1"/>
    <col min="1537" max="1537" width="63.88671875" customWidth="1"/>
    <col min="1538" max="1538" width="5" customWidth="1"/>
    <col min="1539" max="1539" width="4" customWidth="1"/>
    <col min="1540" max="1540" width="9.5546875" customWidth="1"/>
    <col min="1541" max="1541" width="8.5546875" customWidth="1"/>
    <col min="1542" max="1542" width="10" customWidth="1"/>
    <col min="1543" max="1543" width="5.6640625" customWidth="1"/>
    <col min="1544" max="1544" width="6" customWidth="1"/>
    <col min="1545" max="1545" width="11.88671875" customWidth="1"/>
    <col min="1546" max="1546" width="11.6640625" customWidth="1"/>
    <col min="1547" max="1547" width="7.5546875" customWidth="1"/>
    <col min="1548" max="1548" width="12" customWidth="1"/>
    <col min="1549" max="1549" width="9.88671875" customWidth="1"/>
    <col min="1550" max="1550" width="7.109375" customWidth="1"/>
    <col min="1793" max="1793" width="63.88671875" customWidth="1"/>
    <col min="1794" max="1794" width="5" customWidth="1"/>
    <col min="1795" max="1795" width="4" customWidth="1"/>
    <col min="1796" max="1796" width="9.5546875" customWidth="1"/>
    <col min="1797" max="1797" width="8.5546875" customWidth="1"/>
    <col min="1798" max="1798" width="10" customWidth="1"/>
    <col min="1799" max="1799" width="5.6640625" customWidth="1"/>
    <col min="1800" max="1800" width="6" customWidth="1"/>
    <col min="1801" max="1801" width="11.88671875" customWidth="1"/>
    <col min="1802" max="1802" width="11.6640625" customWidth="1"/>
    <col min="1803" max="1803" width="7.5546875" customWidth="1"/>
    <col min="1804" max="1804" width="12" customWidth="1"/>
    <col min="1805" max="1805" width="9.88671875" customWidth="1"/>
    <col min="1806" max="1806" width="7.109375" customWidth="1"/>
    <col min="2049" max="2049" width="63.88671875" customWidth="1"/>
    <col min="2050" max="2050" width="5" customWidth="1"/>
    <col min="2051" max="2051" width="4" customWidth="1"/>
    <col min="2052" max="2052" width="9.5546875" customWidth="1"/>
    <col min="2053" max="2053" width="8.5546875" customWidth="1"/>
    <col min="2054" max="2054" width="10" customWidth="1"/>
    <col min="2055" max="2055" width="5.6640625" customWidth="1"/>
    <col min="2056" max="2056" width="6" customWidth="1"/>
    <col min="2057" max="2057" width="11.88671875" customWidth="1"/>
    <col min="2058" max="2058" width="11.6640625" customWidth="1"/>
    <col min="2059" max="2059" width="7.5546875" customWidth="1"/>
    <col min="2060" max="2060" width="12" customWidth="1"/>
    <col min="2061" max="2061" width="9.88671875" customWidth="1"/>
    <col min="2062" max="2062" width="7.109375" customWidth="1"/>
    <col min="2305" max="2305" width="63.88671875" customWidth="1"/>
    <col min="2306" max="2306" width="5" customWidth="1"/>
    <col min="2307" max="2307" width="4" customWidth="1"/>
    <col min="2308" max="2308" width="9.5546875" customWidth="1"/>
    <col min="2309" max="2309" width="8.5546875" customWidth="1"/>
    <col min="2310" max="2310" width="10" customWidth="1"/>
    <col min="2311" max="2311" width="5.6640625" customWidth="1"/>
    <col min="2312" max="2312" width="6" customWidth="1"/>
    <col min="2313" max="2313" width="11.88671875" customWidth="1"/>
    <col min="2314" max="2314" width="11.6640625" customWidth="1"/>
    <col min="2315" max="2315" width="7.5546875" customWidth="1"/>
    <col min="2316" max="2316" width="12" customWidth="1"/>
    <col min="2317" max="2317" width="9.88671875" customWidth="1"/>
    <col min="2318" max="2318" width="7.109375" customWidth="1"/>
    <col min="2561" max="2561" width="63.88671875" customWidth="1"/>
    <col min="2562" max="2562" width="5" customWidth="1"/>
    <col min="2563" max="2563" width="4" customWidth="1"/>
    <col min="2564" max="2564" width="9.5546875" customWidth="1"/>
    <col min="2565" max="2565" width="8.5546875" customWidth="1"/>
    <col min="2566" max="2566" width="10" customWidth="1"/>
    <col min="2567" max="2567" width="5.6640625" customWidth="1"/>
    <col min="2568" max="2568" width="6" customWidth="1"/>
    <col min="2569" max="2569" width="11.88671875" customWidth="1"/>
    <col min="2570" max="2570" width="11.6640625" customWidth="1"/>
    <col min="2571" max="2571" width="7.5546875" customWidth="1"/>
    <col min="2572" max="2572" width="12" customWidth="1"/>
    <col min="2573" max="2573" width="9.88671875" customWidth="1"/>
    <col min="2574" max="2574" width="7.109375" customWidth="1"/>
    <col min="2817" max="2817" width="63.88671875" customWidth="1"/>
    <col min="2818" max="2818" width="5" customWidth="1"/>
    <col min="2819" max="2819" width="4" customWidth="1"/>
    <col min="2820" max="2820" width="9.5546875" customWidth="1"/>
    <col min="2821" max="2821" width="8.5546875" customWidth="1"/>
    <col min="2822" max="2822" width="10" customWidth="1"/>
    <col min="2823" max="2823" width="5.6640625" customWidth="1"/>
    <col min="2824" max="2824" width="6" customWidth="1"/>
    <col min="2825" max="2825" width="11.88671875" customWidth="1"/>
    <col min="2826" max="2826" width="11.6640625" customWidth="1"/>
    <col min="2827" max="2827" width="7.5546875" customWidth="1"/>
    <col min="2828" max="2828" width="12" customWidth="1"/>
    <col min="2829" max="2829" width="9.88671875" customWidth="1"/>
    <col min="2830" max="2830" width="7.109375" customWidth="1"/>
    <col min="3073" max="3073" width="63.88671875" customWidth="1"/>
    <col min="3074" max="3074" width="5" customWidth="1"/>
    <col min="3075" max="3075" width="4" customWidth="1"/>
    <col min="3076" max="3076" width="9.5546875" customWidth="1"/>
    <col min="3077" max="3077" width="8.5546875" customWidth="1"/>
    <col min="3078" max="3078" width="10" customWidth="1"/>
    <col min="3079" max="3079" width="5.6640625" customWidth="1"/>
    <col min="3080" max="3080" width="6" customWidth="1"/>
    <col min="3081" max="3081" width="11.88671875" customWidth="1"/>
    <col min="3082" max="3082" width="11.6640625" customWidth="1"/>
    <col min="3083" max="3083" width="7.5546875" customWidth="1"/>
    <col min="3084" max="3084" width="12" customWidth="1"/>
    <col min="3085" max="3085" width="9.88671875" customWidth="1"/>
    <col min="3086" max="3086" width="7.109375" customWidth="1"/>
    <col min="3329" max="3329" width="63.88671875" customWidth="1"/>
    <col min="3330" max="3330" width="5" customWidth="1"/>
    <col min="3331" max="3331" width="4" customWidth="1"/>
    <col min="3332" max="3332" width="9.5546875" customWidth="1"/>
    <col min="3333" max="3333" width="8.5546875" customWidth="1"/>
    <col min="3334" max="3334" width="10" customWidth="1"/>
    <col min="3335" max="3335" width="5.6640625" customWidth="1"/>
    <col min="3336" max="3336" width="6" customWidth="1"/>
    <col min="3337" max="3337" width="11.88671875" customWidth="1"/>
    <col min="3338" max="3338" width="11.6640625" customWidth="1"/>
    <col min="3339" max="3339" width="7.5546875" customWidth="1"/>
    <col min="3340" max="3340" width="12" customWidth="1"/>
    <col min="3341" max="3341" width="9.88671875" customWidth="1"/>
    <col min="3342" max="3342" width="7.109375" customWidth="1"/>
    <col min="3585" max="3585" width="63.88671875" customWidth="1"/>
    <col min="3586" max="3586" width="5" customWidth="1"/>
    <col min="3587" max="3587" width="4" customWidth="1"/>
    <col min="3588" max="3588" width="9.5546875" customWidth="1"/>
    <col min="3589" max="3589" width="8.5546875" customWidth="1"/>
    <col min="3590" max="3590" width="10" customWidth="1"/>
    <col min="3591" max="3591" width="5.6640625" customWidth="1"/>
    <col min="3592" max="3592" width="6" customWidth="1"/>
    <col min="3593" max="3593" width="11.88671875" customWidth="1"/>
    <col min="3594" max="3594" width="11.6640625" customWidth="1"/>
    <col min="3595" max="3595" width="7.5546875" customWidth="1"/>
    <col min="3596" max="3596" width="12" customWidth="1"/>
    <col min="3597" max="3597" width="9.88671875" customWidth="1"/>
    <col min="3598" max="3598" width="7.109375" customWidth="1"/>
    <col min="3841" max="3841" width="63.88671875" customWidth="1"/>
    <col min="3842" max="3842" width="5" customWidth="1"/>
    <col min="3843" max="3843" width="4" customWidth="1"/>
    <col min="3844" max="3844" width="9.5546875" customWidth="1"/>
    <col min="3845" max="3845" width="8.5546875" customWidth="1"/>
    <col min="3846" max="3846" width="10" customWidth="1"/>
    <col min="3847" max="3847" width="5.6640625" customWidth="1"/>
    <col min="3848" max="3848" width="6" customWidth="1"/>
    <col min="3849" max="3849" width="11.88671875" customWidth="1"/>
    <col min="3850" max="3850" width="11.6640625" customWidth="1"/>
    <col min="3851" max="3851" width="7.5546875" customWidth="1"/>
    <col min="3852" max="3852" width="12" customWidth="1"/>
    <col min="3853" max="3853" width="9.88671875" customWidth="1"/>
    <col min="3854" max="3854" width="7.109375" customWidth="1"/>
    <col min="4097" max="4097" width="63.88671875" customWidth="1"/>
    <col min="4098" max="4098" width="5" customWidth="1"/>
    <col min="4099" max="4099" width="4" customWidth="1"/>
    <col min="4100" max="4100" width="9.5546875" customWidth="1"/>
    <col min="4101" max="4101" width="8.5546875" customWidth="1"/>
    <col min="4102" max="4102" width="10" customWidth="1"/>
    <col min="4103" max="4103" width="5.6640625" customWidth="1"/>
    <col min="4104" max="4104" width="6" customWidth="1"/>
    <col min="4105" max="4105" width="11.88671875" customWidth="1"/>
    <col min="4106" max="4106" width="11.6640625" customWidth="1"/>
    <col min="4107" max="4107" width="7.5546875" customWidth="1"/>
    <col min="4108" max="4108" width="12" customWidth="1"/>
    <col min="4109" max="4109" width="9.88671875" customWidth="1"/>
    <col min="4110" max="4110" width="7.109375" customWidth="1"/>
    <col min="4353" max="4353" width="63.88671875" customWidth="1"/>
    <col min="4354" max="4354" width="5" customWidth="1"/>
    <col min="4355" max="4355" width="4" customWidth="1"/>
    <col min="4356" max="4356" width="9.5546875" customWidth="1"/>
    <col min="4357" max="4357" width="8.5546875" customWidth="1"/>
    <col min="4358" max="4358" width="10" customWidth="1"/>
    <col min="4359" max="4359" width="5.6640625" customWidth="1"/>
    <col min="4360" max="4360" width="6" customWidth="1"/>
    <col min="4361" max="4361" width="11.88671875" customWidth="1"/>
    <col min="4362" max="4362" width="11.6640625" customWidth="1"/>
    <col min="4363" max="4363" width="7.5546875" customWidth="1"/>
    <col min="4364" max="4364" width="12" customWidth="1"/>
    <col min="4365" max="4365" width="9.88671875" customWidth="1"/>
    <col min="4366" max="4366" width="7.109375" customWidth="1"/>
    <col min="4609" max="4609" width="63.88671875" customWidth="1"/>
    <col min="4610" max="4610" width="5" customWidth="1"/>
    <col min="4611" max="4611" width="4" customWidth="1"/>
    <col min="4612" max="4612" width="9.5546875" customWidth="1"/>
    <col min="4613" max="4613" width="8.5546875" customWidth="1"/>
    <col min="4614" max="4614" width="10" customWidth="1"/>
    <col min="4615" max="4615" width="5.6640625" customWidth="1"/>
    <col min="4616" max="4616" width="6" customWidth="1"/>
    <col min="4617" max="4617" width="11.88671875" customWidth="1"/>
    <col min="4618" max="4618" width="11.6640625" customWidth="1"/>
    <col min="4619" max="4619" width="7.5546875" customWidth="1"/>
    <col min="4620" max="4620" width="12" customWidth="1"/>
    <col min="4621" max="4621" width="9.88671875" customWidth="1"/>
    <col min="4622" max="4622" width="7.109375" customWidth="1"/>
    <col min="4865" max="4865" width="63.88671875" customWidth="1"/>
    <col min="4866" max="4866" width="5" customWidth="1"/>
    <col min="4867" max="4867" width="4" customWidth="1"/>
    <col min="4868" max="4868" width="9.5546875" customWidth="1"/>
    <col min="4869" max="4869" width="8.5546875" customWidth="1"/>
    <col min="4870" max="4870" width="10" customWidth="1"/>
    <col min="4871" max="4871" width="5.6640625" customWidth="1"/>
    <col min="4872" max="4872" width="6" customWidth="1"/>
    <col min="4873" max="4873" width="11.88671875" customWidth="1"/>
    <col min="4874" max="4874" width="11.6640625" customWidth="1"/>
    <col min="4875" max="4875" width="7.5546875" customWidth="1"/>
    <col min="4876" max="4876" width="12" customWidth="1"/>
    <col min="4877" max="4877" width="9.88671875" customWidth="1"/>
    <col min="4878" max="4878" width="7.109375" customWidth="1"/>
    <col min="5121" max="5121" width="63.88671875" customWidth="1"/>
    <col min="5122" max="5122" width="5" customWidth="1"/>
    <col min="5123" max="5123" width="4" customWidth="1"/>
    <col min="5124" max="5124" width="9.5546875" customWidth="1"/>
    <col min="5125" max="5125" width="8.5546875" customWidth="1"/>
    <col min="5126" max="5126" width="10" customWidth="1"/>
    <col min="5127" max="5127" width="5.6640625" customWidth="1"/>
    <col min="5128" max="5128" width="6" customWidth="1"/>
    <col min="5129" max="5129" width="11.88671875" customWidth="1"/>
    <col min="5130" max="5130" width="11.6640625" customWidth="1"/>
    <col min="5131" max="5131" width="7.5546875" customWidth="1"/>
    <col min="5132" max="5132" width="12" customWidth="1"/>
    <col min="5133" max="5133" width="9.88671875" customWidth="1"/>
    <col min="5134" max="5134" width="7.109375" customWidth="1"/>
    <col min="5377" max="5377" width="63.88671875" customWidth="1"/>
    <col min="5378" max="5378" width="5" customWidth="1"/>
    <col min="5379" max="5379" width="4" customWidth="1"/>
    <col min="5380" max="5380" width="9.5546875" customWidth="1"/>
    <col min="5381" max="5381" width="8.5546875" customWidth="1"/>
    <col min="5382" max="5382" width="10" customWidth="1"/>
    <col min="5383" max="5383" width="5.6640625" customWidth="1"/>
    <col min="5384" max="5384" width="6" customWidth="1"/>
    <col min="5385" max="5385" width="11.88671875" customWidth="1"/>
    <col min="5386" max="5386" width="11.6640625" customWidth="1"/>
    <col min="5387" max="5387" width="7.5546875" customWidth="1"/>
    <col min="5388" max="5388" width="12" customWidth="1"/>
    <col min="5389" max="5389" width="9.88671875" customWidth="1"/>
    <col min="5390" max="5390" width="7.109375" customWidth="1"/>
    <col min="5633" max="5633" width="63.88671875" customWidth="1"/>
    <col min="5634" max="5634" width="5" customWidth="1"/>
    <col min="5635" max="5635" width="4" customWidth="1"/>
    <col min="5636" max="5636" width="9.5546875" customWidth="1"/>
    <col min="5637" max="5637" width="8.5546875" customWidth="1"/>
    <col min="5638" max="5638" width="10" customWidth="1"/>
    <col min="5639" max="5639" width="5.6640625" customWidth="1"/>
    <col min="5640" max="5640" width="6" customWidth="1"/>
    <col min="5641" max="5641" width="11.88671875" customWidth="1"/>
    <col min="5642" max="5642" width="11.6640625" customWidth="1"/>
    <col min="5643" max="5643" width="7.5546875" customWidth="1"/>
    <col min="5644" max="5644" width="12" customWidth="1"/>
    <col min="5645" max="5645" width="9.88671875" customWidth="1"/>
    <col min="5646" max="5646" width="7.109375" customWidth="1"/>
    <col min="5889" max="5889" width="63.88671875" customWidth="1"/>
    <col min="5890" max="5890" width="5" customWidth="1"/>
    <col min="5891" max="5891" width="4" customWidth="1"/>
    <col min="5892" max="5892" width="9.5546875" customWidth="1"/>
    <col min="5893" max="5893" width="8.5546875" customWidth="1"/>
    <col min="5894" max="5894" width="10" customWidth="1"/>
    <col min="5895" max="5895" width="5.6640625" customWidth="1"/>
    <col min="5896" max="5896" width="6" customWidth="1"/>
    <col min="5897" max="5897" width="11.88671875" customWidth="1"/>
    <col min="5898" max="5898" width="11.6640625" customWidth="1"/>
    <col min="5899" max="5899" width="7.5546875" customWidth="1"/>
    <col min="5900" max="5900" width="12" customWidth="1"/>
    <col min="5901" max="5901" width="9.88671875" customWidth="1"/>
    <col min="5902" max="5902" width="7.109375" customWidth="1"/>
    <col min="6145" max="6145" width="63.88671875" customWidth="1"/>
    <col min="6146" max="6146" width="5" customWidth="1"/>
    <col min="6147" max="6147" width="4" customWidth="1"/>
    <col min="6148" max="6148" width="9.5546875" customWidth="1"/>
    <col min="6149" max="6149" width="8.5546875" customWidth="1"/>
    <col min="6150" max="6150" width="10" customWidth="1"/>
    <col min="6151" max="6151" width="5.6640625" customWidth="1"/>
    <col min="6152" max="6152" width="6" customWidth="1"/>
    <col min="6153" max="6153" width="11.88671875" customWidth="1"/>
    <col min="6154" max="6154" width="11.6640625" customWidth="1"/>
    <col min="6155" max="6155" width="7.5546875" customWidth="1"/>
    <col min="6156" max="6156" width="12" customWidth="1"/>
    <col min="6157" max="6157" width="9.88671875" customWidth="1"/>
    <col min="6158" max="6158" width="7.109375" customWidth="1"/>
    <col min="6401" max="6401" width="63.88671875" customWidth="1"/>
    <col min="6402" max="6402" width="5" customWidth="1"/>
    <col min="6403" max="6403" width="4" customWidth="1"/>
    <col min="6404" max="6404" width="9.5546875" customWidth="1"/>
    <col min="6405" max="6405" width="8.5546875" customWidth="1"/>
    <col min="6406" max="6406" width="10" customWidth="1"/>
    <col min="6407" max="6407" width="5.6640625" customWidth="1"/>
    <col min="6408" max="6408" width="6" customWidth="1"/>
    <col min="6409" max="6409" width="11.88671875" customWidth="1"/>
    <col min="6410" max="6410" width="11.6640625" customWidth="1"/>
    <col min="6411" max="6411" width="7.5546875" customWidth="1"/>
    <col min="6412" max="6412" width="12" customWidth="1"/>
    <col min="6413" max="6413" width="9.88671875" customWidth="1"/>
    <col min="6414" max="6414" width="7.109375" customWidth="1"/>
    <col min="6657" max="6657" width="63.88671875" customWidth="1"/>
    <col min="6658" max="6658" width="5" customWidth="1"/>
    <col min="6659" max="6659" width="4" customWidth="1"/>
    <col min="6660" max="6660" width="9.5546875" customWidth="1"/>
    <col min="6661" max="6661" width="8.5546875" customWidth="1"/>
    <col min="6662" max="6662" width="10" customWidth="1"/>
    <col min="6663" max="6663" width="5.6640625" customWidth="1"/>
    <col min="6664" max="6664" width="6" customWidth="1"/>
    <col min="6665" max="6665" width="11.88671875" customWidth="1"/>
    <col min="6666" max="6666" width="11.6640625" customWidth="1"/>
    <col min="6667" max="6667" width="7.5546875" customWidth="1"/>
    <col min="6668" max="6668" width="12" customWidth="1"/>
    <col min="6669" max="6669" width="9.88671875" customWidth="1"/>
    <col min="6670" max="6670" width="7.109375" customWidth="1"/>
    <col min="6913" max="6913" width="63.88671875" customWidth="1"/>
    <col min="6914" max="6914" width="5" customWidth="1"/>
    <col min="6915" max="6915" width="4" customWidth="1"/>
    <col min="6916" max="6916" width="9.5546875" customWidth="1"/>
    <col min="6917" max="6917" width="8.5546875" customWidth="1"/>
    <col min="6918" max="6918" width="10" customWidth="1"/>
    <col min="6919" max="6919" width="5.6640625" customWidth="1"/>
    <col min="6920" max="6920" width="6" customWidth="1"/>
    <col min="6921" max="6921" width="11.88671875" customWidth="1"/>
    <col min="6922" max="6922" width="11.6640625" customWidth="1"/>
    <col min="6923" max="6923" width="7.5546875" customWidth="1"/>
    <col min="6924" max="6924" width="12" customWidth="1"/>
    <col min="6925" max="6925" width="9.88671875" customWidth="1"/>
    <col min="6926" max="6926" width="7.109375" customWidth="1"/>
    <col min="7169" max="7169" width="63.88671875" customWidth="1"/>
    <col min="7170" max="7170" width="5" customWidth="1"/>
    <col min="7171" max="7171" width="4" customWidth="1"/>
    <col min="7172" max="7172" width="9.5546875" customWidth="1"/>
    <col min="7173" max="7173" width="8.5546875" customWidth="1"/>
    <col min="7174" max="7174" width="10" customWidth="1"/>
    <col min="7175" max="7175" width="5.6640625" customWidth="1"/>
    <col min="7176" max="7176" width="6" customWidth="1"/>
    <col min="7177" max="7177" width="11.88671875" customWidth="1"/>
    <col min="7178" max="7178" width="11.6640625" customWidth="1"/>
    <col min="7179" max="7179" width="7.5546875" customWidth="1"/>
    <col min="7180" max="7180" width="12" customWidth="1"/>
    <col min="7181" max="7181" width="9.88671875" customWidth="1"/>
    <col min="7182" max="7182" width="7.109375" customWidth="1"/>
    <col min="7425" max="7425" width="63.88671875" customWidth="1"/>
    <col min="7426" max="7426" width="5" customWidth="1"/>
    <col min="7427" max="7427" width="4" customWidth="1"/>
    <col min="7428" max="7428" width="9.5546875" customWidth="1"/>
    <col min="7429" max="7429" width="8.5546875" customWidth="1"/>
    <col min="7430" max="7430" width="10" customWidth="1"/>
    <col min="7431" max="7431" width="5.6640625" customWidth="1"/>
    <col min="7432" max="7432" width="6" customWidth="1"/>
    <col min="7433" max="7433" width="11.88671875" customWidth="1"/>
    <col min="7434" max="7434" width="11.6640625" customWidth="1"/>
    <col min="7435" max="7435" width="7.5546875" customWidth="1"/>
    <col min="7436" max="7436" width="12" customWidth="1"/>
    <col min="7437" max="7437" width="9.88671875" customWidth="1"/>
    <col min="7438" max="7438" width="7.109375" customWidth="1"/>
    <col min="7681" max="7681" width="63.88671875" customWidth="1"/>
    <col min="7682" max="7682" width="5" customWidth="1"/>
    <col min="7683" max="7683" width="4" customWidth="1"/>
    <col min="7684" max="7684" width="9.5546875" customWidth="1"/>
    <col min="7685" max="7685" width="8.5546875" customWidth="1"/>
    <col min="7686" max="7686" width="10" customWidth="1"/>
    <col min="7687" max="7687" width="5.6640625" customWidth="1"/>
    <col min="7688" max="7688" width="6" customWidth="1"/>
    <col min="7689" max="7689" width="11.88671875" customWidth="1"/>
    <col min="7690" max="7690" width="11.6640625" customWidth="1"/>
    <col min="7691" max="7691" width="7.5546875" customWidth="1"/>
    <col min="7692" max="7692" width="12" customWidth="1"/>
    <col min="7693" max="7693" width="9.88671875" customWidth="1"/>
    <col min="7694" max="7694" width="7.109375" customWidth="1"/>
    <col min="7937" max="7937" width="63.88671875" customWidth="1"/>
    <col min="7938" max="7938" width="5" customWidth="1"/>
    <col min="7939" max="7939" width="4" customWidth="1"/>
    <col min="7940" max="7940" width="9.5546875" customWidth="1"/>
    <col min="7941" max="7941" width="8.5546875" customWidth="1"/>
    <col min="7942" max="7942" width="10" customWidth="1"/>
    <col min="7943" max="7943" width="5.6640625" customWidth="1"/>
    <col min="7944" max="7944" width="6" customWidth="1"/>
    <col min="7945" max="7945" width="11.88671875" customWidth="1"/>
    <col min="7946" max="7946" width="11.6640625" customWidth="1"/>
    <col min="7947" max="7947" width="7.5546875" customWidth="1"/>
    <col min="7948" max="7948" width="12" customWidth="1"/>
    <col min="7949" max="7949" width="9.88671875" customWidth="1"/>
    <col min="7950" max="7950" width="7.109375" customWidth="1"/>
    <col min="8193" max="8193" width="63.88671875" customWidth="1"/>
    <col min="8194" max="8194" width="5" customWidth="1"/>
    <col min="8195" max="8195" width="4" customWidth="1"/>
    <col min="8196" max="8196" width="9.5546875" customWidth="1"/>
    <col min="8197" max="8197" width="8.5546875" customWidth="1"/>
    <col min="8198" max="8198" width="10" customWidth="1"/>
    <col min="8199" max="8199" width="5.6640625" customWidth="1"/>
    <col min="8200" max="8200" width="6" customWidth="1"/>
    <col min="8201" max="8201" width="11.88671875" customWidth="1"/>
    <col min="8202" max="8202" width="11.6640625" customWidth="1"/>
    <col min="8203" max="8203" width="7.5546875" customWidth="1"/>
    <col min="8204" max="8204" width="12" customWidth="1"/>
    <col min="8205" max="8205" width="9.88671875" customWidth="1"/>
    <col min="8206" max="8206" width="7.109375" customWidth="1"/>
    <col min="8449" max="8449" width="63.88671875" customWidth="1"/>
    <col min="8450" max="8450" width="5" customWidth="1"/>
    <col min="8451" max="8451" width="4" customWidth="1"/>
    <col min="8452" max="8452" width="9.5546875" customWidth="1"/>
    <col min="8453" max="8453" width="8.5546875" customWidth="1"/>
    <col min="8454" max="8454" width="10" customWidth="1"/>
    <col min="8455" max="8455" width="5.6640625" customWidth="1"/>
    <col min="8456" max="8456" width="6" customWidth="1"/>
    <col min="8457" max="8457" width="11.88671875" customWidth="1"/>
    <col min="8458" max="8458" width="11.6640625" customWidth="1"/>
    <col min="8459" max="8459" width="7.5546875" customWidth="1"/>
    <col min="8460" max="8460" width="12" customWidth="1"/>
    <col min="8461" max="8461" width="9.88671875" customWidth="1"/>
    <col min="8462" max="8462" width="7.109375" customWidth="1"/>
    <col min="8705" max="8705" width="63.88671875" customWidth="1"/>
    <col min="8706" max="8706" width="5" customWidth="1"/>
    <col min="8707" max="8707" width="4" customWidth="1"/>
    <col min="8708" max="8708" width="9.5546875" customWidth="1"/>
    <col min="8709" max="8709" width="8.5546875" customWidth="1"/>
    <col min="8710" max="8710" width="10" customWidth="1"/>
    <col min="8711" max="8711" width="5.6640625" customWidth="1"/>
    <col min="8712" max="8712" width="6" customWidth="1"/>
    <col min="8713" max="8713" width="11.88671875" customWidth="1"/>
    <col min="8714" max="8714" width="11.6640625" customWidth="1"/>
    <col min="8715" max="8715" width="7.5546875" customWidth="1"/>
    <col min="8716" max="8716" width="12" customWidth="1"/>
    <col min="8717" max="8717" width="9.88671875" customWidth="1"/>
    <col min="8718" max="8718" width="7.109375" customWidth="1"/>
    <col min="8961" max="8961" width="63.88671875" customWidth="1"/>
    <col min="8962" max="8962" width="5" customWidth="1"/>
    <col min="8963" max="8963" width="4" customWidth="1"/>
    <col min="8964" max="8964" width="9.5546875" customWidth="1"/>
    <col min="8965" max="8965" width="8.5546875" customWidth="1"/>
    <col min="8966" max="8966" width="10" customWidth="1"/>
    <col min="8967" max="8967" width="5.6640625" customWidth="1"/>
    <col min="8968" max="8968" width="6" customWidth="1"/>
    <col min="8969" max="8969" width="11.88671875" customWidth="1"/>
    <col min="8970" max="8970" width="11.6640625" customWidth="1"/>
    <col min="8971" max="8971" width="7.5546875" customWidth="1"/>
    <col min="8972" max="8972" width="12" customWidth="1"/>
    <col min="8973" max="8973" width="9.88671875" customWidth="1"/>
    <col min="8974" max="8974" width="7.109375" customWidth="1"/>
    <col min="9217" max="9217" width="63.88671875" customWidth="1"/>
    <col min="9218" max="9218" width="5" customWidth="1"/>
    <col min="9219" max="9219" width="4" customWidth="1"/>
    <col min="9220" max="9220" width="9.5546875" customWidth="1"/>
    <col min="9221" max="9221" width="8.5546875" customWidth="1"/>
    <col min="9222" max="9222" width="10" customWidth="1"/>
    <col min="9223" max="9223" width="5.6640625" customWidth="1"/>
    <col min="9224" max="9224" width="6" customWidth="1"/>
    <col min="9225" max="9225" width="11.88671875" customWidth="1"/>
    <col min="9226" max="9226" width="11.6640625" customWidth="1"/>
    <col min="9227" max="9227" width="7.5546875" customWidth="1"/>
    <col min="9228" max="9228" width="12" customWidth="1"/>
    <col min="9229" max="9229" width="9.88671875" customWidth="1"/>
    <col min="9230" max="9230" width="7.109375" customWidth="1"/>
    <col min="9473" max="9473" width="63.88671875" customWidth="1"/>
    <col min="9474" max="9474" width="5" customWidth="1"/>
    <col min="9475" max="9475" width="4" customWidth="1"/>
    <col min="9476" max="9476" width="9.5546875" customWidth="1"/>
    <col min="9477" max="9477" width="8.5546875" customWidth="1"/>
    <col min="9478" max="9478" width="10" customWidth="1"/>
    <col min="9479" max="9479" width="5.6640625" customWidth="1"/>
    <col min="9480" max="9480" width="6" customWidth="1"/>
    <col min="9481" max="9481" width="11.88671875" customWidth="1"/>
    <col min="9482" max="9482" width="11.6640625" customWidth="1"/>
    <col min="9483" max="9483" width="7.5546875" customWidth="1"/>
    <col min="9484" max="9484" width="12" customWidth="1"/>
    <col min="9485" max="9485" width="9.88671875" customWidth="1"/>
    <col min="9486" max="9486" width="7.109375" customWidth="1"/>
    <col min="9729" max="9729" width="63.88671875" customWidth="1"/>
    <col min="9730" max="9730" width="5" customWidth="1"/>
    <col min="9731" max="9731" width="4" customWidth="1"/>
    <col min="9732" max="9732" width="9.5546875" customWidth="1"/>
    <col min="9733" max="9733" width="8.5546875" customWidth="1"/>
    <col min="9734" max="9734" width="10" customWidth="1"/>
    <col min="9735" max="9735" width="5.6640625" customWidth="1"/>
    <col min="9736" max="9736" width="6" customWidth="1"/>
    <col min="9737" max="9737" width="11.88671875" customWidth="1"/>
    <col min="9738" max="9738" width="11.6640625" customWidth="1"/>
    <col min="9739" max="9739" width="7.5546875" customWidth="1"/>
    <col min="9740" max="9740" width="12" customWidth="1"/>
    <col min="9741" max="9741" width="9.88671875" customWidth="1"/>
    <col min="9742" max="9742" width="7.109375" customWidth="1"/>
    <col min="9985" max="9985" width="63.88671875" customWidth="1"/>
    <col min="9986" max="9986" width="5" customWidth="1"/>
    <col min="9987" max="9987" width="4" customWidth="1"/>
    <col min="9988" max="9988" width="9.5546875" customWidth="1"/>
    <col min="9989" max="9989" width="8.5546875" customWidth="1"/>
    <col min="9990" max="9990" width="10" customWidth="1"/>
    <col min="9991" max="9991" width="5.6640625" customWidth="1"/>
    <col min="9992" max="9992" width="6" customWidth="1"/>
    <col min="9993" max="9993" width="11.88671875" customWidth="1"/>
    <col min="9994" max="9994" width="11.6640625" customWidth="1"/>
    <col min="9995" max="9995" width="7.5546875" customWidth="1"/>
    <col min="9996" max="9996" width="12" customWidth="1"/>
    <col min="9997" max="9997" width="9.88671875" customWidth="1"/>
    <col min="9998" max="9998" width="7.109375" customWidth="1"/>
    <col min="10241" max="10241" width="63.88671875" customWidth="1"/>
    <col min="10242" max="10242" width="5" customWidth="1"/>
    <col min="10243" max="10243" width="4" customWidth="1"/>
    <col min="10244" max="10244" width="9.5546875" customWidth="1"/>
    <col min="10245" max="10245" width="8.5546875" customWidth="1"/>
    <col min="10246" max="10246" width="10" customWidth="1"/>
    <col min="10247" max="10247" width="5.6640625" customWidth="1"/>
    <col min="10248" max="10248" width="6" customWidth="1"/>
    <col min="10249" max="10249" width="11.88671875" customWidth="1"/>
    <col min="10250" max="10250" width="11.6640625" customWidth="1"/>
    <col min="10251" max="10251" width="7.5546875" customWidth="1"/>
    <col min="10252" max="10252" width="12" customWidth="1"/>
    <col min="10253" max="10253" width="9.88671875" customWidth="1"/>
    <col min="10254" max="10254" width="7.109375" customWidth="1"/>
    <col min="10497" max="10497" width="63.88671875" customWidth="1"/>
    <col min="10498" max="10498" width="5" customWidth="1"/>
    <col min="10499" max="10499" width="4" customWidth="1"/>
    <col min="10500" max="10500" width="9.5546875" customWidth="1"/>
    <col min="10501" max="10501" width="8.5546875" customWidth="1"/>
    <col min="10502" max="10502" width="10" customWidth="1"/>
    <col min="10503" max="10503" width="5.6640625" customWidth="1"/>
    <col min="10504" max="10504" width="6" customWidth="1"/>
    <col min="10505" max="10505" width="11.88671875" customWidth="1"/>
    <col min="10506" max="10506" width="11.6640625" customWidth="1"/>
    <col min="10507" max="10507" width="7.5546875" customWidth="1"/>
    <col min="10508" max="10508" width="12" customWidth="1"/>
    <col min="10509" max="10509" width="9.88671875" customWidth="1"/>
    <col min="10510" max="10510" width="7.109375" customWidth="1"/>
    <col min="10753" max="10753" width="63.88671875" customWidth="1"/>
    <col min="10754" max="10754" width="5" customWidth="1"/>
    <col min="10755" max="10755" width="4" customWidth="1"/>
    <col min="10756" max="10756" width="9.5546875" customWidth="1"/>
    <col min="10757" max="10757" width="8.5546875" customWidth="1"/>
    <col min="10758" max="10758" width="10" customWidth="1"/>
    <col min="10759" max="10759" width="5.6640625" customWidth="1"/>
    <col min="10760" max="10760" width="6" customWidth="1"/>
    <col min="10761" max="10761" width="11.88671875" customWidth="1"/>
    <col min="10762" max="10762" width="11.6640625" customWidth="1"/>
    <col min="10763" max="10763" width="7.5546875" customWidth="1"/>
    <col min="10764" max="10764" width="12" customWidth="1"/>
    <col min="10765" max="10765" width="9.88671875" customWidth="1"/>
    <col min="10766" max="10766" width="7.109375" customWidth="1"/>
    <col min="11009" max="11009" width="63.88671875" customWidth="1"/>
    <col min="11010" max="11010" width="5" customWidth="1"/>
    <col min="11011" max="11011" width="4" customWidth="1"/>
    <col min="11012" max="11012" width="9.5546875" customWidth="1"/>
    <col min="11013" max="11013" width="8.5546875" customWidth="1"/>
    <col min="11014" max="11014" width="10" customWidth="1"/>
    <col min="11015" max="11015" width="5.6640625" customWidth="1"/>
    <col min="11016" max="11016" width="6" customWidth="1"/>
    <col min="11017" max="11017" width="11.88671875" customWidth="1"/>
    <col min="11018" max="11018" width="11.6640625" customWidth="1"/>
    <col min="11019" max="11019" width="7.5546875" customWidth="1"/>
    <col min="11020" max="11020" width="12" customWidth="1"/>
    <col min="11021" max="11021" width="9.88671875" customWidth="1"/>
    <col min="11022" max="11022" width="7.109375" customWidth="1"/>
    <col min="11265" max="11265" width="63.88671875" customWidth="1"/>
    <col min="11266" max="11266" width="5" customWidth="1"/>
    <col min="11267" max="11267" width="4" customWidth="1"/>
    <col min="11268" max="11268" width="9.5546875" customWidth="1"/>
    <col min="11269" max="11269" width="8.5546875" customWidth="1"/>
    <col min="11270" max="11270" width="10" customWidth="1"/>
    <col min="11271" max="11271" width="5.6640625" customWidth="1"/>
    <col min="11272" max="11272" width="6" customWidth="1"/>
    <col min="11273" max="11273" width="11.88671875" customWidth="1"/>
    <col min="11274" max="11274" width="11.6640625" customWidth="1"/>
    <col min="11275" max="11275" width="7.5546875" customWidth="1"/>
    <col min="11276" max="11276" width="12" customWidth="1"/>
    <col min="11277" max="11277" width="9.88671875" customWidth="1"/>
    <col min="11278" max="11278" width="7.109375" customWidth="1"/>
    <col min="11521" max="11521" width="63.88671875" customWidth="1"/>
    <col min="11522" max="11522" width="5" customWidth="1"/>
    <col min="11523" max="11523" width="4" customWidth="1"/>
    <col min="11524" max="11524" width="9.5546875" customWidth="1"/>
    <col min="11525" max="11525" width="8.5546875" customWidth="1"/>
    <col min="11526" max="11526" width="10" customWidth="1"/>
    <col min="11527" max="11527" width="5.6640625" customWidth="1"/>
    <col min="11528" max="11528" width="6" customWidth="1"/>
    <col min="11529" max="11529" width="11.88671875" customWidth="1"/>
    <col min="11530" max="11530" width="11.6640625" customWidth="1"/>
    <col min="11531" max="11531" width="7.5546875" customWidth="1"/>
    <col min="11532" max="11532" width="12" customWidth="1"/>
    <col min="11533" max="11533" width="9.88671875" customWidth="1"/>
    <col min="11534" max="11534" width="7.109375" customWidth="1"/>
    <col min="11777" max="11777" width="63.88671875" customWidth="1"/>
    <col min="11778" max="11778" width="5" customWidth="1"/>
    <col min="11779" max="11779" width="4" customWidth="1"/>
    <col min="11780" max="11780" width="9.5546875" customWidth="1"/>
    <col min="11781" max="11781" width="8.5546875" customWidth="1"/>
    <col min="11782" max="11782" width="10" customWidth="1"/>
    <col min="11783" max="11783" width="5.6640625" customWidth="1"/>
    <col min="11784" max="11784" width="6" customWidth="1"/>
    <col min="11785" max="11785" width="11.88671875" customWidth="1"/>
    <col min="11786" max="11786" width="11.6640625" customWidth="1"/>
    <col min="11787" max="11787" width="7.5546875" customWidth="1"/>
    <col min="11788" max="11788" width="12" customWidth="1"/>
    <col min="11789" max="11789" width="9.88671875" customWidth="1"/>
    <col min="11790" max="11790" width="7.109375" customWidth="1"/>
    <col min="12033" max="12033" width="63.88671875" customWidth="1"/>
    <col min="12034" max="12034" width="5" customWidth="1"/>
    <col min="12035" max="12035" width="4" customWidth="1"/>
    <col min="12036" max="12036" width="9.5546875" customWidth="1"/>
    <col min="12037" max="12037" width="8.5546875" customWidth="1"/>
    <col min="12038" max="12038" width="10" customWidth="1"/>
    <col min="12039" max="12039" width="5.6640625" customWidth="1"/>
    <col min="12040" max="12040" width="6" customWidth="1"/>
    <col min="12041" max="12041" width="11.88671875" customWidth="1"/>
    <col min="12042" max="12042" width="11.6640625" customWidth="1"/>
    <col min="12043" max="12043" width="7.5546875" customWidth="1"/>
    <col min="12044" max="12044" width="12" customWidth="1"/>
    <col min="12045" max="12045" width="9.88671875" customWidth="1"/>
    <col min="12046" max="12046" width="7.109375" customWidth="1"/>
    <col min="12289" max="12289" width="63.88671875" customWidth="1"/>
    <col min="12290" max="12290" width="5" customWidth="1"/>
    <col min="12291" max="12291" width="4" customWidth="1"/>
    <col min="12292" max="12292" width="9.5546875" customWidth="1"/>
    <col min="12293" max="12293" width="8.5546875" customWidth="1"/>
    <col min="12294" max="12294" width="10" customWidth="1"/>
    <col min="12295" max="12295" width="5.6640625" customWidth="1"/>
    <col min="12296" max="12296" width="6" customWidth="1"/>
    <col min="12297" max="12297" width="11.88671875" customWidth="1"/>
    <col min="12298" max="12298" width="11.6640625" customWidth="1"/>
    <col min="12299" max="12299" width="7.5546875" customWidth="1"/>
    <col min="12300" max="12300" width="12" customWidth="1"/>
    <col min="12301" max="12301" width="9.88671875" customWidth="1"/>
    <col min="12302" max="12302" width="7.109375" customWidth="1"/>
    <col min="12545" max="12545" width="63.88671875" customWidth="1"/>
    <col min="12546" max="12546" width="5" customWidth="1"/>
    <col min="12547" max="12547" width="4" customWidth="1"/>
    <col min="12548" max="12548" width="9.5546875" customWidth="1"/>
    <col min="12549" max="12549" width="8.5546875" customWidth="1"/>
    <col min="12550" max="12550" width="10" customWidth="1"/>
    <col min="12551" max="12551" width="5.6640625" customWidth="1"/>
    <col min="12552" max="12552" width="6" customWidth="1"/>
    <col min="12553" max="12553" width="11.88671875" customWidth="1"/>
    <col min="12554" max="12554" width="11.6640625" customWidth="1"/>
    <col min="12555" max="12555" width="7.5546875" customWidth="1"/>
    <col min="12556" max="12556" width="12" customWidth="1"/>
    <col min="12557" max="12557" width="9.88671875" customWidth="1"/>
    <col min="12558" max="12558" width="7.109375" customWidth="1"/>
    <col min="12801" max="12801" width="63.88671875" customWidth="1"/>
    <col min="12802" max="12802" width="5" customWidth="1"/>
    <col min="12803" max="12803" width="4" customWidth="1"/>
    <col min="12804" max="12804" width="9.5546875" customWidth="1"/>
    <col min="12805" max="12805" width="8.5546875" customWidth="1"/>
    <col min="12806" max="12806" width="10" customWidth="1"/>
    <col min="12807" max="12807" width="5.6640625" customWidth="1"/>
    <col min="12808" max="12808" width="6" customWidth="1"/>
    <col min="12809" max="12809" width="11.88671875" customWidth="1"/>
    <col min="12810" max="12810" width="11.6640625" customWidth="1"/>
    <col min="12811" max="12811" width="7.5546875" customWidth="1"/>
    <col min="12812" max="12812" width="12" customWidth="1"/>
    <col min="12813" max="12813" width="9.88671875" customWidth="1"/>
    <col min="12814" max="12814" width="7.109375" customWidth="1"/>
    <col min="13057" max="13057" width="63.88671875" customWidth="1"/>
    <col min="13058" max="13058" width="5" customWidth="1"/>
    <col min="13059" max="13059" width="4" customWidth="1"/>
    <col min="13060" max="13060" width="9.5546875" customWidth="1"/>
    <col min="13061" max="13061" width="8.5546875" customWidth="1"/>
    <col min="13062" max="13062" width="10" customWidth="1"/>
    <col min="13063" max="13063" width="5.6640625" customWidth="1"/>
    <col min="13064" max="13064" width="6" customWidth="1"/>
    <col min="13065" max="13065" width="11.88671875" customWidth="1"/>
    <col min="13066" max="13066" width="11.6640625" customWidth="1"/>
    <col min="13067" max="13067" width="7.5546875" customWidth="1"/>
    <col min="13068" max="13068" width="12" customWidth="1"/>
    <col min="13069" max="13069" width="9.88671875" customWidth="1"/>
    <col min="13070" max="13070" width="7.109375" customWidth="1"/>
    <col min="13313" max="13313" width="63.88671875" customWidth="1"/>
    <col min="13314" max="13314" width="5" customWidth="1"/>
    <col min="13315" max="13315" width="4" customWidth="1"/>
    <col min="13316" max="13316" width="9.5546875" customWidth="1"/>
    <col min="13317" max="13317" width="8.5546875" customWidth="1"/>
    <col min="13318" max="13318" width="10" customWidth="1"/>
    <col min="13319" max="13319" width="5.6640625" customWidth="1"/>
    <col min="13320" max="13320" width="6" customWidth="1"/>
    <col min="13321" max="13321" width="11.88671875" customWidth="1"/>
    <col min="13322" max="13322" width="11.6640625" customWidth="1"/>
    <col min="13323" max="13323" width="7.5546875" customWidth="1"/>
    <col min="13324" max="13324" width="12" customWidth="1"/>
    <col min="13325" max="13325" width="9.88671875" customWidth="1"/>
    <col min="13326" max="13326" width="7.109375" customWidth="1"/>
    <col min="13569" max="13569" width="63.88671875" customWidth="1"/>
    <col min="13570" max="13570" width="5" customWidth="1"/>
    <col min="13571" max="13571" width="4" customWidth="1"/>
    <col min="13572" max="13572" width="9.5546875" customWidth="1"/>
    <col min="13573" max="13573" width="8.5546875" customWidth="1"/>
    <col min="13574" max="13574" width="10" customWidth="1"/>
    <col min="13575" max="13575" width="5.6640625" customWidth="1"/>
    <col min="13576" max="13576" width="6" customWidth="1"/>
    <col min="13577" max="13577" width="11.88671875" customWidth="1"/>
    <col min="13578" max="13578" width="11.6640625" customWidth="1"/>
    <col min="13579" max="13579" width="7.5546875" customWidth="1"/>
    <col min="13580" max="13580" width="12" customWidth="1"/>
    <col min="13581" max="13581" width="9.88671875" customWidth="1"/>
    <col min="13582" max="13582" width="7.109375" customWidth="1"/>
    <col min="13825" max="13825" width="63.88671875" customWidth="1"/>
    <col min="13826" max="13826" width="5" customWidth="1"/>
    <col min="13827" max="13827" width="4" customWidth="1"/>
    <col min="13828" max="13828" width="9.5546875" customWidth="1"/>
    <col min="13829" max="13829" width="8.5546875" customWidth="1"/>
    <col min="13830" max="13830" width="10" customWidth="1"/>
    <col min="13831" max="13831" width="5.6640625" customWidth="1"/>
    <col min="13832" max="13832" width="6" customWidth="1"/>
    <col min="13833" max="13833" width="11.88671875" customWidth="1"/>
    <col min="13834" max="13834" width="11.6640625" customWidth="1"/>
    <col min="13835" max="13835" width="7.5546875" customWidth="1"/>
    <col min="13836" max="13836" width="12" customWidth="1"/>
    <col min="13837" max="13837" width="9.88671875" customWidth="1"/>
    <col min="13838" max="13838" width="7.109375" customWidth="1"/>
    <col min="14081" max="14081" width="63.88671875" customWidth="1"/>
    <col min="14082" max="14082" width="5" customWidth="1"/>
    <col min="14083" max="14083" width="4" customWidth="1"/>
    <col min="14084" max="14084" width="9.5546875" customWidth="1"/>
    <col min="14085" max="14085" width="8.5546875" customWidth="1"/>
    <col min="14086" max="14086" width="10" customWidth="1"/>
    <col min="14087" max="14087" width="5.6640625" customWidth="1"/>
    <col min="14088" max="14088" width="6" customWidth="1"/>
    <col min="14089" max="14089" width="11.88671875" customWidth="1"/>
    <col min="14090" max="14090" width="11.6640625" customWidth="1"/>
    <col min="14091" max="14091" width="7.5546875" customWidth="1"/>
    <col min="14092" max="14092" width="12" customWidth="1"/>
    <col min="14093" max="14093" width="9.88671875" customWidth="1"/>
    <col min="14094" max="14094" width="7.109375" customWidth="1"/>
    <col min="14337" max="14337" width="63.88671875" customWidth="1"/>
    <col min="14338" max="14338" width="5" customWidth="1"/>
    <col min="14339" max="14339" width="4" customWidth="1"/>
    <col min="14340" max="14340" width="9.5546875" customWidth="1"/>
    <col min="14341" max="14341" width="8.5546875" customWidth="1"/>
    <col min="14342" max="14342" width="10" customWidth="1"/>
    <col min="14343" max="14343" width="5.6640625" customWidth="1"/>
    <col min="14344" max="14344" width="6" customWidth="1"/>
    <col min="14345" max="14345" width="11.88671875" customWidth="1"/>
    <col min="14346" max="14346" width="11.6640625" customWidth="1"/>
    <col min="14347" max="14347" width="7.5546875" customWidth="1"/>
    <col min="14348" max="14348" width="12" customWidth="1"/>
    <col min="14349" max="14349" width="9.88671875" customWidth="1"/>
    <col min="14350" max="14350" width="7.109375" customWidth="1"/>
    <col min="14593" max="14593" width="63.88671875" customWidth="1"/>
    <col min="14594" max="14594" width="5" customWidth="1"/>
    <col min="14595" max="14595" width="4" customWidth="1"/>
    <col min="14596" max="14596" width="9.5546875" customWidth="1"/>
    <col min="14597" max="14597" width="8.5546875" customWidth="1"/>
    <col min="14598" max="14598" width="10" customWidth="1"/>
    <col min="14599" max="14599" width="5.6640625" customWidth="1"/>
    <col min="14600" max="14600" width="6" customWidth="1"/>
    <col min="14601" max="14601" width="11.88671875" customWidth="1"/>
    <col min="14602" max="14602" width="11.6640625" customWidth="1"/>
    <col min="14603" max="14603" width="7.5546875" customWidth="1"/>
    <col min="14604" max="14604" width="12" customWidth="1"/>
    <col min="14605" max="14605" width="9.88671875" customWidth="1"/>
    <col min="14606" max="14606" width="7.109375" customWidth="1"/>
    <col min="14849" max="14849" width="63.88671875" customWidth="1"/>
    <col min="14850" max="14850" width="5" customWidth="1"/>
    <col min="14851" max="14851" width="4" customWidth="1"/>
    <col min="14852" max="14852" width="9.5546875" customWidth="1"/>
    <col min="14853" max="14853" width="8.5546875" customWidth="1"/>
    <col min="14854" max="14854" width="10" customWidth="1"/>
    <col min="14855" max="14855" width="5.6640625" customWidth="1"/>
    <col min="14856" max="14856" width="6" customWidth="1"/>
    <col min="14857" max="14857" width="11.88671875" customWidth="1"/>
    <col min="14858" max="14858" width="11.6640625" customWidth="1"/>
    <col min="14859" max="14859" width="7.5546875" customWidth="1"/>
    <col min="14860" max="14860" width="12" customWidth="1"/>
    <col min="14861" max="14861" width="9.88671875" customWidth="1"/>
    <col min="14862" max="14862" width="7.109375" customWidth="1"/>
    <col min="15105" max="15105" width="63.88671875" customWidth="1"/>
    <col min="15106" max="15106" width="5" customWidth="1"/>
    <col min="15107" max="15107" width="4" customWidth="1"/>
    <col min="15108" max="15108" width="9.5546875" customWidth="1"/>
    <col min="15109" max="15109" width="8.5546875" customWidth="1"/>
    <col min="15110" max="15110" width="10" customWidth="1"/>
    <col min="15111" max="15111" width="5.6640625" customWidth="1"/>
    <col min="15112" max="15112" width="6" customWidth="1"/>
    <col min="15113" max="15113" width="11.88671875" customWidth="1"/>
    <col min="15114" max="15114" width="11.6640625" customWidth="1"/>
    <col min="15115" max="15115" width="7.5546875" customWidth="1"/>
    <col min="15116" max="15116" width="12" customWidth="1"/>
    <col min="15117" max="15117" width="9.88671875" customWidth="1"/>
    <col min="15118" max="15118" width="7.109375" customWidth="1"/>
    <col min="15361" max="15361" width="63.88671875" customWidth="1"/>
    <col min="15362" max="15362" width="5" customWidth="1"/>
    <col min="15363" max="15363" width="4" customWidth="1"/>
    <col min="15364" max="15364" width="9.5546875" customWidth="1"/>
    <col min="15365" max="15365" width="8.5546875" customWidth="1"/>
    <col min="15366" max="15366" width="10" customWidth="1"/>
    <col min="15367" max="15367" width="5.6640625" customWidth="1"/>
    <col min="15368" max="15368" width="6" customWidth="1"/>
    <col min="15369" max="15369" width="11.88671875" customWidth="1"/>
    <col min="15370" max="15370" width="11.6640625" customWidth="1"/>
    <col min="15371" max="15371" width="7.5546875" customWidth="1"/>
    <col min="15372" max="15372" width="12" customWidth="1"/>
    <col min="15373" max="15373" width="9.88671875" customWidth="1"/>
    <col min="15374" max="15374" width="7.109375" customWidth="1"/>
    <col min="15617" max="15617" width="63.88671875" customWidth="1"/>
    <col min="15618" max="15618" width="5" customWidth="1"/>
    <col min="15619" max="15619" width="4" customWidth="1"/>
    <col min="15620" max="15620" width="9.5546875" customWidth="1"/>
    <col min="15621" max="15621" width="8.5546875" customWidth="1"/>
    <col min="15622" max="15622" width="10" customWidth="1"/>
    <col min="15623" max="15623" width="5.6640625" customWidth="1"/>
    <col min="15624" max="15624" width="6" customWidth="1"/>
    <col min="15625" max="15625" width="11.88671875" customWidth="1"/>
    <col min="15626" max="15626" width="11.6640625" customWidth="1"/>
    <col min="15627" max="15627" width="7.5546875" customWidth="1"/>
    <col min="15628" max="15628" width="12" customWidth="1"/>
    <col min="15629" max="15629" width="9.88671875" customWidth="1"/>
    <col min="15630" max="15630" width="7.109375" customWidth="1"/>
    <col min="15873" max="15873" width="63.88671875" customWidth="1"/>
    <col min="15874" max="15874" width="5" customWidth="1"/>
    <col min="15875" max="15875" width="4" customWidth="1"/>
    <col min="15876" max="15876" width="9.5546875" customWidth="1"/>
    <col min="15877" max="15877" width="8.5546875" customWidth="1"/>
    <col min="15878" max="15878" width="10" customWidth="1"/>
    <col min="15879" max="15879" width="5.6640625" customWidth="1"/>
    <col min="15880" max="15880" width="6" customWidth="1"/>
    <col min="15881" max="15881" width="11.88671875" customWidth="1"/>
    <col min="15882" max="15882" width="11.6640625" customWidth="1"/>
    <col min="15883" max="15883" width="7.5546875" customWidth="1"/>
    <col min="15884" max="15884" width="12" customWidth="1"/>
    <col min="15885" max="15885" width="9.88671875" customWidth="1"/>
    <col min="15886" max="15886" width="7.109375" customWidth="1"/>
    <col min="16129" max="16129" width="63.88671875" customWidth="1"/>
    <col min="16130" max="16130" width="5" customWidth="1"/>
    <col min="16131" max="16131" width="4" customWidth="1"/>
    <col min="16132" max="16132" width="9.5546875" customWidth="1"/>
    <col min="16133" max="16133" width="8.5546875" customWidth="1"/>
    <col min="16134" max="16134" width="10" customWidth="1"/>
    <col min="16135" max="16135" width="5.6640625" customWidth="1"/>
    <col min="16136" max="16136" width="6" customWidth="1"/>
    <col min="16137" max="16137" width="11.88671875" customWidth="1"/>
    <col min="16138" max="16138" width="11.6640625" customWidth="1"/>
    <col min="16139" max="16139" width="7.5546875" customWidth="1"/>
    <col min="16140" max="16140" width="12" customWidth="1"/>
    <col min="16141" max="16141" width="9.88671875" customWidth="1"/>
    <col min="16142" max="16142" width="7.109375" customWidth="1"/>
  </cols>
  <sheetData>
    <row r="1" spans="1:16" s="1" customFormat="1" ht="15" customHeight="1" x14ac:dyDescent="0.25">
      <c r="I1" s="95" t="s">
        <v>248</v>
      </c>
      <c r="J1" s="95"/>
      <c r="K1" s="95"/>
      <c r="L1" s="95"/>
      <c r="M1" s="95"/>
    </row>
    <row r="2" spans="1:16" s="1" customFormat="1" ht="13.8" x14ac:dyDescent="0.25">
      <c r="H2" s="194"/>
      <c r="I2" s="95"/>
      <c r="J2" s="95"/>
      <c r="K2" s="95"/>
      <c r="L2" s="95"/>
      <c r="M2" s="95"/>
    </row>
    <row r="3" spans="1:16" s="1" customFormat="1" ht="3" hidden="1" customHeight="1" x14ac:dyDescent="0.25">
      <c r="H3" s="194"/>
      <c r="I3" s="95"/>
      <c r="J3" s="95"/>
      <c r="K3" s="95"/>
      <c r="L3" s="95"/>
      <c r="M3" s="95"/>
    </row>
    <row r="4" spans="1:16" s="1" customFormat="1" ht="13.8" x14ac:dyDescent="0.25">
      <c r="A4" s="5" t="s">
        <v>118</v>
      </c>
      <c r="B4" s="5"/>
      <c r="C4" s="5"/>
      <c r="D4" s="5"/>
      <c r="E4" s="5"/>
      <c r="F4" s="5"/>
      <c r="G4" s="5"/>
      <c r="H4" s="5"/>
      <c r="I4" s="5"/>
      <c r="J4" s="5"/>
      <c r="K4" s="5"/>
      <c r="L4" s="5"/>
      <c r="M4" s="5"/>
      <c r="N4" s="99"/>
      <c r="O4" s="99"/>
      <c r="P4" s="99"/>
    </row>
    <row r="5" spans="1:16" s="1" customFormat="1" ht="15" customHeight="1" x14ac:dyDescent="0.25">
      <c r="A5" s="96" t="str">
        <f>IF([1]ЗАПОЛНИТЬ!$F$7=1,CONCATENATE([1]шапки!A5),CONCATENATE([1]шапки!A5,[1]шапки!C5))</f>
        <v>про надходження і використання інших надходжень спеціального фонду (форма</v>
      </c>
      <c r="B5" s="96"/>
      <c r="C5" s="96"/>
      <c r="D5" s="96"/>
      <c r="E5" s="96"/>
      <c r="F5" s="96"/>
      <c r="G5" s="96"/>
      <c r="H5" s="96"/>
      <c r="I5" s="97" t="str">
        <f>IF([1]ЗАПОЛНИТЬ!$F$7=1,[1]шапки!C5,[1]шапки!D5)</f>
        <v xml:space="preserve">№ 4-3д, </v>
      </c>
      <c r="J5" s="99" t="str">
        <f>IF([1]ЗАПОЛНИТЬ!$F$7=1,[1]шапки!D5,"")</f>
        <v>№ 4-3м)</v>
      </c>
      <c r="K5" s="99"/>
      <c r="L5" s="101"/>
      <c r="M5" s="101"/>
      <c r="N5" s="99"/>
      <c r="O5" s="99"/>
      <c r="P5" s="99"/>
    </row>
    <row r="6" spans="1:16" s="1" customFormat="1" ht="13.5" customHeight="1" x14ac:dyDescent="0.25">
      <c r="A6" s="5" t="str">
        <f>CONCATENATE("за ",[1]ЗАПОЛНИТЬ!$B$17," ",[1]ЗАПОЛНИТЬ!$C$17)</f>
        <v>за І квартал 2016 р.</v>
      </c>
      <c r="B6" s="5"/>
      <c r="C6" s="5"/>
      <c r="D6" s="5"/>
      <c r="E6" s="5"/>
      <c r="F6" s="5"/>
      <c r="G6" s="5"/>
      <c r="H6" s="5"/>
      <c r="I6" s="5"/>
      <c r="J6" s="5"/>
      <c r="K6" s="5"/>
      <c r="L6" s="5"/>
      <c r="M6" s="5"/>
    </row>
    <row r="7" spans="1:16" s="21" customFormat="1" ht="10.199999999999999" hidden="1" x14ac:dyDescent="0.2"/>
    <row r="8" spans="1:16" s="21" customFormat="1" ht="9.75" customHeight="1" x14ac:dyDescent="0.2">
      <c r="M8" s="102" t="s">
        <v>2</v>
      </c>
      <c r="N8" s="102"/>
    </row>
    <row r="9" spans="1:16" s="21" customFormat="1" ht="22.5" customHeight="1" x14ac:dyDescent="0.25">
      <c r="A9" s="196" t="s">
        <v>3</v>
      </c>
      <c r="B9" s="104" t="str">
        <f>[1]ЗАПОЛНИТЬ!B3</f>
        <v>Відділ освіти Амур - Нижньодніпровської районної у місті ради</v>
      </c>
      <c r="C9" s="104"/>
      <c r="D9" s="104"/>
      <c r="E9" s="104"/>
      <c r="F9" s="104"/>
      <c r="G9" s="104"/>
      <c r="H9" s="104"/>
      <c r="I9" s="104"/>
      <c r="J9" s="104"/>
      <c r="K9" s="197"/>
      <c r="L9" s="198" t="str">
        <f>[1]ЗАПОЛНИТЬ!A13</f>
        <v>за ЄДРПОУ</v>
      </c>
      <c r="M9" s="106" t="str">
        <f>[1]ЗАПОЛНИТЬ!B13</f>
        <v>37969169</v>
      </c>
      <c r="N9" s="106"/>
    </row>
    <row r="10" spans="1:16" s="21" customFormat="1" ht="11.25" customHeight="1" x14ac:dyDescent="0.25">
      <c r="A10" s="107" t="s">
        <v>5</v>
      </c>
      <c r="B10" s="108" t="str">
        <f>[1]ЗАПОЛНИТЬ!B5</f>
        <v>49023,м. Дніпропетровськ, пр.Мануйлівський,31</v>
      </c>
      <c r="C10" s="108"/>
      <c r="D10" s="108"/>
      <c r="E10" s="108"/>
      <c r="F10" s="108"/>
      <c r="G10" s="108"/>
      <c r="H10" s="108"/>
      <c r="I10" s="108"/>
      <c r="J10" s="108"/>
      <c r="K10" s="200"/>
      <c r="L10" s="198" t="str">
        <f>[1]ЗАПОЛНИТЬ!A14</f>
        <v>за КОАТУУ</v>
      </c>
      <c r="M10" s="106">
        <f>[1]ЗАПОЛНИТЬ!B14</f>
        <v>1210136300</v>
      </c>
      <c r="N10" s="106"/>
    </row>
    <row r="11" spans="1:16" s="21" customFormat="1" ht="11.25" customHeight="1" x14ac:dyDescent="0.2">
      <c r="A11" s="107" t="str">
        <f>[1]Ф.4.2.КФК15!A11</f>
        <v>Організаційно-правова форма господарювання</v>
      </c>
      <c r="B11" s="108" t="str">
        <f>[1]ЗАПОЛНИТЬ!D15</f>
        <v>Орган місцевого самоврядування</v>
      </c>
      <c r="C11" s="108"/>
      <c r="D11" s="108"/>
      <c r="E11" s="108"/>
      <c r="F11" s="108"/>
      <c r="G11" s="108"/>
      <c r="H11" s="108"/>
      <c r="I11" s="108"/>
      <c r="J11" s="108"/>
      <c r="K11" s="200"/>
      <c r="L11" s="198" t="str">
        <f>[1]ЗАПОЛНИТЬ!A15</f>
        <v>за КОПФГ</v>
      </c>
      <c r="M11" s="109">
        <f>[1]ЗАПОЛНИТЬ!B15</f>
        <v>420</v>
      </c>
      <c r="N11" s="109"/>
    </row>
    <row r="12" spans="1:16" s="21" customFormat="1" ht="11.25" customHeight="1" x14ac:dyDescent="0.2">
      <c r="A12" s="242" t="s">
        <v>119</v>
      </c>
      <c r="B12" s="242"/>
      <c r="C12" s="207"/>
      <c r="D12" s="111" t="str">
        <f>[1]ЗАПОЛНИТЬ!H9</f>
        <v>-</v>
      </c>
      <c r="E12" s="243" t="str">
        <f>IF(D12&gt;0,VLOOKUP(D12,'[1]ДовидникКВК(ГОС)'!A$1:B$65536,2,FALSE),"")</f>
        <v>-</v>
      </c>
      <c r="F12" s="243"/>
      <c r="G12" s="243"/>
      <c r="H12" s="243"/>
      <c r="I12" s="243"/>
      <c r="J12" s="243"/>
      <c r="K12" s="244"/>
      <c r="L12" s="114"/>
      <c r="M12" s="114"/>
      <c r="N12" s="199"/>
    </row>
    <row r="13" spans="1:16" s="21" customFormat="1" ht="10.199999999999999" x14ac:dyDescent="0.2">
      <c r="A13" s="110" t="s">
        <v>120</v>
      </c>
      <c r="B13" s="110"/>
      <c r="C13" s="207"/>
      <c r="D13" s="265"/>
      <c r="E13" s="118" t="str">
        <f>IF(D13&gt;0,VLOOKUP(D13,[1]ДовидникКПК!B$1:C$65536,2,FALSE),"")</f>
        <v/>
      </c>
      <c r="F13" s="118"/>
      <c r="G13" s="118"/>
      <c r="H13" s="118"/>
      <c r="I13" s="118"/>
      <c r="J13" s="118"/>
      <c r="K13" s="118"/>
      <c r="L13" s="118"/>
      <c r="M13" s="118"/>
      <c r="N13" s="199"/>
    </row>
    <row r="14" spans="1:16" s="21" customFormat="1" ht="12" customHeight="1" x14ac:dyDescent="0.2">
      <c r="A14" s="110" t="s">
        <v>8</v>
      </c>
      <c r="B14" s="110"/>
      <c r="C14" s="207"/>
      <c r="D14" s="201" t="str">
        <f>[1]ЗАПОЛНИТЬ!H10</f>
        <v>10</v>
      </c>
      <c r="E14" s="112" t="str">
        <f>[1]ЗАПОЛНИТЬ!I10</f>
        <v>Орган з питань освіти і науки</v>
      </c>
      <c r="F14" s="112"/>
      <c r="G14" s="112"/>
      <c r="H14" s="112"/>
      <c r="I14" s="112"/>
      <c r="J14" s="112"/>
      <c r="K14" s="112"/>
      <c r="L14" s="112"/>
      <c r="M14" s="112"/>
      <c r="N14" s="199"/>
    </row>
    <row r="15" spans="1:16" s="21" customFormat="1" ht="43.5" customHeight="1" x14ac:dyDescent="0.2">
      <c r="A15" s="110" t="s">
        <v>121</v>
      </c>
      <c r="B15" s="110"/>
      <c r="C15" s="207"/>
      <c r="D15" s="172" t="s">
        <v>259</v>
      </c>
      <c r="E15" s="112" t="str">
        <f>IF(D15&gt;0,VLOOKUP(D15,[1]ДовидникКФК!A$1:B$65536,2,FALSE),"")</f>
        <v>Капітальні вкладення</v>
      </c>
      <c r="F15" s="112"/>
      <c r="G15" s="112"/>
      <c r="H15" s="112"/>
      <c r="I15" s="112"/>
      <c r="J15" s="112"/>
      <c r="K15" s="112"/>
      <c r="L15" s="112"/>
      <c r="M15" s="112"/>
      <c r="N15" s="199"/>
    </row>
    <row r="16" spans="1:16" s="21" customFormat="1" ht="10.199999999999999" x14ac:dyDescent="0.2">
      <c r="A16" s="122" t="s">
        <v>249</v>
      </c>
    </row>
    <row r="17" spans="1:14" s="21" customFormat="1" ht="10.8" thickBot="1" x14ac:dyDescent="0.25">
      <c r="A17" s="122" t="s">
        <v>10</v>
      </c>
    </row>
    <row r="18" spans="1:14" s="21" customFormat="1" ht="20.25" customHeight="1" thickTop="1" thickBot="1" x14ac:dyDescent="0.25">
      <c r="A18" s="29" t="s">
        <v>124</v>
      </c>
      <c r="B18" s="123" t="s">
        <v>235</v>
      </c>
      <c r="C18" s="123" t="s">
        <v>13</v>
      </c>
      <c r="D18" s="123" t="s">
        <v>250</v>
      </c>
      <c r="E18" s="123" t="s">
        <v>251</v>
      </c>
      <c r="F18" s="123" t="s">
        <v>127</v>
      </c>
      <c r="G18" s="123"/>
      <c r="H18" s="123" t="s">
        <v>252</v>
      </c>
      <c r="I18" s="123" t="s">
        <v>238</v>
      </c>
      <c r="J18" s="123" t="s">
        <v>132</v>
      </c>
      <c r="K18" s="123"/>
      <c r="L18" s="123" t="s">
        <v>133</v>
      </c>
      <c r="M18" s="123" t="s">
        <v>134</v>
      </c>
      <c r="N18" s="123"/>
    </row>
    <row r="19" spans="1:14" s="21" customFormat="1" ht="11.4" thickTop="1" thickBot="1" x14ac:dyDescent="0.25">
      <c r="A19" s="29"/>
      <c r="B19" s="123"/>
      <c r="C19" s="123"/>
      <c r="D19" s="123"/>
      <c r="E19" s="123"/>
      <c r="F19" s="123" t="s">
        <v>135</v>
      </c>
      <c r="G19" s="124" t="s">
        <v>136</v>
      </c>
      <c r="H19" s="123"/>
      <c r="I19" s="123"/>
      <c r="J19" s="123" t="s">
        <v>135</v>
      </c>
      <c r="K19" s="124" t="s">
        <v>142</v>
      </c>
      <c r="L19" s="123"/>
      <c r="M19" s="123" t="s">
        <v>135</v>
      </c>
      <c r="N19" s="266" t="s">
        <v>136</v>
      </c>
    </row>
    <row r="20" spans="1:14" s="21" customFormat="1" ht="60" customHeight="1" thickTop="1" thickBot="1" x14ac:dyDescent="0.25">
      <c r="A20" s="29"/>
      <c r="B20" s="123"/>
      <c r="C20" s="123"/>
      <c r="D20" s="123"/>
      <c r="E20" s="123"/>
      <c r="F20" s="123"/>
      <c r="G20" s="124"/>
      <c r="H20" s="123"/>
      <c r="I20" s="123"/>
      <c r="J20" s="123"/>
      <c r="K20" s="124"/>
      <c r="L20" s="123"/>
      <c r="M20" s="123"/>
      <c r="N20" s="266"/>
    </row>
    <row r="21" spans="1:14" s="21" customFormat="1" ht="11.4" thickTop="1" thickBot="1" x14ac:dyDescent="0.25">
      <c r="A21" s="247">
        <v>1</v>
      </c>
      <c r="B21" s="247">
        <v>2</v>
      </c>
      <c r="C21" s="247">
        <v>3</v>
      </c>
      <c r="D21" s="247">
        <v>4</v>
      </c>
      <c r="E21" s="247">
        <v>5</v>
      </c>
      <c r="F21" s="247">
        <v>6</v>
      </c>
      <c r="G21" s="247">
        <v>7</v>
      </c>
      <c r="H21" s="247">
        <v>8</v>
      </c>
      <c r="I21" s="247">
        <v>9</v>
      </c>
      <c r="J21" s="247">
        <v>10</v>
      </c>
      <c r="K21" s="247">
        <v>11</v>
      </c>
      <c r="L21" s="247">
        <v>12</v>
      </c>
      <c r="M21" s="247">
        <v>13</v>
      </c>
      <c r="N21" s="247">
        <v>14</v>
      </c>
    </row>
    <row r="22" spans="1:14" s="21" customFormat="1" ht="11.4" thickTop="1" thickBot="1" x14ac:dyDescent="0.25">
      <c r="A22" s="64" t="s">
        <v>253</v>
      </c>
      <c r="B22" s="64" t="s">
        <v>144</v>
      </c>
      <c r="C22" s="128" t="s">
        <v>145</v>
      </c>
      <c r="D22" s="129">
        <f>D24+D59+D79+D84</f>
        <v>0</v>
      </c>
      <c r="E22" s="129">
        <f>E26+E29+E32+E33+E37+E45+E46+E86+E54</f>
        <v>0</v>
      </c>
      <c r="F22" s="129">
        <f t="shared" ref="F22:L22" si="0">F24+F59+F79+F84</f>
        <v>0</v>
      </c>
      <c r="G22" s="129">
        <f t="shared" si="0"/>
        <v>0</v>
      </c>
      <c r="H22" s="129">
        <f t="shared" si="0"/>
        <v>0</v>
      </c>
      <c r="I22" s="129">
        <f t="shared" si="0"/>
        <v>0</v>
      </c>
      <c r="J22" s="129">
        <f t="shared" si="0"/>
        <v>0</v>
      </c>
      <c r="K22" s="129">
        <f t="shared" si="0"/>
        <v>0</v>
      </c>
      <c r="L22" s="129">
        <f t="shared" si="0"/>
        <v>0</v>
      </c>
      <c r="M22" s="129">
        <f>F22-H22+I22-J22</f>
        <v>0</v>
      </c>
      <c r="N22" s="129">
        <f>N24+N59+N79+N84</f>
        <v>0</v>
      </c>
    </row>
    <row r="23" spans="1:14" s="21" customFormat="1" ht="11.4" thickTop="1" thickBot="1" x14ac:dyDescent="0.25">
      <c r="A23" s="125" t="s">
        <v>158</v>
      </c>
      <c r="B23" s="64"/>
      <c r="C23" s="128"/>
      <c r="D23" s="129"/>
      <c r="E23" s="129"/>
      <c r="F23" s="129"/>
      <c r="G23" s="129"/>
      <c r="H23" s="129"/>
      <c r="I23" s="129"/>
      <c r="J23" s="129"/>
      <c r="K23" s="129"/>
      <c r="L23" s="129"/>
      <c r="M23" s="129"/>
      <c r="N23" s="129"/>
    </row>
    <row r="24" spans="1:14" s="21" customFormat="1" ht="11.4" thickTop="1" thickBot="1" x14ac:dyDescent="0.25">
      <c r="A24" s="125" t="s">
        <v>159</v>
      </c>
      <c r="B24" s="64">
        <v>2000</v>
      </c>
      <c r="C24" s="128" t="s">
        <v>147</v>
      </c>
      <c r="D24" s="129">
        <f t="shared" ref="D24:J24" si="1">D25+D30+D47+D50+D54+D58</f>
        <v>0</v>
      </c>
      <c r="E24" s="129">
        <v>0</v>
      </c>
      <c r="F24" s="129">
        <f>F25+F30+F47+F50+F54+F58</f>
        <v>0</v>
      </c>
      <c r="G24" s="129">
        <f>G25+G30+G47+G50+G54+G58</f>
        <v>0</v>
      </c>
      <c r="H24" s="129">
        <f t="shared" si="1"/>
        <v>0</v>
      </c>
      <c r="I24" s="129">
        <f t="shared" si="1"/>
        <v>0</v>
      </c>
      <c r="J24" s="129">
        <f t="shared" si="1"/>
        <v>0</v>
      </c>
      <c r="K24" s="129">
        <f>K25+K30+K47+K50+K54+K58</f>
        <v>0</v>
      </c>
      <c r="L24" s="129">
        <f>L25+L30+L47+L50+L54+L58</f>
        <v>0</v>
      </c>
      <c r="M24" s="129">
        <f>F24-H24+I24-J24</f>
        <v>0</v>
      </c>
      <c r="N24" s="129">
        <f>N25+N30+N47+N50+N54+N58</f>
        <v>0</v>
      </c>
    </row>
    <row r="25" spans="1:14" s="21" customFormat="1" ht="11.4" thickTop="1" thickBot="1" x14ac:dyDescent="0.25">
      <c r="A25" s="133" t="s">
        <v>161</v>
      </c>
      <c r="B25" s="64">
        <v>2100</v>
      </c>
      <c r="C25" s="128" t="s">
        <v>149</v>
      </c>
      <c r="D25" s="129">
        <f>D26+D29</f>
        <v>0</v>
      </c>
      <c r="E25" s="129">
        <v>0</v>
      </c>
      <c r="F25" s="129">
        <f t="shared" ref="F25:L25" si="2">F26+F29</f>
        <v>0</v>
      </c>
      <c r="G25" s="129">
        <f t="shared" si="2"/>
        <v>0</v>
      </c>
      <c r="H25" s="129">
        <f t="shared" si="2"/>
        <v>0</v>
      </c>
      <c r="I25" s="129">
        <f t="shared" si="2"/>
        <v>0</v>
      </c>
      <c r="J25" s="129">
        <f t="shared" si="2"/>
        <v>0</v>
      </c>
      <c r="K25" s="129">
        <f t="shared" si="2"/>
        <v>0</v>
      </c>
      <c r="L25" s="129">
        <f t="shared" si="2"/>
        <v>0</v>
      </c>
      <c r="M25" s="129">
        <f t="shared" ref="M25:M85" si="3">F25-H25+I25-J25</f>
        <v>0</v>
      </c>
      <c r="N25" s="129">
        <f>N26+N29</f>
        <v>0</v>
      </c>
    </row>
    <row r="26" spans="1:14" s="21" customFormat="1" ht="11.4" thickTop="1" thickBot="1" x14ac:dyDescent="0.25">
      <c r="A26" s="134" t="s">
        <v>163</v>
      </c>
      <c r="B26" s="135">
        <v>2110</v>
      </c>
      <c r="C26" s="216" t="s">
        <v>151</v>
      </c>
      <c r="D26" s="267">
        <f t="shared" ref="D26:L26" si="4">SUM(D27:D28)</f>
        <v>0</v>
      </c>
      <c r="E26" s="268">
        <v>0</v>
      </c>
      <c r="F26" s="267">
        <f>SUM(F27:F28)</f>
        <v>0</v>
      </c>
      <c r="G26" s="267">
        <f>SUM(G27:G28)</f>
        <v>0</v>
      </c>
      <c r="H26" s="267">
        <f t="shared" si="4"/>
        <v>0</v>
      </c>
      <c r="I26" s="267">
        <f t="shared" si="4"/>
        <v>0</v>
      </c>
      <c r="J26" s="267">
        <f t="shared" si="4"/>
        <v>0</v>
      </c>
      <c r="K26" s="267">
        <f>SUM(K27:K28)</f>
        <v>0</v>
      </c>
      <c r="L26" s="267">
        <f t="shared" si="4"/>
        <v>0</v>
      </c>
      <c r="M26" s="129">
        <f t="shared" si="3"/>
        <v>0</v>
      </c>
      <c r="N26" s="267">
        <f>SUM(N27:N28)</f>
        <v>0</v>
      </c>
    </row>
    <row r="27" spans="1:14" s="21" customFormat="1" ht="11.4" thickTop="1" thickBot="1" x14ac:dyDescent="0.25">
      <c r="A27" s="136" t="s">
        <v>164</v>
      </c>
      <c r="B27" s="125">
        <v>2111</v>
      </c>
      <c r="C27" s="248" t="s">
        <v>153</v>
      </c>
      <c r="D27" s="269">
        <v>0</v>
      </c>
      <c r="E27" s="270">
        <v>0</v>
      </c>
      <c r="F27" s="269">
        <v>0</v>
      </c>
      <c r="G27" s="269">
        <v>0</v>
      </c>
      <c r="H27" s="269">
        <v>0</v>
      </c>
      <c r="I27" s="269">
        <v>0</v>
      </c>
      <c r="J27" s="269">
        <v>0</v>
      </c>
      <c r="K27" s="269">
        <v>0</v>
      </c>
      <c r="L27" s="269">
        <v>0</v>
      </c>
      <c r="M27" s="129">
        <f t="shared" si="3"/>
        <v>0</v>
      </c>
      <c r="N27" s="269">
        <v>0</v>
      </c>
    </row>
    <row r="28" spans="1:14" s="21" customFormat="1" ht="11.4" thickTop="1" thickBot="1" x14ac:dyDescent="0.25">
      <c r="A28" s="136" t="s">
        <v>165</v>
      </c>
      <c r="B28" s="125">
        <v>2112</v>
      </c>
      <c r="C28" s="248" t="s">
        <v>155</v>
      </c>
      <c r="D28" s="269">
        <v>0</v>
      </c>
      <c r="E28" s="270">
        <v>0</v>
      </c>
      <c r="F28" s="269">
        <v>0</v>
      </c>
      <c r="G28" s="269">
        <v>0</v>
      </c>
      <c r="H28" s="269">
        <v>0</v>
      </c>
      <c r="I28" s="269">
        <v>0</v>
      </c>
      <c r="J28" s="269">
        <v>0</v>
      </c>
      <c r="K28" s="269">
        <v>0</v>
      </c>
      <c r="L28" s="269">
        <v>0</v>
      </c>
      <c r="M28" s="129">
        <f t="shared" si="3"/>
        <v>0</v>
      </c>
      <c r="N28" s="269">
        <v>0</v>
      </c>
    </row>
    <row r="29" spans="1:14" s="21" customFormat="1" ht="11.25" customHeight="1" thickTop="1" thickBot="1" x14ac:dyDescent="0.25">
      <c r="A29" s="137" t="s">
        <v>166</v>
      </c>
      <c r="B29" s="135">
        <v>2120</v>
      </c>
      <c r="C29" s="216" t="s">
        <v>157</v>
      </c>
      <c r="D29" s="268">
        <v>0</v>
      </c>
      <c r="E29" s="268">
        <v>0</v>
      </c>
      <c r="F29" s="268">
        <v>0</v>
      </c>
      <c r="G29" s="268">
        <v>0</v>
      </c>
      <c r="H29" s="268">
        <v>0</v>
      </c>
      <c r="I29" s="268">
        <v>0</v>
      </c>
      <c r="J29" s="268">
        <v>0</v>
      </c>
      <c r="K29" s="268">
        <v>0</v>
      </c>
      <c r="L29" s="268">
        <v>0</v>
      </c>
      <c r="M29" s="129">
        <f t="shared" si="3"/>
        <v>0</v>
      </c>
      <c r="N29" s="268">
        <v>0</v>
      </c>
    </row>
    <row r="30" spans="1:14" s="21" customFormat="1" ht="11.4" thickTop="1" thickBot="1" x14ac:dyDescent="0.25">
      <c r="A30" s="138" t="s">
        <v>167</v>
      </c>
      <c r="B30" s="64">
        <v>2200</v>
      </c>
      <c r="C30" s="128" t="s">
        <v>160</v>
      </c>
      <c r="D30" s="271">
        <f>SUM(D31:D37)+D44</f>
        <v>0</v>
      </c>
      <c r="E30" s="271">
        <v>0</v>
      </c>
      <c r="F30" s="271">
        <f t="shared" ref="F30:L30" si="5">SUM(F31:F37)+F44</f>
        <v>0</v>
      </c>
      <c r="G30" s="271">
        <f t="shared" si="5"/>
        <v>0</v>
      </c>
      <c r="H30" s="271">
        <f t="shared" si="5"/>
        <v>0</v>
      </c>
      <c r="I30" s="271">
        <f t="shared" si="5"/>
        <v>0</v>
      </c>
      <c r="J30" s="271">
        <f t="shared" si="5"/>
        <v>0</v>
      </c>
      <c r="K30" s="271">
        <f t="shared" si="5"/>
        <v>0</v>
      </c>
      <c r="L30" s="271">
        <f t="shared" si="5"/>
        <v>0</v>
      </c>
      <c r="M30" s="129">
        <f t="shared" si="3"/>
        <v>0</v>
      </c>
      <c r="N30" s="271">
        <f>SUM(N31:N37)+N44</f>
        <v>0</v>
      </c>
    </row>
    <row r="31" spans="1:14" s="21" customFormat="1" ht="11.4" thickTop="1" thickBot="1" x14ac:dyDescent="0.25">
      <c r="A31" s="134" t="s">
        <v>168</v>
      </c>
      <c r="B31" s="135">
        <v>2210</v>
      </c>
      <c r="C31" s="216" t="s">
        <v>162</v>
      </c>
      <c r="D31" s="268">
        <v>0</v>
      </c>
      <c r="E31" s="267">
        <v>0</v>
      </c>
      <c r="F31" s="268">
        <v>0</v>
      </c>
      <c r="G31" s="268">
        <v>0</v>
      </c>
      <c r="H31" s="268">
        <v>0</v>
      </c>
      <c r="I31" s="268">
        <v>0</v>
      </c>
      <c r="J31" s="268">
        <v>0</v>
      </c>
      <c r="K31" s="268">
        <v>0</v>
      </c>
      <c r="L31" s="268">
        <v>0</v>
      </c>
      <c r="M31" s="129">
        <f t="shared" si="3"/>
        <v>0</v>
      </c>
      <c r="N31" s="268">
        <v>0</v>
      </c>
    </row>
    <row r="32" spans="1:14" s="21" customFormat="1" ht="11.4" thickTop="1" thickBot="1" x14ac:dyDescent="0.25">
      <c r="A32" s="134" t="s">
        <v>169</v>
      </c>
      <c r="B32" s="135">
        <v>2220</v>
      </c>
      <c r="C32" s="135">
        <v>100</v>
      </c>
      <c r="D32" s="268">
        <v>0</v>
      </c>
      <c r="E32" s="268">
        <v>0</v>
      </c>
      <c r="F32" s="268">
        <v>0</v>
      </c>
      <c r="G32" s="268">
        <v>0</v>
      </c>
      <c r="H32" s="268">
        <v>0</v>
      </c>
      <c r="I32" s="268">
        <v>0</v>
      </c>
      <c r="J32" s="268">
        <v>0</v>
      </c>
      <c r="K32" s="268">
        <v>0</v>
      </c>
      <c r="L32" s="268">
        <v>0</v>
      </c>
      <c r="M32" s="129">
        <f t="shared" si="3"/>
        <v>0</v>
      </c>
      <c r="N32" s="268">
        <v>0</v>
      </c>
    </row>
    <row r="33" spans="1:14" s="21" customFormat="1" ht="11.4" thickTop="1" thickBot="1" x14ac:dyDescent="0.25">
      <c r="A33" s="134" t="s">
        <v>170</v>
      </c>
      <c r="B33" s="135">
        <v>2230</v>
      </c>
      <c r="C33" s="135">
        <v>110</v>
      </c>
      <c r="D33" s="268">
        <v>0</v>
      </c>
      <c r="E33" s="268">
        <v>0</v>
      </c>
      <c r="F33" s="268">
        <v>0</v>
      </c>
      <c r="G33" s="268">
        <v>0</v>
      </c>
      <c r="H33" s="268">
        <v>0</v>
      </c>
      <c r="I33" s="268">
        <v>0</v>
      </c>
      <c r="J33" s="268">
        <v>0</v>
      </c>
      <c r="K33" s="268">
        <v>0</v>
      </c>
      <c r="L33" s="268">
        <v>0</v>
      </c>
      <c r="M33" s="129">
        <f t="shared" si="3"/>
        <v>0</v>
      </c>
      <c r="N33" s="268">
        <v>0</v>
      </c>
    </row>
    <row r="34" spans="1:14" s="21" customFormat="1" ht="11.4" thickTop="1" thickBot="1" x14ac:dyDescent="0.25">
      <c r="A34" s="134" t="s">
        <v>171</v>
      </c>
      <c r="B34" s="135">
        <v>2240</v>
      </c>
      <c r="C34" s="135">
        <v>120</v>
      </c>
      <c r="D34" s="268">
        <v>0</v>
      </c>
      <c r="E34" s="267">
        <v>0</v>
      </c>
      <c r="F34" s="268">
        <v>0</v>
      </c>
      <c r="G34" s="268">
        <v>0</v>
      </c>
      <c r="H34" s="268">
        <v>0</v>
      </c>
      <c r="I34" s="268">
        <v>0</v>
      </c>
      <c r="J34" s="268">
        <v>0</v>
      </c>
      <c r="K34" s="268">
        <v>0</v>
      </c>
      <c r="L34" s="268">
        <v>0</v>
      </c>
      <c r="M34" s="129">
        <f t="shared" si="3"/>
        <v>0</v>
      </c>
      <c r="N34" s="268">
        <v>0</v>
      </c>
    </row>
    <row r="35" spans="1:14" s="21" customFormat="1" ht="11.4" thickTop="1" thickBot="1" x14ac:dyDescent="0.25">
      <c r="A35" s="134" t="s">
        <v>172</v>
      </c>
      <c r="B35" s="135">
        <v>2250</v>
      </c>
      <c r="C35" s="135">
        <v>130</v>
      </c>
      <c r="D35" s="268">
        <v>0</v>
      </c>
      <c r="E35" s="267">
        <v>0</v>
      </c>
      <c r="F35" s="268">
        <v>0</v>
      </c>
      <c r="G35" s="268">
        <v>0</v>
      </c>
      <c r="H35" s="268">
        <v>0</v>
      </c>
      <c r="I35" s="268">
        <v>0</v>
      </c>
      <c r="J35" s="268">
        <v>0</v>
      </c>
      <c r="K35" s="268">
        <v>0</v>
      </c>
      <c r="L35" s="268">
        <v>0</v>
      </c>
      <c r="M35" s="129">
        <f t="shared" si="3"/>
        <v>0</v>
      </c>
      <c r="N35" s="268">
        <v>0</v>
      </c>
    </row>
    <row r="36" spans="1:14" s="21" customFormat="1" ht="12.75" customHeight="1" thickTop="1" thickBot="1" x14ac:dyDescent="0.25">
      <c r="A36" s="137" t="s">
        <v>173</v>
      </c>
      <c r="B36" s="135">
        <v>2260</v>
      </c>
      <c r="C36" s="135">
        <v>140</v>
      </c>
      <c r="D36" s="268">
        <v>0</v>
      </c>
      <c r="E36" s="267">
        <v>0</v>
      </c>
      <c r="F36" s="268">
        <v>0</v>
      </c>
      <c r="G36" s="268">
        <v>0</v>
      </c>
      <c r="H36" s="268">
        <v>0</v>
      </c>
      <c r="I36" s="268">
        <v>0</v>
      </c>
      <c r="J36" s="268">
        <v>0</v>
      </c>
      <c r="K36" s="268">
        <v>0</v>
      </c>
      <c r="L36" s="268">
        <v>0</v>
      </c>
      <c r="M36" s="129">
        <f t="shared" si="3"/>
        <v>0</v>
      </c>
      <c r="N36" s="268">
        <v>0</v>
      </c>
    </row>
    <row r="37" spans="1:14" s="21" customFormat="1" ht="11.4" thickTop="1" thickBot="1" x14ac:dyDescent="0.25">
      <c r="A37" s="137" t="s">
        <v>174</v>
      </c>
      <c r="B37" s="135">
        <v>2270</v>
      </c>
      <c r="C37" s="135">
        <v>150</v>
      </c>
      <c r="D37" s="267">
        <f>SUM(D38:D43)</f>
        <v>0</v>
      </c>
      <c r="E37" s="268">
        <v>0</v>
      </c>
      <c r="F37" s="267">
        <f t="shared" ref="F37:L37" si="6">SUM(F38:F43)</f>
        <v>0</v>
      </c>
      <c r="G37" s="267">
        <f t="shared" si="6"/>
        <v>0</v>
      </c>
      <c r="H37" s="267">
        <f t="shared" si="6"/>
        <v>0</v>
      </c>
      <c r="I37" s="267">
        <f t="shared" si="6"/>
        <v>0</v>
      </c>
      <c r="J37" s="267">
        <f t="shared" si="6"/>
        <v>0</v>
      </c>
      <c r="K37" s="267">
        <f t="shared" si="6"/>
        <v>0</v>
      </c>
      <c r="L37" s="267">
        <f t="shared" si="6"/>
        <v>0</v>
      </c>
      <c r="M37" s="129">
        <f t="shared" si="3"/>
        <v>0</v>
      </c>
      <c r="N37" s="267">
        <f>SUM(N38:N43)</f>
        <v>0</v>
      </c>
    </row>
    <row r="38" spans="1:14" s="21" customFormat="1" ht="11.4" thickTop="1" thickBot="1" x14ac:dyDescent="0.25">
      <c r="A38" s="136" t="s">
        <v>175</v>
      </c>
      <c r="B38" s="125">
        <v>2271</v>
      </c>
      <c r="C38" s="125">
        <v>160</v>
      </c>
      <c r="D38" s="269">
        <v>0</v>
      </c>
      <c r="E38" s="270">
        <v>0</v>
      </c>
      <c r="F38" s="269">
        <v>0</v>
      </c>
      <c r="G38" s="269">
        <v>0</v>
      </c>
      <c r="H38" s="269">
        <v>0</v>
      </c>
      <c r="I38" s="269">
        <v>0</v>
      </c>
      <c r="J38" s="269">
        <v>0</v>
      </c>
      <c r="K38" s="269">
        <v>0</v>
      </c>
      <c r="L38" s="269">
        <v>0</v>
      </c>
      <c r="M38" s="129">
        <f t="shared" si="3"/>
        <v>0</v>
      </c>
      <c r="N38" s="269">
        <v>0</v>
      </c>
    </row>
    <row r="39" spans="1:14" s="21" customFormat="1" ht="11.4" thickTop="1" thickBot="1" x14ac:dyDescent="0.25">
      <c r="A39" s="136" t="s">
        <v>176</v>
      </c>
      <c r="B39" s="125">
        <v>2272</v>
      </c>
      <c r="C39" s="125">
        <v>170</v>
      </c>
      <c r="D39" s="269">
        <v>0</v>
      </c>
      <c r="E39" s="270">
        <v>0</v>
      </c>
      <c r="F39" s="269">
        <v>0</v>
      </c>
      <c r="G39" s="269">
        <v>0</v>
      </c>
      <c r="H39" s="269">
        <v>0</v>
      </c>
      <c r="I39" s="269">
        <v>0</v>
      </c>
      <c r="J39" s="269">
        <v>0</v>
      </c>
      <c r="K39" s="269">
        <v>0</v>
      </c>
      <c r="L39" s="269">
        <v>0</v>
      </c>
      <c r="M39" s="129">
        <f t="shared" si="3"/>
        <v>0</v>
      </c>
      <c r="N39" s="269">
        <v>0</v>
      </c>
    </row>
    <row r="40" spans="1:14" s="21" customFormat="1" ht="11.4" thickTop="1" thickBot="1" x14ac:dyDescent="0.25">
      <c r="A40" s="136" t="s">
        <v>177</v>
      </c>
      <c r="B40" s="125">
        <v>2273</v>
      </c>
      <c r="C40" s="125">
        <v>180</v>
      </c>
      <c r="D40" s="269">
        <v>0</v>
      </c>
      <c r="E40" s="270">
        <v>0</v>
      </c>
      <c r="F40" s="269">
        <v>0</v>
      </c>
      <c r="G40" s="269">
        <v>0</v>
      </c>
      <c r="H40" s="269">
        <v>0</v>
      </c>
      <c r="I40" s="269">
        <v>0</v>
      </c>
      <c r="J40" s="269">
        <v>0</v>
      </c>
      <c r="K40" s="269">
        <v>0</v>
      </c>
      <c r="L40" s="269">
        <v>0</v>
      </c>
      <c r="M40" s="129">
        <f t="shared" si="3"/>
        <v>0</v>
      </c>
      <c r="N40" s="269">
        <v>0</v>
      </c>
    </row>
    <row r="41" spans="1:14" s="21" customFormat="1" ht="11.4" thickTop="1" thickBot="1" x14ac:dyDescent="0.25">
      <c r="A41" s="136" t="s">
        <v>178</v>
      </c>
      <c r="B41" s="125">
        <v>2274</v>
      </c>
      <c r="C41" s="125">
        <v>190</v>
      </c>
      <c r="D41" s="269">
        <v>0</v>
      </c>
      <c r="E41" s="270">
        <v>0</v>
      </c>
      <c r="F41" s="269">
        <v>0</v>
      </c>
      <c r="G41" s="269">
        <v>0</v>
      </c>
      <c r="H41" s="269">
        <v>0</v>
      </c>
      <c r="I41" s="269">
        <v>0</v>
      </c>
      <c r="J41" s="269">
        <v>0</v>
      </c>
      <c r="K41" s="269">
        <v>0</v>
      </c>
      <c r="L41" s="269">
        <v>0</v>
      </c>
      <c r="M41" s="129">
        <f t="shared" si="3"/>
        <v>0</v>
      </c>
      <c r="N41" s="269">
        <v>0</v>
      </c>
    </row>
    <row r="42" spans="1:14" s="21" customFormat="1" ht="11.4" thickTop="1" thickBot="1" x14ac:dyDescent="0.25">
      <c r="A42" s="136" t="s">
        <v>179</v>
      </c>
      <c r="B42" s="125">
        <v>2275</v>
      </c>
      <c r="C42" s="125">
        <v>200</v>
      </c>
      <c r="D42" s="269">
        <v>0</v>
      </c>
      <c r="E42" s="270">
        <v>0</v>
      </c>
      <c r="F42" s="269">
        <v>0</v>
      </c>
      <c r="G42" s="269">
        <v>0</v>
      </c>
      <c r="H42" s="269">
        <v>0</v>
      </c>
      <c r="I42" s="269">
        <v>0</v>
      </c>
      <c r="J42" s="269">
        <v>0</v>
      </c>
      <c r="K42" s="269">
        <v>0</v>
      </c>
      <c r="L42" s="269">
        <v>0</v>
      </c>
      <c r="M42" s="129">
        <f t="shared" si="3"/>
        <v>0</v>
      </c>
      <c r="N42" s="269">
        <v>0</v>
      </c>
    </row>
    <row r="43" spans="1:14" s="21" customFormat="1" ht="11.4" thickTop="1" thickBot="1" x14ac:dyDescent="0.25">
      <c r="A43" s="136" t="s">
        <v>180</v>
      </c>
      <c r="B43" s="125">
        <v>2276</v>
      </c>
      <c r="C43" s="125">
        <v>210</v>
      </c>
      <c r="D43" s="269">
        <v>0</v>
      </c>
      <c r="E43" s="270">
        <v>0</v>
      </c>
      <c r="F43" s="269">
        <v>0</v>
      </c>
      <c r="G43" s="269">
        <v>0</v>
      </c>
      <c r="H43" s="269">
        <v>0</v>
      </c>
      <c r="I43" s="269">
        <v>0</v>
      </c>
      <c r="J43" s="269">
        <v>0</v>
      </c>
      <c r="K43" s="269">
        <v>0</v>
      </c>
      <c r="L43" s="269">
        <v>0</v>
      </c>
      <c r="M43" s="129">
        <f t="shared" si="3"/>
        <v>0</v>
      </c>
      <c r="N43" s="269">
        <v>0</v>
      </c>
    </row>
    <row r="44" spans="1:14" s="21" customFormat="1" ht="12" customHeight="1" thickTop="1" thickBot="1" x14ac:dyDescent="0.25">
      <c r="A44" s="137" t="s">
        <v>181</v>
      </c>
      <c r="B44" s="135">
        <v>2280</v>
      </c>
      <c r="C44" s="135">
        <v>220</v>
      </c>
      <c r="D44" s="267">
        <f>SUM(D45:D46)</f>
        <v>0</v>
      </c>
      <c r="E44" s="267">
        <v>0</v>
      </c>
      <c r="F44" s="267">
        <f t="shared" ref="F44:L44" si="7">SUM(F45:F46)</f>
        <v>0</v>
      </c>
      <c r="G44" s="267">
        <f t="shared" si="7"/>
        <v>0</v>
      </c>
      <c r="H44" s="267">
        <f t="shared" si="7"/>
        <v>0</v>
      </c>
      <c r="I44" s="267">
        <f t="shared" si="7"/>
        <v>0</v>
      </c>
      <c r="J44" s="267">
        <f t="shared" si="7"/>
        <v>0</v>
      </c>
      <c r="K44" s="267">
        <f t="shared" si="7"/>
        <v>0</v>
      </c>
      <c r="L44" s="267">
        <f t="shared" si="7"/>
        <v>0</v>
      </c>
      <c r="M44" s="129">
        <f t="shared" si="3"/>
        <v>0</v>
      </c>
      <c r="N44" s="267">
        <f>SUM(N45:N46)</f>
        <v>0</v>
      </c>
    </row>
    <row r="45" spans="1:14" s="21" customFormat="1" ht="12" customHeight="1" thickTop="1" thickBot="1" x14ac:dyDescent="0.25">
      <c r="A45" s="139" t="s">
        <v>182</v>
      </c>
      <c r="B45" s="125">
        <v>2281</v>
      </c>
      <c r="C45" s="125">
        <v>230</v>
      </c>
      <c r="D45" s="269">
        <v>0</v>
      </c>
      <c r="E45" s="269">
        <v>0</v>
      </c>
      <c r="F45" s="269">
        <v>0</v>
      </c>
      <c r="G45" s="269">
        <v>0</v>
      </c>
      <c r="H45" s="269">
        <v>0</v>
      </c>
      <c r="I45" s="269">
        <v>0</v>
      </c>
      <c r="J45" s="269">
        <v>0</v>
      </c>
      <c r="K45" s="269">
        <v>0</v>
      </c>
      <c r="L45" s="269">
        <v>0</v>
      </c>
      <c r="M45" s="129">
        <f t="shared" si="3"/>
        <v>0</v>
      </c>
      <c r="N45" s="269">
        <v>0</v>
      </c>
    </row>
    <row r="46" spans="1:14" s="21" customFormat="1" ht="12" customHeight="1" thickTop="1" thickBot="1" x14ac:dyDescent="0.25">
      <c r="A46" s="136" t="s">
        <v>183</v>
      </c>
      <c r="B46" s="125">
        <v>2282</v>
      </c>
      <c r="C46" s="125">
        <v>240</v>
      </c>
      <c r="D46" s="269">
        <v>0</v>
      </c>
      <c r="E46" s="269">
        <v>0</v>
      </c>
      <c r="F46" s="269">
        <v>0</v>
      </c>
      <c r="G46" s="269">
        <v>0</v>
      </c>
      <c r="H46" s="269">
        <v>0</v>
      </c>
      <c r="I46" s="269">
        <v>0</v>
      </c>
      <c r="J46" s="269">
        <v>0</v>
      </c>
      <c r="K46" s="269">
        <v>0</v>
      </c>
      <c r="L46" s="269">
        <v>0</v>
      </c>
      <c r="M46" s="129">
        <f t="shared" si="3"/>
        <v>0</v>
      </c>
      <c r="N46" s="269">
        <v>0</v>
      </c>
    </row>
    <row r="47" spans="1:14" s="21" customFormat="1" ht="11.4" thickTop="1" thickBot="1" x14ac:dyDescent="0.25">
      <c r="A47" s="133" t="s">
        <v>184</v>
      </c>
      <c r="B47" s="64">
        <v>2400</v>
      </c>
      <c r="C47" s="64">
        <v>250</v>
      </c>
      <c r="D47" s="271">
        <f t="shared" ref="D47:L47" si="8">SUM(D48:D49)</f>
        <v>0</v>
      </c>
      <c r="E47" s="271">
        <f t="shared" si="8"/>
        <v>0</v>
      </c>
      <c r="F47" s="271">
        <f>SUM(F48:F49)</f>
        <v>0</v>
      </c>
      <c r="G47" s="271">
        <f>SUM(G48:G49)</f>
        <v>0</v>
      </c>
      <c r="H47" s="271">
        <f t="shared" si="8"/>
        <v>0</v>
      </c>
      <c r="I47" s="271">
        <f t="shared" si="8"/>
        <v>0</v>
      </c>
      <c r="J47" s="271">
        <f t="shared" si="8"/>
        <v>0</v>
      </c>
      <c r="K47" s="271">
        <f>SUM(K48:K49)</f>
        <v>0</v>
      </c>
      <c r="L47" s="271">
        <f t="shared" si="8"/>
        <v>0</v>
      </c>
      <c r="M47" s="129">
        <f t="shared" si="3"/>
        <v>0</v>
      </c>
      <c r="N47" s="271">
        <f>SUM(N48:N49)</f>
        <v>0</v>
      </c>
    </row>
    <row r="48" spans="1:14" s="21" customFormat="1" ht="11.4" thickTop="1" thickBot="1" x14ac:dyDescent="0.25">
      <c r="A48" s="140" t="s">
        <v>185</v>
      </c>
      <c r="B48" s="135">
        <v>2410</v>
      </c>
      <c r="C48" s="135">
        <v>260</v>
      </c>
      <c r="D48" s="268">
        <v>0</v>
      </c>
      <c r="E48" s="267">
        <v>0</v>
      </c>
      <c r="F48" s="268">
        <v>0</v>
      </c>
      <c r="G48" s="268">
        <v>0</v>
      </c>
      <c r="H48" s="268">
        <v>0</v>
      </c>
      <c r="I48" s="268">
        <v>0</v>
      </c>
      <c r="J48" s="268">
        <v>0</v>
      </c>
      <c r="K48" s="268">
        <v>0</v>
      </c>
      <c r="L48" s="268">
        <v>0</v>
      </c>
      <c r="M48" s="129">
        <f t="shared" si="3"/>
        <v>0</v>
      </c>
      <c r="N48" s="268">
        <v>0</v>
      </c>
    </row>
    <row r="49" spans="1:14" s="21" customFormat="1" ht="11.4" thickTop="1" thickBot="1" x14ac:dyDescent="0.25">
      <c r="A49" s="140" t="s">
        <v>186</v>
      </c>
      <c r="B49" s="135">
        <v>2420</v>
      </c>
      <c r="C49" s="135">
        <v>270</v>
      </c>
      <c r="D49" s="268">
        <v>0</v>
      </c>
      <c r="E49" s="267">
        <v>0</v>
      </c>
      <c r="F49" s="268">
        <v>0</v>
      </c>
      <c r="G49" s="268">
        <v>0</v>
      </c>
      <c r="H49" s="268">
        <v>0</v>
      </c>
      <c r="I49" s="268">
        <v>0</v>
      </c>
      <c r="J49" s="268">
        <v>0</v>
      </c>
      <c r="K49" s="268">
        <v>0</v>
      </c>
      <c r="L49" s="268">
        <v>0</v>
      </c>
      <c r="M49" s="129">
        <f t="shared" si="3"/>
        <v>0</v>
      </c>
      <c r="N49" s="268">
        <v>0</v>
      </c>
    </row>
    <row r="50" spans="1:14" s="21" customFormat="1" ht="11.25" customHeight="1" thickTop="1" thickBot="1" x14ac:dyDescent="0.25">
      <c r="A50" s="141" t="s">
        <v>187</v>
      </c>
      <c r="B50" s="64">
        <v>2600</v>
      </c>
      <c r="C50" s="64">
        <v>280</v>
      </c>
      <c r="D50" s="271">
        <f t="shared" ref="D50:L50" si="9">SUM(D51:D53)</f>
        <v>0</v>
      </c>
      <c r="E50" s="271">
        <f t="shared" si="9"/>
        <v>0</v>
      </c>
      <c r="F50" s="271">
        <f>SUM(F51:F53)</f>
        <v>0</v>
      </c>
      <c r="G50" s="271">
        <f>SUM(G51:G53)</f>
        <v>0</v>
      </c>
      <c r="H50" s="271">
        <f t="shared" si="9"/>
        <v>0</v>
      </c>
      <c r="I50" s="271">
        <f t="shared" si="9"/>
        <v>0</v>
      </c>
      <c r="J50" s="271">
        <f t="shared" si="9"/>
        <v>0</v>
      </c>
      <c r="K50" s="271">
        <f>SUM(K51:K53)</f>
        <v>0</v>
      </c>
      <c r="L50" s="271">
        <f t="shared" si="9"/>
        <v>0</v>
      </c>
      <c r="M50" s="129">
        <f t="shared" si="3"/>
        <v>0</v>
      </c>
      <c r="N50" s="271">
        <f>SUM(N51:N53)</f>
        <v>0</v>
      </c>
    </row>
    <row r="51" spans="1:14" s="21" customFormat="1" ht="11.25" customHeight="1" thickTop="1" thickBot="1" x14ac:dyDescent="0.25">
      <c r="A51" s="137" t="s">
        <v>188</v>
      </c>
      <c r="B51" s="135">
        <v>2610</v>
      </c>
      <c r="C51" s="135">
        <v>290</v>
      </c>
      <c r="D51" s="272">
        <v>0</v>
      </c>
      <c r="E51" s="273">
        <v>0</v>
      </c>
      <c r="F51" s="272">
        <v>0</v>
      </c>
      <c r="G51" s="272">
        <v>0</v>
      </c>
      <c r="H51" s="272">
        <v>0</v>
      </c>
      <c r="I51" s="272">
        <v>0</v>
      </c>
      <c r="J51" s="272">
        <v>0</v>
      </c>
      <c r="K51" s="272">
        <v>0</v>
      </c>
      <c r="L51" s="272">
        <v>0</v>
      </c>
      <c r="M51" s="129">
        <f t="shared" si="3"/>
        <v>0</v>
      </c>
      <c r="N51" s="272">
        <v>0</v>
      </c>
    </row>
    <row r="52" spans="1:14" s="21" customFormat="1" ht="11.4" thickTop="1" thickBot="1" x14ac:dyDescent="0.25">
      <c r="A52" s="137" t="s">
        <v>189</v>
      </c>
      <c r="B52" s="135">
        <v>2620</v>
      </c>
      <c r="C52" s="135">
        <v>300</v>
      </c>
      <c r="D52" s="272">
        <v>0</v>
      </c>
      <c r="E52" s="273">
        <v>0</v>
      </c>
      <c r="F52" s="272">
        <v>0</v>
      </c>
      <c r="G52" s="272">
        <v>0</v>
      </c>
      <c r="H52" s="272">
        <v>0</v>
      </c>
      <c r="I52" s="272">
        <v>0</v>
      </c>
      <c r="J52" s="272">
        <v>0</v>
      </c>
      <c r="K52" s="272">
        <v>0</v>
      </c>
      <c r="L52" s="272">
        <v>0</v>
      </c>
      <c r="M52" s="129">
        <f t="shared" si="3"/>
        <v>0</v>
      </c>
      <c r="N52" s="272">
        <v>0</v>
      </c>
    </row>
    <row r="53" spans="1:14" s="21" customFormat="1" ht="12" customHeight="1" thickTop="1" thickBot="1" x14ac:dyDescent="0.25">
      <c r="A53" s="140" t="s">
        <v>190</v>
      </c>
      <c r="B53" s="135">
        <v>2630</v>
      </c>
      <c r="C53" s="135">
        <v>310</v>
      </c>
      <c r="D53" s="272">
        <v>0</v>
      </c>
      <c r="E53" s="273">
        <v>0</v>
      </c>
      <c r="F53" s="272">
        <v>0</v>
      </c>
      <c r="G53" s="272">
        <v>0</v>
      </c>
      <c r="H53" s="272">
        <v>0</v>
      </c>
      <c r="I53" s="272">
        <v>0</v>
      </c>
      <c r="J53" s="272">
        <v>0</v>
      </c>
      <c r="K53" s="272">
        <v>0</v>
      </c>
      <c r="L53" s="272">
        <v>0</v>
      </c>
      <c r="M53" s="129">
        <f t="shared" si="3"/>
        <v>0</v>
      </c>
      <c r="N53" s="272">
        <v>0</v>
      </c>
    </row>
    <row r="54" spans="1:14" s="21" customFormat="1" ht="11.4" thickTop="1" thickBot="1" x14ac:dyDescent="0.25">
      <c r="A54" s="138" t="s">
        <v>191</v>
      </c>
      <c r="B54" s="64">
        <v>2700</v>
      </c>
      <c r="C54" s="64">
        <v>320</v>
      </c>
      <c r="D54" s="274">
        <f t="shared" ref="D54:L54" si="10">SUM(D55:D57)</f>
        <v>0</v>
      </c>
      <c r="E54" s="274">
        <v>0</v>
      </c>
      <c r="F54" s="274">
        <f>SUM(F55:F57)</f>
        <v>0</v>
      </c>
      <c r="G54" s="274">
        <f>SUM(G55:G57)</f>
        <v>0</v>
      </c>
      <c r="H54" s="274">
        <f t="shared" si="10"/>
        <v>0</v>
      </c>
      <c r="I54" s="274">
        <f t="shared" si="10"/>
        <v>0</v>
      </c>
      <c r="J54" s="274">
        <f t="shared" si="10"/>
        <v>0</v>
      </c>
      <c r="K54" s="274">
        <f>SUM(K55:K57)</f>
        <v>0</v>
      </c>
      <c r="L54" s="274">
        <f t="shared" si="10"/>
        <v>0</v>
      </c>
      <c r="M54" s="129">
        <f t="shared" si="3"/>
        <v>0</v>
      </c>
      <c r="N54" s="274">
        <f>SUM(N55:N57)</f>
        <v>0</v>
      </c>
    </row>
    <row r="55" spans="1:14" s="21" customFormat="1" ht="11.4" thickTop="1" thickBot="1" x14ac:dyDescent="0.25">
      <c r="A55" s="137" t="s">
        <v>192</v>
      </c>
      <c r="B55" s="135">
        <v>2710</v>
      </c>
      <c r="C55" s="135">
        <v>330</v>
      </c>
      <c r="D55" s="272">
        <v>0</v>
      </c>
      <c r="E55" s="273">
        <v>0</v>
      </c>
      <c r="F55" s="272">
        <v>0</v>
      </c>
      <c r="G55" s="272">
        <v>0</v>
      </c>
      <c r="H55" s="272">
        <v>0</v>
      </c>
      <c r="I55" s="272">
        <v>0</v>
      </c>
      <c r="J55" s="272">
        <v>0</v>
      </c>
      <c r="K55" s="272">
        <v>0</v>
      </c>
      <c r="L55" s="272">
        <v>0</v>
      </c>
      <c r="M55" s="129">
        <f t="shared" si="3"/>
        <v>0</v>
      </c>
      <c r="N55" s="272">
        <v>0</v>
      </c>
    </row>
    <row r="56" spans="1:14" s="21" customFormat="1" ht="11.4" thickTop="1" thickBot="1" x14ac:dyDescent="0.25">
      <c r="A56" s="137" t="s">
        <v>193</v>
      </c>
      <c r="B56" s="135">
        <v>2720</v>
      </c>
      <c r="C56" s="135">
        <v>340</v>
      </c>
      <c r="D56" s="272">
        <v>0</v>
      </c>
      <c r="E56" s="273">
        <v>0</v>
      </c>
      <c r="F56" s="272">
        <v>0</v>
      </c>
      <c r="G56" s="272">
        <v>0</v>
      </c>
      <c r="H56" s="272">
        <v>0</v>
      </c>
      <c r="I56" s="272">
        <v>0</v>
      </c>
      <c r="J56" s="272">
        <v>0</v>
      </c>
      <c r="K56" s="272">
        <v>0</v>
      </c>
      <c r="L56" s="272">
        <v>0</v>
      </c>
      <c r="M56" s="129">
        <f t="shared" si="3"/>
        <v>0</v>
      </c>
      <c r="N56" s="272">
        <v>0</v>
      </c>
    </row>
    <row r="57" spans="1:14" s="21" customFormat="1" ht="11.4" thickTop="1" thickBot="1" x14ac:dyDescent="0.25">
      <c r="A57" s="137" t="s">
        <v>194</v>
      </c>
      <c r="B57" s="135">
        <v>2730</v>
      </c>
      <c r="C57" s="135">
        <v>350</v>
      </c>
      <c r="D57" s="272">
        <v>0</v>
      </c>
      <c r="E57" s="273">
        <v>0</v>
      </c>
      <c r="F57" s="272">
        <v>0</v>
      </c>
      <c r="G57" s="272">
        <v>0</v>
      </c>
      <c r="H57" s="272">
        <v>0</v>
      </c>
      <c r="I57" s="272">
        <v>0</v>
      </c>
      <c r="J57" s="272">
        <v>0</v>
      </c>
      <c r="K57" s="272">
        <v>0</v>
      </c>
      <c r="L57" s="272">
        <v>0</v>
      </c>
      <c r="M57" s="129">
        <f t="shared" si="3"/>
        <v>0</v>
      </c>
      <c r="N57" s="272">
        <v>0</v>
      </c>
    </row>
    <row r="58" spans="1:14" s="21" customFormat="1" ht="11.4" thickTop="1" thickBot="1" x14ac:dyDescent="0.25">
      <c r="A58" s="138" t="s">
        <v>195</v>
      </c>
      <c r="B58" s="64">
        <v>2800</v>
      </c>
      <c r="C58" s="64">
        <v>360</v>
      </c>
      <c r="D58" s="275">
        <v>0</v>
      </c>
      <c r="E58" s="274">
        <v>0</v>
      </c>
      <c r="F58" s="275">
        <v>0</v>
      </c>
      <c r="G58" s="275">
        <v>0</v>
      </c>
      <c r="H58" s="275">
        <v>0</v>
      </c>
      <c r="I58" s="275">
        <v>0</v>
      </c>
      <c r="J58" s="275">
        <v>0</v>
      </c>
      <c r="K58" s="275">
        <v>0</v>
      </c>
      <c r="L58" s="275">
        <v>0</v>
      </c>
      <c r="M58" s="129">
        <f t="shared" si="3"/>
        <v>0</v>
      </c>
      <c r="N58" s="275">
        <v>0</v>
      </c>
    </row>
    <row r="59" spans="1:14" s="21" customFormat="1" ht="11.4" thickTop="1" thickBot="1" x14ac:dyDescent="0.25">
      <c r="A59" s="64" t="s">
        <v>196</v>
      </c>
      <c r="B59" s="64">
        <v>3000</v>
      </c>
      <c r="C59" s="64">
        <v>370</v>
      </c>
      <c r="D59" s="274">
        <f t="shared" ref="D59:L59" si="11">D60+D74</f>
        <v>0</v>
      </c>
      <c r="E59" s="274">
        <f t="shared" si="11"/>
        <v>0</v>
      </c>
      <c r="F59" s="274">
        <f>F60+F74</f>
        <v>0</v>
      </c>
      <c r="G59" s="274">
        <f>G60+G74</f>
        <v>0</v>
      </c>
      <c r="H59" s="274">
        <f t="shared" si="11"/>
        <v>0</v>
      </c>
      <c r="I59" s="274">
        <f t="shared" si="11"/>
        <v>0</v>
      </c>
      <c r="J59" s="274">
        <f t="shared" si="11"/>
        <v>0</v>
      </c>
      <c r="K59" s="274">
        <f>K60+K74</f>
        <v>0</v>
      </c>
      <c r="L59" s="274">
        <f t="shared" si="11"/>
        <v>0</v>
      </c>
      <c r="M59" s="129">
        <f t="shared" si="3"/>
        <v>0</v>
      </c>
      <c r="N59" s="274">
        <f>N60+N74</f>
        <v>0</v>
      </c>
    </row>
    <row r="60" spans="1:14" s="21" customFormat="1" ht="11.4" thickTop="1" thickBot="1" x14ac:dyDescent="0.25">
      <c r="A60" s="133" t="s">
        <v>197</v>
      </c>
      <c r="B60" s="64">
        <v>3100</v>
      </c>
      <c r="C60" s="64">
        <v>380</v>
      </c>
      <c r="D60" s="274">
        <f t="shared" ref="D60:L60" si="12">D61+D62+D65+D68+D72+D73</f>
        <v>0</v>
      </c>
      <c r="E60" s="274">
        <f t="shared" si="12"/>
        <v>0</v>
      </c>
      <c r="F60" s="274">
        <f>F61+F62+F65+F68+F72+F73</f>
        <v>0</v>
      </c>
      <c r="G60" s="274">
        <f>G61+G62+G65+G68+G72+G73</f>
        <v>0</v>
      </c>
      <c r="H60" s="274">
        <f t="shared" si="12"/>
        <v>0</v>
      </c>
      <c r="I60" s="274">
        <f t="shared" si="12"/>
        <v>0</v>
      </c>
      <c r="J60" s="274">
        <f t="shared" si="12"/>
        <v>0</v>
      </c>
      <c r="K60" s="274">
        <f>K61+K62+K65+K68+K72+K73</f>
        <v>0</v>
      </c>
      <c r="L60" s="274">
        <f t="shared" si="12"/>
        <v>0</v>
      </c>
      <c r="M60" s="129">
        <f t="shared" si="3"/>
        <v>0</v>
      </c>
      <c r="N60" s="274">
        <f>N61+N62+N65+N68+N72+N73</f>
        <v>0</v>
      </c>
    </row>
    <row r="61" spans="1:14" s="21" customFormat="1" ht="11.4" thickTop="1" thickBot="1" x14ac:dyDescent="0.25">
      <c r="A61" s="137" t="s">
        <v>198</v>
      </c>
      <c r="B61" s="135">
        <v>3110</v>
      </c>
      <c r="C61" s="135">
        <v>390</v>
      </c>
      <c r="D61" s="272">
        <v>0</v>
      </c>
      <c r="E61" s="273">
        <v>0</v>
      </c>
      <c r="F61" s="272">
        <v>0</v>
      </c>
      <c r="G61" s="272">
        <v>0</v>
      </c>
      <c r="H61" s="272">
        <v>0</v>
      </c>
      <c r="I61" s="272">
        <v>0</v>
      </c>
      <c r="J61" s="272">
        <v>0</v>
      </c>
      <c r="K61" s="272">
        <v>0</v>
      </c>
      <c r="L61" s="272">
        <v>0</v>
      </c>
      <c r="M61" s="129">
        <f t="shared" si="3"/>
        <v>0</v>
      </c>
      <c r="N61" s="272">
        <v>0</v>
      </c>
    </row>
    <row r="62" spans="1:14" s="21" customFormat="1" ht="11.4" thickTop="1" thickBot="1" x14ac:dyDescent="0.25">
      <c r="A62" s="140" t="s">
        <v>199</v>
      </c>
      <c r="B62" s="135">
        <v>3120</v>
      </c>
      <c r="C62" s="135">
        <v>400</v>
      </c>
      <c r="D62" s="276">
        <f t="shared" ref="D62:L62" si="13">SUM(D63:D64)</f>
        <v>0</v>
      </c>
      <c r="E62" s="276">
        <f t="shared" si="13"/>
        <v>0</v>
      </c>
      <c r="F62" s="276">
        <f>SUM(F63:F64)</f>
        <v>0</v>
      </c>
      <c r="G62" s="276">
        <f>SUM(G63:G64)</f>
        <v>0</v>
      </c>
      <c r="H62" s="276">
        <f t="shared" si="13"/>
        <v>0</v>
      </c>
      <c r="I62" s="276">
        <f t="shared" si="13"/>
        <v>0</v>
      </c>
      <c r="J62" s="276">
        <f t="shared" si="13"/>
        <v>0</v>
      </c>
      <c r="K62" s="276">
        <f>SUM(K63:K64)</f>
        <v>0</v>
      </c>
      <c r="L62" s="276">
        <f t="shared" si="13"/>
        <v>0</v>
      </c>
      <c r="M62" s="129">
        <f t="shared" si="3"/>
        <v>0</v>
      </c>
      <c r="N62" s="276">
        <f>SUM(N63:N64)</f>
        <v>0</v>
      </c>
    </row>
    <row r="63" spans="1:14" s="21" customFormat="1" ht="11.4" thickTop="1" thickBot="1" x14ac:dyDescent="0.25">
      <c r="A63" s="136" t="s">
        <v>200</v>
      </c>
      <c r="B63" s="125">
        <v>3121</v>
      </c>
      <c r="C63" s="125">
        <v>410</v>
      </c>
      <c r="D63" s="250">
        <v>0</v>
      </c>
      <c r="E63" s="277">
        <v>0</v>
      </c>
      <c r="F63" s="250">
        <v>0</v>
      </c>
      <c r="G63" s="250">
        <v>0</v>
      </c>
      <c r="H63" s="250">
        <v>0</v>
      </c>
      <c r="I63" s="250">
        <v>0</v>
      </c>
      <c r="J63" s="250">
        <v>0</v>
      </c>
      <c r="K63" s="250">
        <v>0</v>
      </c>
      <c r="L63" s="250">
        <v>0</v>
      </c>
      <c r="M63" s="129">
        <f t="shared" si="3"/>
        <v>0</v>
      </c>
      <c r="N63" s="250">
        <v>0</v>
      </c>
    </row>
    <row r="64" spans="1:14" s="21" customFormat="1" ht="11.4" thickTop="1" thickBot="1" x14ac:dyDescent="0.25">
      <c r="A64" s="136" t="s">
        <v>201</v>
      </c>
      <c r="B64" s="125">
        <v>3122</v>
      </c>
      <c r="C64" s="125">
        <v>420</v>
      </c>
      <c r="D64" s="250">
        <v>0</v>
      </c>
      <c r="E64" s="277">
        <v>0</v>
      </c>
      <c r="F64" s="250">
        <v>0</v>
      </c>
      <c r="G64" s="250">
        <v>0</v>
      </c>
      <c r="H64" s="250">
        <v>0</v>
      </c>
      <c r="I64" s="250">
        <v>0</v>
      </c>
      <c r="J64" s="250">
        <v>0</v>
      </c>
      <c r="K64" s="250">
        <v>0</v>
      </c>
      <c r="L64" s="250">
        <v>0</v>
      </c>
      <c r="M64" s="129">
        <f t="shared" si="3"/>
        <v>0</v>
      </c>
      <c r="N64" s="250">
        <v>0</v>
      </c>
    </row>
    <row r="65" spans="1:14" s="21" customFormat="1" ht="11.4" thickTop="1" thickBot="1" x14ac:dyDescent="0.25">
      <c r="A65" s="134" t="s">
        <v>202</v>
      </c>
      <c r="B65" s="135">
        <v>3130</v>
      </c>
      <c r="C65" s="135">
        <v>430</v>
      </c>
      <c r="D65" s="273">
        <f t="shared" ref="D65:L65" si="14">SUM(D66:D67)</f>
        <v>0</v>
      </c>
      <c r="E65" s="273">
        <f t="shared" si="14"/>
        <v>0</v>
      </c>
      <c r="F65" s="273">
        <f>SUM(F66:F67)</f>
        <v>0</v>
      </c>
      <c r="G65" s="273">
        <f>SUM(G66:G67)</f>
        <v>0</v>
      </c>
      <c r="H65" s="273">
        <f t="shared" si="14"/>
        <v>0</v>
      </c>
      <c r="I65" s="273">
        <f t="shared" si="14"/>
        <v>0</v>
      </c>
      <c r="J65" s="273">
        <f t="shared" si="14"/>
        <v>0</v>
      </c>
      <c r="K65" s="273">
        <f>SUM(K66:K67)</f>
        <v>0</v>
      </c>
      <c r="L65" s="273">
        <f t="shared" si="14"/>
        <v>0</v>
      </c>
      <c r="M65" s="129">
        <f t="shared" si="3"/>
        <v>0</v>
      </c>
      <c r="N65" s="273">
        <f>SUM(N66:N67)</f>
        <v>0</v>
      </c>
    </row>
    <row r="66" spans="1:14" s="21" customFormat="1" ht="11.4" thickTop="1" thickBot="1" x14ac:dyDescent="0.25">
      <c r="A66" s="136" t="s">
        <v>203</v>
      </c>
      <c r="B66" s="125">
        <v>3131</v>
      </c>
      <c r="C66" s="125">
        <v>440</v>
      </c>
      <c r="D66" s="250">
        <v>0</v>
      </c>
      <c r="E66" s="277">
        <v>0</v>
      </c>
      <c r="F66" s="250">
        <v>0</v>
      </c>
      <c r="G66" s="250">
        <v>0</v>
      </c>
      <c r="H66" s="250">
        <v>0</v>
      </c>
      <c r="I66" s="250">
        <v>0</v>
      </c>
      <c r="J66" s="250">
        <v>0</v>
      </c>
      <c r="K66" s="250">
        <v>0</v>
      </c>
      <c r="L66" s="250">
        <v>0</v>
      </c>
      <c r="M66" s="129">
        <f t="shared" si="3"/>
        <v>0</v>
      </c>
      <c r="N66" s="250">
        <v>0</v>
      </c>
    </row>
    <row r="67" spans="1:14" s="21" customFormat="1" ht="11.4" thickTop="1" thickBot="1" x14ac:dyDescent="0.25">
      <c r="A67" s="136" t="s">
        <v>204</v>
      </c>
      <c r="B67" s="125">
        <v>3132</v>
      </c>
      <c r="C67" s="125">
        <v>450</v>
      </c>
      <c r="D67" s="250">
        <v>0</v>
      </c>
      <c r="E67" s="277">
        <v>0</v>
      </c>
      <c r="F67" s="250">
        <v>0</v>
      </c>
      <c r="G67" s="250">
        <v>0</v>
      </c>
      <c r="H67" s="250">
        <v>0</v>
      </c>
      <c r="I67" s="250">
        <v>0</v>
      </c>
      <c r="J67" s="250">
        <v>0</v>
      </c>
      <c r="K67" s="250">
        <v>0</v>
      </c>
      <c r="L67" s="250">
        <v>0</v>
      </c>
      <c r="M67" s="129">
        <f t="shared" si="3"/>
        <v>0</v>
      </c>
      <c r="N67" s="250">
        <v>0</v>
      </c>
    </row>
    <row r="68" spans="1:14" s="21" customFormat="1" ht="11.4" thickTop="1" thickBot="1" x14ac:dyDescent="0.25">
      <c r="A68" s="134" t="s">
        <v>205</v>
      </c>
      <c r="B68" s="135">
        <v>3140</v>
      </c>
      <c r="C68" s="135">
        <v>460</v>
      </c>
      <c r="D68" s="273">
        <f t="shared" ref="D68:L68" si="15">SUM(D69:D71)</f>
        <v>0</v>
      </c>
      <c r="E68" s="273">
        <f t="shared" si="15"/>
        <v>0</v>
      </c>
      <c r="F68" s="273">
        <f>SUM(F69:F71)</f>
        <v>0</v>
      </c>
      <c r="G68" s="273">
        <f>SUM(G69:G71)</f>
        <v>0</v>
      </c>
      <c r="H68" s="273">
        <f t="shared" si="15"/>
        <v>0</v>
      </c>
      <c r="I68" s="273">
        <f t="shared" si="15"/>
        <v>0</v>
      </c>
      <c r="J68" s="273">
        <f t="shared" si="15"/>
        <v>0</v>
      </c>
      <c r="K68" s="273">
        <f>SUM(K69:K71)</f>
        <v>0</v>
      </c>
      <c r="L68" s="273">
        <f t="shared" si="15"/>
        <v>0</v>
      </c>
      <c r="M68" s="129">
        <f t="shared" si="3"/>
        <v>0</v>
      </c>
      <c r="N68" s="273">
        <f>SUM(N69:N71)</f>
        <v>0</v>
      </c>
    </row>
    <row r="69" spans="1:14" s="21" customFormat="1" ht="13.2" thickTop="1" thickBot="1" x14ac:dyDescent="0.25">
      <c r="A69" s="57" t="s">
        <v>206</v>
      </c>
      <c r="B69" s="125">
        <v>3141</v>
      </c>
      <c r="C69" s="125">
        <v>470</v>
      </c>
      <c r="D69" s="250">
        <v>0</v>
      </c>
      <c r="E69" s="277">
        <v>0</v>
      </c>
      <c r="F69" s="250">
        <v>0</v>
      </c>
      <c r="G69" s="250">
        <v>0</v>
      </c>
      <c r="H69" s="250">
        <v>0</v>
      </c>
      <c r="I69" s="250">
        <v>0</v>
      </c>
      <c r="J69" s="250">
        <v>0</v>
      </c>
      <c r="K69" s="250">
        <v>0</v>
      </c>
      <c r="L69" s="250">
        <v>0</v>
      </c>
      <c r="M69" s="129">
        <f t="shared" si="3"/>
        <v>0</v>
      </c>
      <c r="N69" s="250">
        <v>0</v>
      </c>
    </row>
    <row r="70" spans="1:14" s="21" customFormat="1" ht="13.2" thickTop="1" thickBot="1" x14ac:dyDescent="0.25">
      <c r="A70" s="57" t="s">
        <v>207</v>
      </c>
      <c r="B70" s="125">
        <v>3142</v>
      </c>
      <c r="C70" s="125">
        <v>480</v>
      </c>
      <c r="D70" s="250">
        <v>0</v>
      </c>
      <c r="E70" s="277">
        <v>0</v>
      </c>
      <c r="F70" s="250">
        <v>0</v>
      </c>
      <c r="G70" s="250">
        <v>0</v>
      </c>
      <c r="H70" s="250">
        <v>0</v>
      </c>
      <c r="I70" s="250">
        <v>0</v>
      </c>
      <c r="J70" s="250">
        <v>0</v>
      </c>
      <c r="K70" s="250">
        <v>0</v>
      </c>
      <c r="L70" s="250">
        <v>0</v>
      </c>
      <c r="M70" s="129">
        <f t="shared" si="3"/>
        <v>0</v>
      </c>
      <c r="N70" s="250">
        <v>0</v>
      </c>
    </row>
    <row r="71" spans="1:14" s="21" customFormat="1" ht="13.2" thickTop="1" thickBot="1" x14ac:dyDescent="0.25">
      <c r="A71" s="57" t="s">
        <v>208</v>
      </c>
      <c r="B71" s="125">
        <v>3143</v>
      </c>
      <c r="C71" s="125">
        <v>490</v>
      </c>
      <c r="D71" s="250">
        <v>0</v>
      </c>
      <c r="E71" s="277">
        <v>0</v>
      </c>
      <c r="F71" s="250">
        <v>0</v>
      </c>
      <c r="G71" s="250">
        <v>0</v>
      </c>
      <c r="H71" s="250">
        <v>0</v>
      </c>
      <c r="I71" s="250">
        <v>0</v>
      </c>
      <c r="J71" s="250">
        <v>0</v>
      </c>
      <c r="K71" s="250">
        <v>0</v>
      </c>
      <c r="L71" s="250">
        <v>0</v>
      </c>
      <c r="M71" s="129">
        <f t="shared" si="3"/>
        <v>0</v>
      </c>
      <c r="N71" s="250">
        <v>0</v>
      </c>
    </row>
    <row r="72" spans="1:14" s="21" customFormat="1" ht="11.4" thickTop="1" thickBot="1" x14ac:dyDescent="0.25">
      <c r="A72" s="134" t="s">
        <v>209</v>
      </c>
      <c r="B72" s="135">
        <v>3150</v>
      </c>
      <c r="C72" s="135">
        <v>500</v>
      </c>
      <c r="D72" s="272">
        <v>0</v>
      </c>
      <c r="E72" s="273">
        <v>0</v>
      </c>
      <c r="F72" s="272">
        <v>0</v>
      </c>
      <c r="G72" s="272">
        <v>0</v>
      </c>
      <c r="H72" s="272">
        <v>0</v>
      </c>
      <c r="I72" s="272">
        <v>0</v>
      </c>
      <c r="J72" s="272">
        <v>0</v>
      </c>
      <c r="K72" s="272">
        <v>0</v>
      </c>
      <c r="L72" s="272">
        <v>0</v>
      </c>
      <c r="M72" s="129">
        <f t="shared" si="3"/>
        <v>0</v>
      </c>
      <c r="N72" s="272">
        <v>0</v>
      </c>
    </row>
    <row r="73" spans="1:14" s="21" customFormat="1" ht="11.4" thickTop="1" thickBot="1" x14ac:dyDescent="0.25">
      <c r="A73" s="134" t="s">
        <v>210</v>
      </c>
      <c r="B73" s="135">
        <v>3160</v>
      </c>
      <c r="C73" s="135">
        <v>510</v>
      </c>
      <c r="D73" s="272">
        <v>0</v>
      </c>
      <c r="E73" s="273">
        <v>0</v>
      </c>
      <c r="F73" s="272">
        <v>0</v>
      </c>
      <c r="G73" s="272">
        <v>0</v>
      </c>
      <c r="H73" s="272">
        <v>0</v>
      </c>
      <c r="I73" s="272">
        <v>0</v>
      </c>
      <c r="J73" s="272">
        <v>0</v>
      </c>
      <c r="K73" s="272">
        <v>0</v>
      </c>
      <c r="L73" s="272">
        <v>0</v>
      </c>
      <c r="M73" s="129">
        <f t="shared" si="3"/>
        <v>0</v>
      </c>
      <c r="N73" s="272">
        <v>0</v>
      </c>
    </row>
    <row r="74" spans="1:14" s="21" customFormat="1" ht="11.4" thickTop="1" thickBot="1" x14ac:dyDescent="0.25">
      <c r="A74" s="133" t="s">
        <v>211</v>
      </c>
      <c r="B74" s="64">
        <v>3200</v>
      </c>
      <c r="C74" s="64">
        <v>520</v>
      </c>
      <c r="D74" s="274">
        <f t="shared" ref="D74:L74" si="16">SUM(D75:D78)</f>
        <v>0</v>
      </c>
      <c r="E74" s="274">
        <f t="shared" si="16"/>
        <v>0</v>
      </c>
      <c r="F74" s="274">
        <f>SUM(F75:F78)</f>
        <v>0</v>
      </c>
      <c r="G74" s="274">
        <f>SUM(G75:G78)</f>
        <v>0</v>
      </c>
      <c r="H74" s="274">
        <f t="shared" si="16"/>
        <v>0</v>
      </c>
      <c r="I74" s="274">
        <f t="shared" si="16"/>
        <v>0</v>
      </c>
      <c r="J74" s="274">
        <f t="shared" si="16"/>
        <v>0</v>
      </c>
      <c r="K74" s="274">
        <f>SUM(K75:K78)</f>
        <v>0</v>
      </c>
      <c r="L74" s="274">
        <f t="shared" si="16"/>
        <v>0</v>
      </c>
      <c r="M74" s="129">
        <f t="shared" si="3"/>
        <v>0</v>
      </c>
      <c r="N74" s="274">
        <f>SUM(N75:N78)</f>
        <v>0</v>
      </c>
    </row>
    <row r="75" spans="1:14" s="21" customFormat="1" ht="12" thickTop="1" thickBot="1" x14ac:dyDescent="0.25">
      <c r="A75" s="137" t="s">
        <v>212</v>
      </c>
      <c r="B75" s="135">
        <v>3210</v>
      </c>
      <c r="C75" s="135">
        <v>530</v>
      </c>
      <c r="D75" s="278">
        <v>0</v>
      </c>
      <c r="E75" s="279">
        <v>0</v>
      </c>
      <c r="F75" s="278">
        <v>0</v>
      </c>
      <c r="G75" s="278">
        <v>0</v>
      </c>
      <c r="H75" s="278">
        <v>0</v>
      </c>
      <c r="I75" s="278">
        <v>0</v>
      </c>
      <c r="J75" s="278">
        <v>0</v>
      </c>
      <c r="K75" s="278">
        <v>0</v>
      </c>
      <c r="L75" s="278">
        <v>0</v>
      </c>
      <c r="M75" s="129">
        <f t="shared" si="3"/>
        <v>0</v>
      </c>
      <c r="N75" s="278">
        <v>0</v>
      </c>
    </row>
    <row r="76" spans="1:14" s="21" customFormat="1" ht="12" thickTop="1" thickBot="1" x14ac:dyDescent="0.25">
      <c r="A76" s="137" t="s">
        <v>213</v>
      </c>
      <c r="B76" s="135">
        <v>3220</v>
      </c>
      <c r="C76" s="135">
        <v>540</v>
      </c>
      <c r="D76" s="278">
        <v>0</v>
      </c>
      <c r="E76" s="279">
        <v>0</v>
      </c>
      <c r="F76" s="278">
        <v>0</v>
      </c>
      <c r="G76" s="278">
        <v>0</v>
      </c>
      <c r="H76" s="278">
        <v>0</v>
      </c>
      <c r="I76" s="278">
        <v>0</v>
      </c>
      <c r="J76" s="278">
        <v>0</v>
      </c>
      <c r="K76" s="278">
        <v>0</v>
      </c>
      <c r="L76" s="278">
        <v>0</v>
      </c>
      <c r="M76" s="129">
        <f t="shared" si="3"/>
        <v>0</v>
      </c>
      <c r="N76" s="278">
        <v>0</v>
      </c>
    </row>
    <row r="77" spans="1:14" s="21" customFormat="1" ht="11.25" customHeight="1" thickTop="1" thickBot="1" x14ac:dyDescent="0.25">
      <c r="A77" s="134" t="s">
        <v>214</v>
      </c>
      <c r="B77" s="135">
        <v>3230</v>
      </c>
      <c r="C77" s="135">
        <v>550</v>
      </c>
      <c r="D77" s="278">
        <v>0</v>
      </c>
      <c r="E77" s="279">
        <v>0</v>
      </c>
      <c r="F77" s="278">
        <v>0</v>
      </c>
      <c r="G77" s="278">
        <v>0</v>
      </c>
      <c r="H77" s="278">
        <v>0</v>
      </c>
      <c r="I77" s="278">
        <v>0</v>
      </c>
      <c r="J77" s="278">
        <v>0</v>
      </c>
      <c r="K77" s="278">
        <v>0</v>
      </c>
      <c r="L77" s="278">
        <v>0</v>
      </c>
      <c r="M77" s="129">
        <f t="shared" si="3"/>
        <v>0</v>
      </c>
      <c r="N77" s="278">
        <v>0</v>
      </c>
    </row>
    <row r="78" spans="1:14" s="21" customFormat="1" ht="11.4" thickTop="1" thickBot="1" x14ac:dyDescent="0.25">
      <c r="A78" s="137" t="s">
        <v>215</v>
      </c>
      <c r="B78" s="135">
        <v>3240</v>
      </c>
      <c r="C78" s="135">
        <v>560</v>
      </c>
      <c r="D78" s="272">
        <v>0</v>
      </c>
      <c r="E78" s="273">
        <v>0</v>
      </c>
      <c r="F78" s="272">
        <v>0</v>
      </c>
      <c r="G78" s="272">
        <v>0</v>
      </c>
      <c r="H78" s="272">
        <v>0</v>
      </c>
      <c r="I78" s="272">
        <v>0</v>
      </c>
      <c r="J78" s="272">
        <v>0</v>
      </c>
      <c r="K78" s="272">
        <v>0</v>
      </c>
      <c r="L78" s="272">
        <v>0</v>
      </c>
      <c r="M78" s="129">
        <f t="shared" si="3"/>
        <v>0</v>
      </c>
      <c r="N78" s="272">
        <v>0</v>
      </c>
    </row>
    <row r="79" spans="1:14" s="21" customFormat="1" ht="12" thickTop="1" thickBot="1" x14ac:dyDescent="0.25">
      <c r="A79" s="64" t="s">
        <v>217</v>
      </c>
      <c r="B79" s="64">
        <v>4100</v>
      </c>
      <c r="C79" s="64">
        <v>570</v>
      </c>
      <c r="D79" s="279">
        <f t="shared" ref="D79:N79" si="17">SUM(D80)</f>
        <v>0</v>
      </c>
      <c r="E79" s="279">
        <f t="shared" si="17"/>
        <v>0</v>
      </c>
      <c r="F79" s="279">
        <f t="shared" si="17"/>
        <v>0</v>
      </c>
      <c r="G79" s="279">
        <f t="shared" si="17"/>
        <v>0</v>
      </c>
      <c r="H79" s="279">
        <f t="shared" si="17"/>
        <v>0</v>
      </c>
      <c r="I79" s="279">
        <f t="shared" si="17"/>
        <v>0</v>
      </c>
      <c r="J79" s="279">
        <f t="shared" si="17"/>
        <v>0</v>
      </c>
      <c r="K79" s="279">
        <f t="shared" si="17"/>
        <v>0</v>
      </c>
      <c r="L79" s="279">
        <f t="shared" si="17"/>
        <v>0</v>
      </c>
      <c r="M79" s="129">
        <f t="shared" si="3"/>
        <v>0</v>
      </c>
      <c r="N79" s="279">
        <f t="shared" si="17"/>
        <v>0</v>
      </c>
    </row>
    <row r="80" spans="1:14" s="21" customFormat="1" ht="11.4" thickTop="1" thickBot="1" x14ac:dyDescent="0.25">
      <c r="A80" s="134" t="s">
        <v>218</v>
      </c>
      <c r="B80" s="135">
        <v>4110</v>
      </c>
      <c r="C80" s="135">
        <v>580</v>
      </c>
      <c r="D80" s="273">
        <f t="shared" ref="D80:L80" si="18">SUM(D81:D83)</f>
        <v>0</v>
      </c>
      <c r="E80" s="273">
        <f t="shared" si="18"/>
        <v>0</v>
      </c>
      <c r="F80" s="273">
        <f>SUM(F81:F83)</f>
        <v>0</v>
      </c>
      <c r="G80" s="273">
        <f>SUM(G81:G83)</f>
        <v>0</v>
      </c>
      <c r="H80" s="273">
        <f t="shared" si="18"/>
        <v>0</v>
      </c>
      <c r="I80" s="273">
        <f t="shared" si="18"/>
        <v>0</v>
      </c>
      <c r="J80" s="273">
        <f t="shared" si="18"/>
        <v>0</v>
      </c>
      <c r="K80" s="273">
        <f>SUM(K81:K83)</f>
        <v>0</v>
      </c>
      <c r="L80" s="273">
        <f t="shared" si="18"/>
        <v>0</v>
      </c>
      <c r="M80" s="129">
        <f t="shared" si="3"/>
        <v>0</v>
      </c>
      <c r="N80" s="273">
        <f>SUM(N81:N83)</f>
        <v>0</v>
      </c>
    </row>
    <row r="81" spans="1:14" s="21" customFormat="1" ht="11.4" thickTop="1" thickBot="1" x14ac:dyDescent="0.25">
      <c r="A81" s="136" t="s">
        <v>219</v>
      </c>
      <c r="B81" s="125">
        <v>4111</v>
      </c>
      <c r="C81" s="125">
        <v>590</v>
      </c>
      <c r="D81" s="272">
        <v>0</v>
      </c>
      <c r="E81" s="273">
        <v>0</v>
      </c>
      <c r="F81" s="272">
        <v>0</v>
      </c>
      <c r="G81" s="272">
        <v>0</v>
      </c>
      <c r="H81" s="272">
        <v>0</v>
      </c>
      <c r="I81" s="272">
        <v>0</v>
      </c>
      <c r="J81" s="272">
        <v>0</v>
      </c>
      <c r="K81" s="272">
        <v>0</v>
      </c>
      <c r="L81" s="272">
        <v>0</v>
      </c>
      <c r="M81" s="129">
        <f t="shared" si="3"/>
        <v>0</v>
      </c>
      <c r="N81" s="272">
        <v>0</v>
      </c>
    </row>
    <row r="82" spans="1:14" s="21" customFormat="1" ht="11.4" thickTop="1" thickBot="1" x14ac:dyDescent="0.25">
      <c r="A82" s="136" t="s">
        <v>220</v>
      </c>
      <c r="B82" s="125">
        <v>4112</v>
      </c>
      <c r="C82" s="125">
        <v>600</v>
      </c>
      <c r="D82" s="272">
        <v>0</v>
      </c>
      <c r="E82" s="273">
        <v>0</v>
      </c>
      <c r="F82" s="272">
        <v>0</v>
      </c>
      <c r="G82" s="272">
        <v>0</v>
      </c>
      <c r="H82" s="272">
        <v>0</v>
      </c>
      <c r="I82" s="272">
        <v>0</v>
      </c>
      <c r="J82" s="272">
        <v>0</v>
      </c>
      <c r="K82" s="272">
        <v>0</v>
      </c>
      <c r="L82" s="272">
        <v>0</v>
      </c>
      <c r="M82" s="129">
        <f t="shared" si="3"/>
        <v>0</v>
      </c>
      <c r="N82" s="272">
        <v>0</v>
      </c>
    </row>
    <row r="83" spans="1:14" s="21" customFormat="1" thickTop="1" thickBot="1" x14ac:dyDescent="0.25">
      <c r="A83" s="249" t="s">
        <v>221</v>
      </c>
      <c r="B83" s="125">
        <v>4113</v>
      </c>
      <c r="C83" s="125">
        <v>610</v>
      </c>
      <c r="D83" s="250">
        <v>0</v>
      </c>
      <c r="E83" s="277">
        <v>0</v>
      </c>
      <c r="F83" s="250">
        <v>0</v>
      </c>
      <c r="G83" s="250">
        <v>0</v>
      </c>
      <c r="H83" s="250">
        <v>0</v>
      </c>
      <c r="I83" s="250">
        <v>0</v>
      </c>
      <c r="J83" s="250">
        <v>0</v>
      </c>
      <c r="K83" s="250">
        <v>0</v>
      </c>
      <c r="L83" s="250">
        <v>0</v>
      </c>
      <c r="M83" s="129">
        <f t="shared" si="3"/>
        <v>0</v>
      </c>
      <c r="N83" s="250">
        <v>0</v>
      </c>
    </row>
    <row r="84" spans="1:14" s="21" customFormat="1" ht="11.4" thickTop="1" thickBot="1" x14ac:dyDescent="0.25">
      <c r="A84" s="64" t="s">
        <v>226</v>
      </c>
      <c r="B84" s="64">
        <v>4200</v>
      </c>
      <c r="C84" s="64">
        <v>620</v>
      </c>
      <c r="D84" s="274">
        <f t="shared" ref="D84:N84" si="19">D85</f>
        <v>0</v>
      </c>
      <c r="E84" s="274">
        <f t="shared" si="19"/>
        <v>0</v>
      </c>
      <c r="F84" s="274">
        <f t="shared" si="19"/>
        <v>0</v>
      </c>
      <c r="G84" s="274">
        <f t="shared" si="19"/>
        <v>0</v>
      </c>
      <c r="H84" s="274">
        <f t="shared" si="19"/>
        <v>0</v>
      </c>
      <c r="I84" s="274">
        <f t="shared" si="19"/>
        <v>0</v>
      </c>
      <c r="J84" s="274">
        <f t="shared" si="19"/>
        <v>0</v>
      </c>
      <c r="K84" s="274">
        <f t="shared" si="19"/>
        <v>0</v>
      </c>
      <c r="L84" s="274">
        <f t="shared" si="19"/>
        <v>0</v>
      </c>
      <c r="M84" s="129">
        <f t="shared" si="3"/>
        <v>0</v>
      </c>
      <c r="N84" s="274">
        <f t="shared" si="19"/>
        <v>0</v>
      </c>
    </row>
    <row r="85" spans="1:14" s="21" customFormat="1" ht="11.4" thickTop="1" thickBot="1" x14ac:dyDescent="0.25">
      <c r="A85" s="134" t="s">
        <v>227</v>
      </c>
      <c r="B85" s="135">
        <v>4210</v>
      </c>
      <c r="C85" s="135">
        <v>630</v>
      </c>
      <c r="D85" s="272">
        <v>0</v>
      </c>
      <c r="E85" s="273">
        <v>0</v>
      </c>
      <c r="F85" s="272">
        <v>0</v>
      </c>
      <c r="G85" s="272">
        <v>0</v>
      </c>
      <c r="H85" s="272">
        <v>0</v>
      </c>
      <c r="I85" s="272">
        <v>0</v>
      </c>
      <c r="J85" s="272">
        <v>0</v>
      </c>
      <c r="K85" s="272">
        <v>0</v>
      </c>
      <c r="L85" s="272">
        <v>0</v>
      </c>
      <c r="M85" s="129">
        <f t="shared" si="3"/>
        <v>0</v>
      </c>
      <c r="N85" s="272">
        <v>0</v>
      </c>
    </row>
    <row r="86" spans="1:14" s="21" customFormat="1" ht="11.4" thickTop="1" thickBot="1" x14ac:dyDescent="0.25">
      <c r="A86" s="136" t="s">
        <v>254</v>
      </c>
      <c r="B86" s="125">
        <v>5000</v>
      </c>
      <c r="C86" s="125">
        <v>640</v>
      </c>
      <c r="D86" s="250" t="s">
        <v>255</v>
      </c>
      <c r="E86" s="250">
        <v>0</v>
      </c>
      <c r="F86" s="251" t="s">
        <v>255</v>
      </c>
      <c r="G86" s="251" t="s">
        <v>255</v>
      </c>
      <c r="H86" s="251" t="s">
        <v>255</v>
      </c>
      <c r="I86" s="251" t="s">
        <v>255</v>
      </c>
      <c r="J86" s="251" t="s">
        <v>255</v>
      </c>
      <c r="K86" s="251" t="s">
        <v>255</v>
      </c>
      <c r="L86" s="251" t="s">
        <v>255</v>
      </c>
      <c r="M86" s="251" t="s">
        <v>255</v>
      </c>
      <c r="N86" s="251" t="s">
        <v>255</v>
      </c>
    </row>
    <row r="87" spans="1:14" s="21" customFormat="1" ht="10.8" hidden="1" thickTop="1" x14ac:dyDescent="0.2">
      <c r="A87" s="143"/>
      <c r="B87" s="144"/>
      <c r="C87" s="252"/>
      <c r="D87" s="280"/>
      <c r="E87" s="281"/>
      <c r="F87" s="281"/>
      <c r="G87" s="280"/>
      <c r="H87" s="280"/>
      <c r="I87" s="280"/>
      <c r="J87" s="280"/>
      <c r="K87" s="280"/>
      <c r="L87" s="280"/>
      <c r="M87" s="181"/>
    </row>
    <row r="88" spans="1:14" s="21" customFormat="1" ht="10.8" hidden="1" thickTop="1" x14ac:dyDescent="0.2">
      <c r="A88" s="155"/>
      <c r="B88" s="156"/>
      <c r="C88" s="256"/>
      <c r="D88" s="282"/>
      <c r="E88" s="283"/>
      <c r="F88" s="283"/>
      <c r="G88" s="282"/>
      <c r="H88" s="282"/>
      <c r="I88" s="282"/>
      <c r="J88" s="282"/>
      <c r="K88" s="282"/>
      <c r="L88" s="282"/>
      <c r="M88" s="284"/>
    </row>
    <row r="89" spans="1:14" s="21" customFormat="1" ht="10.8" hidden="1" thickTop="1" x14ac:dyDescent="0.2">
      <c r="A89" s="155"/>
      <c r="B89" s="156"/>
      <c r="C89" s="256"/>
      <c r="D89" s="282"/>
      <c r="E89" s="283"/>
      <c r="F89" s="283"/>
      <c r="G89" s="282"/>
      <c r="H89" s="282"/>
      <c r="I89" s="282"/>
      <c r="J89" s="282"/>
      <c r="K89" s="282"/>
      <c r="L89" s="282"/>
      <c r="M89" s="284"/>
    </row>
    <row r="90" spans="1:14" s="21" customFormat="1" ht="10.8" hidden="1" thickTop="1" x14ac:dyDescent="0.2">
      <c r="A90" s="155"/>
      <c r="B90" s="156"/>
      <c r="C90" s="256"/>
      <c r="D90" s="282"/>
      <c r="E90" s="283"/>
      <c r="F90" s="283"/>
      <c r="G90" s="282"/>
      <c r="H90" s="282"/>
      <c r="I90" s="282"/>
      <c r="J90" s="282"/>
      <c r="K90" s="282"/>
      <c r="L90" s="282"/>
      <c r="M90" s="284"/>
    </row>
    <row r="91" spans="1:14" s="21" customFormat="1" ht="12" hidden="1" thickTop="1" x14ac:dyDescent="0.2">
      <c r="A91" s="153"/>
      <c r="B91" s="154"/>
      <c r="C91" s="285"/>
      <c r="D91" s="286"/>
      <c r="E91" s="287"/>
      <c r="F91" s="287"/>
      <c r="G91" s="286"/>
      <c r="H91" s="286"/>
      <c r="I91" s="286"/>
      <c r="J91" s="286"/>
      <c r="K91" s="286"/>
      <c r="L91" s="286"/>
      <c r="M91" s="288"/>
    </row>
    <row r="92" spans="1:14" s="21" customFormat="1" ht="10.8" hidden="1" thickTop="1" x14ac:dyDescent="0.2">
      <c r="A92" s="147"/>
      <c r="B92" s="148"/>
      <c r="C92" s="256"/>
      <c r="D92" s="289"/>
      <c r="E92" s="290"/>
      <c r="F92" s="290"/>
      <c r="G92" s="289"/>
      <c r="H92" s="289"/>
      <c r="I92" s="289"/>
      <c r="J92" s="289"/>
      <c r="K92" s="289"/>
      <c r="L92" s="289"/>
      <c r="M92" s="183"/>
    </row>
    <row r="93" spans="1:14" s="21" customFormat="1" ht="10.8" hidden="1" thickTop="1" x14ac:dyDescent="0.2">
      <c r="A93" s="147"/>
      <c r="B93" s="148"/>
      <c r="C93" s="256"/>
      <c r="D93" s="289"/>
      <c r="E93" s="290"/>
      <c r="F93" s="290"/>
      <c r="G93" s="289"/>
      <c r="H93" s="289"/>
      <c r="I93" s="289"/>
      <c r="J93" s="289"/>
      <c r="K93" s="289"/>
      <c r="L93" s="289"/>
      <c r="M93" s="183"/>
    </row>
    <row r="94" spans="1:14" s="21" customFormat="1" ht="10.8" hidden="1" thickTop="1" x14ac:dyDescent="0.2">
      <c r="A94" s="258"/>
      <c r="B94" s="224"/>
      <c r="C94" s="285"/>
      <c r="D94" s="291"/>
      <c r="E94" s="292"/>
      <c r="F94" s="292"/>
      <c r="G94" s="291"/>
      <c r="H94" s="291"/>
      <c r="I94" s="291"/>
      <c r="J94" s="291"/>
      <c r="K94" s="291"/>
      <c r="L94" s="291"/>
      <c r="M94" s="291"/>
    </row>
    <row r="95" spans="1:14" s="21" customFormat="1" ht="14.25" customHeight="1" thickTop="1" x14ac:dyDescent="0.2">
      <c r="A95" s="293" t="s">
        <v>257</v>
      </c>
      <c r="B95" s="163"/>
      <c r="C95" s="260"/>
      <c r="D95" s="261"/>
      <c r="E95" s="294"/>
      <c r="F95" s="294"/>
      <c r="G95" s="261"/>
      <c r="H95" s="261"/>
      <c r="I95" s="261"/>
      <c r="J95" s="261"/>
      <c r="K95" s="261"/>
      <c r="L95" s="261"/>
      <c r="M95" s="261"/>
    </row>
    <row r="96" spans="1:14" s="21" customFormat="1" ht="3" customHeight="1" x14ac:dyDescent="0.2">
      <c r="A96" s="263"/>
      <c r="B96" s="163"/>
      <c r="C96" s="260"/>
      <c r="D96" s="261"/>
      <c r="E96" s="294"/>
      <c r="F96" s="294"/>
      <c r="G96" s="261"/>
      <c r="H96" s="261"/>
      <c r="I96" s="261"/>
      <c r="J96" s="261"/>
      <c r="K96" s="261"/>
      <c r="L96" s="261"/>
      <c r="M96" s="261"/>
    </row>
    <row r="97" spans="1:13" s="21" customFormat="1" ht="10.199999999999999" hidden="1" x14ac:dyDescent="0.2">
      <c r="A97" s="263"/>
      <c r="B97" s="163"/>
      <c r="C97" s="260"/>
      <c r="D97" s="261"/>
      <c r="E97" s="264"/>
      <c r="F97" s="264"/>
      <c r="G97" s="261"/>
      <c r="H97" s="261"/>
      <c r="I97" s="261"/>
      <c r="J97" s="261"/>
      <c r="K97" s="261"/>
      <c r="L97" s="261"/>
      <c r="M97" s="261"/>
    </row>
    <row r="98" spans="1:13" x14ac:dyDescent="0.3">
      <c r="A98" s="9" t="str">
        <f>[1]ЗАПОЛНИТЬ!F30</f>
        <v xml:space="preserve">Керівник </v>
      </c>
      <c r="B98" s="230"/>
      <c r="C98" s="230"/>
      <c r="D98" s="230"/>
      <c r="G98" s="87" t="str">
        <f>[1]ЗАПОЛНИТЬ!F26</f>
        <v>Л.О.Темченко</v>
      </c>
      <c r="H98" s="87"/>
      <c r="I98" s="87"/>
    </row>
    <row r="99" spans="1:13" x14ac:dyDescent="0.3">
      <c r="B99" s="231" t="s">
        <v>115</v>
      </c>
      <c r="C99" s="231"/>
      <c r="D99" s="231"/>
      <c r="G99" s="189" t="s">
        <v>116</v>
      </c>
      <c r="H99" s="189"/>
      <c r="I99" s="1"/>
    </row>
    <row r="100" spans="1:13" x14ac:dyDescent="0.3">
      <c r="A100" s="9" t="str">
        <f>[1]ЗАПОЛНИТЬ!F31</f>
        <v>Головний бухгалтер</v>
      </c>
      <c r="B100" s="230"/>
      <c r="C100" s="230"/>
      <c r="D100" s="230"/>
      <c r="G100" s="87" t="str">
        <f>[1]ЗАПОЛНИТЬ!F28</f>
        <v>А.М.Трусевич</v>
      </c>
      <c r="H100" s="87"/>
      <c r="I100" s="87"/>
    </row>
    <row r="101" spans="1:13" ht="8.25" customHeight="1" x14ac:dyDescent="0.3">
      <c r="B101" s="231" t="s">
        <v>115</v>
      </c>
      <c r="C101" s="231"/>
      <c r="D101" s="231"/>
      <c r="G101" s="189" t="s">
        <v>116</v>
      </c>
      <c r="H101" s="189"/>
      <c r="I101" s="1"/>
    </row>
    <row r="102" spans="1:13" ht="12.75" customHeight="1" x14ac:dyDescent="0.3">
      <c r="A102" s="1" t="str">
        <f>[1]ЗАПОЛНИТЬ!C19</f>
        <v>"11" квітня 2016 року</v>
      </c>
    </row>
    <row r="103" spans="1:13" x14ac:dyDescent="0.3">
      <c r="A103" s="21" t="s">
        <v>229</v>
      </c>
    </row>
  </sheetData>
  <mergeCells count="44">
    <mergeCell ref="B101:D101"/>
    <mergeCell ref="G101:H101"/>
    <mergeCell ref="N19:N20"/>
    <mergeCell ref="B98:D98"/>
    <mergeCell ref="G98:I98"/>
    <mergeCell ref="B99:D99"/>
    <mergeCell ref="G99:H99"/>
    <mergeCell ref="B100:D100"/>
    <mergeCell ref="G100:I100"/>
    <mergeCell ref="H18:H20"/>
    <mergeCell ref="I18:I20"/>
    <mergeCell ref="J18:K18"/>
    <mergeCell ref="L18:L20"/>
    <mergeCell ref="M18:N18"/>
    <mergeCell ref="F19:F20"/>
    <mergeCell ref="G19:G20"/>
    <mergeCell ref="J19:J20"/>
    <mergeCell ref="K19:K20"/>
    <mergeCell ref="M19:M20"/>
    <mergeCell ref="A18:A20"/>
    <mergeCell ref="B18:B20"/>
    <mergeCell ref="C18:C20"/>
    <mergeCell ref="D18:D20"/>
    <mergeCell ref="E18:E20"/>
    <mergeCell ref="F18:G18"/>
    <mergeCell ref="A13:B13"/>
    <mergeCell ref="E13:M13"/>
    <mergeCell ref="A14:B14"/>
    <mergeCell ref="E14:M14"/>
    <mergeCell ref="A15:B15"/>
    <mergeCell ref="E15:M15"/>
    <mergeCell ref="B10:J10"/>
    <mergeCell ref="M10:N10"/>
    <mergeCell ref="B11:J11"/>
    <mergeCell ref="M11:N11"/>
    <mergeCell ref="A12:B12"/>
    <mergeCell ref="E12:J12"/>
    <mergeCell ref="I1:M3"/>
    <mergeCell ref="A4:M4"/>
    <mergeCell ref="A5:H5"/>
    <mergeCell ref="A6:M6"/>
    <mergeCell ref="M8:N8"/>
    <mergeCell ref="B9:J9"/>
    <mergeCell ref="M9:N9"/>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
  <sheetViews>
    <sheetView workbookViewId="0">
      <selection sqref="A1:XFD1048576"/>
    </sheetView>
  </sheetViews>
  <sheetFormatPr defaultRowHeight="14.4" x14ac:dyDescent="0.3"/>
  <cols>
    <col min="1" max="1" width="63.88671875" customWidth="1"/>
    <col min="2" max="2" width="5" customWidth="1"/>
    <col min="3" max="3" width="4" customWidth="1"/>
    <col min="4" max="4" width="9.5546875" customWidth="1"/>
    <col min="5" max="5" width="8.5546875" customWidth="1"/>
    <col min="6" max="6" width="10" customWidth="1"/>
    <col min="7" max="7" width="5.6640625" customWidth="1"/>
    <col min="8" max="8" width="6" customWidth="1"/>
    <col min="9" max="9" width="11.88671875" customWidth="1"/>
    <col min="10" max="10" width="11.6640625" customWidth="1"/>
    <col min="11" max="11" width="7.5546875" customWidth="1"/>
    <col min="12" max="12" width="12" customWidth="1"/>
    <col min="13" max="13" width="9.88671875" customWidth="1"/>
    <col min="14" max="14" width="7.109375" customWidth="1"/>
    <col min="257" max="257" width="63.88671875" customWidth="1"/>
    <col min="258" max="258" width="5" customWidth="1"/>
    <col min="259" max="259" width="4" customWidth="1"/>
    <col min="260" max="260" width="9.5546875" customWidth="1"/>
    <col min="261" max="261" width="8.5546875" customWidth="1"/>
    <col min="262" max="262" width="10" customWidth="1"/>
    <col min="263" max="263" width="5.6640625" customWidth="1"/>
    <col min="264" max="264" width="6" customWidth="1"/>
    <col min="265" max="265" width="11.88671875" customWidth="1"/>
    <col min="266" max="266" width="11.6640625" customWidth="1"/>
    <col min="267" max="267" width="7.5546875" customWidth="1"/>
    <col min="268" max="268" width="12" customWidth="1"/>
    <col min="269" max="269" width="9.88671875" customWidth="1"/>
    <col min="270" max="270" width="7.109375" customWidth="1"/>
    <col min="513" max="513" width="63.88671875" customWidth="1"/>
    <col min="514" max="514" width="5" customWidth="1"/>
    <col min="515" max="515" width="4" customWidth="1"/>
    <col min="516" max="516" width="9.5546875" customWidth="1"/>
    <col min="517" max="517" width="8.5546875" customWidth="1"/>
    <col min="518" max="518" width="10" customWidth="1"/>
    <col min="519" max="519" width="5.6640625" customWidth="1"/>
    <col min="520" max="520" width="6" customWidth="1"/>
    <col min="521" max="521" width="11.88671875" customWidth="1"/>
    <col min="522" max="522" width="11.6640625" customWidth="1"/>
    <col min="523" max="523" width="7.5546875" customWidth="1"/>
    <col min="524" max="524" width="12" customWidth="1"/>
    <col min="525" max="525" width="9.88671875" customWidth="1"/>
    <col min="526" max="526" width="7.109375" customWidth="1"/>
    <col min="769" max="769" width="63.88671875" customWidth="1"/>
    <col min="770" max="770" width="5" customWidth="1"/>
    <col min="771" max="771" width="4" customWidth="1"/>
    <col min="772" max="772" width="9.5546875" customWidth="1"/>
    <col min="773" max="773" width="8.5546875" customWidth="1"/>
    <col min="774" max="774" width="10" customWidth="1"/>
    <col min="775" max="775" width="5.6640625" customWidth="1"/>
    <col min="776" max="776" width="6" customWidth="1"/>
    <col min="777" max="777" width="11.88671875" customWidth="1"/>
    <col min="778" max="778" width="11.6640625" customWidth="1"/>
    <col min="779" max="779" width="7.5546875" customWidth="1"/>
    <col min="780" max="780" width="12" customWidth="1"/>
    <col min="781" max="781" width="9.88671875" customWidth="1"/>
    <col min="782" max="782" width="7.109375" customWidth="1"/>
    <col min="1025" max="1025" width="63.88671875" customWidth="1"/>
    <col min="1026" max="1026" width="5" customWidth="1"/>
    <col min="1027" max="1027" width="4" customWidth="1"/>
    <col min="1028" max="1028" width="9.5546875" customWidth="1"/>
    <col min="1029" max="1029" width="8.5546875" customWidth="1"/>
    <col min="1030" max="1030" width="10" customWidth="1"/>
    <col min="1031" max="1031" width="5.6640625" customWidth="1"/>
    <col min="1032" max="1032" width="6" customWidth="1"/>
    <col min="1033" max="1033" width="11.88671875" customWidth="1"/>
    <col min="1034" max="1034" width="11.6640625" customWidth="1"/>
    <col min="1035" max="1035" width="7.5546875" customWidth="1"/>
    <col min="1036" max="1036" width="12" customWidth="1"/>
    <col min="1037" max="1037" width="9.88671875" customWidth="1"/>
    <col min="1038" max="1038" width="7.109375" customWidth="1"/>
    <col min="1281" max="1281" width="63.88671875" customWidth="1"/>
    <col min="1282" max="1282" width="5" customWidth="1"/>
    <col min="1283" max="1283" width="4" customWidth="1"/>
    <col min="1284" max="1284" width="9.5546875" customWidth="1"/>
    <col min="1285" max="1285" width="8.5546875" customWidth="1"/>
    <col min="1286" max="1286" width="10" customWidth="1"/>
    <col min="1287" max="1287" width="5.6640625" customWidth="1"/>
    <col min="1288" max="1288" width="6" customWidth="1"/>
    <col min="1289" max="1289" width="11.88671875" customWidth="1"/>
    <col min="1290" max="1290" width="11.6640625" customWidth="1"/>
    <col min="1291" max="1291" width="7.5546875" customWidth="1"/>
    <col min="1292" max="1292" width="12" customWidth="1"/>
    <col min="1293" max="1293" width="9.88671875" customWidth="1"/>
    <col min="1294" max="1294" width="7.109375" customWidth="1"/>
    <col min="1537" max="1537" width="63.88671875" customWidth="1"/>
    <col min="1538" max="1538" width="5" customWidth="1"/>
    <col min="1539" max="1539" width="4" customWidth="1"/>
    <col min="1540" max="1540" width="9.5546875" customWidth="1"/>
    <col min="1541" max="1541" width="8.5546875" customWidth="1"/>
    <col min="1542" max="1542" width="10" customWidth="1"/>
    <col min="1543" max="1543" width="5.6640625" customWidth="1"/>
    <col min="1544" max="1544" width="6" customWidth="1"/>
    <col min="1545" max="1545" width="11.88671875" customWidth="1"/>
    <col min="1546" max="1546" width="11.6640625" customWidth="1"/>
    <col min="1547" max="1547" width="7.5546875" customWidth="1"/>
    <col min="1548" max="1548" width="12" customWidth="1"/>
    <col min="1549" max="1549" width="9.88671875" customWidth="1"/>
    <col min="1550" max="1550" width="7.109375" customWidth="1"/>
    <col min="1793" max="1793" width="63.88671875" customWidth="1"/>
    <col min="1794" max="1794" width="5" customWidth="1"/>
    <col min="1795" max="1795" width="4" customWidth="1"/>
    <col min="1796" max="1796" width="9.5546875" customWidth="1"/>
    <col min="1797" max="1797" width="8.5546875" customWidth="1"/>
    <col min="1798" max="1798" width="10" customWidth="1"/>
    <col min="1799" max="1799" width="5.6640625" customWidth="1"/>
    <col min="1800" max="1800" width="6" customWidth="1"/>
    <col min="1801" max="1801" width="11.88671875" customWidth="1"/>
    <col min="1802" max="1802" width="11.6640625" customWidth="1"/>
    <col min="1803" max="1803" width="7.5546875" customWidth="1"/>
    <col min="1804" max="1804" width="12" customWidth="1"/>
    <col min="1805" max="1805" width="9.88671875" customWidth="1"/>
    <col min="1806" max="1806" width="7.109375" customWidth="1"/>
    <col min="2049" max="2049" width="63.88671875" customWidth="1"/>
    <col min="2050" max="2050" width="5" customWidth="1"/>
    <col min="2051" max="2051" width="4" customWidth="1"/>
    <col min="2052" max="2052" width="9.5546875" customWidth="1"/>
    <col min="2053" max="2053" width="8.5546875" customWidth="1"/>
    <col min="2054" max="2054" width="10" customWidth="1"/>
    <col min="2055" max="2055" width="5.6640625" customWidth="1"/>
    <col min="2056" max="2056" width="6" customWidth="1"/>
    <col min="2057" max="2057" width="11.88671875" customWidth="1"/>
    <col min="2058" max="2058" width="11.6640625" customWidth="1"/>
    <col min="2059" max="2059" width="7.5546875" customWidth="1"/>
    <col min="2060" max="2060" width="12" customWidth="1"/>
    <col min="2061" max="2061" width="9.88671875" customWidth="1"/>
    <col min="2062" max="2062" width="7.109375" customWidth="1"/>
    <col min="2305" max="2305" width="63.88671875" customWidth="1"/>
    <col min="2306" max="2306" width="5" customWidth="1"/>
    <col min="2307" max="2307" width="4" customWidth="1"/>
    <col min="2308" max="2308" width="9.5546875" customWidth="1"/>
    <col min="2309" max="2309" width="8.5546875" customWidth="1"/>
    <col min="2310" max="2310" width="10" customWidth="1"/>
    <col min="2311" max="2311" width="5.6640625" customWidth="1"/>
    <col min="2312" max="2312" width="6" customWidth="1"/>
    <col min="2313" max="2313" width="11.88671875" customWidth="1"/>
    <col min="2314" max="2314" width="11.6640625" customWidth="1"/>
    <col min="2315" max="2315" width="7.5546875" customWidth="1"/>
    <col min="2316" max="2316" width="12" customWidth="1"/>
    <col min="2317" max="2317" width="9.88671875" customWidth="1"/>
    <col min="2318" max="2318" width="7.109375" customWidth="1"/>
    <col min="2561" max="2561" width="63.88671875" customWidth="1"/>
    <col min="2562" max="2562" width="5" customWidth="1"/>
    <col min="2563" max="2563" width="4" customWidth="1"/>
    <col min="2564" max="2564" width="9.5546875" customWidth="1"/>
    <col min="2565" max="2565" width="8.5546875" customWidth="1"/>
    <col min="2566" max="2566" width="10" customWidth="1"/>
    <col min="2567" max="2567" width="5.6640625" customWidth="1"/>
    <col min="2568" max="2568" width="6" customWidth="1"/>
    <col min="2569" max="2569" width="11.88671875" customWidth="1"/>
    <col min="2570" max="2570" width="11.6640625" customWidth="1"/>
    <col min="2571" max="2571" width="7.5546875" customWidth="1"/>
    <col min="2572" max="2572" width="12" customWidth="1"/>
    <col min="2573" max="2573" width="9.88671875" customWidth="1"/>
    <col min="2574" max="2574" width="7.109375" customWidth="1"/>
    <col min="2817" max="2817" width="63.88671875" customWidth="1"/>
    <col min="2818" max="2818" width="5" customWidth="1"/>
    <col min="2819" max="2819" width="4" customWidth="1"/>
    <col min="2820" max="2820" width="9.5546875" customWidth="1"/>
    <col min="2821" max="2821" width="8.5546875" customWidth="1"/>
    <col min="2822" max="2822" width="10" customWidth="1"/>
    <col min="2823" max="2823" width="5.6640625" customWidth="1"/>
    <col min="2824" max="2824" width="6" customWidth="1"/>
    <col min="2825" max="2825" width="11.88671875" customWidth="1"/>
    <col min="2826" max="2826" width="11.6640625" customWidth="1"/>
    <col min="2827" max="2827" width="7.5546875" customWidth="1"/>
    <col min="2828" max="2828" width="12" customWidth="1"/>
    <col min="2829" max="2829" width="9.88671875" customWidth="1"/>
    <col min="2830" max="2830" width="7.109375" customWidth="1"/>
    <col min="3073" max="3073" width="63.88671875" customWidth="1"/>
    <col min="3074" max="3074" width="5" customWidth="1"/>
    <col min="3075" max="3075" width="4" customWidth="1"/>
    <col min="3076" max="3076" width="9.5546875" customWidth="1"/>
    <col min="3077" max="3077" width="8.5546875" customWidth="1"/>
    <col min="3078" max="3078" width="10" customWidth="1"/>
    <col min="3079" max="3079" width="5.6640625" customWidth="1"/>
    <col min="3080" max="3080" width="6" customWidth="1"/>
    <col min="3081" max="3081" width="11.88671875" customWidth="1"/>
    <col min="3082" max="3082" width="11.6640625" customWidth="1"/>
    <col min="3083" max="3083" width="7.5546875" customWidth="1"/>
    <col min="3084" max="3084" width="12" customWidth="1"/>
    <col min="3085" max="3085" width="9.88671875" customWidth="1"/>
    <col min="3086" max="3086" width="7.109375" customWidth="1"/>
    <col min="3329" max="3329" width="63.88671875" customWidth="1"/>
    <col min="3330" max="3330" width="5" customWidth="1"/>
    <col min="3331" max="3331" width="4" customWidth="1"/>
    <col min="3332" max="3332" width="9.5546875" customWidth="1"/>
    <col min="3333" max="3333" width="8.5546875" customWidth="1"/>
    <col min="3334" max="3334" width="10" customWidth="1"/>
    <col min="3335" max="3335" width="5.6640625" customWidth="1"/>
    <col min="3336" max="3336" width="6" customWidth="1"/>
    <col min="3337" max="3337" width="11.88671875" customWidth="1"/>
    <col min="3338" max="3338" width="11.6640625" customWidth="1"/>
    <col min="3339" max="3339" width="7.5546875" customWidth="1"/>
    <col min="3340" max="3340" width="12" customWidth="1"/>
    <col min="3341" max="3341" width="9.88671875" customWidth="1"/>
    <col min="3342" max="3342" width="7.109375" customWidth="1"/>
    <col min="3585" max="3585" width="63.88671875" customWidth="1"/>
    <col min="3586" max="3586" width="5" customWidth="1"/>
    <col min="3587" max="3587" width="4" customWidth="1"/>
    <col min="3588" max="3588" width="9.5546875" customWidth="1"/>
    <col min="3589" max="3589" width="8.5546875" customWidth="1"/>
    <col min="3590" max="3590" width="10" customWidth="1"/>
    <col min="3591" max="3591" width="5.6640625" customWidth="1"/>
    <col min="3592" max="3592" width="6" customWidth="1"/>
    <col min="3593" max="3593" width="11.88671875" customWidth="1"/>
    <col min="3594" max="3594" width="11.6640625" customWidth="1"/>
    <col min="3595" max="3595" width="7.5546875" customWidth="1"/>
    <col min="3596" max="3596" width="12" customWidth="1"/>
    <col min="3597" max="3597" width="9.88671875" customWidth="1"/>
    <col min="3598" max="3598" width="7.109375" customWidth="1"/>
    <col min="3841" max="3841" width="63.88671875" customWidth="1"/>
    <col min="3842" max="3842" width="5" customWidth="1"/>
    <col min="3843" max="3843" width="4" customWidth="1"/>
    <col min="3844" max="3844" width="9.5546875" customWidth="1"/>
    <col min="3845" max="3845" width="8.5546875" customWidth="1"/>
    <col min="3846" max="3846" width="10" customWidth="1"/>
    <col min="3847" max="3847" width="5.6640625" customWidth="1"/>
    <col min="3848" max="3848" width="6" customWidth="1"/>
    <col min="3849" max="3849" width="11.88671875" customWidth="1"/>
    <col min="3850" max="3850" width="11.6640625" customWidth="1"/>
    <col min="3851" max="3851" width="7.5546875" customWidth="1"/>
    <col min="3852" max="3852" width="12" customWidth="1"/>
    <col min="3853" max="3853" width="9.88671875" customWidth="1"/>
    <col min="3854" max="3854" width="7.109375" customWidth="1"/>
    <col min="4097" max="4097" width="63.88671875" customWidth="1"/>
    <col min="4098" max="4098" width="5" customWidth="1"/>
    <col min="4099" max="4099" width="4" customWidth="1"/>
    <col min="4100" max="4100" width="9.5546875" customWidth="1"/>
    <col min="4101" max="4101" width="8.5546875" customWidth="1"/>
    <col min="4102" max="4102" width="10" customWidth="1"/>
    <col min="4103" max="4103" width="5.6640625" customWidth="1"/>
    <col min="4104" max="4104" width="6" customWidth="1"/>
    <col min="4105" max="4105" width="11.88671875" customWidth="1"/>
    <col min="4106" max="4106" width="11.6640625" customWidth="1"/>
    <col min="4107" max="4107" width="7.5546875" customWidth="1"/>
    <col min="4108" max="4108" width="12" customWidth="1"/>
    <col min="4109" max="4109" width="9.88671875" customWidth="1"/>
    <col min="4110" max="4110" width="7.109375" customWidth="1"/>
    <col min="4353" max="4353" width="63.88671875" customWidth="1"/>
    <col min="4354" max="4354" width="5" customWidth="1"/>
    <col min="4355" max="4355" width="4" customWidth="1"/>
    <col min="4356" max="4356" width="9.5546875" customWidth="1"/>
    <col min="4357" max="4357" width="8.5546875" customWidth="1"/>
    <col min="4358" max="4358" width="10" customWidth="1"/>
    <col min="4359" max="4359" width="5.6640625" customWidth="1"/>
    <col min="4360" max="4360" width="6" customWidth="1"/>
    <col min="4361" max="4361" width="11.88671875" customWidth="1"/>
    <col min="4362" max="4362" width="11.6640625" customWidth="1"/>
    <col min="4363" max="4363" width="7.5546875" customWidth="1"/>
    <col min="4364" max="4364" width="12" customWidth="1"/>
    <col min="4365" max="4365" width="9.88671875" customWidth="1"/>
    <col min="4366" max="4366" width="7.109375" customWidth="1"/>
    <col min="4609" max="4609" width="63.88671875" customWidth="1"/>
    <col min="4610" max="4610" width="5" customWidth="1"/>
    <col min="4611" max="4611" width="4" customWidth="1"/>
    <col min="4612" max="4612" width="9.5546875" customWidth="1"/>
    <col min="4613" max="4613" width="8.5546875" customWidth="1"/>
    <col min="4614" max="4614" width="10" customWidth="1"/>
    <col min="4615" max="4615" width="5.6640625" customWidth="1"/>
    <col min="4616" max="4616" width="6" customWidth="1"/>
    <col min="4617" max="4617" width="11.88671875" customWidth="1"/>
    <col min="4618" max="4618" width="11.6640625" customWidth="1"/>
    <col min="4619" max="4619" width="7.5546875" customWidth="1"/>
    <col min="4620" max="4620" width="12" customWidth="1"/>
    <col min="4621" max="4621" width="9.88671875" customWidth="1"/>
    <col min="4622" max="4622" width="7.109375" customWidth="1"/>
    <col min="4865" max="4865" width="63.88671875" customWidth="1"/>
    <col min="4866" max="4866" width="5" customWidth="1"/>
    <col min="4867" max="4867" width="4" customWidth="1"/>
    <col min="4868" max="4868" width="9.5546875" customWidth="1"/>
    <col min="4869" max="4869" width="8.5546875" customWidth="1"/>
    <col min="4870" max="4870" width="10" customWidth="1"/>
    <col min="4871" max="4871" width="5.6640625" customWidth="1"/>
    <col min="4872" max="4872" width="6" customWidth="1"/>
    <col min="4873" max="4873" width="11.88671875" customWidth="1"/>
    <col min="4874" max="4874" width="11.6640625" customWidth="1"/>
    <col min="4875" max="4875" width="7.5546875" customWidth="1"/>
    <col min="4876" max="4876" width="12" customWidth="1"/>
    <col min="4877" max="4877" width="9.88671875" customWidth="1"/>
    <col min="4878" max="4878" width="7.109375" customWidth="1"/>
    <col min="5121" max="5121" width="63.88671875" customWidth="1"/>
    <col min="5122" max="5122" width="5" customWidth="1"/>
    <col min="5123" max="5123" width="4" customWidth="1"/>
    <col min="5124" max="5124" width="9.5546875" customWidth="1"/>
    <col min="5125" max="5125" width="8.5546875" customWidth="1"/>
    <col min="5126" max="5126" width="10" customWidth="1"/>
    <col min="5127" max="5127" width="5.6640625" customWidth="1"/>
    <col min="5128" max="5128" width="6" customWidth="1"/>
    <col min="5129" max="5129" width="11.88671875" customWidth="1"/>
    <col min="5130" max="5130" width="11.6640625" customWidth="1"/>
    <col min="5131" max="5131" width="7.5546875" customWidth="1"/>
    <col min="5132" max="5132" width="12" customWidth="1"/>
    <col min="5133" max="5133" width="9.88671875" customWidth="1"/>
    <col min="5134" max="5134" width="7.109375" customWidth="1"/>
    <col min="5377" max="5377" width="63.88671875" customWidth="1"/>
    <col min="5378" max="5378" width="5" customWidth="1"/>
    <col min="5379" max="5379" width="4" customWidth="1"/>
    <col min="5380" max="5380" width="9.5546875" customWidth="1"/>
    <col min="5381" max="5381" width="8.5546875" customWidth="1"/>
    <col min="5382" max="5382" width="10" customWidth="1"/>
    <col min="5383" max="5383" width="5.6640625" customWidth="1"/>
    <col min="5384" max="5384" width="6" customWidth="1"/>
    <col min="5385" max="5385" width="11.88671875" customWidth="1"/>
    <col min="5386" max="5386" width="11.6640625" customWidth="1"/>
    <col min="5387" max="5387" width="7.5546875" customWidth="1"/>
    <col min="5388" max="5388" width="12" customWidth="1"/>
    <col min="5389" max="5389" width="9.88671875" customWidth="1"/>
    <col min="5390" max="5390" width="7.109375" customWidth="1"/>
    <col min="5633" max="5633" width="63.88671875" customWidth="1"/>
    <col min="5634" max="5634" width="5" customWidth="1"/>
    <col min="5635" max="5635" width="4" customWidth="1"/>
    <col min="5636" max="5636" width="9.5546875" customWidth="1"/>
    <col min="5637" max="5637" width="8.5546875" customWidth="1"/>
    <col min="5638" max="5638" width="10" customWidth="1"/>
    <col min="5639" max="5639" width="5.6640625" customWidth="1"/>
    <col min="5640" max="5640" width="6" customWidth="1"/>
    <col min="5641" max="5641" width="11.88671875" customWidth="1"/>
    <col min="5642" max="5642" width="11.6640625" customWidth="1"/>
    <col min="5643" max="5643" width="7.5546875" customWidth="1"/>
    <col min="5644" max="5644" width="12" customWidth="1"/>
    <col min="5645" max="5645" width="9.88671875" customWidth="1"/>
    <col min="5646" max="5646" width="7.109375" customWidth="1"/>
    <col min="5889" max="5889" width="63.88671875" customWidth="1"/>
    <col min="5890" max="5890" width="5" customWidth="1"/>
    <col min="5891" max="5891" width="4" customWidth="1"/>
    <col min="5892" max="5892" width="9.5546875" customWidth="1"/>
    <col min="5893" max="5893" width="8.5546875" customWidth="1"/>
    <col min="5894" max="5894" width="10" customWidth="1"/>
    <col min="5895" max="5895" width="5.6640625" customWidth="1"/>
    <col min="5896" max="5896" width="6" customWidth="1"/>
    <col min="5897" max="5897" width="11.88671875" customWidth="1"/>
    <col min="5898" max="5898" width="11.6640625" customWidth="1"/>
    <col min="5899" max="5899" width="7.5546875" customWidth="1"/>
    <col min="5900" max="5900" width="12" customWidth="1"/>
    <col min="5901" max="5901" width="9.88671875" customWidth="1"/>
    <col min="5902" max="5902" width="7.109375" customWidth="1"/>
    <col min="6145" max="6145" width="63.88671875" customWidth="1"/>
    <col min="6146" max="6146" width="5" customWidth="1"/>
    <col min="6147" max="6147" width="4" customWidth="1"/>
    <col min="6148" max="6148" width="9.5546875" customWidth="1"/>
    <col min="6149" max="6149" width="8.5546875" customWidth="1"/>
    <col min="6150" max="6150" width="10" customWidth="1"/>
    <col min="6151" max="6151" width="5.6640625" customWidth="1"/>
    <col min="6152" max="6152" width="6" customWidth="1"/>
    <col min="6153" max="6153" width="11.88671875" customWidth="1"/>
    <col min="6154" max="6154" width="11.6640625" customWidth="1"/>
    <col min="6155" max="6155" width="7.5546875" customWidth="1"/>
    <col min="6156" max="6156" width="12" customWidth="1"/>
    <col min="6157" max="6157" width="9.88671875" customWidth="1"/>
    <col min="6158" max="6158" width="7.109375" customWidth="1"/>
    <col min="6401" max="6401" width="63.88671875" customWidth="1"/>
    <col min="6402" max="6402" width="5" customWidth="1"/>
    <col min="6403" max="6403" width="4" customWidth="1"/>
    <col min="6404" max="6404" width="9.5546875" customWidth="1"/>
    <col min="6405" max="6405" width="8.5546875" customWidth="1"/>
    <col min="6406" max="6406" width="10" customWidth="1"/>
    <col min="6407" max="6407" width="5.6640625" customWidth="1"/>
    <col min="6408" max="6408" width="6" customWidth="1"/>
    <col min="6409" max="6409" width="11.88671875" customWidth="1"/>
    <col min="6410" max="6410" width="11.6640625" customWidth="1"/>
    <col min="6411" max="6411" width="7.5546875" customWidth="1"/>
    <col min="6412" max="6412" width="12" customWidth="1"/>
    <col min="6413" max="6413" width="9.88671875" customWidth="1"/>
    <col min="6414" max="6414" width="7.109375" customWidth="1"/>
    <col min="6657" max="6657" width="63.88671875" customWidth="1"/>
    <col min="6658" max="6658" width="5" customWidth="1"/>
    <col min="6659" max="6659" width="4" customWidth="1"/>
    <col min="6660" max="6660" width="9.5546875" customWidth="1"/>
    <col min="6661" max="6661" width="8.5546875" customWidth="1"/>
    <col min="6662" max="6662" width="10" customWidth="1"/>
    <col min="6663" max="6663" width="5.6640625" customWidth="1"/>
    <col min="6664" max="6664" width="6" customWidth="1"/>
    <col min="6665" max="6665" width="11.88671875" customWidth="1"/>
    <col min="6666" max="6666" width="11.6640625" customWidth="1"/>
    <col min="6667" max="6667" width="7.5546875" customWidth="1"/>
    <col min="6668" max="6668" width="12" customWidth="1"/>
    <col min="6669" max="6669" width="9.88671875" customWidth="1"/>
    <col min="6670" max="6670" width="7.109375" customWidth="1"/>
    <col min="6913" max="6913" width="63.88671875" customWidth="1"/>
    <col min="6914" max="6914" width="5" customWidth="1"/>
    <col min="6915" max="6915" width="4" customWidth="1"/>
    <col min="6916" max="6916" width="9.5546875" customWidth="1"/>
    <col min="6917" max="6917" width="8.5546875" customWidth="1"/>
    <col min="6918" max="6918" width="10" customWidth="1"/>
    <col min="6919" max="6919" width="5.6640625" customWidth="1"/>
    <col min="6920" max="6920" width="6" customWidth="1"/>
    <col min="6921" max="6921" width="11.88671875" customWidth="1"/>
    <col min="6922" max="6922" width="11.6640625" customWidth="1"/>
    <col min="6923" max="6923" width="7.5546875" customWidth="1"/>
    <col min="6924" max="6924" width="12" customWidth="1"/>
    <col min="6925" max="6925" width="9.88671875" customWidth="1"/>
    <col min="6926" max="6926" width="7.109375" customWidth="1"/>
    <col min="7169" max="7169" width="63.88671875" customWidth="1"/>
    <col min="7170" max="7170" width="5" customWidth="1"/>
    <col min="7171" max="7171" width="4" customWidth="1"/>
    <col min="7172" max="7172" width="9.5546875" customWidth="1"/>
    <col min="7173" max="7173" width="8.5546875" customWidth="1"/>
    <col min="7174" max="7174" width="10" customWidth="1"/>
    <col min="7175" max="7175" width="5.6640625" customWidth="1"/>
    <col min="7176" max="7176" width="6" customWidth="1"/>
    <col min="7177" max="7177" width="11.88671875" customWidth="1"/>
    <col min="7178" max="7178" width="11.6640625" customWidth="1"/>
    <col min="7179" max="7179" width="7.5546875" customWidth="1"/>
    <col min="7180" max="7180" width="12" customWidth="1"/>
    <col min="7181" max="7181" width="9.88671875" customWidth="1"/>
    <col min="7182" max="7182" width="7.109375" customWidth="1"/>
    <col min="7425" max="7425" width="63.88671875" customWidth="1"/>
    <col min="7426" max="7426" width="5" customWidth="1"/>
    <col min="7427" max="7427" width="4" customWidth="1"/>
    <col min="7428" max="7428" width="9.5546875" customWidth="1"/>
    <col min="7429" max="7429" width="8.5546875" customWidth="1"/>
    <col min="7430" max="7430" width="10" customWidth="1"/>
    <col min="7431" max="7431" width="5.6640625" customWidth="1"/>
    <col min="7432" max="7432" width="6" customWidth="1"/>
    <col min="7433" max="7433" width="11.88671875" customWidth="1"/>
    <col min="7434" max="7434" width="11.6640625" customWidth="1"/>
    <col min="7435" max="7435" width="7.5546875" customWidth="1"/>
    <col min="7436" max="7436" width="12" customWidth="1"/>
    <col min="7437" max="7437" width="9.88671875" customWidth="1"/>
    <col min="7438" max="7438" width="7.109375" customWidth="1"/>
    <col min="7681" max="7681" width="63.88671875" customWidth="1"/>
    <col min="7682" max="7682" width="5" customWidth="1"/>
    <col min="7683" max="7683" width="4" customWidth="1"/>
    <col min="7684" max="7684" width="9.5546875" customWidth="1"/>
    <col min="7685" max="7685" width="8.5546875" customWidth="1"/>
    <col min="7686" max="7686" width="10" customWidth="1"/>
    <col min="7687" max="7687" width="5.6640625" customWidth="1"/>
    <col min="7688" max="7688" width="6" customWidth="1"/>
    <col min="7689" max="7689" width="11.88671875" customWidth="1"/>
    <col min="7690" max="7690" width="11.6640625" customWidth="1"/>
    <col min="7691" max="7691" width="7.5546875" customWidth="1"/>
    <col min="7692" max="7692" width="12" customWidth="1"/>
    <col min="7693" max="7693" width="9.88671875" customWidth="1"/>
    <col min="7694" max="7694" width="7.109375" customWidth="1"/>
    <col min="7937" max="7937" width="63.88671875" customWidth="1"/>
    <col min="7938" max="7938" width="5" customWidth="1"/>
    <col min="7939" max="7939" width="4" customWidth="1"/>
    <col min="7940" max="7940" width="9.5546875" customWidth="1"/>
    <col min="7941" max="7941" width="8.5546875" customWidth="1"/>
    <col min="7942" max="7942" width="10" customWidth="1"/>
    <col min="7943" max="7943" width="5.6640625" customWidth="1"/>
    <col min="7944" max="7944" width="6" customWidth="1"/>
    <col min="7945" max="7945" width="11.88671875" customWidth="1"/>
    <col min="7946" max="7946" width="11.6640625" customWidth="1"/>
    <col min="7947" max="7947" width="7.5546875" customWidth="1"/>
    <col min="7948" max="7948" width="12" customWidth="1"/>
    <col min="7949" max="7949" width="9.88671875" customWidth="1"/>
    <col min="7950" max="7950" width="7.109375" customWidth="1"/>
    <col min="8193" max="8193" width="63.88671875" customWidth="1"/>
    <col min="8194" max="8194" width="5" customWidth="1"/>
    <col min="8195" max="8195" width="4" customWidth="1"/>
    <col min="8196" max="8196" width="9.5546875" customWidth="1"/>
    <col min="8197" max="8197" width="8.5546875" customWidth="1"/>
    <col min="8198" max="8198" width="10" customWidth="1"/>
    <col min="8199" max="8199" width="5.6640625" customWidth="1"/>
    <col min="8200" max="8200" width="6" customWidth="1"/>
    <col min="8201" max="8201" width="11.88671875" customWidth="1"/>
    <col min="8202" max="8202" width="11.6640625" customWidth="1"/>
    <col min="8203" max="8203" width="7.5546875" customWidth="1"/>
    <col min="8204" max="8204" width="12" customWidth="1"/>
    <col min="8205" max="8205" width="9.88671875" customWidth="1"/>
    <col min="8206" max="8206" width="7.109375" customWidth="1"/>
    <col min="8449" max="8449" width="63.88671875" customWidth="1"/>
    <col min="8450" max="8450" width="5" customWidth="1"/>
    <col min="8451" max="8451" width="4" customWidth="1"/>
    <col min="8452" max="8452" width="9.5546875" customWidth="1"/>
    <col min="8453" max="8453" width="8.5546875" customWidth="1"/>
    <col min="8454" max="8454" width="10" customWidth="1"/>
    <col min="8455" max="8455" width="5.6640625" customWidth="1"/>
    <col min="8456" max="8456" width="6" customWidth="1"/>
    <col min="8457" max="8457" width="11.88671875" customWidth="1"/>
    <col min="8458" max="8458" width="11.6640625" customWidth="1"/>
    <col min="8459" max="8459" width="7.5546875" customWidth="1"/>
    <col min="8460" max="8460" width="12" customWidth="1"/>
    <col min="8461" max="8461" width="9.88671875" customWidth="1"/>
    <col min="8462" max="8462" width="7.109375" customWidth="1"/>
    <col min="8705" max="8705" width="63.88671875" customWidth="1"/>
    <col min="8706" max="8706" width="5" customWidth="1"/>
    <col min="8707" max="8707" width="4" customWidth="1"/>
    <col min="8708" max="8708" width="9.5546875" customWidth="1"/>
    <col min="8709" max="8709" width="8.5546875" customWidth="1"/>
    <col min="8710" max="8710" width="10" customWidth="1"/>
    <col min="8711" max="8711" width="5.6640625" customWidth="1"/>
    <col min="8712" max="8712" width="6" customWidth="1"/>
    <col min="8713" max="8713" width="11.88671875" customWidth="1"/>
    <col min="8714" max="8714" width="11.6640625" customWidth="1"/>
    <col min="8715" max="8715" width="7.5546875" customWidth="1"/>
    <col min="8716" max="8716" width="12" customWidth="1"/>
    <col min="8717" max="8717" width="9.88671875" customWidth="1"/>
    <col min="8718" max="8718" width="7.109375" customWidth="1"/>
    <col min="8961" max="8961" width="63.88671875" customWidth="1"/>
    <col min="8962" max="8962" width="5" customWidth="1"/>
    <col min="8963" max="8963" width="4" customWidth="1"/>
    <col min="8964" max="8964" width="9.5546875" customWidth="1"/>
    <col min="8965" max="8965" width="8.5546875" customWidth="1"/>
    <col min="8966" max="8966" width="10" customWidth="1"/>
    <col min="8967" max="8967" width="5.6640625" customWidth="1"/>
    <col min="8968" max="8968" width="6" customWidth="1"/>
    <col min="8969" max="8969" width="11.88671875" customWidth="1"/>
    <col min="8970" max="8970" width="11.6640625" customWidth="1"/>
    <col min="8971" max="8971" width="7.5546875" customWidth="1"/>
    <col min="8972" max="8972" width="12" customWidth="1"/>
    <col min="8973" max="8973" width="9.88671875" customWidth="1"/>
    <col min="8974" max="8974" width="7.109375" customWidth="1"/>
    <col min="9217" max="9217" width="63.88671875" customWidth="1"/>
    <col min="9218" max="9218" width="5" customWidth="1"/>
    <col min="9219" max="9219" width="4" customWidth="1"/>
    <col min="9220" max="9220" width="9.5546875" customWidth="1"/>
    <col min="9221" max="9221" width="8.5546875" customWidth="1"/>
    <col min="9222" max="9222" width="10" customWidth="1"/>
    <col min="9223" max="9223" width="5.6640625" customWidth="1"/>
    <col min="9224" max="9224" width="6" customWidth="1"/>
    <col min="9225" max="9225" width="11.88671875" customWidth="1"/>
    <col min="9226" max="9226" width="11.6640625" customWidth="1"/>
    <col min="9227" max="9227" width="7.5546875" customWidth="1"/>
    <col min="9228" max="9228" width="12" customWidth="1"/>
    <col min="9229" max="9229" width="9.88671875" customWidth="1"/>
    <col min="9230" max="9230" width="7.109375" customWidth="1"/>
    <col min="9473" max="9473" width="63.88671875" customWidth="1"/>
    <col min="9474" max="9474" width="5" customWidth="1"/>
    <col min="9475" max="9475" width="4" customWidth="1"/>
    <col min="9476" max="9476" width="9.5546875" customWidth="1"/>
    <col min="9477" max="9477" width="8.5546875" customWidth="1"/>
    <col min="9478" max="9478" width="10" customWidth="1"/>
    <col min="9479" max="9479" width="5.6640625" customWidth="1"/>
    <col min="9480" max="9480" width="6" customWidth="1"/>
    <col min="9481" max="9481" width="11.88671875" customWidth="1"/>
    <col min="9482" max="9482" width="11.6640625" customWidth="1"/>
    <col min="9483" max="9483" width="7.5546875" customWidth="1"/>
    <col min="9484" max="9484" width="12" customWidth="1"/>
    <col min="9485" max="9485" width="9.88671875" customWidth="1"/>
    <col min="9486" max="9486" width="7.109375" customWidth="1"/>
    <col min="9729" max="9729" width="63.88671875" customWidth="1"/>
    <col min="9730" max="9730" width="5" customWidth="1"/>
    <col min="9731" max="9731" width="4" customWidth="1"/>
    <col min="9732" max="9732" width="9.5546875" customWidth="1"/>
    <col min="9733" max="9733" width="8.5546875" customWidth="1"/>
    <col min="9734" max="9734" width="10" customWidth="1"/>
    <col min="9735" max="9735" width="5.6640625" customWidth="1"/>
    <col min="9736" max="9736" width="6" customWidth="1"/>
    <col min="9737" max="9737" width="11.88671875" customWidth="1"/>
    <col min="9738" max="9738" width="11.6640625" customWidth="1"/>
    <col min="9739" max="9739" width="7.5546875" customWidth="1"/>
    <col min="9740" max="9740" width="12" customWidth="1"/>
    <col min="9741" max="9741" width="9.88671875" customWidth="1"/>
    <col min="9742" max="9742" width="7.109375" customWidth="1"/>
    <col min="9985" max="9985" width="63.88671875" customWidth="1"/>
    <col min="9986" max="9986" width="5" customWidth="1"/>
    <col min="9987" max="9987" width="4" customWidth="1"/>
    <col min="9988" max="9988" width="9.5546875" customWidth="1"/>
    <col min="9989" max="9989" width="8.5546875" customWidth="1"/>
    <col min="9990" max="9990" width="10" customWidth="1"/>
    <col min="9991" max="9991" width="5.6640625" customWidth="1"/>
    <col min="9992" max="9992" width="6" customWidth="1"/>
    <col min="9993" max="9993" width="11.88671875" customWidth="1"/>
    <col min="9994" max="9994" width="11.6640625" customWidth="1"/>
    <col min="9995" max="9995" width="7.5546875" customWidth="1"/>
    <col min="9996" max="9996" width="12" customWidth="1"/>
    <col min="9997" max="9997" width="9.88671875" customWidth="1"/>
    <col min="9998" max="9998" width="7.109375" customWidth="1"/>
    <col min="10241" max="10241" width="63.88671875" customWidth="1"/>
    <col min="10242" max="10242" width="5" customWidth="1"/>
    <col min="10243" max="10243" width="4" customWidth="1"/>
    <col min="10244" max="10244" width="9.5546875" customWidth="1"/>
    <col min="10245" max="10245" width="8.5546875" customWidth="1"/>
    <col min="10246" max="10246" width="10" customWidth="1"/>
    <col min="10247" max="10247" width="5.6640625" customWidth="1"/>
    <col min="10248" max="10248" width="6" customWidth="1"/>
    <col min="10249" max="10249" width="11.88671875" customWidth="1"/>
    <col min="10250" max="10250" width="11.6640625" customWidth="1"/>
    <col min="10251" max="10251" width="7.5546875" customWidth="1"/>
    <col min="10252" max="10252" width="12" customWidth="1"/>
    <col min="10253" max="10253" width="9.88671875" customWidth="1"/>
    <col min="10254" max="10254" width="7.109375" customWidth="1"/>
    <col min="10497" max="10497" width="63.88671875" customWidth="1"/>
    <col min="10498" max="10498" width="5" customWidth="1"/>
    <col min="10499" max="10499" width="4" customWidth="1"/>
    <col min="10500" max="10500" width="9.5546875" customWidth="1"/>
    <col min="10501" max="10501" width="8.5546875" customWidth="1"/>
    <col min="10502" max="10502" width="10" customWidth="1"/>
    <col min="10503" max="10503" width="5.6640625" customWidth="1"/>
    <col min="10504" max="10504" width="6" customWidth="1"/>
    <col min="10505" max="10505" width="11.88671875" customWidth="1"/>
    <col min="10506" max="10506" width="11.6640625" customWidth="1"/>
    <col min="10507" max="10507" width="7.5546875" customWidth="1"/>
    <col min="10508" max="10508" width="12" customWidth="1"/>
    <col min="10509" max="10509" width="9.88671875" customWidth="1"/>
    <col min="10510" max="10510" width="7.109375" customWidth="1"/>
    <col min="10753" max="10753" width="63.88671875" customWidth="1"/>
    <col min="10754" max="10754" width="5" customWidth="1"/>
    <col min="10755" max="10755" width="4" customWidth="1"/>
    <col min="10756" max="10756" width="9.5546875" customWidth="1"/>
    <col min="10757" max="10757" width="8.5546875" customWidth="1"/>
    <col min="10758" max="10758" width="10" customWidth="1"/>
    <col min="10759" max="10759" width="5.6640625" customWidth="1"/>
    <col min="10760" max="10760" width="6" customWidth="1"/>
    <col min="10761" max="10761" width="11.88671875" customWidth="1"/>
    <col min="10762" max="10762" width="11.6640625" customWidth="1"/>
    <col min="10763" max="10763" width="7.5546875" customWidth="1"/>
    <col min="10764" max="10764" width="12" customWidth="1"/>
    <col min="10765" max="10765" width="9.88671875" customWidth="1"/>
    <col min="10766" max="10766" width="7.109375" customWidth="1"/>
    <col min="11009" max="11009" width="63.88671875" customWidth="1"/>
    <col min="11010" max="11010" width="5" customWidth="1"/>
    <col min="11011" max="11011" width="4" customWidth="1"/>
    <col min="11012" max="11012" width="9.5546875" customWidth="1"/>
    <col min="11013" max="11013" width="8.5546875" customWidth="1"/>
    <col min="11014" max="11014" width="10" customWidth="1"/>
    <col min="11015" max="11015" width="5.6640625" customWidth="1"/>
    <col min="11016" max="11016" width="6" customWidth="1"/>
    <col min="11017" max="11017" width="11.88671875" customWidth="1"/>
    <col min="11018" max="11018" width="11.6640625" customWidth="1"/>
    <col min="11019" max="11019" width="7.5546875" customWidth="1"/>
    <col min="11020" max="11020" width="12" customWidth="1"/>
    <col min="11021" max="11021" width="9.88671875" customWidth="1"/>
    <col min="11022" max="11022" width="7.109375" customWidth="1"/>
    <col min="11265" max="11265" width="63.88671875" customWidth="1"/>
    <col min="11266" max="11266" width="5" customWidth="1"/>
    <col min="11267" max="11267" width="4" customWidth="1"/>
    <col min="11268" max="11268" width="9.5546875" customWidth="1"/>
    <col min="11269" max="11269" width="8.5546875" customWidth="1"/>
    <col min="11270" max="11270" width="10" customWidth="1"/>
    <col min="11271" max="11271" width="5.6640625" customWidth="1"/>
    <col min="11272" max="11272" width="6" customWidth="1"/>
    <col min="11273" max="11273" width="11.88671875" customWidth="1"/>
    <col min="11274" max="11274" width="11.6640625" customWidth="1"/>
    <col min="11275" max="11275" width="7.5546875" customWidth="1"/>
    <col min="11276" max="11276" width="12" customWidth="1"/>
    <col min="11277" max="11277" width="9.88671875" customWidth="1"/>
    <col min="11278" max="11278" width="7.109375" customWidth="1"/>
    <col min="11521" max="11521" width="63.88671875" customWidth="1"/>
    <col min="11522" max="11522" width="5" customWidth="1"/>
    <col min="11523" max="11523" width="4" customWidth="1"/>
    <col min="11524" max="11524" width="9.5546875" customWidth="1"/>
    <col min="11525" max="11525" width="8.5546875" customWidth="1"/>
    <col min="11526" max="11526" width="10" customWidth="1"/>
    <col min="11527" max="11527" width="5.6640625" customWidth="1"/>
    <col min="11528" max="11528" width="6" customWidth="1"/>
    <col min="11529" max="11529" width="11.88671875" customWidth="1"/>
    <col min="11530" max="11530" width="11.6640625" customWidth="1"/>
    <col min="11531" max="11531" width="7.5546875" customWidth="1"/>
    <col min="11532" max="11532" width="12" customWidth="1"/>
    <col min="11533" max="11533" width="9.88671875" customWidth="1"/>
    <col min="11534" max="11534" width="7.109375" customWidth="1"/>
    <col min="11777" max="11777" width="63.88671875" customWidth="1"/>
    <col min="11778" max="11778" width="5" customWidth="1"/>
    <col min="11779" max="11779" width="4" customWidth="1"/>
    <col min="11780" max="11780" width="9.5546875" customWidth="1"/>
    <col min="11781" max="11781" width="8.5546875" customWidth="1"/>
    <col min="11782" max="11782" width="10" customWidth="1"/>
    <col min="11783" max="11783" width="5.6640625" customWidth="1"/>
    <col min="11784" max="11784" width="6" customWidth="1"/>
    <col min="11785" max="11785" width="11.88671875" customWidth="1"/>
    <col min="11786" max="11786" width="11.6640625" customWidth="1"/>
    <col min="11787" max="11787" width="7.5546875" customWidth="1"/>
    <col min="11788" max="11788" width="12" customWidth="1"/>
    <col min="11789" max="11789" width="9.88671875" customWidth="1"/>
    <col min="11790" max="11790" width="7.109375" customWidth="1"/>
    <col min="12033" max="12033" width="63.88671875" customWidth="1"/>
    <col min="12034" max="12034" width="5" customWidth="1"/>
    <col min="12035" max="12035" width="4" customWidth="1"/>
    <col min="12036" max="12036" width="9.5546875" customWidth="1"/>
    <col min="12037" max="12037" width="8.5546875" customWidth="1"/>
    <col min="12038" max="12038" width="10" customWidth="1"/>
    <col min="12039" max="12039" width="5.6640625" customWidth="1"/>
    <col min="12040" max="12040" width="6" customWidth="1"/>
    <col min="12041" max="12041" width="11.88671875" customWidth="1"/>
    <col min="12042" max="12042" width="11.6640625" customWidth="1"/>
    <col min="12043" max="12043" width="7.5546875" customWidth="1"/>
    <col min="12044" max="12044" width="12" customWidth="1"/>
    <col min="12045" max="12045" width="9.88671875" customWidth="1"/>
    <col min="12046" max="12046" width="7.109375" customWidth="1"/>
    <col min="12289" max="12289" width="63.88671875" customWidth="1"/>
    <col min="12290" max="12290" width="5" customWidth="1"/>
    <col min="12291" max="12291" width="4" customWidth="1"/>
    <col min="12292" max="12292" width="9.5546875" customWidth="1"/>
    <col min="12293" max="12293" width="8.5546875" customWidth="1"/>
    <col min="12294" max="12294" width="10" customWidth="1"/>
    <col min="12295" max="12295" width="5.6640625" customWidth="1"/>
    <col min="12296" max="12296" width="6" customWidth="1"/>
    <col min="12297" max="12297" width="11.88671875" customWidth="1"/>
    <col min="12298" max="12298" width="11.6640625" customWidth="1"/>
    <col min="12299" max="12299" width="7.5546875" customWidth="1"/>
    <col min="12300" max="12300" width="12" customWidth="1"/>
    <col min="12301" max="12301" width="9.88671875" customWidth="1"/>
    <col min="12302" max="12302" width="7.109375" customWidth="1"/>
    <col min="12545" max="12545" width="63.88671875" customWidth="1"/>
    <col min="12546" max="12546" width="5" customWidth="1"/>
    <col min="12547" max="12547" width="4" customWidth="1"/>
    <col min="12548" max="12548" width="9.5546875" customWidth="1"/>
    <col min="12549" max="12549" width="8.5546875" customWidth="1"/>
    <col min="12550" max="12550" width="10" customWidth="1"/>
    <col min="12551" max="12551" width="5.6640625" customWidth="1"/>
    <col min="12552" max="12552" width="6" customWidth="1"/>
    <col min="12553" max="12553" width="11.88671875" customWidth="1"/>
    <col min="12554" max="12554" width="11.6640625" customWidth="1"/>
    <col min="12555" max="12555" width="7.5546875" customWidth="1"/>
    <col min="12556" max="12556" width="12" customWidth="1"/>
    <col min="12557" max="12557" width="9.88671875" customWidth="1"/>
    <col min="12558" max="12558" width="7.109375" customWidth="1"/>
    <col min="12801" max="12801" width="63.88671875" customWidth="1"/>
    <col min="12802" max="12802" width="5" customWidth="1"/>
    <col min="12803" max="12803" width="4" customWidth="1"/>
    <col min="12804" max="12804" width="9.5546875" customWidth="1"/>
    <col min="12805" max="12805" width="8.5546875" customWidth="1"/>
    <col min="12806" max="12806" width="10" customWidth="1"/>
    <col min="12807" max="12807" width="5.6640625" customWidth="1"/>
    <col min="12808" max="12808" width="6" customWidth="1"/>
    <col min="12809" max="12809" width="11.88671875" customWidth="1"/>
    <col min="12810" max="12810" width="11.6640625" customWidth="1"/>
    <col min="12811" max="12811" width="7.5546875" customWidth="1"/>
    <col min="12812" max="12812" width="12" customWidth="1"/>
    <col min="12813" max="12813" width="9.88671875" customWidth="1"/>
    <col min="12814" max="12814" width="7.109375" customWidth="1"/>
    <col min="13057" max="13057" width="63.88671875" customWidth="1"/>
    <col min="13058" max="13058" width="5" customWidth="1"/>
    <col min="13059" max="13059" width="4" customWidth="1"/>
    <col min="13060" max="13060" width="9.5546875" customWidth="1"/>
    <col min="13061" max="13061" width="8.5546875" customWidth="1"/>
    <col min="13062" max="13062" width="10" customWidth="1"/>
    <col min="13063" max="13063" width="5.6640625" customWidth="1"/>
    <col min="13064" max="13064" width="6" customWidth="1"/>
    <col min="13065" max="13065" width="11.88671875" customWidth="1"/>
    <col min="13066" max="13066" width="11.6640625" customWidth="1"/>
    <col min="13067" max="13067" width="7.5546875" customWidth="1"/>
    <col min="13068" max="13068" width="12" customWidth="1"/>
    <col min="13069" max="13069" width="9.88671875" customWidth="1"/>
    <col min="13070" max="13070" width="7.109375" customWidth="1"/>
    <col min="13313" max="13313" width="63.88671875" customWidth="1"/>
    <col min="13314" max="13314" width="5" customWidth="1"/>
    <col min="13315" max="13315" width="4" customWidth="1"/>
    <col min="13316" max="13316" width="9.5546875" customWidth="1"/>
    <col min="13317" max="13317" width="8.5546875" customWidth="1"/>
    <col min="13318" max="13318" width="10" customWidth="1"/>
    <col min="13319" max="13319" width="5.6640625" customWidth="1"/>
    <col min="13320" max="13320" width="6" customWidth="1"/>
    <col min="13321" max="13321" width="11.88671875" customWidth="1"/>
    <col min="13322" max="13322" width="11.6640625" customWidth="1"/>
    <col min="13323" max="13323" width="7.5546875" customWidth="1"/>
    <col min="13324" max="13324" width="12" customWidth="1"/>
    <col min="13325" max="13325" width="9.88671875" customWidth="1"/>
    <col min="13326" max="13326" width="7.109375" customWidth="1"/>
    <col min="13569" max="13569" width="63.88671875" customWidth="1"/>
    <col min="13570" max="13570" width="5" customWidth="1"/>
    <col min="13571" max="13571" width="4" customWidth="1"/>
    <col min="13572" max="13572" width="9.5546875" customWidth="1"/>
    <col min="13573" max="13573" width="8.5546875" customWidth="1"/>
    <col min="13574" max="13574" width="10" customWidth="1"/>
    <col min="13575" max="13575" width="5.6640625" customWidth="1"/>
    <col min="13576" max="13576" width="6" customWidth="1"/>
    <col min="13577" max="13577" width="11.88671875" customWidth="1"/>
    <col min="13578" max="13578" width="11.6640625" customWidth="1"/>
    <col min="13579" max="13579" width="7.5546875" customWidth="1"/>
    <col min="13580" max="13580" width="12" customWidth="1"/>
    <col min="13581" max="13581" width="9.88671875" customWidth="1"/>
    <col min="13582" max="13582" width="7.109375" customWidth="1"/>
    <col min="13825" max="13825" width="63.88671875" customWidth="1"/>
    <col min="13826" max="13826" width="5" customWidth="1"/>
    <col min="13827" max="13827" width="4" customWidth="1"/>
    <col min="13828" max="13828" width="9.5546875" customWidth="1"/>
    <col min="13829" max="13829" width="8.5546875" customWidth="1"/>
    <col min="13830" max="13830" width="10" customWidth="1"/>
    <col min="13831" max="13831" width="5.6640625" customWidth="1"/>
    <col min="13832" max="13832" width="6" customWidth="1"/>
    <col min="13833" max="13833" width="11.88671875" customWidth="1"/>
    <col min="13834" max="13834" width="11.6640625" customWidth="1"/>
    <col min="13835" max="13835" width="7.5546875" customWidth="1"/>
    <col min="13836" max="13836" width="12" customWidth="1"/>
    <col min="13837" max="13837" width="9.88671875" customWidth="1"/>
    <col min="13838" max="13838" width="7.109375" customWidth="1"/>
    <col min="14081" max="14081" width="63.88671875" customWidth="1"/>
    <col min="14082" max="14082" width="5" customWidth="1"/>
    <col min="14083" max="14083" width="4" customWidth="1"/>
    <col min="14084" max="14084" width="9.5546875" customWidth="1"/>
    <col min="14085" max="14085" width="8.5546875" customWidth="1"/>
    <col min="14086" max="14086" width="10" customWidth="1"/>
    <col min="14087" max="14087" width="5.6640625" customWidth="1"/>
    <col min="14088" max="14088" width="6" customWidth="1"/>
    <col min="14089" max="14089" width="11.88671875" customWidth="1"/>
    <col min="14090" max="14090" width="11.6640625" customWidth="1"/>
    <col min="14091" max="14091" width="7.5546875" customWidth="1"/>
    <col min="14092" max="14092" width="12" customWidth="1"/>
    <col min="14093" max="14093" width="9.88671875" customWidth="1"/>
    <col min="14094" max="14094" width="7.109375" customWidth="1"/>
    <col min="14337" max="14337" width="63.88671875" customWidth="1"/>
    <col min="14338" max="14338" width="5" customWidth="1"/>
    <col min="14339" max="14339" width="4" customWidth="1"/>
    <col min="14340" max="14340" width="9.5546875" customWidth="1"/>
    <col min="14341" max="14341" width="8.5546875" customWidth="1"/>
    <col min="14342" max="14342" width="10" customWidth="1"/>
    <col min="14343" max="14343" width="5.6640625" customWidth="1"/>
    <col min="14344" max="14344" width="6" customWidth="1"/>
    <col min="14345" max="14345" width="11.88671875" customWidth="1"/>
    <col min="14346" max="14346" width="11.6640625" customWidth="1"/>
    <col min="14347" max="14347" width="7.5546875" customWidth="1"/>
    <col min="14348" max="14348" width="12" customWidth="1"/>
    <col min="14349" max="14349" width="9.88671875" customWidth="1"/>
    <col min="14350" max="14350" width="7.109375" customWidth="1"/>
    <col min="14593" max="14593" width="63.88671875" customWidth="1"/>
    <col min="14594" max="14594" width="5" customWidth="1"/>
    <col min="14595" max="14595" width="4" customWidth="1"/>
    <col min="14596" max="14596" width="9.5546875" customWidth="1"/>
    <col min="14597" max="14597" width="8.5546875" customWidth="1"/>
    <col min="14598" max="14598" width="10" customWidth="1"/>
    <col min="14599" max="14599" width="5.6640625" customWidth="1"/>
    <col min="14600" max="14600" width="6" customWidth="1"/>
    <col min="14601" max="14601" width="11.88671875" customWidth="1"/>
    <col min="14602" max="14602" width="11.6640625" customWidth="1"/>
    <col min="14603" max="14603" width="7.5546875" customWidth="1"/>
    <col min="14604" max="14604" width="12" customWidth="1"/>
    <col min="14605" max="14605" width="9.88671875" customWidth="1"/>
    <col min="14606" max="14606" width="7.109375" customWidth="1"/>
    <col min="14849" max="14849" width="63.88671875" customWidth="1"/>
    <col min="14850" max="14850" width="5" customWidth="1"/>
    <col min="14851" max="14851" width="4" customWidth="1"/>
    <col min="14852" max="14852" width="9.5546875" customWidth="1"/>
    <col min="14853" max="14853" width="8.5546875" customWidth="1"/>
    <col min="14854" max="14854" width="10" customWidth="1"/>
    <col min="14855" max="14855" width="5.6640625" customWidth="1"/>
    <col min="14856" max="14856" width="6" customWidth="1"/>
    <col min="14857" max="14857" width="11.88671875" customWidth="1"/>
    <col min="14858" max="14858" width="11.6640625" customWidth="1"/>
    <col min="14859" max="14859" width="7.5546875" customWidth="1"/>
    <col min="14860" max="14860" width="12" customWidth="1"/>
    <col min="14861" max="14861" width="9.88671875" customWidth="1"/>
    <col min="14862" max="14862" width="7.109375" customWidth="1"/>
    <col min="15105" max="15105" width="63.88671875" customWidth="1"/>
    <col min="15106" max="15106" width="5" customWidth="1"/>
    <col min="15107" max="15107" width="4" customWidth="1"/>
    <col min="15108" max="15108" width="9.5546875" customWidth="1"/>
    <col min="15109" max="15109" width="8.5546875" customWidth="1"/>
    <col min="15110" max="15110" width="10" customWidth="1"/>
    <col min="15111" max="15111" width="5.6640625" customWidth="1"/>
    <col min="15112" max="15112" width="6" customWidth="1"/>
    <col min="15113" max="15113" width="11.88671875" customWidth="1"/>
    <col min="15114" max="15114" width="11.6640625" customWidth="1"/>
    <col min="15115" max="15115" width="7.5546875" customWidth="1"/>
    <col min="15116" max="15116" width="12" customWidth="1"/>
    <col min="15117" max="15117" width="9.88671875" customWidth="1"/>
    <col min="15118" max="15118" width="7.109375" customWidth="1"/>
    <col min="15361" max="15361" width="63.88671875" customWidth="1"/>
    <col min="15362" max="15362" width="5" customWidth="1"/>
    <col min="15363" max="15363" width="4" customWidth="1"/>
    <col min="15364" max="15364" width="9.5546875" customWidth="1"/>
    <col min="15365" max="15365" width="8.5546875" customWidth="1"/>
    <col min="15366" max="15366" width="10" customWidth="1"/>
    <col min="15367" max="15367" width="5.6640625" customWidth="1"/>
    <col min="15368" max="15368" width="6" customWidth="1"/>
    <col min="15369" max="15369" width="11.88671875" customWidth="1"/>
    <col min="15370" max="15370" width="11.6640625" customWidth="1"/>
    <col min="15371" max="15371" width="7.5546875" customWidth="1"/>
    <col min="15372" max="15372" width="12" customWidth="1"/>
    <col min="15373" max="15373" width="9.88671875" customWidth="1"/>
    <col min="15374" max="15374" width="7.109375" customWidth="1"/>
    <col min="15617" max="15617" width="63.88671875" customWidth="1"/>
    <col min="15618" max="15618" width="5" customWidth="1"/>
    <col min="15619" max="15619" width="4" customWidth="1"/>
    <col min="15620" max="15620" width="9.5546875" customWidth="1"/>
    <col min="15621" max="15621" width="8.5546875" customWidth="1"/>
    <col min="15622" max="15622" width="10" customWidth="1"/>
    <col min="15623" max="15623" width="5.6640625" customWidth="1"/>
    <col min="15624" max="15624" width="6" customWidth="1"/>
    <col min="15625" max="15625" width="11.88671875" customWidth="1"/>
    <col min="15626" max="15626" width="11.6640625" customWidth="1"/>
    <col min="15627" max="15627" width="7.5546875" customWidth="1"/>
    <col min="15628" max="15628" width="12" customWidth="1"/>
    <col min="15629" max="15629" width="9.88671875" customWidth="1"/>
    <col min="15630" max="15630" width="7.109375" customWidth="1"/>
    <col min="15873" max="15873" width="63.88671875" customWidth="1"/>
    <col min="15874" max="15874" width="5" customWidth="1"/>
    <col min="15875" max="15875" width="4" customWidth="1"/>
    <col min="15876" max="15876" width="9.5546875" customWidth="1"/>
    <col min="15877" max="15877" width="8.5546875" customWidth="1"/>
    <col min="15878" max="15878" width="10" customWidth="1"/>
    <col min="15879" max="15879" width="5.6640625" customWidth="1"/>
    <col min="15880" max="15880" width="6" customWidth="1"/>
    <col min="15881" max="15881" width="11.88671875" customWidth="1"/>
    <col min="15882" max="15882" width="11.6640625" customWidth="1"/>
    <col min="15883" max="15883" width="7.5546875" customWidth="1"/>
    <col min="15884" max="15884" width="12" customWidth="1"/>
    <col min="15885" max="15885" width="9.88671875" customWidth="1"/>
    <col min="15886" max="15886" width="7.109375" customWidth="1"/>
    <col min="16129" max="16129" width="63.88671875" customWidth="1"/>
    <col min="16130" max="16130" width="5" customWidth="1"/>
    <col min="16131" max="16131" width="4" customWidth="1"/>
    <col min="16132" max="16132" width="9.5546875" customWidth="1"/>
    <col min="16133" max="16133" width="8.5546875" customWidth="1"/>
    <col min="16134" max="16134" width="10" customWidth="1"/>
    <col min="16135" max="16135" width="5.6640625" customWidth="1"/>
    <col min="16136" max="16136" width="6" customWidth="1"/>
    <col min="16137" max="16137" width="11.88671875" customWidth="1"/>
    <col min="16138" max="16138" width="11.6640625" customWidth="1"/>
    <col min="16139" max="16139" width="7.5546875" customWidth="1"/>
    <col min="16140" max="16140" width="12" customWidth="1"/>
    <col min="16141" max="16141" width="9.88671875" customWidth="1"/>
    <col min="16142" max="16142" width="7.109375" customWidth="1"/>
  </cols>
  <sheetData>
    <row r="1" spans="1:16" s="1" customFormat="1" ht="15" customHeight="1" x14ac:dyDescent="0.25">
      <c r="I1" s="95" t="s">
        <v>248</v>
      </c>
      <c r="J1" s="95"/>
      <c r="K1" s="95"/>
      <c r="L1" s="95"/>
      <c r="M1" s="95"/>
    </row>
    <row r="2" spans="1:16" s="1" customFormat="1" ht="13.8" x14ac:dyDescent="0.25">
      <c r="H2" s="194"/>
      <c r="I2" s="95"/>
      <c r="J2" s="95"/>
      <c r="K2" s="95"/>
      <c r="L2" s="95"/>
      <c r="M2" s="95"/>
    </row>
    <row r="3" spans="1:16" s="1" customFormat="1" ht="3" hidden="1" customHeight="1" x14ac:dyDescent="0.25">
      <c r="H3" s="194"/>
      <c r="I3" s="95"/>
      <c r="J3" s="95"/>
      <c r="K3" s="95"/>
      <c r="L3" s="95"/>
      <c r="M3" s="95"/>
    </row>
    <row r="4" spans="1:16" s="1" customFormat="1" ht="13.8" x14ac:dyDescent="0.25">
      <c r="A4" s="5" t="s">
        <v>118</v>
      </c>
      <c r="B4" s="5"/>
      <c r="C4" s="5"/>
      <c r="D4" s="5"/>
      <c r="E4" s="5"/>
      <c r="F4" s="5"/>
      <c r="G4" s="5"/>
      <c r="H4" s="5"/>
      <c r="I4" s="5"/>
      <c r="J4" s="5"/>
      <c r="K4" s="5"/>
      <c r="L4" s="5"/>
      <c r="M4" s="5"/>
      <c r="N4" s="99"/>
      <c r="O4" s="99"/>
      <c r="P4" s="99"/>
    </row>
    <row r="5" spans="1:16" s="1" customFormat="1" ht="15" customHeight="1" x14ac:dyDescent="0.25">
      <c r="A5" s="96" t="str">
        <f>IF([1]ЗАПОЛНИТЬ!$F$7=1,CONCATENATE([1]шапки!A5),CONCATENATE([1]шапки!A5,[1]шапки!C5))</f>
        <v>про надходження і використання інших надходжень спеціального фонду (форма</v>
      </c>
      <c r="B5" s="96"/>
      <c r="C5" s="96"/>
      <c r="D5" s="96"/>
      <c r="E5" s="96"/>
      <c r="F5" s="96"/>
      <c r="G5" s="96"/>
      <c r="H5" s="96"/>
      <c r="I5" s="97" t="str">
        <f>IF([1]ЗАПОЛНИТЬ!$F$7=1,[1]шапки!C5,[1]шапки!D5)</f>
        <v xml:space="preserve">№ 4-3д, </v>
      </c>
      <c r="J5" s="99" t="str">
        <f>IF([1]ЗАПОЛНИТЬ!$F$7=1,[1]шапки!D5,"")</f>
        <v>№ 4-3м)</v>
      </c>
      <c r="K5" s="99"/>
      <c r="L5" s="101"/>
      <c r="M5" s="101"/>
      <c r="N5" s="99"/>
      <c r="O5" s="99"/>
      <c r="P5" s="99"/>
    </row>
    <row r="6" spans="1:16" s="1" customFormat="1" ht="13.5" customHeight="1" x14ac:dyDescent="0.25">
      <c r="A6" s="5" t="str">
        <f>CONCATENATE("за ",[1]ЗАПОЛНИТЬ!$B$17," ",[1]ЗАПОЛНИТЬ!$C$17)</f>
        <v>за І квартал 2016 р.</v>
      </c>
      <c r="B6" s="5"/>
      <c r="C6" s="5"/>
      <c r="D6" s="5"/>
      <c r="E6" s="5"/>
      <c r="F6" s="5"/>
      <c r="G6" s="5"/>
      <c r="H6" s="5"/>
      <c r="I6" s="5"/>
      <c r="J6" s="5"/>
      <c r="K6" s="5"/>
      <c r="L6" s="5"/>
      <c r="M6" s="5"/>
    </row>
    <row r="7" spans="1:16" s="21" customFormat="1" ht="10.199999999999999" hidden="1" x14ac:dyDescent="0.2"/>
    <row r="8" spans="1:16" s="21" customFormat="1" ht="9.75" customHeight="1" x14ac:dyDescent="0.2">
      <c r="M8" s="102" t="s">
        <v>2</v>
      </c>
      <c r="N8" s="102"/>
    </row>
    <row r="9" spans="1:16" s="21" customFormat="1" ht="22.5" customHeight="1" x14ac:dyDescent="0.25">
      <c r="A9" s="196" t="s">
        <v>3</v>
      </c>
      <c r="B9" s="104" t="str">
        <f>[1]ЗАПОЛНИТЬ!B3</f>
        <v>Відділ освіти Амур - Нижньодніпровської районної у місті ради</v>
      </c>
      <c r="C9" s="104"/>
      <c r="D9" s="104"/>
      <c r="E9" s="104"/>
      <c r="F9" s="104"/>
      <c r="G9" s="104"/>
      <c r="H9" s="104"/>
      <c r="I9" s="104"/>
      <c r="J9" s="104"/>
      <c r="K9" s="197"/>
      <c r="L9" s="198" t="str">
        <f>[1]ЗАПОЛНИТЬ!A13</f>
        <v>за ЄДРПОУ</v>
      </c>
      <c r="M9" s="106" t="str">
        <f>[1]ЗАПОЛНИТЬ!B13</f>
        <v>37969169</v>
      </c>
      <c r="N9" s="106"/>
    </row>
    <row r="10" spans="1:16" s="21" customFormat="1" ht="11.25" customHeight="1" x14ac:dyDescent="0.25">
      <c r="A10" s="107" t="s">
        <v>5</v>
      </c>
      <c r="B10" s="108" t="str">
        <f>[1]ЗАПОЛНИТЬ!B5</f>
        <v>49023,м. Дніпропетровськ, пр.Мануйлівський,31</v>
      </c>
      <c r="C10" s="108"/>
      <c r="D10" s="108"/>
      <c r="E10" s="108"/>
      <c r="F10" s="108"/>
      <c r="G10" s="108"/>
      <c r="H10" s="108"/>
      <c r="I10" s="108"/>
      <c r="J10" s="108"/>
      <c r="K10" s="200"/>
      <c r="L10" s="198" t="str">
        <f>[1]ЗАПОЛНИТЬ!A14</f>
        <v>за КОАТУУ</v>
      </c>
      <c r="M10" s="106">
        <f>[1]ЗАПОЛНИТЬ!B14</f>
        <v>1210136300</v>
      </c>
      <c r="N10" s="106"/>
    </row>
    <row r="11" spans="1:16" s="21" customFormat="1" ht="11.25" customHeight="1" x14ac:dyDescent="0.2">
      <c r="A11" s="107" t="str">
        <f>[1]Ф.4.2.КФК15!A11</f>
        <v>Організаційно-правова форма господарювання</v>
      </c>
      <c r="B11" s="108" t="str">
        <f>[1]ЗАПОЛНИТЬ!D15</f>
        <v>Орган місцевого самоврядування</v>
      </c>
      <c r="C11" s="108"/>
      <c r="D11" s="108"/>
      <c r="E11" s="108"/>
      <c r="F11" s="108"/>
      <c r="G11" s="108"/>
      <c r="H11" s="108"/>
      <c r="I11" s="108"/>
      <c r="J11" s="108"/>
      <c r="K11" s="200"/>
      <c r="L11" s="198" t="str">
        <f>[1]ЗАПОЛНИТЬ!A15</f>
        <v>за КОПФГ</v>
      </c>
      <c r="M11" s="109">
        <f>[1]ЗАПОЛНИТЬ!B15</f>
        <v>420</v>
      </c>
      <c r="N11" s="109"/>
    </row>
    <row r="12" spans="1:16" s="21" customFormat="1" ht="11.25" customHeight="1" x14ac:dyDescent="0.2">
      <c r="A12" s="242" t="s">
        <v>119</v>
      </c>
      <c r="B12" s="242"/>
      <c r="C12" s="207"/>
      <c r="D12" s="111" t="str">
        <f>[1]ЗАПОЛНИТЬ!H9</f>
        <v>-</v>
      </c>
      <c r="E12" s="243" t="str">
        <f>IF(D12&gt;0,VLOOKUP(D12,'[1]ДовидникКВК(ГОС)'!A$1:B$65536,2,FALSE),"")</f>
        <v>-</v>
      </c>
      <c r="F12" s="243"/>
      <c r="G12" s="243"/>
      <c r="H12" s="243"/>
      <c r="I12" s="243"/>
      <c r="J12" s="243"/>
      <c r="K12" s="244"/>
      <c r="L12" s="114"/>
      <c r="M12" s="114"/>
      <c r="N12" s="199"/>
    </row>
    <row r="13" spans="1:16" s="21" customFormat="1" ht="10.199999999999999" x14ac:dyDescent="0.2">
      <c r="A13" s="110" t="s">
        <v>120</v>
      </c>
      <c r="B13" s="110"/>
      <c r="C13" s="207"/>
      <c r="D13" s="265"/>
      <c r="E13" s="118" t="str">
        <f>IF(D13&gt;0,VLOOKUP(D13,[1]ДовидникКПК!B$1:C$65536,2,FALSE),"")</f>
        <v/>
      </c>
      <c r="F13" s="118"/>
      <c r="G13" s="118"/>
      <c r="H13" s="118"/>
      <c r="I13" s="118"/>
      <c r="J13" s="118"/>
      <c r="K13" s="118"/>
      <c r="L13" s="118"/>
      <c r="M13" s="118"/>
      <c r="N13" s="199"/>
    </row>
    <row r="14" spans="1:16" s="21" customFormat="1" ht="12" customHeight="1" x14ac:dyDescent="0.2">
      <c r="A14" s="110" t="s">
        <v>8</v>
      </c>
      <c r="B14" s="110"/>
      <c r="C14" s="207"/>
      <c r="D14" s="201" t="str">
        <f>[1]ЗАПОЛНИТЬ!H10</f>
        <v>10</v>
      </c>
      <c r="E14" s="112" t="str">
        <f>[1]ЗАПОЛНИТЬ!I10</f>
        <v>Орган з питань освіти і науки</v>
      </c>
      <c r="F14" s="112"/>
      <c r="G14" s="112"/>
      <c r="H14" s="112"/>
      <c r="I14" s="112"/>
      <c r="J14" s="112"/>
      <c r="K14" s="112"/>
      <c r="L14" s="112"/>
      <c r="M14" s="112"/>
      <c r="N14" s="199"/>
    </row>
    <row r="15" spans="1:16" s="21" customFormat="1" ht="43.5" customHeight="1" x14ac:dyDescent="0.2">
      <c r="A15" s="110" t="s">
        <v>121</v>
      </c>
      <c r="B15" s="110"/>
      <c r="C15" s="207"/>
      <c r="D15" s="172" t="s">
        <v>260</v>
      </c>
      <c r="E15" s="112" t="str">
        <f>IF(D15&gt;0,VLOOKUP(D15,[1]ДовидникКФК!A$1:B$65536,2,FALSE),"")</f>
        <v>Фінансування енергозберігаючих заходів</v>
      </c>
      <c r="F15" s="112"/>
      <c r="G15" s="112"/>
      <c r="H15" s="112"/>
      <c r="I15" s="112"/>
      <c r="J15" s="112"/>
      <c r="K15" s="112"/>
      <c r="L15" s="112"/>
      <c r="M15" s="112"/>
      <c r="N15" s="199"/>
    </row>
    <row r="16" spans="1:16" s="21" customFormat="1" ht="10.199999999999999" x14ac:dyDescent="0.2">
      <c r="A16" s="122" t="s">
        <v>249</v>
      </c>
    </row>
    <row r="17" spans="1:14" s="21" customFormat="1" ht="10.8" thickBot="1" x14ac:dyDescent="0.25">
      <c r="A17" s="122" t="s">
        <v>10</v>
      </c>
    </row>
    <row r="18" spans="1:14" s="21" customFormat="1" ht="20.25" customHeight="1" thickTop="1" thickBot="1" x14ac:dyDescent="0.25">
      <c r="A18" s="29" t="s">
        <v>124</v>
      </c>
      <c r="B18" s="123" t="s">
        <v>235</v>
      </c>
      <c r="C18" s="123" t="s">
        <v>13</v>
      </c>
      <c r="D18" s="123" t="s">
        <v>250</v>
      </c>
      <c r="E18" s="123" t="s">
        <v>251</v>
      </c>
      <c r="F18" s="123" t="s">
        <v>127</v>
      </c>
      <c r="G18" s="123"/>
      <c r="H18" s="123" t="s">
        <v>252</v>
      </c>
      <c r="I18" s="123" t="s">
        <v>238</v>
      </c>
      <c r="J18" s="123" t="s">
        <v>132</v>
      </c>
      <c r="K18" s="123"/>
      <c r="L18" s="123" t="s">
        <v>133</v>
      </c>
      <c r="M18" s="123" t="s">
        <v>134</v>
      </c>
      <c r="N18" s="123"/>
    </row>
    <row r="19" spans="1:14" s="21" customFormat="1" ht="11.4" thickTop="1" thickBot="1" x14ac:dyDescent="0.25">
      <c r="A19" s="29"/>
      <c r="B19" s="123"/>
      <c r="C19" s="123"/>
      <c r="D19" s="123"/>
      <c r="E19" s="123"/>
      <c r="F19" s="123" t="s">
        <v>135</v>
      </c>
      <c r="G19" s="124" t="s">
        <v>136</v>
      </c>
      <c r="H19" s="123"/>
      <c r="I19" s="123"/>
      <c r="J19" s="123" t="s">
        <v>135</v>
      </c>
      <c r="K19" s="124" t="s">
        <v>142</v>
      </c>
      <c r="L19" s="123"/>
      <c r="M19" s="123" t="s">
        <v>135</v>
      </c>
      <c r="N19" s="266" t="s">
        <v>136</v>
      </c>
    </row>
    <row r="20" spans="1:14" s="21" customFormat="1" ht="60" customHeight="1" thickTop="1" thickBot="1" x14ac:dyDescent="0.25">
      <c r="A20" s="29"/>
      <c r="B20" s="123"/>
      <c r="C20" s="123"/>
      <c r="D20" s="123"/>
      <c r="E20" s="123"/>
      <c r="F20" s="123"/>
      <c r="G20" s="124"/>
      <c r="H20" s="123"/>
      <c r="I20" s="123"/>
      <c r="J20" s="123"/>
      <c r="K20" s="124"/>
      <c r="L20" s="123"/>
      <c r="M20" s="123"/>
      <c r="N20" s="266"/>
    </row>
    <row r="21" spans="1:14" s="21" customFormat="1" ht="11.4" thickTop="1" thickBot="1" x14ac:dyDescent="0.25">
      <c r="A21" s="247">
        <v>1</v>
      </c>
      <c r="B21" s="247">
        <v>2</v>
      </c>
      <c r="C21" s="247">
        <v>3</v>
      </c>
      <c r="D21" s="247">
        <v>4</v>
      </c>
      <c r="E21" s="247">
        <v>5</v>
      </c>
      <c r="F21" s="247">
        <v>6</v>
      </c>
      <c r="G21" s="247">
        <v>7</v>
      </c>
      <c r="H21" s="247">
        <v>8</v>
      </c>
      <c r="I21" s="247">
        <v>9</v>
      </c>
      <c r="J21" s="247">
        <v>10</v>
      </c>
      <c r="K21" s="247">
        <v>11</v>
      </c>
      <c r="L21" s="247">
        <v>12</v>
      </c>
      <c r="M21" s="247">
        <v>13</v>
      </c>
      <c r="N21" s="247">
        <v>14</v>
      </c>
    </row>
    <row r="22" spans="1:14" s="21" customFormat="1" ht="11.4" thickTop="1" thickBot="1" x14ac:dyDescent="0.25">
      <c r="A22" s="64" t="s">
        <v>253</v>
      </c>
      <c r="B22" s="64" t="s">
        <v>144</v>
      </c>
      <c r="C22" s="128" t="s">
        <v>145</v>
      </c>
      <c r="D22" s="129">
        <f>D24+D59+D79+D84</f>
        <v>0</v>
      </c>
      <c r="E22" s="129">
        <f>E26+E29+E32+E33+E37+E45+E46+E86+E54</f>
        <v>0</v>
      </c>
      <c r="F22" s="129">
        <f t="shared" ref="F22:L22" si="0">F24+F59+F79+F84</f>
        <v>0</v>
      </c>
      <c r="G22" s="129">
        <f t="shared" si="0"/>
        <v>0</v>
      </c>
      <c r="H22" s="129">
        <f t="shared" si="0"/>
        <v>0</v>
      </c>
      <c r="I22" s="129">
        <f t="shared" si="0"/>
        <v>0</v>
      </c>
      <c r="J22" s="129">
        <f t="shared" si="0"/>
        <v>0</v>
      </c>
      <c r="K22" s="129">
        <f t="shared" si="0"/>
        <v>0</v>
      </c>
      <c r="L22" s="129">
        <f t="shared" si="0"/>
        <v>0</v>
      </c>
      <c r="M22" s="129">
        <f>F22-H22+I22-J22</f>
        <v>0</v>
      </c>
      <c r="N22" s="129">
        <f>N24+N59+N79+N84</f>
        <v>0</v>
      </c>
    </row>
    <row r="23" spans="1:14" s="21" customFormat="1" ht="11.4" thickTop="1" thickBot="1" x14ac:dyDescent="0.25">
      <c r="A23" s="125" t="s">
        <v>158</v>
      </c>
      <c r="B23" s="64"/>
      <c r="C23" s="128"/>
      <c r="D23" s="129"/>
      <c r="E23" s="129"/>
      <c r="F23" s="129"/>
      <c r="G23" s="129"/>
      <c r="H23" s="129"/>
      <c r="I23" s="129"/>
      <c r="J23" s="129"/>
      <c r="K23" s="129"/>
      <c r="L23" s="129"/>
      <c r="M23" s="129"/>
      <c r="N23" s="129"/>
    </row>
    <row r="24" spans="1:14" s="21" customFormat="1" ht="11.4" thickTop="1" thickBot="1" x14ac:dyDescent="0.25">
      <c r="A24" s="125" t="s">
        <v>159</v>
      </c>
      <c r="B24" s="64">
        <v>2000</v>
      </c>
      <c r="C24" s="128" t="s">
        <v>147</v>
      </c>
      <c r="D24" s="129">
        <f t="shared" ref="D24:J24" si="1">D25+D30+D47+D50+D54+D58</f>
        <v>0</v>
      </c>
      <c r="E24" s="129">
        <v>0</v>
      </c>
      <c r="F24" s="129">
        <f>F25+F30+F47+F50+F54+F58</f>
        <v>0</v>
      </c>
      <c r="G24" s="129">
        <f>G25+G30+G47+G50+G54+G58</f>
        <v>0</v>
      </c>
      <c r="H24" s="129">
        <f t="shared" si="1"/>
        <v>0</v>
      </c>
      <c r="I24" s="129">
        <f t="shared" si="1"/>
        <v>0</v>
      </c>
      <c r="J24" s="129">
        <f t="shared" si="1"/>
        <v>0</v>
      </c>
      <c r="K24" s="129">
        <f>K25+K30+K47+K50+K54+K58</f>
        <v>0</v>
      </c>
      <c r="L24" s="129">
        <f>L25+L30+L47+L50+L54+L58</f>
        <v>0</v>
      </c>
      <c r="M24" s="129">
        <f>F24-H24+I24-J24</f>
        <v>0</v>
      </c>
      <c r="N24" s="129">
        <f>N25+N30+N47+N50+N54+N58</f>
        <v>0</v>
      </c>
    </row>
    <row r="25" spans="1:14" s="21" customFormat="1" ht="11.4" thickTop="1" thickBot="1" x14ac:dyDescent="0.25">
      <c r="A25" s="133" t="s">
        <v>161</v>
      </c>
      <c r="B25" s="64">
        <v>2100</v>
      </c>
      <c r="C25" s="128" t="s">
        <v>149</v>
      </c>
      <c r="D25" s="129">
        <f>D26+D29</f>
        <v>0</v>
      </c>
      <c r="E25" s="129">
        <v>0</v>
      </c>
      <c r="F25" s="129">
        <f t="shared" ref="F25:L25" si="2">F26+F29</f>
        <v>0</v>
      </c>
      <c r="G25" s="129">
        <f t="shared" si="2"/>
        <v>0</v>
      </c>
      <c r="H25" s="129">
        <f t="shared" si="2"/>
        <v>0</v>
      </c>
      <c r="I25" s="129">
        <f t="shared" si="2"/>
        <v>0</v>
      </c>
      <c r="J25" s="129">
        <f t="shared" si="2"/>
        <v>0</v>
      </c>
      <c r="K25" s="129">
        <f t="shared" si="2"/>
        <v>0</v>
      </c>
      <c r="L25" s="129">
        <f t="shared" si="2"/>
        <v>0</v>
      </c>
      <c r="M25" s="129">
        <f t="shared" ref="M25:M85" si="3">F25-H25+I25-J25</f>
        <v>0</v>
      </c>
      <c r="N25" s="129">
        <f>N26+N29</f>
        <v>0</v>
      </c>
    </row>
    <row r="26" spans="1:14" s="21" customFormat="1" ht="11.4" thickTop="1" thickBot="1" x14ac:dyDescent="0.25">
      <c r="A26" s="134" t="s">
        <v>163</v>
      </c>
      <c r="B26" s="135">
        <v>2110</v>
      </c>
      <c r="C26" s="216" t="s">
        <v>151</v>
      </c>
      <c r="D26" s="267">
        <f t="shared" ref="D26:L26" si="4">SUM(D27:D28)</f>
        <v>0</v>
      </c>
      <c r="E26" s="268">
        <v>0</v>
      </c>
      <c r="F26" s="267">
        <f>SUM(F27:F28)</f>
        <v>0</v>
      </c>
      <c r="G26" s="267">
        <f>SUM(G27:G28)</f>
        <v>0</v>
      </c>
      <c r="H26" s="267">
        <f t="shared" si="4"/>
        <v>0</v>
      </c>
      <c r="I26" s="267">
        <f t="shared" si="4"/>
        <v>0</v>
      </c>
      <c r="J26" s="267">
        <f t="shared" si="4"/>
        <v>0</v>
      </c>
      <c r="K26" s="267">
        <f>SUM(K27:K28)</f>
        <v>0</v>
      </c>
      <c r="L26" s="267">
        <f t="shared" si="4"/>
        <v>0</v>
      </c>
      <c r="M26" s="129">
        <f t="shared" si="3"/>
        <v>0</v>
      </c>
      <c r="N26" s="267">
        <f>SUM(N27:N28)</f>
        <v>0</v>
      </c>
    </row>
    <row r="27" spans="1:14" s="21" customFormat="1" ht="11.4" thickTop="1" thickBot="1" x14ac:dyDescent="0.25">
      <c r="A27" s="136" t="s">
        <v>164</v>
      </c>
      <c r="B27" s="125">
        <v>2111</v>
      </c>
      <c r="C27" s="248" t="s">
        <v>153</v>
      </c>
      <c r="D27" s="269">
        <v>0</v>
      </c>
      <c r="E27" s="270">
        <v>0</v>
      </c>
      <c r="F27" s="269">
        <v>0</v>
      </c>
      <c r="G27" s="269">
        <v>0</v>
      </c>
      <c r="H27" s="269">
        <v>0</v>
      </c>
      <c r="I27" s="269">
        <v>0</v>
      </c>
      <c r="J27" s="269">
        <v>0</v>
      </c>
      <c r="K27" s="269">
        <v>0</v>
      </c>
      <c r="L27" s="269">
        <v>0</v>
      </c>
      <c r="M27" s="129">
        <f t="shared" si="3"/>
        <v>0</v>
      </c>
      <c r="N27" s="269">
        <v>0</v>
      </c>
    </row>
    <row r="28" spans="1:14" s="21" customFormat="1" ht="11.4" thickTop="1" thickBot="1" x14ac:dyDescent="0.25">
      <c r="A28" s="136" t="s">
        <v>165</v>
      </c>
      <c r="B28" s="125">
        <v>2112</v>
      </c>
      <c r="C28" s="248" t="s">
        <v>155</v>
      </c>
      <c r="D28" s="269">
        <v>0</v>
      </c>
      <c r="E28" s="270">
        <v>0</v>
      </c>
      <c r="F28" s="269">
        <v>0</v>
      </c>
      <c r="G28" s="269">
        <v>0</v>
      </c>
      <c r="H28" s="269">
        <v>0</v>
      </c>
      <c r="I28" s="269">
        <v>0</v>
      </c>
      <c r="J28" s="269">
        <v>0</v>
      </c>
      <c r="K28" s="269">
        <v>0</v>
      </c>
      <c r="L28" s="269">
        <v>0</v>
      </c>
      <c r="M28" s="129">
        <f t="shared" si="3"/>
        <v>0</v>
      </c>
      <c r="N28" s="269">
        <v>0</v>
      </c>
    </row>
    <row r="29" spans="1:14" s="21" customFormat="1" ht="11.25" customHeight="1" thickTop="1" thickBot="1" x14ac:dyDescent="0.25">
      <c r="A29" s="137" t="s">
        <v>166</v>
      </c>
      <c r="B29" s="135">
        <v>2120</v>
      </c>
      <c r="C29" s="216" t="s">
        <v>157</v>
      </c>
      <c r="D29" s="268">
        <v>0</v>
      </c>
      <c r="E29" s="268">
        <v>0</v>
      </c>
      <c r="F29" s="268">
        <v>0</v>
      </c>
      <c r="G29" s="268">
        <v>0</v>
      </c>
      <c r="H29" s="268">
        <v>0</v>
      </c>
      <c r="I29" s="268">
        <v>0</v>
      </c>
      <c r="J29" s="268">
        <v>0</v>
      </c>
      <c r="K29" s="268">
        <v>0</v>
      </c>
      <c r="L29" s="268">
        <v>0</v>
      </c>
      <c r="M29" s="129">
        <f t="shared" si="3"/>
        <v>0</v>
      </c>
      <c r="N29" s="268">
        <v>0</v>
      </c>
    </row>
    <row r="30" spans="1:14" s="21" customFormat="1" ht="11.4" thickTop="1" thickBot="1" x14ac:dyDescent="0.25">
      <c r="A30" s="138" t="s">
        <v>167</v>
      </c>
      <c r="B30" s="64">
        <v>2200</v>
      </c>
      <c r="C30" s="128" t="s">
        <v>160</v>
      </c>
      <c r="D30" s="271">
        <f>SUM(D31:D37)+D44</f>
        <v>0</v>
      </c>
      <c r="E30" s="271">
        <v>0</v>
      </c>
      <c r="F30" s="271">
        <f t="shared" ref="F30:L30" si="5">SUM(F31:F37)+F44</f>
        <v>0</v>
      </c>
      <c r="G30" s="271">
        <f t="shared" si="5"/>
        <v>0</v>
      </c>
      <c r="H30" s="271">
        <f t="shared" si="5"/>
        <v>0</v>
      </c>
      <c r="I30" s="271">
        <f t="shared" si="5"/>
        <v>0</v>
      </c>
      <c r="J30" s="271">
        <f t="shared" si="5"/>
        <v>0</v>
      </c>
      <c r="K30" s="271">
        <f t="shared" si="5"/>
        <v>0</v>
      </c>
      <c r="L30" s="271">
        <f t="shared" si="5"/>
        <v>0</v>
      </c>
      <c r="M30" s="129">
        <f t="shared" si="3"/>
        <v>0</v>
      </c>
      <c r="N30" s="271">
        <f>SUM(N31:N37)+N44</f>
        <v>0</v>
      </c>
    </row>
    <row r="31" spans="1:14" s="21" customFormat="1" ht="11.4" thickTop="1" thickBot="1" x14ac:dyDescent="0.25">
      <c r="A31" s="134" t="s">
        <v>168</v>
      </c>
      <c r="B31" s="135">
        <v>2210</v>
      </c>
      <c r="C31" s="216" t="s">
        <v>162</v>
      </c>
      <c r="D31" s="268">
        <v>0</v>
      </c>
      <c r="E31" s="267">
        <v>0</v>
      </c>
      <c r="F31" s="268">
        <v>0</v>
      </c>
      <c r="G31" s="268">
        <v>0</v>
      </c>
      <c r="H31" s="268">
        <v>0</v>
      </c>
      <c r="I31" s="268">
        <v>0</v>
      </c>
      <c r="J31" s="268">
        <v>0</v>
      </c>
      <c r="K31" s="268">
        <v>0</v>
      </c>
      <c r="L31" s="268">
        <v>0</v>
      </c>
      <c r="M31" s="129">
        <f t="shared" si="3"/>
        <v>0</v>
      </c>
      <c r="N31" s="268">
        <v>0</v>
      </c>
    </row>
    <row r="32" spans="1:14" s="21" customFormat="1" ht="11.4" thickTop="1" thickBot="1" x14ac:dyDescent="0.25">
      <c r="A32" s="134" t="s">
        <v>169</v>
      </c>
      <c r="B32" s="135">
        <v>2220</v>
      </c>
      <c r="C32" s="135">
        <v>100</v>
      </c>
      <c r="D32" s="268">
        <v>0</v>
      </c>
      <c r="E32" s="268">
        <v>0</v>
      </c>
      <c r="F32" s="268">
        <v>0</v>
      </c>
      <c r="G32" s="268">
        <v>0</v>
      </c>
      <c r="H32" s="268">
        <v>0</v>
      </c>
      <c r="I32" s="268">
        <v>0</v>
      </c>
      <c r="J32" s="268">
        <v>0</v>
      </c>
      <c r="K32" s="268">
        <v>0</v>
      </c>
      <c r="L32" s="268">
        <v>0</v>
      </c>
      <c r="M32" s="129">
        <f t="shared" si="3"/>
        <v>0</v>
      </c>
      <c r="N32" s="268">
        <v>0</v>
      </c>
    </row>
    <row r="33" spans="1:14" s="21" customFormat="1" ht="11.4" thickTop="1" thickBot="1" x14ac:dyDescent="0.25">
      <c r="A33" s="134" t="s">
        <v>170</v>
      </c>
      <c r="B33" s="135">
        <v>2230</v>
      </c>
      <c r="C33" s="135">
        <v>110</v>
      </c>
      <c r="D33" s="268">
        <v>0</v>
      </c>
      <c r="E33" s="268">
        <v>0</v>
      </c>
      <c r="F33" s="268">
        <v>0</v>
      </c>
      <c r="G33" s="268">
        <v>0</v>
      </c>
      <c r="H33" s="268">
        <v>0</v>
      </c>
      <c r="I33" s="268">
        <v>0</v>
      </c>
      <c r="J33" s="268">
        <v>0</v>
      </c>
      <c r="K33" s="268">
        <v>0</v>
      </c>
      <c r="L33" s="268">
        <v>0</v>
      </c>
      <c r="M33" s="129">
        <f t="shared" si="3"/>
        <v>0</v>
      </c>
      <c r="N33" s="268">
        <v>0</v>
      </c>
    </row>
    <row r="34" spans="1:14" s="21" customFormat="1" ht="11.4" thickTop="1" thickBot="1" x14ac:dyDescent="0.25">
      <c r="A34" s="134" t="s">
        <v>171</v>
      </c>
      <c r="B34" s="135">
        <v>2240</v>
      </c>
      <c r="C34" s="135">
        <v>120</v>
      </c>
      <c r="D34" s="268">
        <v>0</v>
      </c>
      <c r="E34" s="267">
        <v>0</v>
      </c>
      <c r="F34" s="268">
        <v>0</v>
      </c>
      <c r="G34" s="268">
        <v>0</v>
      </c>
      <c r="H34" s="268">
        <v>0</v>
      </c>
      <c r="I34" s="268">
        <v>0</v>
      </c>
      <c r="J34" s="268">
        <v>0</v>
      </c>
      <c r="K34" s="268">
        <v>0</v>
      </c>
      <c r="L34" s="268">
        <v>0</v>
      </c>
      <c r="M34" s="129">
        <f t="shared" si="3"/>
        <v>0</v>
      </c>
      <c r="N34" s="268">
        <v>0</v>
      </c>
    </row>
    <row r="35" spans="1:14" s="21" customFormat="1" ht="11.4" thickTop="1" thickBot="1" x14ac:dyDescent="0.25">
      <c r="A35" s="134" t="s">
        <v>172</v>
      </c>
      <c r="B35" s="135">
        <v>2250</v>
      </c>
      <c r="C35" s="135">
        <v>130</v>
      </c>
      <c r="D35" s="268">
        <v>0</v>
      </c>
      <c r="E35" s="267">
        <v>0</v>
      </c>
      <c r="F35" s="268">
        <v>0</v>
      </c>
      <c r="G35" s="268">
        <v>0</v>
      </c>
      <c r="H35" s="268">
        <v>0</v>
      </c>
      <c r="I35" s="268">
        <v>0</v>
      </c>
      <c r="J35" s="268">
        <v>0</v>
      </c>
      <c r="K35" s="268">
        <v>0</v>
      </c>
      <c r="L35" s="268">
        <v>0</v>
      </c>
      <c r="M35" s="129">
        <f t="shared" si="3"/>
        <v>0</v>
      </c>
      <c r="N35" s="268">
        <v>0</v>
      </c>
    </row>
    <row r="36" spans="1:14" s="21" customFormat="1" ht="12.75" customHeight="1" thickTop="1" thickBot="1" x14ac:dyDescent="0.25">
      <c r="A36" s="137" t="s">
        <v>173</v>
      </c>
      <c r="B36" s="135">
        <v>2260</v>
      </c>
      <c r="C36" s="135">
        <v>140</v>
      </c>
      <c r="D36" s="268">
        <v>0</v>
      </c>
      <c r="E36" s="267">
        <v>0</v>
      </c>
      <c r="F36" s="268">
        <v>0</v>
      </c>
      <c r="G36" s="268">
        <v>0</v>
      </c>
      <c r="H36" s="268">
        <v>0</v>
      </c>
      <c r="I36" s="268">
        <v>0</v>
      </c>
      <c r="J36" s="268">
        <v>0</v>
      </c>
      <c r="K36" s="268">
        <v>0</v>
      </c>
      <c r="L36" s="268">
        <v>0</v>
      </c>
      <c r="M36" s="129">
        <f t="shared" si="3"/>
        <v>0</v>
      </c>
      <c r="N36" s="268">
        <v>0</v>
      </c>
    </row>
    <row r="37" spans="1:14" s="21" customFormat="1" ht="11.4" thickTop="1" thickBot="1" x14ac:dyDescent="0.25">
      <c r="A37" s="137" t="s">
        <v>174</v>
      </c>
      <c r="B37" s="135">
        <v>2270</v>
      </c>
      <c r="C37" s="135">
        <v>150</v>
      </c>
      <c r="D37" s="267">
        <f>SUM(D38:D43)</f>
        <v>0</v>
      </c>
      <c r="E37" s="268">
        <v>0</v>
      </c>
      <c r="F37" s="267">
        <f t="shared" ref="F37:L37" si="6">SUM(F38:F43)</f>
        <v>0</v>
      </c>
      <c r="G37" s="267">
        <f t="shared" si="6"/>
        <v>0</v>
      </c>
      <c r="H37" s="267">
        <f t="shared" si="6"/>
        <v>0</v>
      </c>
      <c r="I37" s="267">
        <f t="shared" si="6"/>
        <v>0</v>
      </c>
      <c r="J37" s="267">
        <f t="shared" si="6"/>
        <v>0</v>
      </c>
      <c r="K37" s="267">
        <f t="shared" si="6"/>
        <v>0</v>
      </c>
      <c r="L37" s="267">
        <f t="shared" si="6"/>
        <v>0</v>
      </c>
      <c r="M37" s="129">
        <f t="shared" si="3"/>
        <v>0</v>
      </c>
      <c r="N37" s="267">
        <f>SUM(N38:N43)</f>
        <v>0</v>
      </c>
    </row>
    <row r="38" spans="1:14" s="21" customFormat="1" ht="11.4" thickTop="1" thickBot="1" x14ac:dyDescent="0.25">
      <c r="A38" s="136" t="s">
        <v>175</v>
      </c>
      <c r="B38" s="125">
        <v>2271</v>
      </c>
      <c r="C38" s="125">
        <v>160</v>
      </c>
      <c r="D38" s="269">
        <v>0</v>
      </c>
      <c r="E38" s="270">
        <v>0</v>
      </c>
      <c r="F38" s="269">
        <v>0</v>
      </c>
      <c r="G38" s="269">
        <v>0</v>
      </c>
      <c r="H38" s="269">
        <v>0</v>
      </c>
      <c r="I38" s="269">
        <v>0</v>
      </c>
      <c r="J38" s="269">
        <v>0</v>
      </c>
      <c r="K38" s="269">
        <v>0</v>
      </c>
      <c r="L38" s="269">
        <v>0</v>
      </c>
      <c r="M38" s="129">
        <f t="shared" si="3"/>
        <v>0</v>
      </c>
      <c r="N38" s="269">
        <v>0</v>
      </c>
    </row>
    <row r="39" spans="1:14" s="21" customFormat="1" ht="11.4" thickTop="1" thickBot="1" x14ac:dyDescent="0.25">
      <c r="A39" s="136" t="s">
        <v>176</v>
      </c>
      <c r="B39" s="125">
        <v>2272</v>
      </c>
      <c r="C39" s="125">
        <v>170</v>
      </c>
      <c r="D39" s="269">
        <v>0</v>
      </c>
      <c r="E39" s="270">
        <v>0</v>
      </c>
      <c r="F39" s="269">
        <v>0</v>
      </c>
      <c r="G39" s="269">
        <v>0</v>
      </c>
      <c r="H39" s="269">
        <v>0</v>
      </c>
      <c r="I39" s="269">
        <v>0</v>
      </c>
      <c r="J39" s="269">
        <v>0</v>
      </c>
      <c r="K39" s="269">
        <v>0</v>
      </c>
      <c r="L39" s="269">
        <v>0</v>
      </c>
      <c r="M39" s="129">
        <f t="shared" si="3"/>
        <v>0</v>
      </c>
      <c r="N39" s="269">
        <v>0</v>
      </c>
    </row>
    <row r="40" spans="1:14" s="21" customFormat="1" ht="11.4" thickTop="1" thickBot="1" x14ac:dyDescent="0.25">
      <c r="A40" s="136" t="s">
        <v>177</v>
      </c>
      <c r="B40" s="125">
        <v>2273</v>
      </c>
      <c r="C40" s="125">
        <v>180</v>
      </c>
      <c r="D40" s="269">
        <v>0</v>
      </c>
      <c r="E40" s="270">
        <v>0</v>
      </c>
      <c r="F40" s="269">
        <v>0</v>
      </c>
      <c r="G40" s="269">
        <v>0</v>
      </c>
      <c r="H40" s="269">
        <v>0</v>
      </c>
      <c r="I40" s="269">
        <v>0</v>
      </c>
      <c r="J40" s="269">
        <v>0</v>
      </c>
      <c r="K40" s="269">
        <v>0</v>
      </c>
      <c r="L40" s="269">
        <v>0</v>
      </c>
      <c r="M40" s="129">
        <f t="shared" si="3"/>
        <v>0</v>
      </c>
      <c r="N40" s="269">
        <v>0</v>
      </c>
    </row>
    <row r="41" spans="1:14" s="21" customFormat="1" ht="11.4" thickTop="1" thickBot="1" x14ac:dyDescent="0.25">
      <c r="A41" s="136" t="s">
        <v>178</v>
      </c>
      <c r="B41" s="125">
        <v>2274</v>
      </c>
      <c r="C41" s="125">
        <v>190</v>
      </c>
      <c r="D41" s="269">
        <v>0</v>
      </c>
      <c r="E41" s="270">
        <v>0</v>
      </c>
      <c r="F41" s="269">
        <v>0</v>
      </c>
      <c r="G41" s="269">
        <v>0</v>
      </c>
      <c r="H41" s="269">
        <v>0</v>
      </c>
      <c r="I41" s="269">
        <v>0</v>
      </c>
      <c r="J41" s="269">
        <v>0</v>
      </c>
      <c r="K41" s="269">
        <v>0</v>
      </c>
      <c r="L41" s="269">
        <v>0</v>
      </c>
      <c r="M41" s="129">
        <f t="shared" si="3"/>
        <v>0</v>
      </c>
      <c r="N41" s="269">
        <v>0</v>
      </c>
    </row>
    <row r="42" spans="1:14" s="21" customFormat="1" ht="11.4" thickTop="1" thickBot="1" x14ac:dyDescent="0.25">
      <c r="A42" s="136" t="s">
        <v>179</v>
      </c>
      <c r="B42" s="125">
        <v>2275</v>
      </c>
      <c r="C42" s="125">
        <v>200</v>
      </c>
      <c r="D42" s="269">
        <v>0</v>
      </c>
      <c r="E42" s="270">
        <v>0</v>
      </c>
      <c r="F42" s="269">
        <v>0</v>
      </c>
      <c r="G42" s="269">
        <v>0</v>
      </c>
      <c r="H42" s="269">
        <v>0</v>
      </c>
      <c r="I42" s="269">
        <v>0</v>
      </c>
      <c r="J42" s="269">
        <v>0</v>
      </c>
      <c r="K42" s="269">
        <v>0</v>
      </c>
      <c r="L42" s="269">
        <v>0</v>
      </c>
      <c r="M42" s="129">
        <f t="shared" si="3"/>
        <v>0</v>
      </c>
      <c r="N42" s="269">
        <v>0</v>
      </c>
    </row>
    <row r="43" spans="1:14" s="21" customFormat="1" ht="11.4" thickTop="1" thickBot="1" x14ac:dyDescent="0.25">
      <c r="A43" s="136" t="s">
        <v>180</v>
      </c>
      <c r="B43" s="125">
        <v>2276</v>
      </c>
      <c r="C43" s="125">
        <v>210</v>
      </c>
      <c r="D43" s="269">
        <v>0</v>
      </c>
      <c r="E43" s="270">
        <v>0</v>
      </c>
      <c r="F43" s="269">
        <v>0</v>
      </c>
      <c r="G43" s="269">
        <v>0</v>
      </c>
      <c r="H43" s="269">
        <v>0</v>
      </c>
      <c r="I43" s="269">
        <v>0</v>
      </c>
      <c r="J43" s="269">
        <v>0</v>
      </c>
      <c r="K43" s="269">
        <v>0</v>
      </c>
      <c r="L43" s="269">
        <v>0</v>
      </c>
      <c r="M43" s="129">
        <f t="shared" si="3"/>
        <v>0</v>
      </c>
      <c r="N43" s="269">
        <v>0</v>
      </c>
    </row>
    <row r="44" spans="1:14" s="21" customFormat="1" ht="12" customHeight="1" thickTop="1" thickBot="1" x14ac:dyDescent="0.25">
      <c r="A44" s="137" t="s">
        <v>181</v>
      </c>
      <c r="B44" s="135">
        <v>2280</v>
      </c>
      <c r="C44" s="135">
        <v>220</v>
      </c>
      <c r="D44" s="267">
        <f>SUM(D45:D46)</f>
        <v>0</v>
      </c>
      <c r="E44" s="267">
        <v>0</v>
      </c>
      <c r="F44" s="267">
        <f t="shared" ref="F44:L44" si="7">SUM(F45:F46)</f>
        <v>0</v>
      </c>
      <c r="G44" s="267">
        <f t="shared" si="7"/>
        <v>0</v>
      </c>
      <c r="H44" s="267">
        <f t="shared" si="7"/>
        <v>0</v>
      </c>
      <c r="I44" s="267">
        <f t="shared" si="7"/>
        <v>0</v>
      </c>
      <c r="J44" s="267">
        <f t="shared" si="7"/>
        <v>0</v>
      </c>
      <c r="K44" s="267">
        <f t="shared" si="7"/>
        <v>0</v>
      </c>
      <c r="L44" s="267">
        <f t="shared" si="7"/>
        <v>0</v>
      </c>
      <c r="M44" s="129">
        <f t="shared" si="3"/>
        <v>0</v>
      </c>
      <c r="N44" s="267">
        <f>SUM(N45:N46)</f>
        <v>0</v>
      </c>
    </row>
    <row r="45" spans="1:14" s="21" customFormat="1" ht="12" customHeight="1" thickTop="1" thickBot="1" x14ac:dyDescent="0.25">
      <c r="A45" s="139" t="s">
        <v>182</v>
      </c>
      <c r="B45" s="125">
        <v>2281</v>
      </c>
      <c r="C45" s="125">
        <v>230</v>
      </c>
      <c r="D45" s="269">
        <v>0</v>
      </c>
      <c r="E45" s="269">
        <v>0</v>
      </c>
      <c r="F45" s="269">
        <v>0</v>
      </c>
      <c r="G45" s="269">
        <v>0</v>
      </c>
      <c r="H45" s="269">
        <v>0</v>
      </c>
      <c r="I45" s="269">
        <v>0</v>
      </c>
      <c r="J45" s="269">
        <v>0</v>
      </c>
      <c r="K45" s="269">
        <v>0</v>
      </c>
      <c r="L45" s="269">
        <v>0</v>
      </c>
      <c r="M45" s="129">
        <f t="shared" si="3"/>
        <v>0</v>
      </c>
      <c r="N45" s="269">
        <v>0</v>
      </c>
    </row>
    <row r="46" spans="1:14" s="21" customFormat="1" ht="12" customHeight="1" thickTop="1" thickBot="1" x14ac:dyDescent="0.25">
      <c r="A46" s="136" t="s">
        <v>183</v>
      </c>
      <c r="B46" s="125">
        <v>2282</v>
      </c>
      <c r="C46" s="125">
        <v>240</v>
      </c>
      <c r="D46" s="269">
        <v>0</v>
      </c>
      <c r="E46" s="269">
        <v>0</v>
      </c>
      <c r="F46" s="269">
        <v>0</v>
      </c>
      <c r="G46" s="269">
        <v>0</v>
      </c>
      <c r="H46" s="269">
        <v>0</v>
      </c>
      <c r="I46" s="269">
        <v>0</v>
      </c>
      <c r="J46" s="269">
        <v>0</v>
      </c>
      <c r="K46" s="269">
        <v>0</v>
      </c>
      <c r="L46" s="269">
        <v>0</v>
      </c>
      <c r="M46" s="129">
        <f t="shared" si="3"/>
        <v>0</v>
      </c>
      <c r="N46" s="269">
        <v>0</v>
      </c>
    </row>
    <row r="47" spans="1:14" s="21" customFormat="1" ht="11.4" thickTop="1" thickBot="1" x14ac:dyDescent="0.25">
      <c r="A47" s="133" t="s">
        <v>184</v>
      </c>
      <c r="B47" s="64">
        <v>2400</v>
      </c>
      <c r="C47" s="64">
        <v>250</v>
      </c>
      <c r="D47" s="271">
        <f t="shared" ref="D47:L47" si="8">SUM(D48:D49)</f>
        <v>0</v>
      </c>
      <c r="E47" s="271">
        <f t="shared" si="8"/>
        <v>0</v>
      </c>
      <c r="F47" s="271">
        <f>SUM(F48:F49)</f>
        <v>0</v>
      </c>
      <c r="G47" s="271">
        <f>SUM(G48:G49)</f>
        <v>0</v>
      </c>
      <c r="H47" s="271">
        <f t="shared" si="8"/>
        <v>0</v>
      </c>
      <c r="I47" s="271">
        <f t="shared" si="8"/>
        <v>0</v>
      </c>
      <c r="J47" s="271">
        <f t="shared" si="8"/>
        <v>0</v>
      </c>
      <c r="K47" s="271">
        <f>SUM(K48:K49)</f>
        <v>0</v>
      </c>
      <c r="L47" s="271">
        <f t="shared" si="8"/>
        <v>0</v>
      </c>
      <c r="M47" s="129">
        <f t="shared" si="3"/>
        <v>0</v>
      </c>
      <c r="N47" s="271">
        <f>SUM(N48:N49)</f>
        <v>0</v>
      </c>
    </row>
    <row r="48" spans="1:14" s="21" customFormat="1" ht="11.4" thickTop="1" thickBot="1" x14ac:dyDescent="0.25">
      <c r="A48" s="140" t="s">
        <v>185</v>
      </c>
      <c r="B48" s="135">
        <v>2410</v>
      </c>
      <c r="C48" s="135">
        <v>260</v>
      </c>
      <c r="D48" s="268">
        <v>0</v>
      </c>
      <c r="E48" s="267">
        <v>0</v>
      </c>
      <c r="F48" s="268">
        <v>0</v>
      </c>
      <c r="G48" s="268">
        <v>0</v>
      </c>
      <c r="H48" s="268">
        <v>0</v>
      </c>
      <c r="I48" s="268">
        <v>0</v>
      </c>
      <c r="J48" s="268">
        <v>0</v>
      </c>
      <c r="K48" s="268">
        <v>0</v>
      </c>
      <c r="L48" s="268">
        <v>0</v>
      </c>
      <c r="M48" s="129">
        <f t="shared" si="3"/>
        <v>0</v>
      </c>
      <c r="N48" s="268">
        <v>0</v>
      </c>
    </row>
    <row r="49" spans="1:14" s="21" customFormat="1" ht="11.4" thickTop="1" thickBot="1" x14ac:dyDescent="0.25">
      <c r="A49" s="140" t="s">
        <v>186</v>
      </c>
      <c r="B49" s="135">
        <v>2420</v>
      </c>
      <c r="C49" s="135">
        <v>270</v>
      </c>
      <c r="D49" s="268">
        <v>0</v>
      </c>
      <c r="E49" s="267">
        <v>0</v>
      </c>
      <c r="F49" s="268">
        <v>0</v>
      </c>
      <c r="G49" s="268">
        <v>0</v>
      </c>
      <c r="H49" s="268">
        <v>0</v>
      </c>
      <c r="I49" s="268">
        <v>0</v>
      </c>
      <c r="J49" s="268">
        <v>0</v>
      </c>
      <c r="K49" s="268">
        <v>0</v>
      </c>
      <c r="L49" s="268">
        <v>0</v>
      </c>
      <c r="M49" s="129">
        <f t="shared" si="3"/>
        <v>0</v>
      </c>
      <c r="N49" s="268">
        <v>0</v>
      </c>
    </row>
    <row r="50" spans="1:14" s="21" customFormat="1" ht="11.25" customHeight="1" thickTop="1" thickBot="1" x14ac:dyDescent="0.25">
      <c r="A50" s="141" t="s">
        <v>187</v>
      </c>
      <c r="B50" s="64">
        <v>2600</v>
      </c>
      <c r="C50" s="64">
        <v>280</v>
      </c>
      <c r="D50" s="271">
        <f t="shared" ref="D50:L50" si="9">SUM(D51:D53)</f>
        <v>0</v>
      </c>
      <c r="E50" s="271">
        <f t="shared" si="9"/>
        <v>0</v>
      </c>
      <c r="F50" s="271">
        <f>SUM(F51:F53)</f>
        <v>0</v>
      </c>
      <c r="G50" s="271">
        <f>SUM(G51:G53)</f>
        <v>0</v>
      </c>
      <c r="H50" s="271">
        <f t="shared" si="9"/>
        <v>0</v>
      </c>
      <c r="I50" s="271">
        <f t="shared" si="9"/>
        <v>0</v>
      </c>
      <c r="J50" s="271">
        <f t="shared" si="9"/>
        <v>0</v>
      </c>
      <c r="K50" s="271">
        <f>SUM(K51:K53)</f>
        <v>0</v>
      </c>
      <c r="L50" s="271">
        <f t="shared" si="9"/>
        <v>0</v>
      </c>
      <c r="M50" s="129">
        <f t="shared" si="3"/>
        <v>0</v>
      </c>
      <c r="N50" s="271">
        <f>SUM(N51:N53)</f>
        <v>0</v>
      </c>
    </row>
    <row r="51" spans="1:14" s="21" customFormat="1" ht="11.25" customHeight="1" thickTop="1" thickBot="1" x14ac:dyDescent="0.25">
      <c r="A51" s="137" t="s">
        <v>188</v>
      </c>
      <c r="B51" s="135">
        <v>2610</v>
      </c>
      <c r="C51" s="135">
        <v>290</v>
      </c>
      <c r="D51" s="272">
        <v>0</v>
      </c>
      <c r="E51" s="273">
        <v>0</v>
      </c>
      <c r="F51" s="272">
        <v>0</v>
      </c>
      <c r="G51" s="272">
        <v>0</v>
      </c>
      <c r="H51" s="272">
        <v>0</v>
      </c>
      <c r="I51" s="272">
        <v>0</v>
      </c>
      <c r="J51" s="272">
        <v>0</v>
      </c>
      <c r="K51" s="272">
        <v>0</v>
      </c>
      <c r="L51" s="272">
        <v>0</v>
      </c>
      <c r="M51" s="129">
        <f t="shared" si="3"/>
        <v>0</v>
      </c>
      <c r="N51" s="272">
        <v>0</v>
      </c>
    </row>
    <row r="52" spans="1:14" s="21" customFormat="1" ht="11.4" thickTop="1" thickBot="1" x14ac:dyDescent="0.25">
      <c r="A52" s="137" t="s">
        <v>189</v>
      </c>
      <c r="B52" s="135">
        <v>2620</v>
      </c>
      <c r="C52" s="135">
        <v>300</v>
      </c>
      <c r="D52" s="272">
        <v>0</v>
      </c>
      <c r="E52" s="273">
        <v>0</v>
      </c>
      <c r="F52" s="272">
        <v>0</v>
      </c>
      <c r="G52" s="272">
        <v>0</v>
      </c>
      <c r="H52" s="272">
        <v>0</v>
      </c>
      <c r="I52" s="272">
        <v>0</v>
      </c>
      <c r="J52" s="272">
        <v>0</v>
      </c>
      <c r="K52" s="272">
        <v>0</v>
      </c>
      <c r="L52" s="272">
        <v>0</v>
      </c>
      <c r="M52" s="129">
        <f t="shared" si="3"/>
        <v>0</v>
      </c>
      <c r="N52" s="272">
        <v>0</v>
      </c>
    </row>
    <row r="53" spans="1:14" s="21" customFormat="1" ht="12" customHeight="1" thickTop="1" thickBot="1" x14ac:dyDescent="0.25">
      <c r="A53" s="140" t="s">
        <v>190</v>
      </c>
      <c r="B53" s="135">
        <v>2630</v>
      </c>
      <c r="C53" s="135">
        <v>310</v>
      </c>
      <c r="D53" s="272">
        <v>0</v>
      </c>
      <c r="E53" s="273">
        <v>0</v>
      </c>
      <c r="F53" s="272">
        <v>0</v>
      </c>
      <c r="G53" s="272">
        <v>0</v>
      </c>
      <c r="H53" s="272">
        <v>0</v>
      </c>
      <c r="I53" s="272">
        <v>0</v>
      </c>
      <c r="J53" s="272">
        <v>0</v>
      </c>
      <c r="K53" s="272">
        <v>0</v>
      </c>
      <c r="L53" s="272">
        <v>0</v>
      </c>
      <c r="M53" s="129">
        <f t="shared" si="3"/>
        <v>0</v>
      </c>
      <c r="N53" s="272">
        <v>0</v>
      </c>
    </row>
    <row r="54" spans="1:14" s="21" customFormat="1" ht="11.4" thickTop="1" thickBot="1" x14ac:dyDescent="0.25">
      <c r="A54" s="138" t="s">
        <v>191</v>
      </c>
      <c r="B54" s="64">
        <v>2700</v>
      </c>
      <c r="C54" s="64">
        <v>320</v>
      </c>
      <c r="D54" s="274">
        <f t="shared" ref="D54:L54" si="10">SUM(D55:D57)</f>
        <v>0</v>
      </c>
      <c r="E54" s="274">
        <v>0</v>
      </c>
      <c r="F54" s="274">
        <f>SUM(F55:F57)</f>
        <v>0</v>
      </c>
      <c r="G54" s="274">
        <f>SUM(G55:G57)</f>
        <v>0</v>
      </c>
      <c r="H54" s="274">
        <f t="shared" si="10"/>
        <v>0</v>
      </c>
      <c r="I54" s="274">
        <f t="shared" si="10"/>
        <v>0</v>
      </c>
      <c r="J54" s="274">
        <f t="shared" si="10"/>
        <v>0</v>
      </c>
      <c r="K54" s="274">
        <f>SUM(K55:K57)</f>
        <v>0</v>
      </c>
      <c r="L54" s="274">
        <f t="shared" si="10"/>
        <v>0</v>
      </c>
      <c r="M54" s="129">
        <f t="shared" si="3"/>
        <v>0</v>
      </c>
      <c r="N54" s="274">
        <f>SUM(N55:N57)</f>
        <v>0</v>
      </c>
    </row>
    <row r="55" spans="1:14" s="21" customFormat="1" ht="11.4" thickTop="1" thickBot="1" x14ac:dyDescent="0.25">
      <c r="A55" s="137" t="s">
        <v>192</v>
      </c>
      <c r="B55" s="135">
        <v>2710</v>
      </c>
      <c r="C55" s="135">
        <v>330</v>
      </c>
      <c r="D55" s="272">
        <v>0</v>
      </c>
      <c r="E55" s="273">
        <v>0</v>
      </c>
      <c r="F55" s="272">
        <v>0</v>
      </c>
      <c r="G55" s="272">
        <v>0</v>
      </c>
      <c r="H55" s="272">
        <v>0</v>
      </c>
      <c r="I55" s="272">
        <v>0</v>
      </c>
      <c r="J55" s="272">
        <v>0</v>
      </c>
      <c r="K55" s="272">
        <v>0</v>
      </c>
      <c r="L55" s="272">
        <v>0</v>
      </c>
      <c r="M55" s="129">
        <f t="shared" si="3"/>
        <v>0</v>
      </c>
      <c r="N55" s="272">
        <v>0</v>
      </c>
    </row>
    <row r="56" spans="1:14" s="21" customFormat="1" ht="11.4" thickTop="1" thickBot="1" x14ac:dyDescent="0.25">
      <c r="A56" s="137" t="s">
        <v>193</v>
      </c>
      <c r="B56" s="135">
        <v>2720</v>
      </c>
      <c r="C56" s="135">
        <v>340</v>
      </c>
      <c r="D56" s="272">
        <v>0</v>
      </c>
      <c r="E56" s="273">
        <v>0</v>
      </c>
      <c r="F56" s="272">
        <v>0</v>
      </c>
      <c r="G56" s="272">
        <v>0</v>
      </c>
      <c r="H56" s="272">
        <v>0</v>
      </c>
      <c r="I56" s="272">
        <v>0</v>
      </c>
      <c r="J56" s="272">
        <v>0</v>
      </c>
      <c r="K56" s="272">
        <v>0</v>
      </c>
      <c r="L56" s="272">
        <v>0</v>
      </c>
      <c r="M56" s="129">
        <f t="shared" si="3"/>
        <v>0</v>
      </c>
      <c r="N56" s="272">
        <v>0</v>
      </c>
    </row>
    <row r="57" spans="1:14" s="21" customFormat="1" ht="11.4" thickTop="1" thickBot="1" x14ac:dyDescent="0.25">
      <c r="A57" s="137" t="s">
        <v>194</v>
      </c>
      <c r="B57" s="135">
        <v>2730</v>
      </c>
      <c r="C57" s="135">
        <v>350</v>
      </c>
      <c r="D57" s="272">
        <v>0</v>
      </c>
      <c r="E57" s="273">
        <v>0</v>
      </c>
      <c r="F57" s="272">
        <v>0</v>
      </c>
      <c r="G57" s="272">
        <v>0</v>
      </c>
      <c r="H57" s="272">
        <v>0</v>
      </c>
      <c r="I57" s="272">
        <v>0</v>
      </c>
      <c r="J57" s="272">
        <v>0</v>
      </c>
      <c r="K57" s="272">
        <v>0</v>
      </c>
      <c r="L57" s="272">
        <v>0</v>
      </c>
      <c r="M57" s="129">
        <f t="shared" si="3"/>
        <v>0</v>
      </c>
      <c r="N57" s="272">
        <v>0</v>
      </c>
    </row>
    <row r="58" spans="1:14" s="21" customFormat="1" ht="11.4" thickTop="1" thickBot="1" x14ac:dyDescent="0.25">
      <c r="A58" s="138" t="s">
        <v>195</v>
      </c>
      <c r="B58" s="64">
        <v>2800</v>
      </c>
      <c r="C58" s="64">
        <v>360</v>
      </c>
      <c r="D58" s="275">
        <v>0</v>
      </c>
      <c r="E58" s="274">
        <v>0</v>
      </c>
      <c r="F58" s="275">
        <v>0</v>
      </c>
      <c r="G58" s="275">
        <v>0</v>
      </c>
      <c r="H58" s="275">
        <v>0</v>
      </c>
      <c r="I58" s="275">
        <v>0</v>
      </c>
      <c r="J58" s="275">
        <v>0</v>
      </c>
      <c r="K58" s="275">
        <v>0</v>
      </c>
      <c r="L58" s="275">
        <v>0</v>
      </c>
      <c r="M58" s="129">
        <f t="shared" si="3"/>
        <v>0</v>
      </c>
      <c r="N58" s="275">
        <v>0</v>
      </c>
    </row>
    <row r="59" spans="1:14" s="21" customFormat="1" ht="11.4" thickTop="1" thickBot="1" x14ac:dyDescent="0.25">
      <c r="A59" s="64" t="s">
        <v>196</v>
      </c>
      <c r="B59" s="64">
        <v>3000</v>
      </c>
      <c r="C59" s="64">
        <v>370</v>
      </c>
      <c r="D59" s="274">
        <f t="shared" ref="D59:L59" si="11">D60+D74</f>
        <v>0</v>
      </c>
      <c r="E59" s="274">
        <f t="shared" si="11"/>
        <v>0</v>
      </c>
      <c r="F59" s="274">
        <f>F60+F74</f>
        <v>0</v>
      </c>
      <c r="G59" s="274">
        <f>G60+G74</f>
        <v>0</v>
      </c>
      <c r="H59" s="274">
        <f t="shared" si="11"/>
        <v>0</v>
      </c>
      <c r="I59" s="274">
        <f t="shared" si="11"/>
        <v>0</v>
      </c>
      <c r="J59" s="274">
        <f t="shared" si="11"/>
        <v>0</v>
      </c>
      <c r="K59" s="274">
        <f>K60+K74</f>
        <v>0</v>
      </c>
      <c r="L59" s="274">
        <f t="shared" si="11"/>
        <v>0</v>
      </c>
      <c r="M59" s="129">
        <f t="shared" si="3"/>
        <v>0</v>
      </c>
      <c r="N59" s="274">
        <f>N60+N74</f>
        <v>0</v>
      </c>
    </row>
    <row r="60" spans="1:14" s="21" customFormat="1" ht="11.4" thickTop="1" thickBot="1" x14ac:dyDescent="0.25">
      <c r="A60" s="133" t="s">
        <v>197</v>
      </c>
      <c r="B60" s="64">
        <v>3100</v>
      </c>
      <c r="C60" s="64">
        <v>380</v>
      </c>
      <c r="D60" s="274">
        <f t="shared" ref="D60:L60" si="12">D61+D62+D65+D68+D72+D73</f>
        <v>0</v>
      </c>
      <c r="E60" s="274">
        <f t="shared" si="12"/>
        <v>0</v>
      </c>
      <c r="F60" s="274">
        <f>F61+F62+F65+F68+F72+F73</f>
        <v>0</v>
      </c>
      <c r="G60" s="274">
        <f>G61+G62+G65+G68+G72+G73</f>
        <v>0</v>
      </c>
      <c r="H60" s="274">
        <f t="shared" si="12"/>
        <v>0</v>
      </c>
      <c r="I60" s="274">
        <f t="shared" si="12"/>
        <v>0</v>
      </c>
      <c r="J60" s="274">
        <f t="shared" si="12"/>
        <v>0</v>
      </c>
      <c r="K60" s="274">
        <f>K61+K62+K65+K68+K72+K73</f>
        <v>0</v>
      </c>
      <c r="L60" s="274">
        <f t="shared" si="12"/>
        <v>0</v>
      </c>
      <c r="M60" s="129">
        <f t="shared" si="3"/>
        <v>0</v>
      </c>
      <c r="N60" s="274">
        <f>N61+N62+N65+N68+N72+N73</f>
        <v>0</v>
      </c>
    </row>
    <row r="61" spans="1:14" s="21" customFormat="1" ht="11.4" thickTop="1" thickBot="1" x14ac:dyDescent="0.25">
      <c r="A61" s="137" t="s">
        <v>198</v>
      </c>
      <c r="B61" s="135">
        <v>3110</v>
      </c>
      <c r="C61" s="135">
        <v>390</v>
      </c>
      <c r="D61" s="272">
        <v>0</v>
      </c>
      <c r="E61" s="273">
        <v>0</v>
      </c>
      <c r="F61" s="272">
        <v>0</v>
      </c>
      <c r="G61" s="272">
        <v>0</v>
      </c>
      <c r="H61" s="272">
        <v>0</v>
      </c>
      <c r="I61" s="272">
        <v>0</v>
      </c>
      <c r="J61" s="272">
        <v>0</v>
      </c>
      <c r="K61" s="272">
        <v>0</v>
      </c>
      <c r="L61" s="272">
        <v>0</v>
      </c>
      <c r="M61" s="129">
        <f t="shared" si="3"/>
        <v>0</v>
      </c>
      <c r="N61" s="272">
        <v>0</v>
      </c>
    </row>
    <row r="62" spans="1:14" s="21" customFormat="1" ht="11.4" thickTop="1" thickBot="1" x14ac:dyDescent="0.25">
      <c r="A62" s="140" t="s">
        <v>199</v>
      </c>
      <c r="B62" s="135">
        <v>3120</v>
      </c>
      <c r="C62" s="135">
        <v>400</v>
      </c>
      <c r="D62" s="276">
        <f t="shared" ref="D62:L62" si="13">SUM(D63:D64)</f>
        <v>0</v>
      </c>
      <c r="E62" s="276">
        <f t="shared" si="13"/>
        <v>0</v>
      </c>
      <c r="F62" s="276">
        <f>SUM(F63:F64)</f>
        <v>0</v>
      </c>
      <c r="G62" s="276">
        <f>SUM(G63:G64)</f>
        <v>0</v>
      </c>
      <c r="H62" s="276">
        <f t="shared" si="13"/>
        <v>0</v>
      </c>
      <c r="I62" s="276">
        <f t="shared" si="13"/>
        <v>0</v>
      </c>
      <c r="J62" s="276">
        <f t="shared" si="13"/>
        <v>0</v>
      </c>
      <c r="K62" s="276">
        <f>SUM(K63:K64)</f>
        <v>0</v>
      </c>
      <c r="L62" s="276">
        <f t="shared" si="13"/>
        <v>0</v>
      </c>
      <c r="M62" s="129">
        <f t="shared" si="3"/>
        <v>0</v>
      </c>
      <c r="N62" s="276">
        <f>SUM(N63:N64)</f>
        <v>0</v>
      </c>
    </row>
    <row r="63" spans="1:14" s="21" customFormat="1" ht="11.4" thickTop="1" thickBot="1" x14ac:dyDescent="0.25">
      <c r="A63" s="136" t="s">
        <v>200</v>
      </c>
      <c r="B63" s="125">
        <v>3121</v>
      </c>
      <c r="C63" s="125">
        <v>410</v>
      </c>
      <c r="D63" s="250">
        <v>0</v>
      </c>
      <c r="E63" s="277">
        <v>0</v>
      </c>
      <c r="F63" s="250">
        <v>0</v>
      </c>
      <c r="G63" s="250">
        <v>0</v>
      </c>
      <c r="H63" s="250">
        <v>0</v>
      </c>
      <c r="I63" s="250">
        <v>0</v>
      </c>
      <c r="J63" s="250">
        <v>0</v>
      </c>
      <c r="K63" s="250">
        <v>0</v>
      </c>
      <c r="L63" s="250">
        <v>0</v>
      </c>
      <c r="M63" s="129">
        <f t="shared" si="3"/>
        <v>0</v>
      </c>
      <c r="N63" s="250">
        <v>0</v>
      </c>
    </row>
    <row r="64" spans="1:14" s="21" customFormat="1" ht="11.4" thickTop="1" thickBot="1" x14ac:dyDescent="0.25">
      <c r="A64" s="136" t="s">
        <v>201</v>
      </c>
      <c r="B64" s="125">
        <v>3122</v>
      </c>
      <c r="C64" s="125">
        <v>420</v>
      </c>
      <c r="D64" s="250">
        <v>0</v>
      </c>
      <c r="E64" s="277">
        <v>0</v>
      </c>
      <c r="F64" s="250">
        <v>0</v>
      </c>
      <c r="G64" s="250">
        <v>0</v>
      </c>
      <c r="H64" s="250">
        <v>0</v>
      </c>
      <c r="I64" s="250">
        <v>0</v>
      </c>
      <c r="J64" s="250">
        <v>0</v>
      </c>
      <c r="K64" s="250">
        <v>0</v>
      </c>
      <c r="L64" s="250">
        <v>0</v>
      </c>
      <c r="M64" s="129">
        <f t="shared" si="3"/>
        <v>0</v>
      </c>
      <c r="N64" s="250">
        <v>0</v>
      </c>
    </row>
    <row r="65" spans="1:14" s="21" customFormat="1" ht="11.4" thickTop="1" thickBot="1" x14ac:dyDescent="0.25">
      <c r="A65" s="134" t="s">
        <v>202</v>
      </c>
      <c r="B65" s="135">
        <v>3130</v>
      </c>
      <c r="C65" s="135">
        <v>430</v>
      </c>
      <c r="D65" s="273">
        <f t="shared" ref="D65:L65" si="14">SUM(D66:D67)</f>
        <v>0</v>
      </c>
      <c r="E65" s="273">
        <f t="shared" si="14"/>
        <v>0</v>
      </c>
      <c r="F65" s="273">
        <f>SUM(F66:F67)</f>
        <v>0</v>
      </c>
      <c r="G65" s="273">
        <f>SUM(G66:G67)</f>
        <v>0</v>
      </c>
      <c r="H65" s="273">
        <f t="shared" si="14"/>
        <v>0</v>
      </c>
      <c r="I65" s="273">
        <f t="shared" si="14"/>
        <v>0</v>
      </c>
      <c r="J65" s="273">
        <f t="shared" si="14"/>
        <v>0</v>
      </c>
      <c r="K65" s="273">
        <f>SUM(K66:K67)</f>
        <v>0</v>
      </c>
      <c r="L65" s="273">
        <f t="shared" si="14"/>
        <v>0</v>
      </c>
      <c r="M65" s="129">
        <f t="shared" si="3"/>
        <v>0</v>
      </c>
      <c r="N65" s="273">
        <f>SUM(N66:N67)</f>
        <v>0</v>
      </c>
    </row>
    <row r="66" spans="1:14" s="21" customFormat="1" ht="11.4" thickTop="1" thickBot="1" x14ac:dyDescent="0.25">
      <c r="A66" s="136" t="s">
        <v>203</v>
      </c>
      <c r="B66" s="125">
        <v>3131</v>
      </c>
      <c r="C66" s="125">
        <v>440</v>
      </c>
      <c r="D66" s="250">
        <v>0</v>
      </c>
      <c r="E66" s="277">
        <v>0</v>
      </c>
      <c r="F66" s="250">
        <v>0</v>
      </c>
      <c r="G66" s="250">
        <v>0</v>
      </c>
      <c r="H66" s="250">
        <v>0</v>
      </c>
      <c r="I66" s="250">
        <v>0</v>
      </c>
      <c r="J66" s="250">
        <v>0</v>
      </c>
      <c r="K66" s="250">
        <v>0</v>
      </c>
      <c r="L66" s="250">
        <v>0</v>
      </c>
      <c r="M66" s="129">
        <f t="shared" si="3"/>
        <v>0</v>
      </c>
      <c r="N66" s="250">
        <v>0</v>
      </c>
    </row>
    <row r="67" spans="1:14" s="21" customFormat="1" ht="11.4" thickTop="1" thickBot="1" x14ac:dyDescent="0.25">
      <c r="A67" s="136" t="s">
        <v>204</v>
      </c>
      <c r="B67" s="125">
        <v>3132</v>
      </c>
      <c r="C67" s="125">
        <v>450</v>
      </c>
      <c r="D67" s="250">
        <v>0</v>
      </c>
      <c r="E67" s="277">
        <v>0</v>
      </c>
      <c r="F67" s="250">
        <v>0</v>
      </c>
      <c r="G67" s="250">
        <v>0</v>
      </c>
      <c r="H67" s="250">
        <v>0</v>
      </c>
      <c r="I67" s="250">
        <v>0</v>
      </c>
      <c r="J67" s="250">
        <v>0</v>
      </c>
      <c r="K67" s="250">
        <v>0</v>
      </c>
      <c r="L67" s="250">
        <v>0</v>
      </c>
      <c r="M67" s="129">
        <f t="shared" si="3"/>
        <v>0</v>
      </c>
      <c r="N67" s="250">
        <v>0</v>
      </c>
    </row>
    <row r="68" spans="1:14" s="21" customFormat="1" ht="11.4" thickTop="1" thickBot="1" x14ac:dyDescent="0.25">
      <c r="A68" s="134" t="s">
        <v>205</v>
      </c>
      <c r="B68" s="135">
        <v>3140</v>
      </c>
      <c r="C68" s="135">
        <v>460</v>
      </c>
      <c r="D68" s="273">
        <f t="shared" ref="D68:L68" si="15">SUM(D69:D71)</f>
        <v>0</v>
      </c>
      <c r="E68" s="273">
        <f t="shared" si="15"/>
        <v>0</v>
      </c>
      <c r="F68" s="273">
        <f>SUM(F69:F71)</f>
        <v>0</v>
      </c>
      <c r="G68" s="273">
        <f>SUM(G69:G71)</f>
        <v>0</v>
      </c>
      <c r="H68" s="273">
        <f t="shared" si="15"/>
        <v>0</v>
      </c>
      <c r="I68" s="273">
        <f t="shared" si="15"/>
        <v>0</v>
      </c>
      <c r="J68" s="273">
        <f t="shared" si="15"/>
        <v>0</v>
      </c>
      <c r="K68" s="273">
        <f>SUM(K69:K71)</f>
        <v>0</v>
      </c>
      <c r="L68" s="273">
        <f t="shared" si="15"/>
        <v>0</v>
      </c>
      <c r="M68" s="129">
        <f t="shared" si="3"/>
        <v>0</v>
      </c>
      <c r="N68" s="273">
        <f>SUM(N69:N71)</f>
        <v>0</v>
      </c>
    </row>
    <row r="69" spans="1:14" s="21" customFormat="1" ht="13.2" thickTop="1" thickBot="1" x14ac:dyDescent="0.25">
      <c r="A69" s="57" t="s">
        <v>206</v>
      </c>
      <c r="B69" s="125">
        <v>3141</v>
      </c>
      <c r="C69" s="125">
        <v>470</v>
      </c>
      <c r="D69" s="250">
        <v>0</v>
      </c>
      <c r="E69" s="277">
        <v>0</v>
      </c>
      <c r="F69" s="250">
        <v>0</v>
      </c>
      <c r="G69" s="250">
        <v>0</v>
      </c>
      <c r="H69" s="250">
        <v>0</v>
      </c>
      <c r="I69" s="250">
        <v>0</v>
      </c>
      <c r="J69" s="250">
        <v>0</v>
      </c>
      <c r="K69" s="250">
        <v>0</v>
      </c>
      <c r="L69" s="250">
        <v>0</v>
      </c>
      <c r="M69" s="129">
        <f t="shared" si="3"/>
        <v>0</v>
      </c>
      <c r="N69" s="250">
        <v>0</v>
      </c>
    </row>
    <row r="70" spans="1:14" s="21" customFormat="1" ht="13.2" thickTop="1" thickBot="1" x14ac:dyDescent="0.25">
      <c r="A70" s="57" t="s">
        <v>207</v>
      </c>
      <c r="B70" s="125">
        <v>3142</v>
      </c>
      <c r="C70" s="125">
        <v>480</v>
      </c>
      <c r="D70" s="250">
        <v>0</v>
      </c>
      <c r="E70" s="277">
        <v>0</v>
      </c>
      <c r="F70" s="250">
        <v>0</v>
      </c>
      <c r="G70" s="250">
        <v>0</v>
      </c>
      <c r="H70" s="250">
        <v>0</v>
      </c>
      <c r="I70" s="250">
        <v>0</v>
      </c>
      <c r="J70" s="250">
        <v>0</v>
      </c>
      <c r="K70" s="250">
        <v>0</v>
      </c>
      <c r="L70" s="250">
        <v>0</v>
      </c>
      <c r="M70" s="129">
        <f t="shared" si="3"/>
        <v>0</v>
      </c>
      <c r="N70" s="250">
        <v>0</v>
      </c>
    </row>
    <row r="71" spans="1:14" s="21" customFormat="1" ht="13.2" thickTop="1" thickBot="1" x14ac:dyDescent="0.25">
      <c r="A71" s="57" t="s">
        <v>208</v>
      </c>
      <c r="B71" s="125">
        <v>3143</v>
      </c>
      <c r="C71" s="125">
        <v>490</v>
      </c>
      <c r="D71" s="250">
        <v>0</v>
      </c>
      <c r="E71" s="277">
        <v>0</v>
      </c>
      <c r="F71" s="250">
        <v>0</v>
      </c>
      <c r="G71" s="250">
        <v>0</v>
      </c>
      <c r="H71" s="250">
        <v>0</v>
      </c>
      <c r="I71" s="250">
        <v>0</v>
      </c>
      <c r="J71" s="250">
        <v>0</v>
      </c>
      <c r="K71" s="250">
        <v>0</v>
      </c>
      <c r="L71" s="250">
        <v>0</v>
      </c>
      <c r="M71" s="129">
        <f t="shared" si="3"/>
        <v>0</v>
      </c>
      <c r="N71" s="250">
        <v>0</v>
      </c>
    </row>
    <row r="72" spans="1:14" s="21" customFormat="1" ht="11.4" thickTop="1" thickBot="1" x14ac:dyDescent="0.25">
      <c r="A72" s="134" t="s">
        <v>209</v>
      </c>
      <c r="B72" s="135">
        <v>3150</v>
      </c>
      <c r="C72" s="135">
        <v>500</v>
      </c>
      <c r="D72" s="272">
        <v>0</v>
      </c>
      <c r="E72" s="273">
        <v>0</v>
      </c>
      <c r="F72" s="272">
        <v>0</v>
      </c>
      <c r="G72" s="272">
        <v>0</v>
      </c>
      <c r="H72" s="272">
        <v>0</v>
      </c>
      <c r="I72" s="272">
        <v>0</v>
      </c>
      <c r="J72" s="272">
        <v>0</v>
      </c>
      <c r="K72" s="272">
        <v>0</v>
      </c>
      <c r="L72" s="272">
        <v>0</v>
      </c>
      <c r="M72" s="129">
        <f t="shared" si="3"/>
        <v>0</v>
      </c>
      <c r="N72" s="272">
        <v>0</v>
      </c>
    </row>
    <row r="73" spans="1:14" s="21" customFormat="1" ht="11.4" thickTop="1" thickBot="1" x14ac:dyDescent="0.25">
      <c r="A73" s="134" t="s">
        <v>210</v>
      </c>
      <c r="B73" s="135">
        <v>3160</v>
      </c>
      <c r="C73" s="135">
        <v>510</v>
      </c>
      <c r="D73" s="272">
        <v>0</v>
      </c>
      <c r="E73" s="273">
        <v>0</v>
      </c>
      <c r="F73" s="272">
        <v>0</v>
      </c>
      <c r="G73" s="272">
        <v>0</v>
      </c>
      <c r="H73" s="272">
        <v>0</v>
      </c>
      <c r="I73" s="272">
        <v>0</v>
      </c>
      <c r="J73" s="272">
        <v>0</v>
      </c>
      <c r="K73" s="272">
        <v>0</v>
      </c>
      <c r="L73" s="272">
        <v>0</v>
      </c>
      <c r="M73" s="129">
        <f t="shared" si="3"/>
        <v>0</v>
      </c>
      <c r="N73" s="272">
        <v>0</v>
      </c>
    </row>
    <row r="74" spans="1:14" s="21" customFormat="1" ht="11.4" thickTop="1" thickBot="1" x14ac:dyDescent="0.25">
      <c r="A74" s="133" t="s">
        <v>211</v>
      </c>
      <c r="B74" s="64">
        <v>3200</v>
      </c>
      <c r="C74" s="64">
        <v>520</v>
      </c>
      <c r="D74" s="274">
        <f t="shared" ref="D74:L74" si="16">SUM(D75:D78)</f>
        <v>0</v>
      </c>
      <c r="E74" s="274">
        <f t="shared" si="16"/>
        <v>0</v>
      </c>
      <c r="F74" s="274">
        <f>SUM(F75:F78)</f>
        <v>0</v>
      </c>
      <c r="G74" s="274">
        <f>SUM(G75:G78)</f>
        <v>0</v>
      </c>
      <c r="H74" s="274">
        <f t="shared" si="16"/>
        <v>0</v>
      </c>
      <c r="I74" s="274">
        <f t="shared" si="16"/>
        <v>0</v>
      </c>
      <c r="J74" s="274">
        <f t="shared" si="16"/>
        <v>0</v>
      </c>
      <c r="K74" s="274">
        <f>SUM(K75:K78)</f>
        <v>0</v>
      </c>
      <c r="L74" s="274">
        <f t="shared" si="16"/>
        <v>0</v>
      </c>
      <c r="M74" s="129">
        <f t="shared" si="3"/>
        <v>0</v>
      </c>
      <c r="N74" s="274">
        <f>SUM(N75:N78)</f>
        <v>0</v>
      </c>
    </row>
    <row r="75" spans="1:14" s="21" customFormat="1" ht="12" thickTop="1" thickBot="1" x14ac:dyDescent="0.25">
      <c r="A75" s="137" t="s">
        <v>212</v>
      </c>
      <c r="B75" s="135">
        <v>3210</v>
      </c>
      <c r="C75" s="135">
        <v>530</v>
      </c>
      <c r="D75" s="278">
        <v>0</v>
      </c>
      <c r="E75" s="279">
        <v>0</v>
      </c>
      <c r="F75" s="278">
        <v>0</v>
      </c>
      <c r="G75" s="278">
        <v>0</v>
      </c>
      <c r="H75" s="278">
        <v>0</v>
      </c>
      <c r="I75" s="278">
        <v>0</v>
      </c>
      <c r="J75" s="278">
        <v>0</v>
      </c>
      <c r="K75" s="278">
        <v>0</v>
      </c>
      <c r="L75" s="278">
        <v>0</v>
      </c>
      <c r="M75" s="129">
        <f t="shared" si="3"/>
        <v>0</v>
      </c>
      <c r="N75" s="278">
        <v>0</v>
      </c>
    </row>
    <row r="76" spans="1:14" s="21" customFormat="1" ht="12" thickTop="1" thickBot="1" x14ac:dyDescent="0.25">
      <c r="A76" s="137" t="s">
        <v>213</v>
      </c>
      <c r="B76" s="135">
        <v>3220</v>
      </c>
      <c r="C76" s="135">
        <v>540</v>
      </c>
      <c r="D76" s="278">
        <v>0</v>
      </c>
      <c r="E76" s="279">
        <v>0</v>
      </c>
      <c r="F76" s="278">
        <v>0</v>
      </c>
      <c r="G76" s="278">
        <v>0</v>
      </c>
      <c r="H76" s="278">
        <v>0</v>
      </c>
      <c r="I76" s="278">
        <v>0</v>
      </c>
      <c r="J76" s="278">
        <v>0</v>
      </c>
      <c r="K76" s="278">
        <v>0</v>
      </c>
      <c r="L76" s="278">
        <v>0</v>
      </c>
      <c r="M76" s="129">
        <f t="shared" si="3"/>
        <v>0</v>
      </c>
      <c r="N76" s="278">
        <v>0</v>
      </c>
    </row>
    <row r="77" spans="1:14" s="21" customFormat="1" ht="11.25" customHeight="1" thickTop="1" thickBot="1" x14ac:dyDescent="0.25">
      <c r="A77" s="134" t="s">
        <v>214</v>
      </c>
      <c r="B77" s="135">
        <v>3230</v>
      </c>
      <c r="C77" s="135">
        <v>550</v>
      </c>
      <c r="D77" s="278">
        <v>0</v>
      </c>
      <c r="E77" s="279">
        <v>0</v>
      </c>
      <c r="F77" s="278">
        <v>0</v>
      </c>
      <c r="G77" s="278">
        <v>0</v>
      </c>
      <c r="H77" s="278">
        <v>0</v>
      </c>
      <c r="I77" s="278">
        <v>0</v>
      </c>
      <c r="J77" s="278">
        <v>0</v>
      </c>
      <c r="K77" s="278">
        <v>0</v>
      </c>
      <c r="L77" s="278">
        <v>0</v>
      </c>
      <c r="M77" s="129">
        <f t="shared" si="3"/>
        <v>0</v>
      </c>
      <c r="N77" s="278">
        <v>0</v>
      </c>
    </row>
    <row r="78" spans="1:14" s="21" customFormat="1" ht="11.4" thickTop="1" thickBot="1" x14ac:dyDescent="0.25">
      <c r="A78" s="137" t="s">
        <v>215</v>
      </c>
      <c r="B78" s="135">
        <v>3240</v>
      </c>
      <c r="C78" s="135">
        <v>560</v>
      </c>
      <c r="D78" s="272">
        <v>0</v>
      </c>
      <c r="E78" s="273">
        <v>0</v>
      </c>
      <c r="F78" s="272">
        <v>0</v>
      </c>
      <c r="G78" s="272">
        <v>0</v>
      </c>
      <c r="H78" s="272">
        <v>0</v>
      </c>
      <c r="I78" s="272">
        <v>0</v>
      </c>
      <c r="J78" s="272">
        <v>0</v>
      </c>
      <c r="K78" s="272">
        <v>0</v>
      </c>
      <c r="L78" s="272">
        <v>0</v>
      </c>
      <c r="M78" s="129">
        <f t="shared" si="3"/>
        <v>0</v>
      </c>
      <c r="N78" s="272">
        <v>0</v>
      </c>
    </row>
    <row r="79" spans="1:14" s="21" customFormat="1" ht="12" thickTop="1" thickBot="1" x14ac:dyDescent="0.25">
      <c r="A79" s="64" t="s">
        <v>217</v>
      </c>
      <c r="B79" s="64">
        <v>4100</v>
      </c>
      <c r="C79" s="64">
        <v>570</v>
      </c>
      <c r="D79" s="279">
        <f t="shared" ref="D79:N79" si="17">SUM(D80)</f>
        <v>0</v>
      </c>
      <c r="E79" s="279">
        <f t="shared" si="17"/>
        <v>0</v>
      </c>
      <c r="F79" s="279">
        <f t="shared" si="17"/>
        <v>0</v>
      </c>
      <c r="G79" s="279">
        <f t="shared" si="17"/>
        <v>0</v>
      </c>
      <c r="H79" s="279">
        <f t="shared" si="17"/>
        <v>0</v>
      </c>
      <c r="I79" s="279">
        <f t="shared" si="17"/>
        <v>0</v>
      </c>
      <c r="J79" s="279">
        <f t="shared" si="17"/>
        <v>0</v>
      </c>
      <c r="K79" s="279">
        <f t="shared" si="17"/>
        <v>0</v>
      </c>
      <c r="L79" s="279">
        <f t="shared" si="17"/>
        <v>0</v>
      </c>
      <c r="M79" s="129">
        <f t="shared" si="3"/>
        <v>0</v>
      </c>
      <c r="N79" s="279">
        <f t="shared" si="17"/>
        <v>0</v>
      </c>
    </row>
    <row r="80" spans="1:14" s="21" customFormat="1" ht="11.4" thickTop="1" thickBot="1" x14ac:dyDescent="0.25">
      <c r="A80" s="134" t="s">
        <v>218</v>
      </c>
      <c r="B80" s="135">
        <v>4110</v>
      </c>
      <c r="C80" s="135">
        <v>580</v>
      </c>
      <c r="D80" s="273">
        <f t="shared" ref="D80:L80" si="18">SUM(D81:D83)</f>
        <v>0</v>
      </c>
      <c r="E80" s="273">
        <f t="shared" si="18"/>
        <v>0</v>
      </c>
      <c r="F80" s="273">
        <f>SUM(F81:F83)</f>
        <v>0</v>
      </c>
      <c r="G80" s="273">
        <f>SUM(G81:G83)</f>
        <v>0</v>
      </c>
      <c r="H80" s="273">
        <f t="shared" si="18"/>
        <v>0</v>
      </c>
      <c r="I80" s="273">
        <f t="shared" si="18"/>
        <v>0</v>
      </c>
      <c r="J80" s="273">
        <f t="shared" si="18"/>
        <v>0</v>
      </c>
      <c r="K80" s="273">
        <f>SUM(K81:K83)</f>
        <v>0</v>
      </c>
      <c r="L80" s="273">
        <f t="shared" si="18"/>
        <v>0</v>
      </c>
      <c r="M80" s="129">
        <f t="shared" si="3"/>
        <v>0</v>
      </c>
      <c r="N80" s="273">
        <f>SUM(N81:N83)</f>
        <v>0</v>
      </c>
    </row>
    <row r="81" spans="1:14" s="21" customFormat="1" ht="11.4" thickTop="1" thickBot="1" x14ac:dyDescent="0.25">
      <c r="A81" s="136" t="s">
        <v>219</v>
      </c>
      <c r="B81" s="125">
        <v>4111</v>
      </c>
      <c r="C81" s="125">
        <v>590</v>
      </c>
      <c r="D81" s="272">
        <v>0</v>
      </c>
      <c r="E81" s="273">
        <v>0</v>
      </c>
      <c r="F81" s="272">
        <v>0</v>
      </c>
      <c r="G81" s="272">
        <v>0</v>
      </c>
      <c r="H81" s="272">
        <v>0</v>
      </c>
      <c r="I81" s="272">
        <v>0</v>
      </c>
      <c r="J81" s="272">
        <v>0</v>
      </c>
      <c r="K81" s="272">
        <v>0</v>
      </c>
      <c r="L81" s="272">
        <v>0</v>
      </c>
      <c r="M81" s="129">
        <f t="shared" si="3"/>
        <v>0</v>
      </c>
      <c r="N81" s="272">
        <v>0</v>
      </c>
    </row>
    <row r="82" spans="1:14" s="21" customFormat="1" ht="11.4" thickTop="1" thickBot="1" x14ac:dyDescent="0.25">
      <c r="A82" s="136" t="s">
        <v>220</v>
      </c>
      <c r="B82" s="125">
        <v>4112</v>
      </c>
      <c r="C82" s="125">
        <v>600</v>
      </c>
      <c r="D82" s="272">
        <v>0</v>
      </c>
      <c r="E82" s="273">
        <v>0</v>
      </c>
      <c r="F82" s="272">
        <v>0</v>
      </c>
      <c r="G82" s="272">
        <v>0</v>
      </c>
      <c r="H82" s="272">
        <v>0</v>
      </c>
      <c r="I82" s="272">
        <v>0</v>
      </c>
      <c r="J82" s="272">
        <v>0</v>
      </c>
      <c r="K82" s="272">
        <v>0</v>
      </c>
      <c r="L82" s="272">
        <v>0</v>
      </c>
      <c r="M82" s="129">
        <f t="shared" si="3"/>
        <v>0</v>
      </c>
      <c r="N82" s="272">
        <v>0</v>
      </c>
    </row>
    <row r="83" spans="1:14" s="21" customFormat="1" thickTop="1" thickBot="1" x14ac:dyDescent="0.25">
      <c r="A83" s="249" t="s">
        <v>221</v>
      </c>
      <c r="B83" s="125">
        <v>4113</v>
      </c>
      <c r="C83" s="125">
        <v>610</v>
      </c>
      <c r="D83" s="250">
        <v>0</v>
      </c>
      <c r="E83" s="277">
        <v>0</v>
      </c>
      <c r="F83" s="250">
        <v>0</v>
      </c>
      <c r="G83" s="250">
        <v>0</v>
      </c>
      <c r="H83" s="250">
        <v>0</v>
      </c>
      <c r="I83" s="250">
        <v>0</v>
      </c>
      <c r="J83" s="250">
        <v>0</v>
      </c>
      <c r="K83" s="250">
        <v>0</v>
      </c>
      <c r="L83" s="250">
        <v>0</v>
      </c>
      <c r="M83" s="129">
        <f t="shared" si="3"/>
        <v>0</v>
      </c>
      <c r="N83" s="250">
        <v>0</v>
      </c>
    </row>
    <row r="84" spans="1:14" s="21" customFormat="1" ht="11.4" thickTop="1" thickBot="1" x14ac:dyDescent="0.25">
      <c r="A84" s="64" t="s">
        <v>226</v>
      </c>
      <c r="B84" s="64">
        <v>4200</v>
      </c>
      <c r="C84" s="64">
        <v>620</v>
      </c>
      <c r="D84" s="274">
        <f t="shared" ref="D84:N84" si="19">D85</f>
        <v>0</v>
      </c>
      <c r="E84" s="274">
        <f t="shared" si="19"/>
        <v>0</v>
      </c>
      <c r="F84" s="274">
        <f t="shared" si="19"/>
        <v>0</v>
      </c>
      <c r="G84" s="274">
        <f t="shared" si="19"/>
        <v>0</v>
      </c>
      <c r="H84" s="274">
        <f t="shared" si="19"/>
        <v>0</v>
      </c>
      <c r="I84" s="274">
        <f t="shared" si="19"/>
        <v>0</v>
      </c>
      <c r="J84" s="274">
        <f t="shared" si="19"/>
        <v>0</v>
      </c>
      <c r="K84" s="274">
        <f t="shared" si="19"/>
        <v>0</v>
      </c>
      <c r="L84" s="274">
        <f t="shared" si="19"/>
        <v>0</v>
      </c>
      <c r="M84" s="129">
        <f t="shared" si="3"/>
        <v>0</v>
      </c>
      <c r="N84" s="274">
        <f t="shared" si="19"/>
        <v>0</v>
      </c>
    </row>
    <row r="85" spans="1:14" s="21" customFormat="1" ht="11.4" thickTop="1" thickBot="1" x14ac:dyDescent="0.25">
      <c r="A85" s="134" t="s">
        <v>227</v>
      </c>
      <c r="B85" s="135">
        <v>4210</v>
      </c>
      <c r="C85" s="135">
        <v>630</v>
      </c>
      <c r="D85" s="272">
        <v>0</v>
      </c>
      <c r="E85" s="273">
        <v>0</v>
      </c>
      <c r="F85" s="272">
        <v>0</v>
      </c>
      <c r="G85" s="272">
        <v>0</v>
      </c>
      <c r="H85" s="272">
        <v>0</v>
      </c>
      <c r="I85" s="272">
        <v>0</v>
      </c>
      <c r="J85" s="272">
        <v>0</v>
      </c>
      <c r="K85" s="272">
        <v>0</v>
      </c>
      <c r="L85" s="272">
        <v>0</v>
      </c>
      <c r="M85" s="129">
        <f t="shared" si="3"/>
        <v>0</v>
      </c>
      <c r="N85" s="272">
        <v>0</v>
      </c>
    </row>
    <row r="86" spans="1:14" s="21" customFormat="1" ht="11.4" thickTop="1" thickBot="1" x14ac:dyDescent="0.25">
      <c r="A86" s="136" t="s">
        <v>254</v>
      </c>
      <c r="B86" s="125">
        <v>5000</v>
      </c>
      <c r="C86" s="125">
        <v>640</v>
      </c>
      <c r="D86" s="250" t="s">
        <v>255</v>
      </c>
      <c r="E86" s="250">
        <v>0</v>
      </c>
      <c r="F86" s="251" t="s">
        <v>255</v>
      </c>
      <c r="G86" s="251" t="s">
        <v>255</v>
      </c>
      <c r="H86" s="251" t="s">
        <v>255</v>
      </c>
      <c r="I86" s="251" t="s">
        <v>255</v>
      </c>
      <c r="J86" s="251" t="s">
        <v>255</v>
      </c>
      <c r="K86" s="251" t="s">
        <v>255</v>
      </c>
      <c r="L86" s="251" t="s">
        <v>255</v>
      </c>
      <c r="M86" s="251" t="s">
        <v>255</v>
      </c>
      <c r="N86" s="251" t="s">
        <v>255</v>
      </c>
    </row>
    <row r="87" spans="1:14" s="21" customFormat="1" ht="10.8" hidden="1" thickTop="1" x14ac:dyDescent="0.2">
      <c r="A87" s="143"/>
      <c r="B87" s="144"/>
      <c r="C87" s="252"/>
      <c r="D87" s="280"/>
      <c r="E87" s="281"/>
      <c r="F87" s="281"/>
      <c r="G87" s="280"/>
      <c r="H87" s="280"/>
      <c r="I87" s="280"/>
      <c r="J87" s="280"/>
      <c r="K87" s="280"/>
      <c r="L87" s="280"/>
      <c r="M87" s="181"/>
    </row>
    <row r="88" spans="1:14" s="21" customFormat="1" ht="10.8" hidden="1" thickTop="1" x14ac:dyDescent="0.2">
      <c r="A88" s="155"/>
      <c r="B88" s="156"/>
      <c r="C88" s="256"/>
      <c r="D88" s="282"/>
      <c r="E88" s="283"/>
      <c r="F88" s="283"/>
      <c r="G88" s="282"/>
      <c r="H88" s="282"/>
      <c r="I88" s="282"/>
      <c r="J88" s="282"/>
      <c r="K88" s="282"/>
      <c r="L88" s="282"/>
      <c r="M88" s="284"/>
    </row>
    <row r="89" spans="1:14" s="21" customFormat="1" ht="10.8" hidden="1" thickTop="1" x14ac:dyDescent="0.2">
      <c r="A89" s="155"/>
      <c r="B89" s="156"/>
      <c r="C89" s="256"/>
      <c r="D89" s="282"/>
      <c r="E89" s="283"/>
      <c r="F89" s="283"/>
      <c r="G89" s="282"/>
      <c r="H89" s="282"/>
      <c r="I89" s="282"/>
      <c r="J89" s="282"/>
      <c r="K89" s="282"/>
      <c r="L89" s="282"/>
      <c r="M89" s="284"/>
    </row>
    <row r="90" spans="1:14" s="21" customFormat="1" ht="10.8" hidden="1" thickTop="1" x14ac:dyDescent="0.2">
      <c r="A90" s="155"/>
      <c r="B90" s="156"/>
      <c r="C90" s="256"/>
      <c r="D90" s="282"/>
      <c r="E90" s="283"/>
      <c r="F90" s="283"/>
      <c r="G90" s="282"/>
      <c r="H90" s="282"/>
      <c r="I90" s="282"/>
      <c r="J90" s="282"/>
      <c r="K90" s="282"/>
      <c r="L90" s="282"/>
      <c r="M90" s="284"/>
    </row>
    <row r="91" spans="1:14" s="21" customFormat="1" ht="12" hidden="1" thickTop="1" x14ac:dyDescent="0.2">
      <c r="A91" s="153"/>
      <c r="B91" s="154"/>
      <c r="C91" s="285"/>
      <c r="D91" s="286"/>
      <c r="E91" s="287"/>
      <c r="F91" s="287"/>
      <c r="G91" s="286"/>
      <c r="H91" s="286"/>
      <c r="I91" s="286"/>
      <c r="J91" s="286"/>
      <c r="K91" s="286"/>
      <c r="L91" s="286"/>
      <c r="M91" s="288"/>
    </row>
    <row r="92" spans="1:14" s="21" customFormat="1" ht="10.8" hidden="1" thickTop="1" x14ac:dyDescent="0.2">
      <c r="A92" s="147"/>
      <c r="B92" s="148"/>
      <c r="C92" s="256"/>
      <c r="D92" s="289"/>
      <c r="E92" s="290"/>
      <c r="F92" s="290"/>
      <c r="G92" s="289"/>
      <c r="H92" s="289"/>
      <c r="I92" s="289"/>
      <c r="J92" s="289"/>
      <c r="K92" s="289"/>
      <c r="L92" s="289"/>
      <c r="M92" s="183"/>
    </row>
    <row r="93" spans="1:14" s="21" customFormat="1" ht="10.8" hidden="1" thickTop="1" x14ac:dyDescent="0.2">
      <c r="A93" s="147"/>
      <c r="B93" s="148"/>
      <c r="C93" s="256"/>
      <c r="D93" s="289"/>
      <c r="E93" s="290"/>
      <c r="F93" s="290"/>
      <c r="G93" s="289"/>
      <c r="H93" s="289"/>
      <c r="I93" s="289"/>
      <c r="J93" s="289"/>
      <c r="K93" s="289"/>
      <c r="L93" s="289"/>
      <c r="M93" s="183"/>
    </row>
    <row r="94" spans="1:14" s="21" customFormat="1" ht="10.8" hidden="1" thickTop="1" x14ac:dyDescent="0.2">
      <c r="A94" s="258"/>
      <c r="B94" s="224"/>
      <c r="C94" s="285"/>
      <c r="D94" s="291"/>
      <c r="E94" s="292"/>
      <c r="F94" s="292"/>
      <c r="G94" s="291"/>
      <c r="H94" s="291"/>
      <c r="I94" s="291"/>
      <c r="J94" s="291"/>
      <c r="K94" s="291"/>
      <c r="L94" s="291"/>
      <c r="M94" s="291"/>
    </row>
    <row r="95" spans="1:14" s="21" customFormat="1" ht="14.25" customHeight="1" thickTop="1" x14ac:dyDescent="0.2">
      <c r="A95" s="293" t="s">
        <v>257</v>
      </c>
      <c r="B95" s="163"/>
      <c r="C95" s="260"/>
      <c r="D95" s="261"/>
      <c r="E95" s="294"/>
      <c r="F95" s="294"/>
      <c r="G95" s="261"/>
      <c r="H95" s="261"/>
      <c r="I95" s="261"/>
      <c r="J95" s="261"/>
      <c r="K95" s="261"/>
      <c r="L95" s="261"/>
      <c r="M95" s="261"/>
    </row>
    <row r="96" spans="1:14" s="21" customFormat="1" ht="3" customHeight="1" x14ac:dyDescent="0.2">
      <c r="A96" s="263"/>
      <c r="B96" s="163"/>
      <c r="C96" s="260"/>
      <c r="D96" s="261"/>
      <c r="E96" s="294"/>
      <c r="F96" s="294"/>
      <c r="G96" s="261"/>
      <c r="H96" s="261"/>
      <c r="I96" s="261"/>
      <c r="J96" s="261"/>
      <c r="K96" s="261"/>
      <c r="L96" s="261"/>
      <c r="M96" s="261"/>
    </row>
    <row r="97" spans="1:13" s="21" customFormat="1" ht="10.199999999999999" hidden="1" x14ac:dyDescent="0.2">
      <c r="A97" s="263"/>
      <c r="B97" s="163"/>
      <c r="C97" s="260"/>
      <c r="D97" s="261"/>
      <c r="E97" s="264"/>
      <c r="F97" s="264"/>
      <c r="G97" s="261"/>
      <c r="H97" s="261"/>
      <c r="I97" s="261"/>
      <c r="J97" s="261"/>
      <c r="K97" s="261"/>
      <c r="L97" s="261"/>
      <c r="M97" s="261"/>
    </row>
    <row r="98" spans="1:13" x14ac:dyDescent="0.3">
      <c r="A98" s="9" t="str">
        <f>[1]ЗАПОЛНИТЬ!F30</f>
        <v xml:space="preserve">Керівник </v>
      </c>
      <c r="B98" s="230"/>
      <c r="C98" s="230"/>
      <c r="D98" s="230"/>
      <c r="G98" s="87" t="str">
        <f>[1]ЗАПОЛНИТЬ!F26</f>
        <v>Л.О.Темченко</v>
      </c>
      <c r="H98" s="87"/>
      <c r="I98" s="87"/>
    </row>
    <row r="99" spans="1:13" x14ac:dyDescent="0.3">
      <c r="B99" s="231" t="s">
        <v>115</v>
      </c>
      <c r="C99" s="231"/>
      <c r="D99" s="231"/>
      <c r="G99" s="189" t="s">
        <v>116</v>
      </c>
      <c r="H99" s="189"/>
      <c r="I99" s="1"/>
    </row>
    <row r="100" spans="1:13" x14ac:dyDescent="0.3">
      <c r="A100" s="9" t="str">
        <f>[1]ЗАПОЛНИТЬ!F31</f>
        <v>Головний бухгалтер</v>
      </c>
      <c r="B100" s="230"/>
      <c r="C100" s="230"/>
      <c r="D100" s="230"/>
      <c r="G100" s="87" t="str">
        <f>[1]ЗАПОЛНИТЬ!F28</f>
        <v>А.М.Трусевич</v>
      </c>
      <c r="H100" s="87"/>
      <c r="I100" s="87"/>
    </row>
    <row r="101" spans="1:13" ht="8.25" customHeight="1" x14ac:dyDescent="0.3">
      <c r="B101" s="231" t="s">
        <v>115</v>
      </c>
      <c r="C101" s="231"/>
      <c r="D101" s="231"/>
      <c r="G101" s="189" t="s">
        <v>116</v>
      </c>
      <c r="H101" s="189"/>
      <c r="I101" s="1"/>
    </row>
    <row r="102" spans="1:13" ht="12.75" customHeight="1" x14ac:dyDescent="0.3">
      <c r="A102" s="1" t="str">
        <f>[1]ЗАПОЛНИТЬ!C19</f>
        <v>"11" квітня 2016 року</v>
      </c>
    </row>
    <row r="103" spans="1:13" x14ac:dyDescent="0.3">
      <c r="A103" s="21" t="s">
        <v>229</v>
      </c>
    </row>
  </sheetData>
  <mergeCells count="44">
    <mergeCell ref="B101:D101"/>
    <mergeCell ref="G101:H101"/>
    <mergeCell ref="N19:N20"/>
    <mergeCell ref="B98:D98"/>
    <mergeCell ref="G98:I98"/>
    <mergeCell ref="B99:D99"/>
    <mergeCell ref="G99:H99"/>
    <mergeCell ref="B100:D100"/>
    <mergeCell ref="G100:I100"/>
    <mergeCell ref="H18:H20"/>
    <mergeCell ref="I18:I20"/>
    <mergeCell ref="J18:K18"/>
    <mergeCell ref="L18:L20"/>
    <mergeCell ref="M18:N18"/>
    <mergeCell ref="F19:F20"/>
    <mergeCell ref="G19:G20"/>
    <mergeCell ref="J19:J20"/>
    <mergeCell ref="K19:K20"/>
    <mergeCell ref="M19:M20"/>
    <mergeCell ref="A18:A20"/>
    <mergeCell ref="B18:B20"/>
    <mergeCell ref="C18:C20"/>
    <mergeCell ref="D18:D20"/>
    <mergeCell ref="E18:E20"/>
    <mergeCell ref="F18:G18"/>
    <mergeCell ref="A13:B13"/>
    <mergeCell ref="E13:M13"/>
    <mergeCell ref="A14:B14"/>
    <mergeCell ref="E14:M14"/>
    <mergeCell ref="A15:B15"/>
    <mergeCell ref="E15:M15"/>
    <mergeCell ref="B10:J10"/>
    <mergeCell ref="M10:N10"/>
    <mergeCell ref="B11:J11"/>
    <mergeCell ref="M11:N11"/>
    <mergeCell ref="A12:B12"/>
    <mergeCell ref="E12:J12"/>
    <mergeCell ref="I1:M3"/>
    <mergeCell ref="A4:M4"/>
    <mergeCell ref="A5:H5"/>
    <mergeCell ref="A6:M6"/>
    <mergeCell ref="M8:N8"/>
    <mergeCell ref="B9:J9"/>
    <mergeCell ref="M9:N9"/>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
  <sheetViews>
    <sheetView workbookViewId="0">
      <selection sqref="A1:XFD1048576"/>
    </sheetView>
  </sheetViews>
  <sheetFormatPr defaultRowHeight="14.4" x14ac:dyDescent="0.3"/>
  <cols>
    <col min="1" max="1" width="63.88671875" customWidth="1"/>
    <col min="2" max="2" width="5" customWidth="1"/>
    <col min="3" max="3" width="4" customWidth="1"/>
    <col min="4" max="4" width="9.5546875" customWidth="1"/>
    <col min="5" max="5" width="8.5546875" customWidth="1"/>
    <col min="6" max="6" width="10" customWidth="1"/>
    <col min="7" max="7" width="5.6640625" customWidth="1"/>
    <col min="8" max="8" width="6" customWidth="1"/>
    <col min="9" max="9" width="11.88671875" customWidth="1"/>
    <col min="10" max="10" width="11.6640625" customWidth="1"/>
    <col min="11" max="11" width="7.5546875" customWidth="1"/>
    <col min="12" max="12" width="12" customWidth="1"/>
    <col min="13" max="13" width="9.88671875" customWidth="1"/>
    <col min="14" max="14" width="7.109375" customWidth="1"/>
    <col min="257" max="257" width="63.88671875" customWidth="1"/>
    <col min="258" max="258" width="5" customWidth="1"/>
    <col min="259" max="259" width="4" customWidth="1"/>
    <col min="260" max="260" width="9.5546875" customWidth="1"/>
    <col min="261" max="261" width="8.5546875" customWidth="1"/>
    <col min="262" max="262" width="10" customWidth="1"/>
    <col min="263" max="263" width="5.6640625" customWidth="1"/>
    <col min="264" max="264" width="6" customWidth="1"/>
    <col min="265" max="265" width="11.88671875" customWidth="1"/>
    <col min="266" max="266" width="11.6640625" customWidth="1"/>
    <col min="267" max="267" width="7.5546875" customWidth="1"/>
    <col min="268" max="268" width="12" customWidth="1"/>
    <col min="269" max="269" width="9.88671875" customWidth="1"/>
    <col min="270" max="270" width="7.109375" customWidth="1"/>
    <col min="513" max="513" width="63.88671875" customWidth="1"/>
    <col min="514" max="514" width="5" customWidth="1"/>
    <col min="515" max="515" width="4" customWidth="1"/>
    <col min="516" max="516" width="9.5546875" customWidth="1"/>
    <col min="517" max="517" width="8.5546875" customWidth="1"/>
    <col min="518" max="518" width="10" customWidth="1"/>
    <col min="519" max="519" width="5.6640625" customWidth="1"/>
    <col min="520" max="520" width="6" customWidth="1"/>
    <col min="521" max="521" width="11.88671875" customWidth="1"/>
    <col min="522" max="522" width="11.6640625" customWidth="1"/>
    <col min="523" max="523" width="7.5546875" customWidth="1"/>
    <col min="524" max="524" width="12" customWidth="1"/>
    <col min="525" max="525" width="9.88671875" customWidth="1"/>
    <col min="526" max="526" width="7.109375" customWidth="1"/>
    <col min="769" max="769" width="63.88671875" customWidth="1"/>
    <col min="770" max="770" width="5" customWidth="1"/>
    <col min="771" max="771" width="4" customWidth="1"/>
    <col min="772" max="772" width="9.5546875" customWidth="1"/>
    <col min="773" max="773" width="8.5546875" customWidth="1"/>
    <col min="774" max="774" width="10" customWidth="1"/>
    <col min="775" max="775" width="5.6640625" customWidth="1"/>
    <col min="776" max="776" width="6" customWidth="1"/>
    <col min="777" max="777" width="11.88671875" customWidth="1"/>
    <col min="778" max="778" width="11.6640625" customWidth="1"/>
    <col min="779" max="779" width="7.5546875" customWidth="1"/>
    <col min="780" max="780" width="12" customWidth="1"/>
    <col min="781" max="781" width="9.88671875" customWidth="1"/>
    <col min="782" max="782" width="7.109375" customWidth="1"/>
    <col min="1025" max="1025" width="63.88671875" customWidth="1"/>
    <col min="1026" max="1026" width="5" customWidth="1"/>
    <col min="1027" max="1027" width="4" customWidth="1"/>
    <col min="1028" max="1028" width="9.5546875" customWidth="1"/>
    <col min="1029" max="1029" width="8.5546875" customWidth="1"/>
    <col min="1030" max="1030" width="10" customWidth="1"/>
    <col min="1031" max="1031" width="5.6640625" customWidth="1"/>
    <col min="1032" max="1032" width="6" customWidth="1"/>
    <col min="1033" max="1033" width="11.88671875" customWidth="1"/>
    <col min="1034" max="1034" width="11.6640625" customWidth="1"/>
    <col min="1035" max="1035" width="7.5546875" customWidth="1"/>
    <col min="1036" max="1036" width="12" customWidth="1"/>
    <col min="1037" max="1037" width="9.88671875" customWidth="1"/>
    <col min="1038" max="1038" width="7.109375" customWidth="1"/>
    <col min="1281" max="1281" width="63.88671875" customWidth="1"/>
    <col min="1282" max="1282" width="5" customWidth="1"/>
    <col min="1283" max="1283" width="4" customWidth="1"/>
    <col min="1284" max="1284" width="9.5546875" customWidth="1"/>
    <col min="1285" max="1285" width="8.5546875" customWidth="1"/>
    <col min="1286" max="1286" width="10" customWidth="1"/>
    <col min="1287" max="1287" width="5.6640625" customWidth="1"/>
    <col min="1288" max="1288" width="6" customWidth="1"/>
    <col min="1289" max="1289" width="11.88671875" customWidth="1"/>
    <col min="1290" max="1290" width="11.6640625" customWidth="1"/>
    <col min="1291" max="1291" width="7.5546875" customWidth="1"/>
    <col min="1292" max="1292" width="12" customWidth="1"/>
    <col min="1293" max="1293" width="9.88671875" customWidth="1"/>
    <col min="1294" max="1294" width="7.109375" customWidth="1"/>
    <col min="1537" max="1537" width="63.88671875" customWidth="1"/>
    <col min="1538" max="1538" width="5" customWidth="1"/>
    <col min="1539" max="1539" width="4" customWidth="1"/>
    <col min="1540" max="1540" width="9.5546875" customWidth="1"/>
    <col min="1541" max="1541" width="8.5546875" customWidth="1"/>
    <col min="1542" max="1542" width="10" customWidth="1"/>
    <col min="1543" max="1543" width="5.6640625" customWidth="1"/>
    <col min="1544" max="1544" width="6" customWidth="1"/>
    <col min="1545" max="1545" width="11.88671875" customWidth="1"/>
    <col min="1546" max="1546" width="11.6640625" customWidth="1"/>
    <col min="1547" max="1547" width="7.5546875" customWidth="1"/>
    <col min="1548" max="1548" width="12" customWidth="1"/>
    <col min="1549" max="1549" width="9.88671875" customWidth="1"/>
    <col min="1550" max="1550" width="7.109375" customWidth="1"/>
    <col min="1793" max="1793" width="63.88671875" customWidth="1"/>
    <col min="1794" max="1794" width="5" customWidth="1"/>
    <col min="1795" max="1795" width="4" customWidth="1"/>
    <col min="1796" max="1796" width="9.5546875" customWidth="1"/>
    <col min="1797" max="1797" width="8.5546875" customWidth="1"/>
    <col min="1798" max="1798" width="10" customWidth="1"/>
    <col min="1799" max="1799" width="5.6640625" customWidth="1"/>
    <col min="1800" max="1800" width="6" customWidth="1"/>
    <col min="1801" max="1801" width="11.88671875" customWidth="1"/>
    <col min="1802" max="1802" width="11.6640625" customWidth="1"/>
    <col min="1803" max="1803" width="7.5546875" customWidth="1"/>
    <col min="1804" max="1804" width="12" customWidth="1"/>
    <col min="1805" max="1805" width="9.88671875" customWidth="1"/>
    <col min="1806" max="1806" width="7.109375" customWidth="1"/>
    <col min="2049" max="2049" width="63.88671875" customWidth="1"/>
    <col min="2050" max="2050" width="5" customWidth="1"/>
    <col min="2051" max="2051" width="4" customWidth="1"/>
    <col min="2052" max="2052" width="9.5546875" customWidth="1"/>
    <col min="2053" max="2053" width="8.5546875" customWidth="1"/>
    <col min="2054" max="2054" width="10" customWidth="1"/>
    <col min="2055" max="2055" width="5.6640625" customWidth="1"/>
    <col min="2056" max="2056" width="6" customWidth="1"/>
    <col min="2057" max="2057" width="11.88671875" customWidth="1"/>
    <col min="2058" max="2058" width="11.6640625" customWidth="1"/>
    <col min="2059" max="2059" width="7.5546875" customWidth="1"/>
    <col min="2060" max="2060" width="12" customWidth="1"/>
    <col min="2061" max="2061" width="9.88671875" customWidth="1"/>
    <col min="2062" max="2062" width="7.109375" customWidth="1"/>
    <col min="2305" max="2305" width="63.88671875" customWidth="1"/>
    <col min="2306" max="2306" width="5" customWidth="1"/>
    <col min="2307" max="2307" width="4" customWidth="1"/>
    <col min="2308" max="2308" width="9.5546875" customWidth="1"/>
    <col min="2309" max="2309" width="8.5546875" customWidth="1"/>
    <col min="2310" max="2310" width="10" customWidth="1"/>
    <col min="2311" max="2311" width="5.6640625" customWidth="1"/>
    <col min="2312" max="2312" width="6" customWidth="1"/>
    <col min="2313" max="2313" width="11.88671875" customWidth="1"/>
    <col min="2314" max="2314" width="11.6640625" customWidth="1"/>
    <col min="2315" max="2315" width="7.5546875" customWidth="1"/>
    <col min="2316" max="2316" width="12" customWidth="1"/>
    <col min="2317" max="2317" width="9.88671875" customWidth="1"/>
    <col min="2318" max="2318" width="7.109375" customWidth="1"/>
    <col min="2561" max="2561" width="63.88671875" customWidth="1"/>
    <col min="2562" max="2562" width="5" customWidth="1"/>
    <col min="2563" max="2563" width="4" customWidth="1"/>
    <col min="2564" max="2564" width="9.5546875" customWidth="1"/>
    <col min="2565" max="2565" width="8.5546875" customWidth="1"/>
    <col min="2566" max="2566" width="10" customWidth="1"/>
    <col min="2567" max="2567" width="5.6640625" customWidth="1"/>
    <col min="2568" max="2568" width="6" customWidth="1"/>
    <col min="2569" max="2569" width="11.88671875" customWidth="1"/>
    <col min="2570" max="2570" width="11.6640625" customWidth="1"/>
    <col min="2571" max="2571" width="7.5546875" customWidth="1"/>
    <col min="2572" max="2572" width="12" customWidth="1"/>
    <col min="2573" max="2573" width="9.88671875" customWidth="1"/>
    <col min="2574" max="2574" width="7.109375" customWidth="1"/>
    <col min="2817" max="2817" width="63.88671875" customWidth="1"/>
    <col min="2818" max="2818" width="5" customWidth="1"/>
    <col min="2819" max="2819" width="4" customWidth="1"/>
    <col min="2820" max="2820" width="9.5546875" customWidth="1"/>
    <col min="2821" max="2821" width="8.5546875" customWidth="1"/>
    <col min="2822" max="2822" width="10" customWidth="1"/>
    <col min="2823" max="2823" width="5.6640625" customWidth="1"/>
    <col min="2824" max="2824" width="6" customWidth="1"/>
    <col min="2825" max="2825" width="11.88671875" customWidth="1"/>
    <col min="2826" max="2826" width="11.6640625" customWidth="1"/>
    <col min="2827" max="2827" width="7.5546875" customWidth="1"/>
    <col min="2828" max="2828" width="12" customWidth="1"/>
    <col min="2829" max="2829" width="9.88671875" customWidth="1"/>
    <col min="2830" max="2830" width="7.109375" customWidth="1"/>
    <col min="3073" max="3073" width="63.88671875" customWidth="1"/>
    <col min="3074" max="3074" width="5" customWidth="1"/>
    <col min="3075" max="3075" width="4" customWidth="1"/>
    <col min="3076" max="3076" width="9.5546875" customWidth="1"/>
    <col min="3077" max="3077" width="8.5546875" customWidth="1"/>
    <col min="3078" max="3078" width="10" customWidth="1"/>
    <col min="3079" max="3079" width="5.6640625" customWidth="1"/>
    <col min="3080" max="3080" width="6" customWidth="1"/>
    <col min="3081" max="3081" width="11.88671875" customWidth="1"/>
    <col min="3082" max="3082" width="11.6640625" customWidth="1"/>
    <col min="3083" max="3083" width="7.5546875" customWidth="1"/>
    <col min="3084" max="3084" width="12" customWidth="1"/>
    <col min="3085" max="3085" width="9.88671875" customWidth="1"/>
    <col min="3086" max="3086" width="7.109375" customWidth="1"/>
    <col min="3329" max="3329" width="63.88671875" customWidth="1"/>
    <col min="3330" max="3330" width="5" customWidth="1"/>
    <col min="3331" max="3331" width="4" customWidth="1"/>
    <col min="3332" max="3332" width="9.5546875" customWidth="1"/>
    <col min="3333" max="3333" width="8.5546875" customWidth="1"/>
    <col min="3334" max="3334" width="10" customWidth="1"/>
    <col min="3335" max="3335" width="5.6640625" customWidth="1"/>
    <col min="3336" max="3336" width="6" customWidth="1"/>
    <col min="3337" max="3337" width="11.88671875" customWidth="1"/>
    <col min="3338" max="3338" width="11.6640625" customWidth="1"/>
    <col min="3339" max="3339" width="7.5546875" customWidth="1"/>
    <col min="3340" max="3340" width="12" customWidth="1"/>
    <col min="3341" max="3341" width="9.88671875" customWidth="1"/>
    <col min="3342" max="3342" width="7.109375" customWidth="1"/>
    <col min="3585" max="3585" width="63.88671875" customWidth="1"/>
    <col min="3586" max="3586" width="5" customWidth="1"/>
    <col min="3587" max="3587" width="4" customWidth="1"/>
    <col min="3588" max="3588" width="9.5546875" customWidth="1"/>
    <col min="3589" max="3589" width="8.5546875" customWidth="1"/>
    <col min="3590" max="3590" width="10" customWidth="1"/>
    <col min="3591" max="3591" width="5.6640625" customWidth="1"/>
    <col min="3592" max="3592" width="6" customWidth="1"/>
    <col min="3593" max="3593" width="11.88671875" customWidth="1"/>
    <col min="3594" max="3594" width="11.6640625" customWidth="1"/>
    <col min="3595" max="3595" width="7.5546875" customWidth="1"/>
    <col min="3596" max="3596" width="12" customWidth="1"/>
    <col min="3597" max="3597" width="9.88671875" customWidth="1"/>
    <col min="3598" max="3598" width="7.109375" customWidth="1"/>
    <col min="3841" max="3841" width="63.88671875" customWidth="1"/>
    <col min="3842" max="3842" width="5" customWidth="1"/>
    <col min="3843" max="3843" width="4" customWidth="1"/>
    <col min="3844" max="3844" width="9.5546875" customWidth="1"/>
    <col min="3845" max="3845" width="8.5546875" customWidth="1"/>
    <col min="3846" max="3846" width="10" customWidth="1"/>
    <col min="3847" max="3847" width="5.6640625" customWidth="1"/>
    <col min="3848" max="3848" width="6" customWidth="1"/>
    <col min="3849" max="3849" width="11.88671875" customWidth="1"/>
    <col min="3850" max="3850" width="11.6640625" customWidth="1"/>
    <col min="3851" max="3851" width="7.5546875" customWidth="1"/>
    <col min="3852" max="3852" width="12" customWidth="1"/>
    <col min="3853" max="3853" width="9.88671875" customWidth="1"/>
    <col min="3854" max="3854" width="7.109375" customWidth="1"/>
    <col min="4097" max="4097" width="63.88671875" customWidth="1"/>
    <col min="4098" max="4098" width="5" customWidth="1"/>
    <col min="4099" max="4099" width="4" customWidth="1"/>
    <col min="4100" max="4100" width="9.5546875" customWidth="1"/>
    <col min="4101" max="4101" width="8.5546875" customWidth="1"/>
    <col min="4102" max="4102" width="10" customWidth="1"/>
    <col min="4103" max="4103" width="5.6640625" customWidth="1"/>
    <col min="4104" max="4104" width="6" customWidth="1"/>
    <col min="4105" max="4105" width="11.88671875" customWidth="1"/>
    <col min="4106" max="4106" width="11.6640625" customWidth="1"/>
    <col min="4107" max="4107" width="7.5546875" customWidth="1"/>
    <col min="4108" max="4108" width="12" customWidth="1"/>
    <col min="4109" max="4109" width="9.88671875" customWidth="1"/>
    <col min="4110" max="4110" width="7.109375" customWidth="1"/>
    <col min="4353" max="4353" width="63.88671875" customWidth="1"/>
    <col min="4354" max="4354" width="5" customWidth="1"/>
    <col min="4355" max="4355" width="4" customWidth="1"/>
    <col min="4356" max="4356" width="9.5546875" customWidth="1"/>
    <col min="4357" max="4357" width="8.5546875" customWidth="1"/>
    <col min="4358" max="4358" width="10" customWidth="1"/>
    <col min="4359" max="4359" width="5.6640625" customWidth="1"/>
    <col min="4360" max="4360" width="6" customWidth="1"/>
    <col min="4361" max="4361" width="11.88671875" customWidth="1"/>
    <col min="4362" max="4362" width="11.6640625" customWidth="1"/>
    <col min="4363" max="4363" width="7.5546875" customWidth="1"/>
    <col min="4364" max="4364" width="12" customWidth="1"/>
    <col min="4365" max="4365" width="9.88671875" customWidth="1"/>
    <col min="4366" max="4366" width="7.109375" customWidth="1"/>
    <col min="4609" max="4609" width="63.88671875" customWidth="1"/>
    <col min="4610" max="4610" width="5" customWidth="1"/>
    <col min="4611" max="4611" width="4" customWidth="1"/>
    <col min="4612" max="4612" width="9.5546875" customWidth="1"/>
    <col min="4613" max="4613" width="8.5546875" customWidth="1"/>
    <col min="4614" max="4614" width="10" customWidth="1"/>
    <col min="4615" max="4615" width="5.6640625" customWidth="1"/>
    <col min="4616" max="4616" width="6" customWidth="1"/>
    <col min="4617" max="4617" width="11.88671875" customWidth="1"/>
    <col min="4618" max="4618" width="11.6640625" customWidth="1"/>
    <col min="4619" max="4619" width="7.5546875" customWidth="1"/>
    <col min="4620" max="4620" width="12" customWidth="1"/>
    <col min="4621" max="4621" width="9.88671875" customWidth="1"/>
    <col min="4622" max="4622" width="7.109375" customWidth="1"/>
    <col min="4865" max="4865" width="63.88671875" customWidth="1"/>
    <col min="4866" max="4866" width="5" customWidth="1"/>
    <col min="4867" max="4867" width="4" customWidth="1"/>
    <col min="4868" max="4868" width="9.5546875" customWidth="1"/>
    <col min="4869" max="4869" width="8.5546875" customWidth="1"/>
    <col min="4870" max="4870" width="10" customWidth="1"/>
    <col min="4871" max="4871" width="5.6640625" customWidth="1"/>
    <col min="4872" max="4872" width="6" customWidth="1"/>
    <col min="4873" max="4873" width="11.88671875" customWidth="1"/>
    <col min="4874" max="4874" width="11.6640625" customWidth="1"/>
    <col min="4875" max="4875" width="7.5546875" customWidth="1"/>
    <col min="4876" max="4876" width="12" customWidth="1"/>
    <col min="4877" max="4877" width="9.88671875" customWidth="1"/>
    <col min="4878" max="4878" width="7.109375" customWidth="1"/>
    <col min="5121" max="5121" width="63.88671875" customWidth="1"/>
    <col min="5122" max="5122" width="5" customWidth="1"/>
    <col min="5123" max="5123" width="4" customWidth="1"/>
    <col min="5124" max="5124" width="9.5546875" customWidth="1"/>
    <col min="5125" max="5125" width="8.5546875" customWidth="1"/>
    <col min="5126" max="5126" width="10" customWidth="1"/>
    <col min="5127" max="5127" width="5.6640625" customWidth="1"/>
    <col min="5128" max="5128" width="6" customWidth="1"/>
    <col min="5129" max="5129" width="11.88671875" customWidth="1"/>
    <col min="5130" max="5130" width="11.6640625" customWidth="1"/>
    <col min="5131" max="5131" width="7.5546875" customWidth="1"/>
    <col min="5132" max="5132" width="12" customWidth="1"/>
    <col min="5133" max="5133" width="9.88671875" customWidth="1"/>
    <col min="5134" max="5134" width="7.109375" customWidth="1"/>
    <col min="5377" max="5377" width="63.88671875" customWidth="1"/>
    <col min="5378" max="5378" width="5" customWidth="1"/>
    <col min="5379" max="5379" width="4" customWidth="1"/>
    <col min="5380" max="5380" width="9.5546875" customWidth="1"/>
    <col min="5381" max="5381" width="8.5546875" customWidth="1"/>
    <col min="5382" max="5382" width="10" customWidth="1"/>
    <col min="5383" max="5383" width="5.6640625" customWidth="1"/>
    <col min="5384" max="5384" width="6" customWidth="1"/>
    <col min="5385" max="5385" width="11.88671875" customWidth="1"/>
    <col min="5386" max="5386" width="11.6640625" customWidth="1"/>
    <col min="5387" max="5387" width="7.5546875" customWidth="1"/>
    <col min="5388" max="5388" width="12" customWidth="1"/>
    <col min="5389" max="5389" width="9.88671875" customWidth="1"/>
    <col min="5390" max="5390" width="7.109375" customWidth="1"/>
    <col min="5633" max="5633" width="63.88671875" customWidth="1"/>
    <col min="5634" max="5634" width="5" customWidth="1"/>
    <col min="5635" max="5635" width="4" customWidth="1"/>
    <col min="5636" max="5636" width="9.5546875" customWidth="1"/>
    <col min="5637" max="5637" width="8.5546875" customWidth="1"/>
    <col min="5638" max="5638" width="10" customWidth="1"/>
    <col min="5639" max="5639" width="5.6640625" customWidth="1"/>
    <col min="5640" max="5640" width="6" customWidth="1"/>
    <col min="5641" max="5641" width="11.88671875" customWidth="1"/>
    <col min="5642" max="5642" width="11.6640625" customWidth="1"/>
    <col min="5643" max="5643" width="7.5546875" customWidth="1"/>
    <col min="5644" max="5644" width="12" customWidth="1"/>
    <col min="5645" max="5645" width="9.88671875" customWidth="1"/>
    <col min="5646" max="5646" width="7.109375" customWidth="1"/>
    <col min="5889" max="5889" width="63.88671875" customWidth="1"/>
    <col min="5890" max="5890" width="5" customWidth="1"/>
    <col min="5891" max="5891" width="4" customWidth="1"/>
    <col min="5892" max="5892" width="9.5546875" customWidth="1"/>
    <col min="5893" max="5893" width="8.5546875" customWidth="1"/>
    <col min="5894" max="5894" width="10" customWidth="1"/>
    <col min="5895" max="5895" width="5.6640625" customWidth="1"/>
    <col min="5896" max="5896" width="6" customWidth="1"/>
    <col min="5897" max="5897" width="11.88671875" customWidth="1"/>
    <col min="5898" max="5898" width="11.6640625" customWidth="1"/>
    <col min="5899" max="5899" width="7.5546875" customWidth="1"/>
    <col min="5900" max="5900" width="12" customWidth="1"/>
    <col min="5901" max="5901" width="9.88671875" customWidth="1"/>
    <col min="5902" max="5902" width="7.109375" customWidth="1"/>
    <col min="6145" max="6145" width="63.88671875" customWidth="1"/>
    <col min="6146" max="6146" width="5" customWidth="1"/>
    <col min="6147" max="6147" width="4" customWidth="1"/>
    <col min="6148" max="6148" width="9.5546875" customWidth="1"/>
    <col min="6149" max="6149" width="8.5546875" customWidth="1"/>
    <col min="6150" max="6150" width="10" customWidth="1"/>
    <col min="6151" max="6151" width="5.6640625" customWidth="1"/>
    <col min="6152" max="6152" width="6" customWidth="1"/>
    <col min="6153" max="6153" width="11.88671875" customWidth="1"/>
    <col min="6154" max="6154" width="11.6640625" customWidth="1"/>
    <col min="6155" max="6155" width="7.5546875" customWidth="1"/>
    <col min="6156" max="6156" width="12" customWidth="1"/>
    <col min="6157" max="6157" width="9.88671875" customWidth="1"/>
    <col min="6158" max="6158" width="7.109375" customWidth="1"/>
    <col min="6401" max="6401" width="63.88671875" customWidth="1"/>
    <col min="6402" max="6402" width="5" customWidth="1"/>
    <col min="6403" max="6403" width="4" customWidth="1"/>
    <col min="6404" max="6404" width="9.5546875" customWidth="1"/>
    <col min="6405" max="6405" width="8.5546875" customWidth="1"/>
    <col min="6406" max="6406" width="10" customWidth="1"/>
    <col min="6407" max="6407" width="5.6640625" customWidth="1"/>
    <col min="6408" max="6408" width="6" customWidth="1"/>
    <col min="6409" max="6409" width="11.88671875" customWidth="1"/>
    <col min="6410" max="6410" width="11.6640625" customWidth="1"/>
    <col min="6411" max="6411" width="7.5546875" customWidth="1"/>
    <col min="6412" max="6412" width="12" customWidth="1"/>
    <col min="6413" max="6413" width="9.88671875" customWidth="1"/>
    <col min="6414" max="6414" width="7.109375" customWidth="1"/>
    <col min="6657" max="6657" width="63.88671875" customWidth="1"/>
    <col min="6658" max="6658" width="5" customWidth="1"/>
    <col min="6659" max="6659" width="4" customWidth="1"/>
    <col min="6660" max="6660" width="9.5546875" customWidth="1"/>
    <col min="6661" max="6661" width="8.5546875" customWidth="1"/>
    <col min="6662" max="6662" width="10" customWidth="1"/>
    <col min="6663" max="6663" width="5.6640625" customWidth="1"/>
    <col min="6664" max="6664" width="6" customWidth="1"/>
    <col min="6665" max="6665" width="11.88671875" customWidth="1"/>
    <col min="6666" max="6666" width="11.6640625" customWidth="1"/>
    <col min="6667" max="6667" width="7.5546875" customWidth="1"/>
    <col min="6668" max="6668" width="12" customWidth="1"/>
    <col min="6669" max="6669" width="9.88671875" customWidth="1"/>
    <col min="6670" max="6670" width="7.109375" customWidth="1"/>
    <col min="6913" max="6913" width="63.88671875" customWidth="1"/>
    <col min="6914" max="6914" width="5" customWidth="1"/>
    <col min="6915" max="6915" width="4" customWidth="1"/>
    <col min="6916" max="6916" width="9.5546875" customWidth="1"/>
    <col min="6917" max="6917" width="8.5546875" customWidth="1"/>
    <col min="6918" max="6918" width="10" customWidth="1"/>
    <col min="6919" max="6919" width="5.6640625" customWidth="1"/>
    <col min="6920" max="6920" width="6" customWidth="1"/>
    <col min="6921" max="6921" width="11.88671875" customWidth="1"/>
    <col min="6922" max="6922" width="11.6640625" customWidth="1"/>
    <col min="6923" max="6923" width="7.5546875" customWidth="1"/>
    <col min="6924" max="6924" width="12" customWidth="1"/>
    <col min="6925" max="6925" width="9.88671875" customWidth="1"/>
    <col min="6926" max="6926" width="7.109375" customWidth="1"/>
    <col min="7169" max="7169" width="63.88671875" customWidth="1"/>
    <col min="7170" max="7170" width="5" customWidth="1"/>
    <col min="7171" max="7171" width="4" customWidth="1"/>
    <col min="7172" max="7172" width="9.5546875" customWidth="1"/>
    <col min="7173" max="7173" width="8.5546875" customWidth="1"/>
    <col min="7174" max="7174" width="10" customWidth="1"/>
    <col min="7175" max="7175" width="5.6640625" customWidth="1"/>
    <col min="7176" max="7176" width="6" customWidth="1"/>
    <col min="7177" max="7177" width="11.88671875" customWidth="1"/>
    <col min="7178" max="7178" width="11.6640625" customWidth="1"/>
    <col min="7179" max="7179" width="7.5546875" customWidth="1"/>
    <col min="7180" max="7180" width="12" customWidth="1"/>
    <col min="7181" max="7181" width="9.88671875" customWidth="1"/>
    <col min="7182" max="7182" width="7.109375" customWidth="1"/>
    <col min="7425" max="7425" width="63.88671875" customWidth="1"/>
    <col min="7426" max="7426" width="5" customWidth="1"/>
    <col min="7427" max="7427" width="4" customWidth="1"/>
    <col min="7428" max="7428" width="9.5546875" customWidth="1"/>
    <col min="7429" max="7429" width="8.5546875" customWidth="1"/>
    <col min="7430" max="7430" width="10" customWidth="1"/>
    <col min="7431" max="7431" width="5.6640625" customWidth="1"/>
    <col min="7432" max="7432" width="6" customWidth="1"/>
    <col min="7433" max="7433" width="11.88671875" customWidth="1"/>
    <col min="7434" max="7434" width="11.6640625" customWidth="1"/>
    <col min="7435" max="7435" width="7.5546875" customWidth="1"/>
    <col min="7436" max="7436" width="12" customWidth="1"/>
    <col min="7437" max="7437" width="9.88671875" customWidth="1"/>
    <col min="7438" max="7438" width="7.109375" customWidth="1"/>
    <col min="7681" max="7681" width="63.88671875" customWidth="1"/>
    <col min="7682" max="7682" width="5" customWidth="1"/>
    <col min="7683" max="7683" width="4" customWidth="1"/>
    <col min="7684" max="7684" width="9.5546875" customWidth="1"/>
    <col min="7685" max="7685" width="8.5546875" customWidth="1"/>
    <col min="7686" max="7686" width="10" customWidth="1"/>
    <col min="7687" max="7687" width="5.6640625" customWidth="1"/>
    <col min="7688" max="7688" width="6" customWidth="1"/>
    <col min="7689" max="7689" width="11.88671875" customWidth="1"/>
    <col min="7690" max="7690" width="11.6640625" customWidth="1"/>
    <col min="7691" max="7691" width="7.5546875" customWidth="1"/>
    <col min="7692" max="7692" width="12" customWidth="1"/>
    <col min="7693" max="7693" width="9.88671875" customWidth="1"/>
    <col min="7694" max="7694" width="7.109375" customWidth="1"/>
    <col min="7937" max="7937" width="63.88671875" customWidth="1"/>
    <col min="7938" max="7938" width="5" customWidth="1"/>
    <col min="7939" max="7939" width="4" customWidth="1"/>
    <col min="7940" max="7940" width="9.5546875" customWidth="1"/>
    <col min="7941" max="7941" width="8.5546875" customWidth="1"/>
    <col min="7942" max="7942" width="10" customWidth="1"/>
    <col min="7943" max="7943" width="5.6640625" customWidth="1"/>
    <col min="7944" max="7944" width="6" customWidth="1"/>
    <col min="7945" max="7945" width="11.88671875" customWidth="1"/>
    <col min="7946" max="7946" width="11.6640625" customWidth="1"/>
    <col min="7947" max="7947" width="7.5546875" customWidth="1"/>
    <col min="7948" max="7948" width="12" customWidth="1"/>
    <col min="7949" max="7949" width="9.88671875" customWidth="1"/>
    <col min="7950" max="7950" width="7.109375" customWidth="1"/>
    <col min="8193" max="8193" width="63.88671875" customWidth="1"/>
    <col min="8194" max="8194" width="5" customWidth="1"/>
    <col min="8195" max="8195" width="4" customWidth="1"/>
    <col min="8196" max="8196" width="9.5546875" customWidth="1"/>
    <col min="8197" max="8197" width="8.5546875" customWidth="1"/>
    <col min="8198" max="8198" width="10" customWidth="1"/>
    <col min="8199" max="8199" width="5.6640625" customWidth="1"/>
    <col min="8200" max="8200" width="6" customWidth="1"/>
    <col min="8201" max="8201" width="11.88671875" customWidth="1"/>
    <col min="8202" max="8202" width="11.6640625" customWidth="1"/>
    <col min="8203" max="8203" width="7.5546875" customWidth="1"/>
    <col min="8204" max="8204" width="12" customWidth="1"/>
    <col min="8205" max="8205" width="9.88671875" customWidth="1"/>
    <col min="8206" max="8206" width="7.109375" customWidth="1"/>
    <col min="8449" max="8449" width="63.88671875" customWidth="1"/>
    <col min="8450" max="8450" width="5" customWidth="1"/>
    <col min="8451" max="8451" width="4" customWidth="1"/>
    <col min="8452" max="8452" width="9.5546875" customWidth="1"/>
    <col min="8453" max="8453" width="8.5546875" customWidth="1"/>
    <col min="8454" max="8454" width="10" customWidth="1"/>
    <col min="8455" max="8455" width="5.6640625" customWidth="1"/>
    <col min="8456" max="8456" width="6" customWidth="1"/>
    <col min="8457" max="8457" width="11.88671875" customWidth="1"/>
    <col min="8458" max="8458" width="11.6640625" customWidth="1"/>
    <col min="8459" max="8459" width="7.5546875" customWidth="1"/>
    <col min="8460" max="8460" width="12" customWidth="1"/>
    <col min="8461" max="8461" width="9.88671875" customWidth="1"/>
    <col min="8462" max="8462" width="7.109375" customWidth="1"/>
    <col min="8705" max="8705" width="63.88671875" customWidth="1"/>
    <col min="8706" max="8706" width="5" customWidth="1"/>
    <col min="8707" max="8707" width="4" customWidth="1"/>
    <col min="8708" max="8708" width="9.5546875" customWidth="1"/>
    <col min="8709" max="8709" width="8.5546875" customWidth="1"/>
    <col min="8710" max="8710" width="10" customWidth="1"/>
    <col min="8711" max="8711" width="5.6640625" customWidth="1"/>
    <col min="8712" max="8712" width="6" customWidth="1"/>
    <col min="8713" max="8713" width="11.88671875" customWidth="1"/>
    <col min="8714" max="8714" width="11.6640625" customWidth="1"/>
    <col min="8715" max="8715" width="7.5546875" customWidth="1"/>
    <col min="8716" max="8716" width="12" customWidth="1"/>
    <col min="8717" max="8717" width="9.88671875" customWidth="1"/>
    <col min="8718" max="8718" width="7.109375" customWidth="1"/>
    <col min="8961" max="8961" width="63.88671875" customWidth="1"/>
    <col min="8962" max="8962" width="5" customWidth="1"/>
    <col min="8963" max="8963" width="4" customWidth="1"/>
    <col min="8964" max="8964" width="9.5546875" customWidth="1"/>
    <col min="8965" max="8965" width="8.5546875" customWidth="1"/>
    <col min="8966" max="8966" width="10" customWidth="1"/>
    <col min="8967" max="8967" width="5.6640625" customWidth="1"/>
    <col min="8968" max="8968" width="6" customWidth="1"/>
    <col min="8969" max="8969" width="11.88671875" customWidth="1"/>
    <col min="8970" max="8970" width="11.6640625" customWidth="1"/>
    <col min="8971" max="8971" width="7.5546875" customWidth="1"/>
    <col min="8972" max="8972" width="12" customWidth="1"/>
    <col min="8973" max="8973" width="9.88671875" customWidth="1"/>
    <col min="8974" max="8974" width="7.109375" customWidth="1"/>
    <col min="9217" max="9217" width="63.88671875" customWidth="1"/>
    <col min="9218" max="9218" width="5" customWidth="1"/>
    <col min="9219" max="9219" width="4" customWidth="1"/>
    <col min="9220" max="9220" width="9.5546875" customWidth="1"/>
    <col min="9221" max="9221" width="8.5546875" customWidth="1"/>
    <col min="9222" max="9222" width="10" customWidth="1"/>
    <col min="9223" max="9223" width="5.6640625" customWidth="1"/>
    <col min="9224" max="9224" width="6" customWidth="1"/>
    <col min="9225" max="9225" width="11.88671875" customWidth="1"/>
    <col min="9226" max="9226" width="11.6640625" customWidth="1"/>
    <col min="9227" max="9227" width="7.5546875" customWidth="1"/>
    <col min="9228" max="9228" width="12" customWidth="1"/>
    <col min="9229" max="9229" width="9.88671875" customWidth="1"/>
    <col min="9230" max="9230" width="7.109375" customWidth="1"/>
    <col min="9473" max="9473" width="63.88671875" customWidth="1"/>
    <col min="9474" max="9474" width="5" customWidth="1"/>
    <col min="9475" max="9475" width="4" customWidth="1"/>
    <col min="9476" max="9476" width="9.5546875" customWidth="1"/>
    <col min="9477" max="9477" width="8.5546875" customWidth="1"/>
    <col min="9478" max="9478" width="10" customWidth="1"/>
    <col min="9479" max="9479" width="5.6640625" customWidth="1"/>
    <col min="9480" max="9480" width="6" customWidth="1"/>
    <col min="9481" max="9481" width="11.88671875" customWidth="1"/>
    <col min="9482" max="9482" width="11.6640625" customWidth="1"/>
    <col min="9483" max="9483" width="7.5546875" customWidth="1"/>
    <col min="9484" max="9484" width="12" customWidth="1"/>
    <col min="9485" max="9485" width="9.88671875" customWidth="1"/>
    <col min="9486" max="9486" width="7.109375" customWidth="1"/>
    <col min="9729" max="9729" width="63.88671875" customWidth="1"/>
    <col min="9730" max="9730" width="5" customWidth="1"/>
    <col min="9731" max="9731" width="4" customWidth="1"/>
    <col min="9732" max="9732" width="9.5546875" customWidth="1"/>
    <col min="9733" max="9733" width="8.5546875" customWidth="1"/>
    <col min="9734" max="9734" width="10" customWidth="1"/>
    <col min="9735" max="9735" width="5.6640625" customWidth="1"/>
    <col min="9736" max="9736" width="6" customWidth="1"/>
    <col min="9737" max="9737" width="11.88671875" customWidth="1"/>
    <col min="9738" max="9738" width="11.6640625" customWidth="1"/>
    <col min="9739" max="9739" width="7.5546875" customWidth="1"/>
    <col min="9740" max="9740" width="12" customWidth="1"/>
    <col min="9741" max="9741" width="9.88671875" customWidth="1"/>
    <col min="9742" max="9742" width="7.109375" customWidth="1"/>
    <col min="9985" max="9985" width="63.88671875" customWidth="1"/>
    <col min="9986" max="9986" width="5" customWidth="1"/>
    <col min="9987" max="9987" width="4" customWidth="1"/>
    <col min="9988" max="9988" width="9.5546875" customWidth="1"/>
    <col min="9989" max="9989" width="8.5546875" customWidth="1"/>
    <col min="9990" max="9990" width="10" customWidth="1"/>
    <col min="9991" max="9991" width="5.6640625" customWidth="1"/>
    <col min="9992" max="9992" width="6" customWidth="1"/>
    <col min="9993" max="9993" width="11.88671875" customWidth="1"/>
    <col min="9994" max="9994" width="11.6640625" customWidth="1"/>
    <col min="9995" max="9995" width="7.5546875" customWidth="1"/>
    <col min="9996" max="9996" width="12" customWidth="1"/>
    <col min="9997" max="9997" width="9.88671875" customWidth="1"/>
    <col min="9998" max="9998" width="7.109375" customWidth="1"/>
    <col min="10241" max="10241" width="63.88671875" customWidth="1"/>
    <col min="10242" max="10242" width="5" customWidth="1"/>
    <col min="10243" max="10243" width="4" customWidth="1"/>
    <col min="10244" max="10244" width="9.5546875" customWidth="1"/>
    <col min="10245" max="10245" width="8.5546875" customWidth="1"/>
    <col min="10246" max="10246" width="10" customWidth="1"/>
    <col min="10247" max="10247" width="5.6640625" customWidth="1"/>
    <col min="10248" max="10248" width="6" customWidth="1"/>
    <col min="10249" max="10249" width="11.88671875" customWidth="1"/>
    <col min="10250" max="10250" width="11.6640625" customWidth="1"/>
    <col min="10251" max="10251" width="7.5546875" customWidth="1"/>
    <col min="10252" max="10252" width="12" customWidth="1"/>
    <col min="10253" max="10253" width="9.88671875" customWidth="1"/>
    <col min="10254" max="10254" width="7.109375" customWidth="1"/>
    <col min="10497" max="10497" width="63.88671875" customWidth="1"/>
    <col min="10498" max="10498" width="5" customWidth="1"/>
    <col min="10499" max="10499" width="4" customWidth="1"/>
    <col min="10500" max="10500" width="9.5546875" customWidth="1"/>
    <col min="10501" max="10501" width="8.5546875" customWidth="1"/>
    <col min="10502" max="10502" width="10" customWidth="1"/>
    <col min="10503" max="10503" width="5.6640625" customWidth="1"/>
    <col min="10504" max="10504" width="6" customWidth="1"/>
    <col min="10505" max="10505" width="11.88671875" customWidth="1"/>
    <col min="10506" max="10506" width="11.6640625" customWidth="1"/>
    <col min="10507" max="10507" width="7.5546875" customWidth="1"/>
    <col min="10508" max="10508" width="12" customWidth="1"/>
    <col min="10509" max="10509" width="9.88671875" customWidth="1"/>
    <col min="10510" max="10510" width="7.109375" customWidth="1"/>
    <col min="10753" max="10753" width="63.88671875" customWidth="1"/>
    <col min="10754" max="10754" width="5" customWidth="1"/>
    <col min="10755" max="10755" width="4" customWidth="1"/>
    <col min="10756" max="10756" width="9.5546875" customWidth="1"/>
    <col min="10757" max="10757" width="8.5546875" customWidth="1"/>
    <col min="10758" max="10758" width="10" customWidth="1"/>
    <col min="10759" max="10759" width="5.6640625" customWidth="1"/>
    <col min="10760" max="10760" width="6" customWidth="1"/>
    <col min="10761" max="10761" width="11.88671875" customWidth="1"/>
    <col min="10762" max="10762" width="11.6640625" customWidth="1"/>
    <col min="10763" max="10763" width="7.5546875" customWidth="1"/>
    <col min="10764" max="10764" width="12" customWidth="1"/>
    <col min="10765" max="10765" width="9.88671875" customWidth="1"/>
    <col min="10766" max="10766" width="7.109375" customWidth="1"/>
    <col min="11009" max="11009" width="63.88671875" customWidth="1"/>
    <col min="11010" max="11010" width="5" customWidth="1"/>
    <col min="11011" max="11011" width="4" customWidth="1"/>
    <col min="11012" max="11012" width="9.5546875" customWidth="1"/>
    <col min="11013" max="11013" width="8.5546875" customWidth="1"/>
    <col min="11014" max="11014" width="10" customWidth="1"/>
    <col min="11015" max="11015" width="5.6640625" customWidth="1"/>
    <col min="11016" max="11016" width="6" customWidth="1"/>
    <col min="11017" max="11017" width="11.88671875" customWidth="1"/>
    <col min="11018" max="11018" width="11.6640625" customWidth="1"/>
    <col min="11019" max="11019" width="7.5546875" customWidth="1"/>
    <col min="11020" max="11020" width="12" customWidth="1"/>
    <col min="11021" max="11021" width="9.88671875" customWidth="1"/>
    <col min="11022" max="11022" width="7.109375" customWidth="1"/>
    <col min="11265" max="11265" width="63.88671875" customWidth="1"/>
    <col min="11266" max="11266" width="5" customWidth="1"/>
    <col min="11267" max="11267" width="4" customWidth="1"/>
    <col min="11268" max="11268" width="9.5546875" customWidth="1"/>
    <col min="11269" max="11269" width="8.5546875" customWidth="1"/>
    <col min="11270" max="11270" width="10" customWidth="1"/>
    <col min="11271" max="11271" width="5.6640625" customWidth="1"/>
    <col min="11272" max="11272" width="6" customWidth="1"/>
    <col min="11273" max="11273" width="11.88671875" customWidth="1"/>
    <col min="11274" max="11274" width="11.6640625" customWidth="1"/>
    <col min="11275" max="11275" width="7.5546875" customWidth="1"/>
    <col min="11276" max="11276" width="12" customWidth="1"/>
    <col min="11277" max="11277" width="9.88671875" customWidth="1"/>
    <col min="11278" max="11278" width="7.109375" customWidth="1"/>
    <col min="11521" max="11521" width="63.88671875" customWidth="1"/>
    <col min="11522" max="11522" width="5" customWidth="1"/>
    <col min="11523" max="11523" width="4" customWidth="1"/>
    <col min="11524" max="11524" width="9.5546875" customWidth="1"/>
    <col min="11525" max="11525" width="8.5546875" customWidth="1"/>
    <col min="11526" max="11526" width="10" customWidth="1"/>
    <col min="11527" max="11527" width="5.6640625" customWidth="1"/>
    <col min="11528" max="11528" width="6" customWidth="1"/>
    <col min="11529" max="11529" width="11.88671875" customWidth="1"/>
    <col min="11530" max="11530" width="11.6640625" customWidth="1"/>
    <col min="11531" max="11531" width="7.5546875" customWidth="1"/>
    <col min="11532" max="11532" width="12" customWidth="1"/>
    <col min="11533" max="11533" width="9.88671875" customWidth="1"/>
    <col min="11534" max="11534" width="7.109375" customWidth="1"/>
    <col min="11777" max="11777" width="63.88671875" customWidth="1"/>
    <col min="11778" max="11778" width="5" customWidth="1"/>
    <col min="11779" max="11779" width="4" customWidth="1"/>
    <col min="11780" max="11780" width="9.5546875" customWidth="1"/>
    <col min="11781" max="11781" width="8.5546875" customWidth="1"/>
    <col min="11782" max="11782" width="10" customWidth="1"/>
    <col min="11783" max="11783" width="5.6640625" customWidth="1"/>
    <col min="11784" max="11784" width="6" customWidth="1"/>
    <col min="11785" max="11785" width="11.88671875" customWidth="1"/>
    <col min="11786" max="11786" width="11.6640625" customWidth="1"/>
    <col min="11787" max="11787" width="7.5546875" customWidth="1"/>
    <col min="11788" max="11788" width="12" customWidth="1"/>
    <col min="11789" max="11789" width="9.88671875" customWidth="1"/>
    <col min="11790" max="11790" width="7.109375" customWidth="1"/>
    <col min="12033" max="12033" width="63.88671875" customWidth="1"/>
    <col min="12034" max="12034" width="5" customWidth="1"/>
    <col min="12035" max="12035" width="4" customWidth="1"/>
    <col min="12036" max="12036" width="9.5546875" customWidth="1"/>
    <col min="12037" max="12037" width="8.5546875" customWidth="1"/>
    <col min="12038" max="12038" width="10" customWidth="1"/>
    <col min="12039" max="12039" width="5.6640625" customWidth="1"/>
    <col min="12040" max="12040" width="6" customWidth="1"/>
    <col min="12041" max="12041" width="11.88671875" customWidth="1"/>
    <col min="12042" max="12042" width="11.6640625" customWidth="1"/>
    <col min="12043" max="12043" width="7.5546875" customWidth="1"/>
    <col min="12044" max="12044" width="12" customWidth="1"/>
    <col min="12045" max="12045" width="9.88671875" customWidth="1"/>
    <col min="12046" max="12046" width="7.109375" customWidth="1"/>
    <col min="12289" max="12289" width="63.88671875" customWidth="1"/>
    <col min="12290" max="12290" width="5" customWidth="1"/>
    <col min="12291" max="12291" width="4" customWidth="1"/>
    <col min="12292" max="12292" width="9.5546875" customWidth="1"/>
    <col min="12293" max="12293" width="8.5546875" customWidth="1"/>
    <col min="12294" max="12294" width="10" customWidth="1"/>
    <col min="12295" max="12295" width="5.6640625" customWidth="1"/>
    <col min="12296" max="12296" width="6" customWidth="1"/>
    <col min="12297" max="12297" width="11.88671875" customWidth="1"/>
    <col min="12298" max="12298" width="11.6640625" customWidth="1"/>
    <col min="12299" max="12299" width="7.5546875" customWidth="1"/>
    <col min="12300" max="12300" width="12" customWidth="1"/>
    <col min="12301" max="12301" width="9.88671875" customWidth="1"/>
    <col min="12302" max="12302" width="7.109375" customWidth="1"/>
    <col min="12545" max="12545" width="63.88671875" customWidth="1"/>
    <col min="12546" max="12546" width="5" customWidth="1"/>
    <col min="12547" max="12547" width="4" customWidth="1"/>
    <col min="12548" max="12548" width="9.5546875" customWidth="1"/>
    <col min="12549" max="12549" width="8.5546875" customWidth="1"/>
    <col min="12550" max="12550" width="10" customWidth="1"/>
    <col min="12551" max="12551" width="5.6640625" customWidth="1"/>
    <col min="12552" max="12552" width="6" customWidth="1"/>
    <col min="12553" max="12553" width="11.88671875" customWidth="1"/>
    <col min="12554" max="12554" width="11.6640625" customWidth="1"/>
    <col min="12555" max="12555" width="7.5546875" customWidth="1"/>
    <col min="12556" max="12556" width="12" customWidth="1"/>
    <col min="12557" max="12557" width="9.88671875" customWidth="1"/>
    <col min="12558" max="12558" width="7.109375" customWidth="1"/>
    <col min="12801" max="12801" width="63.88671875" customWidth="1"/>
    <col min="12802" max="12802" width="5" customWidth="1"/>
    <col min="12803" max="12803" width="4" customWidth="1"/>
    <col min="12804" max="12804" width="9.5546875" customWidth="1"/>
    <col min="12805" max="12805" width="8.5546875" customWidth="1"/>
    <col min="12806" max="12806" width="10" customWidth="1"/>
    <col min="12807" max="12807" width="5.6640625" customWidth="1"/>
    <col min="12808" max="12808" width="6" customWidth="1"/>
    <col min="12809" max="12809" width="11.88671875" customWidth="1"/>
    <col min="12810" max="12810" width="11.6640625" customWidth="1"/>
    <col min="12811" max="12811" width="7.5546875" customWidth="1"/>
    <col min="12812" max="12812" width="12" customWidth="1"/>
    <col min="12813" max="12813" width="9.88671875" customWidth="1"/>
    <col min="12814" max="12814" width="7.109375" customWidth="1"/>
    <col min="13057" max="13057" width="63.88671875" customWidth="1"/>
    <col min="13058" max="13058" width="5" customWidth="1"/>
    <col min="13059" max="13059" width="4" customWidth="1"/>
    <col min="13060" max="13060" width="9.5546875" customWidth="1"/>
    <col min="13061" max="13061" width="8.5546875" customWidth="1"/>
    <col min="13062" max="13062" width="10" customWidth="1"/>
    <col min="13063" max="13063" width="5.6640625" customWidth="1"/>
    <col min="13064" max="13064" width="6" customWidth="1"/>
    <col min="13065" max="13065" width="11.88671875" customWidth="1"/>
    <col min="13066" max="13066" width="11.6640625" customWidth="1"/>
    <col min="13067" max="13067" width="7.5546875" customWidth="1"/>
    <col min="13068" max="13068" width="12" customWidth="1"/>
    <col min="13069" max="13069" width="9.88671875" customWidth="1"/>
    <col min="13070" max="13070" width="7.109375" customWidth="1"/>
    <col min="13313" max="13313" width="63.88671875" customWidth="1"/>
    <col min="13314" max="13314" width="5" customWidth="1"/>
    <col min="13315" max="13315" width="4" customWidth="1"/>
    <col min="13316" max="13316" width="9.5546875" customWidth="1"/>
    <col min="13317" max="13317" width="8.5546875" customWidth="1"/>
    <col min="13318" max="13318" width="10" customWidth="1"/>
    <col min="13319" max="13319" width="5.6640625" customWidth="1"/>
    <col min="13320" max="13320" width="6" customWidth="1"/>
    <col min="13321" max="13321" width="11.88671875" customWidth="1"/>
    <col min="13322" max="13322" width="11.6640625" customWidth="1"/>
    <col min="13323" max="13323" width="7.5546875" customWidth="1"/>
    <col min="13324" max="13324" width="12" customWidth="1"/>
    <col min="13325" max="13325" width="9.88671875" customWidth="1"/>
    <col min="13326" max="13326" width="7.109375" customWidth="1"/>
    <col min="13569" max="13569" width="63.88671875" customWidth="1"/>
    <col min="13570" max="13570" width="5" customWidth="1"/>
    <col min="13571" max="13571" width="4" customWidth="1"/>
    <col min="13572" max="13572" width="9.5546875" customWidth="1"/>
    <col min="13573" max="13573" width="8.5546875" customWidth="1"/>
    <col min="13574" max="13574" width="10" customWidth="1"/>
    <col min="13575" max="13575" width="5.6640625" customWidth="1"/>
    <col min="13576" max="13576" width="6" customWidth="1"/>
    <col min="13577" max="13577" width="11.88671875" customWidth="1"/>
    <col min="13578" max="13578" width="11.6640625" customWidth="1"/>
    <col min="13579" max="13579" width="7.5546875" customWidth="1"/>
    <col min="13580" max="13580" width="12" customWidth="1"/>
    <col min="13581" max="13581" width="9.88671875" customWidth="1"/>
    <col min="13582" max="13582" width="7.109375" customWidth="1"/>
    <col min="13825" max="13825" width="63.88671875" customWidth="1"/>
    <col min="13826" max="13826" width="5" customWidth="1"/>
    <col min="13827" max="13827" width="4" customWidth="1"/>
    <col min="13828" max="13828" width="9.5546875" customWidth="1"/>
    <col min="13829" max="13829" width="8.5546875" customWidth="1"/>
    <col min="13830" max="13830" width="10" customWidth="1"/>
    <col min="13831" max="13831" width="5.6640625" customWidth="1"/>
    <col min="13832" max="13832" width="6" customWidth="1"/>
    <col min="13833" max="13833" width="11.88671875" customWidth="1"/>
    <col min="13834" max="13834" width="11.6640625" customWidth="1"/>
    <col min="13835" max="13835" width="7.5546875" customWidth="1"/>
    <col min="13836" max="13836" width="12" customWidth="1"/>
    <col min="13837" max="13837" width="9.88671875" customWidth="1"/>
    <col min="13838" max="13838" width="7.109375" customWidth="1"/>
    <col min="14081" max="14081" width="63.88671875" customWidth="1"/>
    <col min="14082" max="14082" width="5" customWidth="1"/>
    <col min="14083" max="14083" width="4" customWidth="1"/>
    <col min="14084" max="14084" width="9.5546875" customWidth="1"/>
    <col min="14085" max="14085" width="8.5546875" customWidth="1"/>
    <col min="14086" max="14086" width="10" customWidth="1"/>
    <col min="14087" max="14087" width="5.6640625" customWidth="1"/>
    <col min="14088" max="14088" width="6" customWidth="1"/>
    <col min="14089" max="14089" width="11.88671875" customWidth="1"/>
    <col min="14090" max="14090" width="11.6640625" customWidth="1"/>
    <col min="14091" max="14091" width="7.5546875" customWidth="1"/>
    <col min="14092" max="14092" width="12" customWidth="1"/>
    <col min="14093" max="14093" width="9.88671875" customWidth="1"/>
    <col min="14094" max="14094" width="7.109375" customWidth="1"/>
    <col min="14337" max="14337" width="63.88671875" customWidth="1"/>
    <col min="14338" max="14338" width="5" customWidth="1"/>
    <col min="14339" max="14339" width="4" customWidth="1"/>
    <col min="14340" max="14340" width="9.5546875" customWidth="1"/>
    <col min="14341" max="14341" width="8.5546875" customWidth="1"/>
    <col min="14342" max="14342" width="10" customWidth="1"/>
    <col min="14343" max="14343" width="5.6640625" customWidth="1"/>
    <col min="14344" max="14344" width="6" customWidth="1"/>
    <col min="14345" max="14345" width="11.88671875" customWidth="1"/>
    <col min="14346" max="14346" width="11.6640625" customWidth="1"/>
    <col min="14347" max="14347" width="7.5546875" customWidth="1"/>
    <col min="14348" max="14348" width="12" customWidth="1"/>
    <col min="14349" max="14349" width="9.88671875" customWidth="1"/>
    <col min="14350" max="14350" width="7.109375" customWidth="1"/>
    <col min="14593" max="14593" width="63.88671875" customWidth="1"/>
    <col min="14594" max="14594" width="5" customWidth="1"/>
    <col min="14595" max="14595" width="4" customWidth="1"/>
    <col min="14596" max="14596" width="9.5546875" customWidth="1"/>
    <col min="14597" max="14597" width="8.5546875" customWidth="1"/>
    <col min="14598" max="14598" width="10" customWidth="1"/>
    <col min="14599" max="14599" width="5.6640625" customWidth="1"/>
    <col min="14600" max="14600" width="6" customWidth="1"/>
    <col min="14601" max="14601" width="11.88671875" customWidth="1"/>
    <col min="14602" max="14602" width="11.6640625" customWidth="1"/>
    <col min="14603" max="14603" width="7.5546875" customWidth="1"/>
    <col min="14604" max="14604" width="12" customWidth="1"/>
    <col min="14605" max="14605" width="9.88671875" customWidth="1"/>
    <col min="14606" max="14606" width="7.109375" customWidth="1"/>
    <col min="14849" max="14849" width="63.88671875" customWidth="1"/>
    <col min="14850" max="14850" width="5" customWidth="1"/>
    <col min="14851" max="14851" width="4" customWidth="1"/>
    <col min="14852" max="14852" width="9.5546875" customWidth="1"/>
    <col min="14853" max="14853" width="8.5546875" customWidth="1"/>
    <col min="14854" max="14854" width="10" customWidth="1"/>
    <col min="14855" max="14855" width="5.6640625" customWidth="1"/>
    <col min="14856" max="14856" width="6" customWidth="1"/>
    <col min="14857" max="14857" width="11.88671875" customWidth="1"/>
    <col min="14858" max="14858" width="11.6640625" customWidth="1"/>
    <col min="14859" max="14859" width="7.5546875" customWidth="1"/>
    <col min="14860" max="14860" width="12" customWidth="1"/>
    <col min="14861" max="14861" width="9.88671875" customWidth="1"/>
    <col min="14862" max="14862" width="7.109375" customWidth="1"/>
    <col min="15105" max="15105" width="63.88671875" customWidth="1"/>
    <col min="15106" max="15106" width="5" customWidth="1"/>
    <col min="15107" max="15107" width="4" customWidth="1"/>
    <col min="15108" max="15108" width="9.5546875" customWidth="1"/>
    <col min="15109" max="15109" width="8.5546875" customWidth="1"/>
    <col min="15110" max="15110" width="10" customWidth="1"/>
    <col min="15111" max="15111" width="5.6640625" customWidth="1"/>
    <col min="15112" max="15112" width="6" customWidth="1"/>
    <col min="15113" max="15113" width="11.88671875" customWidth="1"/>
    <col min="15114" max="15114" width="11.6640625" customWidth="1"/>
    <col min="15115" max="15115" width="7.5546875" customWidth="1"/>
    <col min="15116" max="15116" width="12" customWidth="1"/>
    <col min="15117" max="15117" width="9.88671875" customWidth="1"/>
    <col min="15118" max="15118" width="7.109375" customWidth="1"/>
    <col min="15361" max="15361" width="63.88671875" customWidth="1"/>
    <col min="15362" max="15362" width="5" customWidth="1"/>
    <col min="15363" max="15363" width="4" customWidth="1"/>
    <col min="15364" max="15364" width="9.5546875" customWidth="1"/>
    <col min="15365" max="15365" width="8.5546875" customWidth="1"/>
    <col min="15366" max="15366" width="10" customWidth="1"/>
    <col min="15367" max="15367" width="5.6640625" customWidth="1"/>
    <col min="15368" max="15368" width="6" customWidth="1"/>
    <col min="15369" max="15369" width="11.88671875" customWidth="1"/>
    <col min="15370" max="15370" width="11.6640625" customWidth="1"/>
    <col min="15371" max="15371" width="7.5546875" customWidth="1"/>
    <col min="15372" max="15372" width="12" customWidth="1"/>
    <col min="15373" max="15373" width="9.88671875" customWidth="1"/>
    <col min="15374" max="15374" width="7.109375" customWidth="1"/>
    <col min="15617" max="15617" width="63.88671875" customWidth="1"/>
    <col min="15618" max="15618" width="5" customWidth="1"/>
    <col min="15619" max="15619" width="4" customWidth="1"/>
    <col min="15620" max="15620" width="9.5546875" customWidth="1"/>
    <col min="15621" max="15621" width="8.5546875" customWidth="1"/>
    <col min="15622" max="15622" width="10" customWidth="1"/>
    <col min="15623" max="15623" width="5.6640625" customWidth="1"/>
    <col min="15624" max="15624" width="6" customWidth="1"/>
    <col min="15625" max="15625" width="11.88671875" customWidth="1"/>
    <col min="15626" max="15626" width="11.6640625" customWidth="1"/>
    <col min="15627" max="15627" width="7.5546875" customWidth="1"/>
    <col min="15628" max="15628" width="12" customWidth="1"/>
    <col min="15629" max="15629" width="9.88671875" customWidth="1"/>
    <col min="15630" max="15630" width="7.109375" customWidth="1"/>
    <col min="15873" max="15873" width="63.88671875" customWidth="1"/>
    <col min="15874" max="15874" width="5" customWidth="1"/>
    <col min="15875" max="15875" width="4" customWidth="1"/>
    <col min="15876" max="15876" width="9.5546875" customWidth="1"/>
    <col min="15877" max="15877" width="8.5546875" customWidth="1"/>
    <col min="15878" max="15878" width="10" customWidth="1"/>
    <col min="15879" max="15879" width="5.6640625" customWidth="1"/>
    <col min="15880" max="15880" width="6" customWidth="1"/>
    <col min="15881" max="15881" width="11.88671875" customWidth="1"/>
    <col min="15882" max="15882" width="11.6640625" customWidth="1"/>
    <col min="15883" max="15883" width="7.5546875" customWidth="1"/>
    <col min="15884" max="15884" width="12" customWidth="1"/>
    <col min="15885" max="15885" width="9.88671875" customWidth="1"/>
    <col min="15886" max="15886" width="7.109375" customWidth="1"/>
    <col min="16129" max="16129" width="63.88671875" customWidth="1"/>
    <col min="16130" max="16130" width="5" customWidth="1"/>
    <col min="16131" max="16131" width="4" customWidth="1"/>
    <col min="16132" max="16132" width="9.5546875" customWidth="1"/>
    <col min="16133" max="16133" width="8.5546875" customWidth="1"/>
    <col min="16134" max="16134" width="10" customWidth="1"/>
    <col min="16135" max="16135" width="5.6640625" customWidth="1"/>
    <col min="16136" max="16136" width="6" customWidth="1"/>
    <col min="16137" max="16137" width="11.88671875" customWidth="1"/>
    <col min="16138" max="16138" width="11.6640625" customWidth="1"/>
    <col min="16139" max="16139" width="7.5546875" customWidth="1"/>
    <col min="16140" max="16140" width="12" customWidth="1"/>
    <col min="16141" max="16141" width="9.88671875" customWidth="1"/>
    <col min="16142" max="16142" width="7.109375" customWidth="1"/>
  </cols>
  <sheetData>
    <row r="1" spans="1:16" s="1" customFormat="1" ht="15" customHeight="1" x14ac:dyDescent="0.25">
      <c r="I1" s="95" t="s">
        <v>248</v>
      </c>
      <c r="J1" s="95"/>
      <c r="K1" s="95"/>
      <c r="L1" s="95"/>
      <c r="M1" s="95"/>
    </row>
    <row r="2" spans="1:16" s="1" customFormat="1" ht="13.8" x14ac:dyDescent="0.25">
      <c r="H2" s="194"/>
      <c r="I2" s="95"/>
      <c r="J2" s="95"/>
      <c r="K2" s="95"/>
      <c r="L2" s="95"/>
      <c r="M2" s="95"/>
    </row>
    <row r="3" spans="1:16" s="1" customFormat="1" ht="3" hidden="1" customHeight="1" x14ac:dyDescent="0.25">
      <c r="H3" s="194"/>
      <c r="I3" s="95"/>
      <c r="J3" s="95"/>
      <c r="K3" s="95"/>
      <c r="L3" s="95"/>
      <c r="M3" s="95"/>
    </row>
    <row r="4" spans="1:16" s="1" customFormat="1" ht="13.8" x14ac:dyDescent="0.25">
      <c r="A4" s="5" t="s">
        <v>118</v>
      </c>
      <c r="B4" s="5"/>
      <c r="C4" s="5"/>
      <c r="D4" s="5"/>
      <c r="E4" s="5"/>
      <c r="F4" s="5"/>
      <c r="G4" s="5"/>
      <c r="H4" s="5"/>
      <c r="I4" s="5"/>
      <c r="J4" s="5"/>
      <c r="K4" s="5"/>
      <c r="L4" s="5"/>
      <c r="M4" s="5"/>
      <c r="N4" s="99"/>
      <c r="O4" s="99"/>
      <c r="P4" s="99"/>
    </row>
    <row r="5" spans="1:16" s="1" customFormat="1" ht="15" customHeight="1" x14ac:dyDescent="0.25">
      <c r="A5" s="96" t="str">
        <f>IF([1]ЗАПОЛНИТЬ!$F$7=1,CONCATENATE([1]шапки!A5),CONCATENATE([1]шапки!A5,[1]шапки!C5))</f>
        <v>про надходження і використання інших надходжень спеціального фонду (форма</v>
      </c>
      <c r="B5" s="96"/>
      <c r="C5" s="96"/>
      <c r="D5" s="96"/>
      <c r="E5" s="96"/>
      <c r="F5" s="96"/>
      <c r="G5" s="96"/>
      <c r="H5" s="96"/>
      <c r="I5" s="97" t="str">
        <f>IF([1]ЗАПОЛНИТЬ!$F$7=1,[1]шапки!C5,[1]шапки!D5)</f>
        <v xml:space="preserve">№ 4-3д, </v>
      </c>
      <c r="J5" s="99" t="str">
        <f>IF([1]ЗАПОЛНИТЬ!$F$7=1,[1]шапки!D5,"")</f>
        <v>№ 4-3м)</v>
      </c>
      <c r="K5" s="99"/>
      <c r="L5" s="101"/>
      <c r="M5" s="101"/>
      <c r="N5" s="99"/>
      <c r="O5" s="99"/>
      <c r="P5" s="99"/>
    </row>
    <row r="6" spans="1:16" s="1" customFormat="1" ht="13.5" customHeight="1" x14ac:dyDescent="0.25">
      <c r="A6" s="5" t="str">
        <f>CONCATENATE("за ",[1]ЗАПОЛНИТЬ!$B$17," ",[1]ЗАПОЛНИТЬ!$C$17)</f>
        <v>за І квартал 2016 р.</v>
      </c>
      <c r="B6" s="5"/>
      <c r="C6" s="5"/>
      <c r="D6" s="5"/>
      <c r="E6" s="5"/>
      <c r="F6" s="5"/>
      <c r="G6" s="5"/>
      <c r="H6" s="5"/>
      <c r="I6" s="5"/>
      <c r="J6" s="5"/>
      <c r="K6" s="5"/>
      <c r="L6" s="5"/>
      <c r="M6" s="5"/>
    </row>
    <row r="7" spans="1:16" s="21" customFormat="1" ht="10.199999999999999" hidden="1" x14ac:dyDescent="0.2"/>
    <row r="8" spans="1:16" s="21" customFormat="1" ht="9.75" customHeight="1" x14ac:dyDescent="0.2">
      <c r="M8" s="102" t="s">
        <v>2</v>
      </c>
      <c r="N8" s="102"/>
    </row>
    <row r="9" spans="1:16" s="21" customFormat="1" ht="22.5" customHeight="1" x14ac:dyDescent="0.25">
      <c r="A9" s="196" t="s">
        <v>3</v>
      </c>
      <c r="B9" s="104" t="str">
        <f>[1]ЗАПОЛНИТЬ!B3</f>
        <v>Відділ освіти Амур - Нижньодніпровської районної у місті ради</v>
      </c>
      <c r="C9" s="104"/>
      <c r="D9" s="104"/>
      <c r="E9" s="104"/>
      <c r="F9" s="104"/>
      <c r="G9" s="104"/>
      <c r="H9" s="104"/>
      <c r="I9" s="104"/>
      <c r="J9" s="104"/>
      <c r="K9" s="197"/>
      <c r="L9" s="198" t="str">
        <f>[1]ЗАПОЛНИТЬ!A13</f>
        <v>за ЄДРПОУ</v>
      </c>
      <c r="M9" s="106" t="str">
        <f>[1]ЗАПОЛНИТЬ!B13</f>
        <v>37969169</v>
      </c>
      <c r="N9" s="106"/>
    </row>
    <row r="10" spans="1:16" s="21" customFormat="1" ht="11.25" customHeight="1" x14ac:dyDescent="0.25">
      <c r="A10" s="107" t="s">
        <v>5</v>
      </c>
      <c r="B10" s="108" t="str">
        <f>[1]ЗАПОЛНИТЬ!B5</f>
        <v>49023,м. Дніпропетровськ, пр.Мануйлівський,31</v>
      </c>
      <c r="C10" s="108"/>
      <c r="D10" s="108"/>
      <c r="E10" s="108"/>
      <c r="F10" s="108"/>
      <c r="G10" s="108"/>
      <c r="H10" s="108"/>
      <c r="I10" s="108"/>
      <c r="J10" s="108"/>
      <c r="K10" s="200"/>
      <c r="L10" s="198" t="str">
        <f>[1]ЗАПОЛНИТЬ!A14</f>
        <v>за КОАТУУ</v>
      </c>
      <c r="M10" s="106">
        <f>[1]ЗАПОЛНИТЬ!B14</f>
        <v>1210136300</v>
      </c>
      <c r="N10" s="106"/>
    </row>
    <row r="11" spans="1:16" s="21" customFormat="1" ht="11.25" customHeight="1" x14ac:dyDescent="0.2">
      <c r="A11" s="107" t="str">
        <f>[1]Ф.4.2.КФК15!A11</f>
        <v>Організаційно-правова форма господарювання</v>
      </c>
      <c r="B11" s="108" t="str">
        <f>[1]ЗАПОЛНИТЬ!D15</f>
        <v>Орган місцевого самоврядування</v>
      </c>
      <c r="C11" s="108"/>
      <c r="D11" s="108"/>
      <c r="E11" s="108"/>
      <c r="F11" s="108"/>
      <c r="G11" s="108"/>
      <c r="H11" s="108"/>
      <c r="I11" s="108"/>
      <c r="J11" s="108"/>
      <c r="K11" s="200"/>
      <c r="L11" s="198" t="str">
        <f>[1]ЗАПОЛНИТЬ!A15</f>
        <v>за КОПФГ</v>
      </c>
      <c r="M11" s="109">
        <f>[1]ЗАПОЛНИТЬ!B15</f>
        <v>420</v>
      </c>
      <c r="N11" s="109"/>
    </row>
    <row r="12" spans="1:16" s="21" customFormat="1" ht="11.25" customHeight="1" x14ac:dyDescent="0.2">
      <c r="A12" s="242" t="s">
        <v>119</v>
      </c>
      <c r="B12" s="242"/>
      <c r="C12" s="207"/>
      <c r="D12" s="111" t="str">
        <f>[1]ЗАПОЛНИТЬ!H9</f>
        <v>-</v>
      </c>
      <c r="E12" s="243" t="str">
        <f>IF(D12&gt;0,VLOOKUP(D12,'[1]ДовидникКВК(ГОС)'!A$1:B$65536,2,FALSE),"")</f>
        <v>-</v>
      </c>
      <c r="F12" s="243"/>
      <c r="G12" s="243"/>
      <c r="H12" s="243"/>
      <c r="I12" s="243"/>
      <c r="J12" s="243"/>
      <c r="K12" s="244"/>
      <c r="L12" s="114"/>
      <c r="M12" s="114"/>
      <c r="N12" s="199"/>
    </row>
    <row r="13" spans="1:16" s="21" customFormat="1" ht="10.199999999999999" x14ac:dyDescent="0.2">
      <c r="A13" s="110" t="s">
        <v>120</v>
      </c>
      <c r="B13" s="110"/>
      <c r="C13" s="207"/>
      <c r="D13" s="265"/>
      <c r="E13" s="118" t="str">
        <f>IF(D13&gt;0,VLOOKUP(D13,[1]ДовидникКПК!B$1:C$65536,2,FALSE),"")</f>
        <v/>
      </c>
      <c r="F13" s="118"/>
      <c r="G13" s="118"/>
      <c r="H13" s="118"/>
      <c r="I13" s="118"/>
      <c r="J13" s="118"/>
      <c r="K13" s="118"/>
      <c r="L13" s="118"/>
      <c r="M13" s="118"/>
      <c r="N13" s="199"/>
    </row>
    <row r="14" spans="1:16" s="21" customFormat="1" ht="12" customHeight="1" x14ac:dyDescent="0.2">
      <c r="A14" s="110" t="s">
        <v>8</v>
      </c>
      <c r="B14" s="110"/>
      <c r="C14" s="207"/>
      <c r="D14" s="201" t="str">
        <f>[1]ЗАПОЛНИТЬ!H10</f>
        <v>10</v>
      </c>
      <c r="E14" s="112" t="str">
        <f>[1]ЗАПОЛНИТЬ!I10</f>
        <v>Орган з питань освіти і науки</v>
      </c>
      <c r="F14" s="112"/>
      <c r="G14" s="112"/>
      <c r="H14" s="112"/>
      <c r="I14" s="112"/>
      <c r="J14" s="112"/>
      <c r="K14" s="112"/>
      <c r="L14" s="112"/>
      <c r="M14" s="112"/>
      <c r="N14" s="199"/>
    </row>
    <row r="15" spans="1:16" s="21" customFormat="1" ht="43.5" customHeight="1" x14ac:dyDescent="0.2">
      <c r="A15" s="110" t="s">
        <v>121</v>
      </c>
      <c r="B15" s="110"/>
      <c r="C15" s="207"/>
      <c r="D15" s="172" t="s">
        <v>261</v>
      </c>
      <c r="E15" s="112" t="str">
        <f>IF(D15&gt;0,VLOOKUP(D15,[1]ДовидникКФК!A$1:B$65536,2,FALSE),"")</f>
        <v>Інші видатки</v>
      </c>
      <c r="F15" s="112"/>
      <c r="G15" s="112"/>
      <c r="H15" s="112"/>
      <c r="I15" s="112"/>
      <c r="J15" s="112"/>
      <c r="K15" s="112"/>
      <c r="L15" s="112"/>
      <c r="M15" s="112"/>
      <c r="N15" s="199"/>
    </row>
    <row r="16" spans="1:16" s="21" customFormat="1" ht="10.199999999999999" x14ac:dyDescent="0.2">
      <c r="A16" s="122" t="s">
        <v>249</v>
      </c>
    </row>
    <row r="17" spans="1:14" s="21" customFormat="1" ht="10.8" thickBot="1" x14ac:dyDescent="0.25">
      <c r="A17" s="122" t="s">
        <v>10</v>
      </c>
    </row>
    <row r="18" spans="1:14" s="21" customFormat="1" ht="20.25" customHeight="1" thickTop="1" thickBot="1" x14ac:dyDescent="0.25">
      <c r="A18" s="29" t="s">
        <v>124</v>
      </c>
      <c r="B18" s="123" t="s">
        <v>235</v>
      </c>
      <c r="C18" s="123" t="s">
        <v>13</v>
      </c>
      <c r="D18" s="123" t="s">
        <v>250</v>
      </c>
      <c r="E18" s="123" t="s">
        <v>251</v>
      </c>
      <c r="F18" s="123" t="s">
        <v>127</v>
      </c>
      <c r="G18" s="123"/>
      <c r="H18" s="123" t="s">
        <v>252</v>
      </c>
      <c r="I18" s="123" t="s">
        <v>238</v>
      </c>
      <c r="J18" s="123" t="s">
        <v>132</v>
      </c>
      <c r="K18" s="123"/>
      <c r="L18" s="123" t="s">
        <v>133</v>
      </c>
      <c r="M18" s="123" t="s">
        <v>134</v>
      </c>
      <c r="N18" s="123"/>
    </row>
    <row r="19" spans="1:14" s="21" customFormat="1" ht="11.4" thickTop="1" thickBot="1" x14ac:dyDescent="0.25">
      <c r="A19" s="29"/>
      <c r="B19" s="123"/>
      <c r="C19" s="123"/>
      <c r="D19" s="123"/>
      <c r="E19" s="123"/>
      <c r="F19" s="123" t="s">
        <v>135</v>
      </c>
      <c r="G19" s="124" t="s">
        <v>136</v>
      </c>
      <c r="H19" s="123"/>
      <c r="I19" s="123"/>
      <c r="J19" s="123" t="s">
        <v>135</v>
      </c>
      <c r="K19" s="124" t="s">
        <v>142</v>
      </c>
      <c r="L19" s="123"/>
      <c r="M19" s="123" t="s">
        <v>135</v>
      </c>
      <c r="N19" s="266" t="s">
        <v>136</v>
      </c>
    </row>
    <row r="20" spans="1:14" s="21" customFormat="1" ht="60" customHeight="1" thickTop="1" thickBot="1" x14ac:dyDescent="0.25">
      <c r="A20" s="29"/>
      <c r="B20" s="123"/>
      <c r="C20" s="123"/>
      <c r="D20" s="123"/>
      <c r="E20" s="123"/>
      <c r="F20" s="123"/>
      <c r="G20" s="124"/>
      <c r="H20" s="123"/>
      <c r="I20" s="123"/>
      <c r="J20" s="123"/>
      <c r="K20" s="124"/>
      <c r="L20" s="123"/>
      <c r="M20" s="123"/>
      <c r="N20" s="266"/>
    </row>
    <row r="21" spans="1:14" s="21" customFormat="1" ht="11.4" thickTop="1" thickBot="1" x14ac:dyDescent="0.25">
      <c r="A21" s="247">
        <v>1</v>
      </c>
      <c r="B21" s="247">
        <v>2</v>
      </c>
      <c r="C21" s="247">
        <v>3</v>
      </c>
      <c r="D21" s="247">
        <v>4</v>
      </c>
      <c r="E21" s="247">
        <v>5</v>
      </c>
      <c r="F21" s="247">
        <v>6</v>
      </c>
      <c r="G21" s="247">
        <v>7</v>
      </c>
      <c r="H21" s="247">
        <v>8</v>
      </c>
      <c r="I21" s="247">
        <v>9</v>
      </c>
      <c r="J21" s="247">
        <v>10</v>
      </c>
      <c r="K21" s="247">
        <v>11</v>
      </c>
      <c r="L21" s="247">
        <v>12</v>
      </c>
      <c r="M21" s="247">
        <v>13</v>
      </c>
      <c r="N21" s="247">
        <v>14</v>
      </c>
    </row>
    <row r="22" spans="1:14" s="21" customFormat="1" ht="11.4" thickTop="1" thickBot="1" x14ac:dyDescent="0.25">
      <c r="A22" s="64" t="s">
        <v>253</v>
      </c>
      <c r="B22" s="64" t="s">
        <v>144</v>
      </c>
      <c r="C22" s="128" t="s">
        <v>145</v>
      </c>
      <c r="D22" s="129">
        <f>D24+D59+D79+D84</f>
        <v>0</v>
      </c>
      <c r="E22" s="129">
        <f>E26+E29+E32+E33+E37+E45+E46+E86+E54</f>
        <v>0</v>
      </c>
      <c r="F22" s="129">
        <f t="shared" ref="F22:L22" si="0">F24+F59+F79+F84</f>
        <v>0</v>
      </c>
      <c r="G22" s="129">
        <f t="shared" si="0"/>
        <v>0</v>
      </c>
      <c r="H22" s="129">
        <f t="shared" si="0"/>
        <v>0</v>
      </c>
      <c r="I22" s="129">
        <f t="shared" si="0"/>
        <v>0</v>
      </c>
      <c r="J22" s="129">
        <f t="shared" si="0"/>
        <v>0</v>
      </c>
      <c r="K22" s="129">
        <f t="shared" si="0"/>
        <v>0</v>
      </c>
      <c r="L22" s="129">
        <f t="shared" si="0"/>
        <v>0</v>
      </c>
      <c r="M22" s="129">
        <f>F22-H22+I22-J22</f>
        <v>0</v>
      </c>
      <c r="N22" s="129">
        <f>N24+N59+N79+N84</f>
        <v>0</v>
      </c>
    </row>
    <row r="23" spans="1:14" s="21" customFormat="1" ht="11.4" thickTop="1" thickBot="1" x14ac:dyDescent="0.25">
      <c r="A23" s="125" t="s">
        <v>158</v>
      </c>
      <c r="B23" s="64"/>
      <c r="C23" s="128"/>
      <c r="D23" s="129"/>
      <c r="E23" s="129"/>
      <c r="F23" s="129"/>
      <c r="G23" s="129"/>
      <c r="H23" s="129"/>
      <c r="I23" s="129"/>
      <c r="J23" s="129"/>
      <c r="K23" s="129"/>
      <c r="L23" s="129"/>
      <c r="M23" s="129"/>
      <c r="N23" s="129"/>
    </row>
    <row r="24" spans="1:14" s="21" customFormat="1" ht="11.4" thickTop="1" thickBot="1" x14ac:dyDescent="0.25">
      <c r="A24" s="125" t="s">
        <v>159</v>
      </c>
      <c r="B24" s="64">
        <v>2000</v>
      </c>
      <c r="C24" s="128" t="s">
        <v>147</v>
      </c>
      <c r="D24" s="129">
        <f t="shared" ref="D24:J24" si="1">D25+D30+D47+D50+D54+D58</f>
        <v>0</v>
      </c>
      <c r="E24" s="129">
        <v>0</v>
      </c>
      <c r="F24" s="129">
        <f>F25+F30+F47+F50+F54+F58</f>
        <v>0</v>
      </c>
      <c r="G24" s="129">
        <f>G25+G30+G47+G50+G54+G58</f>
        <v>0</v>
      </c>
      <c r="H24" s="129">
        <f t="shared" si="1"/>
        <v>0</v>
      </c>
      <c r="I24" s="129">
        <f t="shared" si="1"/>
        <v>0</v>
      </c>
      <c r="J24" s="129">
        <f t="shared" si="1"/>
        <v>0</v>
      </c>
      <c r="K24" s="129">
        <f>K25+K30+K47+K50+K54+K58</f>
        <v>0</v>
      </c>
      <c r="L24" s="129">
        <f>L25+L30+L47+L50+L54+L58</f>
        <v>0</v>
      </c>
      <c r="M24" s="129">
        <f>F24-H24+I24-J24</f>
        <v>0</v>
      </c>
      <c r="N24" s="129">
        <f>N25+N30+N47+N50+N54+N58</f>
        <v>0</v>
      </c>
    </row>
    <row r="25" spans="1:14" s="21" customFormat="1" ht="11.4" thickTop="1" thickBot="1" x14ac:dyDescent="0.25">
      <c r="A25" s="133" t="s">
        <v>161</v>
      </c>
      <c r="B25" s="64">
        <v>2100</v>
      </c>
      <c r="C25" s="128" t="s">
        <v>149</v>
      </c>
      <c r="D25" s="129">
        <f>D26+D29</f>
        <v>0</v>
      </c>
      <c r="E25" s="129">
        <v>0</v>
      </c>
      <c r="F25" s="129">
        <f t="shared" ref="F25:L25" si="2">F26+F29</f>
        <v>0</v>
      </c>
      <c r="G25" s="129">
        <f t="shared" si="2"/>
        <v>0</v>
      </c>
      <c r="H25" s="129">
        <f t="shared" si="2"/>
        <v>0</v>
      </c>
      <c r="I25" s="129">
        <f t="shared" si="2"/>
        <v>0</v>
      </c>
      <c r="J25" s="129">
        <f t="shared" si="2"/>
        <v>0</v>
      </c>
      <c r="K25" s="129">
        <f t="shared" si="2"/>
        <v>0</v>
      </c>
      <c r="L25" s="129">
        <f t="shared" si="2"/>
        <v>0</v>
      </c>
      <c r="M25" s="129">
        <f t="shared" ref="M25:M85" si="3">F25-H25+I25-J25</f>
        <v>0</v>
      </c>
      <c r="N25" s="129">
        <f>N26+N29</f>
        <v>0</v>
      </c>
    </row>
    <row r="26" spans="1:14" s="21" customFormat="1" ht="11.4" thickTop="1" thickBot="1" x14ac:dyDescent="0.25">
      <c r="A26" s="134" t="s">
        <v>163</v>
      </c>
      <c r="B26" s="135">
        <v>2110</v>
      </c>
      <c r="C26" s="216" t="s">
        <v>151</v>
      </c>
      <c r="D26" s="267">
        <f t="shared" ref="D26:L26" si="4">SUM(D27:D28)</f>
        <v>0</v>
      </c>
      <c r="E26" s="268">
        <v>0</v>
      </c>
      <c r="F26" s="267">
        <f>SUM(F27:F28)</f>
        <v>0</v>
      </c>
      <c r="G26" s="267">
        <f>SUM(G27:G28)</f>
        <v>0</v>
      </c>
      <c r="H26" s="267">
        <f t="shared" si="4"/>
        <v>0</v>
      </c>
      <c r="I26" s="267">
        <f t="shared" si="4"/>
        <v>0</v>
      </c>
      <c r="J26" s="267">
        <f t="shared" si="4"/>
        <v>0</v>
      </c>
      <c r="K26" s="267">
        <f>SUM(K27:K28)</f>
        <v>0</v>
      </c>
      <c r="L26" s="267">
        <f t="shared" si="4"/>
        <v>0</v>
      </c>
      <c r="M26" s="129">
        <f t="shared" si="3"/>
        <v>0</v>
      </c>
      <c r="N26" s="267">
        <f>SUM(N27:N28)</f>
        <v>0</v>
      </c>
    </row>
    <row r="27" spans="1:14" s="21" customFormat="1" ht="11.4" thickTop="1" thickBot="1" x14ac:dyDescent="0.25">
      <c r="A27" s="136" t="s">
        <v>164</v>
      </c>
      <c r="B27" s="125">
        <v>2111</v>
      </c>
      <c r="C27" s="248" t="s">
        <v>153</v>
      </c>
      <c r="D27" s="269">
        <v>0</v>
      </c>
      <c r="E27" s="270">
        <v>0</v>
      </c>
      <c r="F27" s="269">
        <v>0</v>
      </c>
      <c r="G27" s="269">
        <v>0</v>
      </c>
      <c r="H27" s="269">
        <v>0</v>
      </c>
      <c r="I27" s="269">
        <v>0</v>
      </c>
      <c r="J27" s="269">
        <v>0</v>
      </c>
      <c r="K27" s="269">
        <v>0</v>
      </c>
      <c r="L27" s="269">
        <v>0</v>
      </c>
      <c r="M27" s="129">
        <f t="shared" si="3"/>
        <v>0</v>
      </c>
      <c r="N27" s="269">
        <v>0</v>
      </c>
    </row>
    <row r="28" spans="1:14" s="21" customFormat="1" ht="11.4" thickTop="1" thickBot="1" x14ac:dyDescent="0.25">
      <c r="A28" s="136" t="s">
        <v>165</v>
      </c>
      <c r="B28" s="125">
        <v>2112</v>
      </c>
      <c r="C28" s="248" t="s">
        <v>155</v>
      </c>
      <c r="D28" s="269">
        <v>0</v>
      </c>
      <c r="E28" s="270">
        <v>0</v>
      </c>
      <c r="F28" s="269">
        <v>0</v>
      </c>
      <c r="G28" s="269">
        <v>0</v>
      </c>
      <c r="H28" s="269">
        <v>0</v>
      </c>
      <c r="I28" s="269">
        <v>0</v>
      </c>
      <c r="J28" s="269">
        <v>0</v>
      </c>
      <c r="K28" s="269">
        <v>0</v>
      </c>
      <c r="L28" s="269">
        <v>0</v>
      </c>
      <c r="M28" s="129">
        <f t="shared" si="3"/>
        <v>0</v>
      </c>
      <c r="N28" s="269">
        <v>0</v>
      </c>
    </row>
    <row r="29" spans="1:14" s="21" customFormat="1" ht="11.25" customHeight="1" thickTop="1" thickBot="1" x14ac:dyDescent="0.25">
      <c r="A29" s="137" t="s">
        <v>166</v>
      </c>
      <c r="B29" s="135">
        <v>2120</v>
      </c>
      <c r="C29" s="216" t="s">
        <v>157</v>
      </c>
      <c r="D29" s="268">
        <v>0</v>
      </c>
      <c r="E29" s="268">
        <v>0</v>
      </c>
      <c r="F29" s="268">
        <v>0</v>
      </c>
      <c r="G29" s="268">
        <v>0</v>
      </c>
      <c r="H29" s="268">
        <v>0</v>
      </c>
      <c r="I29" s="268">
        <v>0</v>
      </c>
      <c r="J29" s="268">
        <v>0</v>
      </c>
      <c r="K29" s="268">
        <v>0</v>
      </c>
      <c r="L29" s="268">
        <v>0</v>
      </c>
      <c r="M29" s="129">
        <f t="shared" si="3"/>
        <v>0</v>
      </c>
      <c r="N29" s="268">
        <v>0</v>
      </c>
    </row>
    <row r="30" spans="1:14" s="21" customFormat="1" ht="11.4" thickTop="1" thickBot="1" x14ac:dyDescent="0.25">
      <c r="A30" s="138" t="s">
        <v>167</v>
      </c>
      <c r="B30" s="64">
        <v>2200</v>
      </c>
      <c r="C30" s="128" t="s">
        <v>160</v>
      </c>
      <c r="D30" s="271">
        <f>SUM(D31:D37)+D44</f>
        <v>0</v>
      </c>
      <c r="E30" s="271">
        <v>0</v>
      </c>
      <c r="F30" s="271">
        <f t="shared" ref="F30:L30" si="5">SUM(F31:F37)+F44</f>
        <v>0</v>
      </c>
      <c r="G30" s="271">
        <f t="shared" si="5"/>
        <v>0</v>
      </c>
      <c r="H30" s="271">
        <f t="shared" si="5"/>
        <v>0</v>
      </c>
      <c r="I30" s="271">
        <f t="shared" si="5"/>
        <v>0</v>
      </c>
      <c r="J30" s="271">
        <f t="shared" si="5"/>
        <v>0</v>
      </c>
      <c r="K30" s="271">
        <f t="shared" si="5"/>
        <v>0</v>
      </c>
      <c r="L30" s="271">
        <f t="shared" si="5"/>
        <v>0</v>
      </c>
      <c r="M30" s="129">
        <f t="shared" si="3"/>
        <v>0</v>
      </c>
      <c r="N30" s="271">
        <f>SUM(N31:N37)+N44</f>
        <v>0</v>
      </c>
    </row>
    <row r="31" spans="1:14" s="21" customFormat="1" ht="11.4" thickTop="1" thickBot="1" x14ac:dyDescent="0.25">
      <c r="A31" s="134" t="s">
        <v>168</v>
      </c>
      <c r="B31" s="135">
        <v>2210</v>
      </c>
      <c r="C31" s="216" t="s">
        <v>162</v>
      </c>
      <c r="D31" s="268">
        <v>0</v>
      </c>
      <c r="E31" s="267">
        <v>0</v>
      </c>
      <c r="F31" s="268">
        <v>0</v>
      </c>
      <c r="G31" s="268">
        <v>0</v>
      </c>
      <c r="H31" s="268">
        <v>0</v>
      </c>
      <c r="I31" s="268">
        <v>0</v>
      </c>
      <c r="J31" s="268">
        <v>0</v>
      </c>
      <c r="K31" s="268">
        <v>0</v>
      </c>
      <c r="L31" s="268">
        <v>0</v>
      </c>
      <c r="M31" s="129">
        <f t="shared" si="3"/>
        <v>0</v>
      </c>
      <c r="N31" s="268">
        <v>0</v>
      </c>
    </row>
    <row r="32" spans="1:14" s="21" customFormat="1" ht="11.4" thickTop="1" thickBot="1" x14ac:dyDescent="0.25">
      <c r="A32" s="134" t="s">
        <v>169</v>
      </c>
      <c r="B32" s="135">
        <v>2220</v>
      </c>
      <c r="C32" s="135">
        <v>100</v>
      </c>
      <c r="D32" s="268">
        <v>0</v>
      </c>
      <c r="E32" s="268">
        <v>0</v>
      </c>
      <c r="F32" s="268">
        <v>0</v>
      </c>
      <c r="G32" s="268">
        <v>0</v>
      </c>
      <c r="H32" s="268">
        <v>0</v>
      </c>
      <c r="I32" s="268">
        <v>0</v>
      </c>
      <c r="J32" s="268">
        <v>0</v>
      </c>
      <c r="K32" s="268">
        <v>0</v>
      </c>
      <c r="L32" s="268">
        <v>0</v>
      </c>
      <c r="M32" s="129">
        <f t="shared" si="3"/>
        <v>0</v>
      </c>
      <c r="N32" s="268">
        <v>0</v>
      </c>
    </row>
    <row r="33" spans="1:14" s="21" customFormat="1" ht="11.4" thickTop="1" thickBot="1" x14ac:dyDescent="0.25">
      <c r="A33" s="134" t="s">
        <v>170</v>
      </c>
      <c r="B33" s="135">
        <v>2230</v>
      </c>
      <c r="C33" s="135">
        <v>110</v>
      </c>
      <c r="D33" s="268">
        <v>0</v>
      </c>
      <c r="E33" s="268">
        <v>0</v>
      </c>
      <c r="F33" s="268">
        <v>0</v>
      </c>
      <c r="G33" s="268">
        <v>0</v>
      </c>
      <c r="H33" s="268">
        <v>0</v>
      </c>
      <c r="I33" s="268">
        <v>0</v>
      </c>
      <c r="J33" s="268">
        <v>0</v>
      </c>
      <c r="K33" s="268">
        <v>0</v>
      </c>
      <c r="L33" s="268">
        <v>0</v>
      </c>
      <c r="M33" s="129">
        <f t="shared" si="3"/>
        <v>0</v>
      </c>
      <c r="N33" s="268">
        <v>0</v>
      </c>
    </row>
    <row r="34" spans="1:14" s="21" customFormat="1" ht="11.4" thickTop="1" thickBot="1" x14ac:dyDescent="0.25">
      <c r="A34" s="134" t="s">
        <v>171</v>
      </c>
      <c r="B34" s="135">
        <v>2240</v>
      </c>
      <c r="C34" s="135">
        <v>120</v>
      </c>
      <c r="D34" s="268">
        <v>0</v>
      </c>
      <c r="E34" s="267">
        <v>0</v>
      </c>
      <c r="F34" s="268">
        <v>0</v>
      </c>
      <c r="G34" s="268">
        <v>0</v>
      </c>
      <c r="H34" s="268">
        <v>0</v>
      </c>
      <c r="I34" s="268">
        <v>0</v>
      </c>
      <c r="J34" s="268">
        <v>0</v>
      </c>
      <c r="K34" s="268">
        <v>0</v>
      </c>
      <c r="L34" s="268">
        <v>0</v>
      </c>
      <c r="M34" s="129">
        <f t="shared" si="3"/>
        <v>0</v>
      </c>
      <c r="N34" s="268">
        <v>0</v>
      </c>
    </row>
    <row r="35" spans="1:14" s="21" customFormat="1" ht="11.4" thickTop="1" thickBot="1" x14ac:dyDescent="0.25">
      <c r="A35" s="134" t="s">
        <v>172</v>
      </c>
      <c r="B35" s="135">
        <v>2250</v>
      </c>
      <c r="C35" s="135">
        <v>130</v>
      </c>
      <c r="D35" s="268">
        <v>0</v>
      </c>
      <c r="E35" s="267">
        <v>0</v>
      </c>
      <c r="F35" s="268">
        <v>0</v>
      </c>
      <c r="G35" s="268">
        <v>0</v>
      </c>
      <c r="H35" s="268">
        <v>0</v>
      </c>
      <c r="I35" s="268">
        <v>0</v>
      </c>
      <c r="J35" s="268">
        <v>0</v>
      </c>
      <c r="K35" s="268">
        <v>0</v>
      </c>
      <c r="L35" s="268">
        <v>0</v>
      </c>
      <c r="M35" s="129">
        <f t="shared" si="3"/>
        <v>0</v>
      </c>
      <c r="N35" s="268">
        <v>0</v>
      </c>
    </row>
    <row r="36" spans="1:14" s="21" customFormat="1" ht="12.75" customHeight="1" thickTop="1" thickBot="1" x14ac:dyDescent="0.25">
      <c r="A36" s="137" t="s">
        <v>173</v>
      </c>
      <c r="B36" s="135">
        <v>2260</v>
      </c>
      <c r="C36" s="135">
        <v>140</v>
      </c>
      <c r="D36" s="268">
        <v>0</v>
      </c>
      <c r="E36" s="267">
        <v>0</v>
      </c>
      <c r="F36" s="268">
        <v>0</v>
      </c>
      <c r="G36" s="268">
        <v>0</v>
      </c>
      <c r="H36" s="268">
        <v>0</v>
      </c>
      <c r="I36" s="268">
        <v>0</v>
      </c>
      <c r="J36" s="268">
        <v>0</v>
      </c>
      <c r="K36" s="268">
        <v>0</v>
      </c>
      <c r="L36" s="268">
        <v>0</v>
      </c>
      <c r="M36" s="129">
        <f t="shared" si="3"/>
        <v>0</v>
      </c>
      <c r="N36" s="268">
        <v>0</v>
      </c>
    </row>
    <row r="37" spans="1:14" s="21" customFormat="1" ht="11.4" thickTop="1" thickBot="1" x14ac:dyDescent="0.25">
      <c r="A37" s="137" t="s">
        <v>174</v>
      </c>
      <c r="B37" s="135">
        <v>2270</v>
      </c>
      <c r="C37" s="135">
        <v>150</v>
      </c>
      <c r="D37" s="267">
        <f>SUM(D38:D43)</f>
        <v>0</v>
      </c>
      <c r="E37" s="268">
        <v>0</v>
      </c>
      <c r="F37" s="267">
        <f t="shared" ref="F37:L37" si="6">SUM(F38:F43)</f>
        <v>0</v>
      </c>
      <c r="G37" s="267">
        <f t="shared" si="6"/>
        <v>0</v>
      </c>
      <c r="H37" s="267">
        <f t="shared" si="6"/>
        <v>0</v>
      </c>
      <c r="I37" s="267">
        <f t="shared" si="6"/>
        <v>0</v>
      </c>
      <c r="J37" s="267">
        <f t="shared" si="6"/>
        <v>0</v>
      </c>
      <c r="K37" s="267">
        <f t="shared" si="6"/>
        <v>0</v>
      </c>
      <c r="L37" s="267">
        <f t="shared" si="6"/>
        <v>0</v>
      </c>
      <c r="M37" s="129">
        <f t="shared" si="3"/>
        <v>0</v>
      </c>
      <c r="N37" s="267">
        <f>SUM(N38:N43)</f>
        <v>0</v>
      </c>
    </row>
    <row r="38" spans="1:14" s="21" customFormat="1" ht="11.4" thickTop="1" thickBot="1" x14ac:dyDescent="0.25">
      <c r="A38" s="136" t="s">
        <v>175</v>
      </c>
      <c r="B38" s="125">
        <v>2271</v>
      </c>
      <c r="C38" s="125">
        <v>160</v>
      </c>
      <c r="D38" s="269">
        <v>0</v>
      </c>
      <c r="E38" s="270">
        <v>0</v>
      </c>
      <c r="F38" s="269">
        <v>0</v>
      </c>
      <c r="G38" s="269">
        <v>0</v>
      </c>
      <c r="H38" s="269">
        <v>0</v>
      </c>
      <c r="I38" s="269">
        <v>0</v>
      </c>
      <c r="J38" s="269">
        <v>0</v>
      </c>
      <c r="K38" s="269">
        <v>0</v>
      </c>
      <c r="L38" s="269">
        <v>0</v>
      </c>
      <c r="M38" s="129">
        <f t="shared" si="3"/>
        <v>0</v>
      </c>
      <c r="N38" s="269">
        <v>0</v>
      </c>
    </row>
    <row r="39" spans="1:14" s="21" customFormat="1" ht="11.4" thickTop="1" thickBot="1" x14ac:dyDescent="0.25">
      <c r="A39" s="136" t="s">
        <v>176</v>
      </c>
      <c r="B39" s="125">
        <v>2272</v>
      </c>
      <c r="C39" s="125">
        <v>170</v>
      </c>
      <c r="D39" s="269">
        <v>0</v>
      </c>
      <c r="E39" s="270">
        <v>0</v>
      </c>
      <c r="F39" s="269">
        <v>0</v>
      </c>
      <c r="G39" s="269">
        <v>0</v>
      </c>
      <c r="H39" s="269">
        <v>0</v>
      </c>
      <c r="I39" s="269">
        <v>0</v>
      </c>
      <c r="J39" s="269">
        <v>0</v>
      </c>
      <c r="K39" s="269">
        <v>0</v>
      </c>
      <c r="L39" s="269">
        <v>0</v>
      </c>
      <c r="M39" s="129">
        <f t="shared" si="3"/>
        <v>0</v>
      </c>
      <c r="N39" s="269">
        <v>0</v>
      </c>
    </row>
    <row r="40" spans="1:14" s="21" customFormat="1" ht="11.4" thickTop="1" thickBot="1" x14ac:dyDescent="0.25">
      <c r="A40" s="136" t="s">
        <v>177</v>
      </c>
      <c r="B40" s="125">
        <v>2273</v>
      </c>
      <c r="C40" s="125">
        <v>180</v>
      </c>
      <c r="D40" s="269">
        <v>0</v>
      </c>
      <c r="E40" s="270">
        <v>0</v>
      </c>
      <c r="F40" s="269">
        <v>0</v>
      </c>
      <c r="G40" s="269">
        <v>0</v>
      </c>
      <c r="H40" s="269">
        <v>0</v>
      </c>
      <c r="I40" s="269">
        <v>0</v>
      </c>
      <c r="J40" s="269">
        <v>0</v>
      </c>
      <c r="K40" s="269">
        <v>0</v>
      </c>
      <c r="L40" s="269">
        <v>0</v>
      </c>
      <c r="M40" s="129">
        <f t="shared" si="3"/>
        <v>0</v>
      </c>
      <c r="N40" s="269">
        <v>0</v>
      </c>
    </row>
    <row r="41" spans="1:14" s="21" customFormat="1" ht="11.4" thickTop="1" thickBot="1" x14ac:dyDescent="0.25">
      <c r="A41" s="136" t="s">
        <v>178</v>
      </c>
      <c r="B41" s="125">
        <v>2274</v>
      </c>
      <c r="C41" s="125">
        <v>190</v>
      </c>
      <c r="D41" s="269">
        <v>0</v>
      </c>
      <c r="E41" s="270">
        <v>0</v>
      </c>
      <c r="F41" s="269">
        <v>0</v>
      </c>
      <c r="G41" s="269">
        <v>0</v>
      </c>
      <c r="H41" s="269">
        <v>0</v>
      </c>
      <c r="I41" s="269">
        <v>0</v>
      </c>
      <c r="J41" s="269">
        <v>0</v>
      </c>
      <c r="K41" s="269">
        <v>0</v>
      </c>
      <c r="L41" s="269">
        <v>0</v>
      </c>
      <c r="M41" s="129">
        <f t="shared" si="3"/>
        <v>0</v>
      </c>
      <c r="N41" s="269">
        <v>0</v>
      </c>
    </row>
    <row r="42" spans="1:14" s="21" customFormat="1" ht="11.4" thickTop="1" thickBot="1" x14ac:dyDescent="0.25">
      <c r="A42" s="136" t="s">
        <v>179</v>
      </c>
      <c r="B42" s="125">
        <v>2275</v>
      </c>
      <c r="C42" s="125">
        <v>200</v>
      </c>
      <c r="D42" s="269">
        <v>0</v>
      </c>
      <c r="E42" s="270">
        <v>0</v>
      </c>
      <c r="F42" s="269">
        <v>0</v>
      </c>
      <c r="G42" s="269">
        <v>0</v>
      </c>
      <c r="H42" s="269">
        <v>0</v>
      </c>
      <c r="I42" s="269">
        <v>0</v>
      </c>
      <c r="J42" s="269">
        <v>0</v>
      </c>
      <c r="K42" s="269">
        <v>0</v>
      </c>
      <c r="L42" s="269">
        <v>0</v>
      </c>
      <c r="M42" s="129">
        <f t="shared" si="3"/>
        <v>0</v>
      </c>
      <c r="N42" s="269">
        <v>0</v>
      </c>
    </row>
    <row r="43" spans="1:14" s="21" customFormat="1" ht="11.4" thickTop="1" thickBot="1" x14ac:dyDescent="0.25">
      <c r="A43" s="136" t="s">
        <v>180</v>
      </c>
      <c r="B43" s="125">
        <v>2276</v>
      </c>
      <c r="C43" s="125">
        <v>210</v>
      </c>
      <c r="D43" s="269">
        <v>0</v>
      </c>
      <c r="E43" s="270">
        <v>0</v>
      </c>
      <c r="F43" s="269">
        <v>0</v>
      </c>
      <c r="G43" s="269">
        <v>0</v>
      </c>
      <c r="H43" s="269">
        <v>0</v>
      </c>
      <c r="I43" s="269">
        <v>0</v>
      </c>
      <c r="J43" s="269">
        <v>0</v>
      </c>
      <c r="K43" s="269">
        <v>0</v>
      </c>
      <c r="L43" s="269">
        <v>0</v>
      </c>
      <c r="M43" s="129">
        <f t="shared" si="3"/>
        <v>0</v>
      </c>
      <c r="N43" s="269">
        <v>0</v>
      </c>
    </row>
    <row r="44" spans="1:14" s="21" customFormat="1" ht="12" customHeight="1" thickTop="1" thickBot="1" x14ac:dyDescent="0.25">
      <c r="A44" s="137" t="s">
        <v>181</v>
      </c>
      <c r="B44" s="135">
        <v>2280</v>
      </c>
      <c r="C44" s="135">
        <v>220</v>
      </c>
      <c r="D44" s="267">
        <f>SUM(D45:D46)</f>
        <v>0</v>
      </c>
      <c r="E44" s="267">
        <v>0</v>
      </c>
      <c r="F44" s="267">
        <f t="shared" ref="F44:L44" si="7">SUM(F45:F46)</f>
        <v>0</v>
      </c>
      <c r="G44" s="267">
        <f t="shared" si="7"/>
        <v>0</v>
      </c>
      <c r="H44" s="267">
        <f t="shared" si="7"/>
        <v>0</v>
      </c>
      <c r="I44" s="267">
        <f t="shared" si="7"/>
        <v>0</v>
      </c>
      <c r="J44" s="267">
        <f t="shared" si="7"/>
        <v>0</v>
      </c>
      <c r="K44" s="267">
        <f t="shared" si="7"/>
        <v>0</v>
      </c>
      <c r="L44" s="267">
        <f t="shared" si="7"/>
        <v>0</v>
      </c>
      <c r="M44" s="129">
        <f t="shared" si="3"/>
        <v>0</v>
      </c>
      <c r="N44" s="267">
        <f>SUM(N45:N46)</f>
        <v>0</v>
      </c>
    </row>
    <row r="45" spans="1:14" s="21" customFormat="1" ht="12" customHeight="1" thickTop="1" thickBot="1" x14ac:dyDescent="0.25">
      <c r="A45" s="139" t="s">
        <v>182</v>
      </c>
      <c r="B45" s="125">
        <v>2281</v>
      </c>
      <c r="C45" s="125">
        <v>230</v>
      </c>
      <c r="D45" s="269">
        <v>0</v>
      </c>
      <c r="E45" s="269">
        <v>0</v>
      </c>
      <c r="F45" s="269">
        <v>0</v>
      </c>
      <c r="G45" s="269">
        <v>0</v>
      </c>
      <c r="H45" s="269">
        <v>0</v>
      </c>
      <c r="I45" s="269">
        <v>0</v>
      </c>
      <c r="J45" s="269">
        <v>0</v>
      </c>
      <c r="K45" s="269">
        <v>0</v>
      </c>
      <c r="L45" s="269">
        <v>0</v>
      </c>
      <c r="M45" s="129">
        <f t="shared" si="3"/>
        <v>0</v>
      </c>
      <c r="N45" s="269">
        <v>0</v>
      </c>
    </row>
    <row r="46" spans="1:14" s="21" customFormat="1" ht="12" customHeight="1" thickTop="1" thickBot="1" x14ac:dyDescent="0.25">
      <c r="A46" s="136" t="s">
        <v>183</v>
      </c>
      <c r="B46" s="125">
        <v>2282</v>
      </c>
      <c r="C46" s="125">
        <v>240</v>
      </c>
      <c r="D46" s="269">
        <v>0</v>
      </c>
      <c r="E46" s="269">
        <v>0</v>
      </c>
      <c r="F46" s="269">
        <v>0</v>
      </c>
      <c r="G46" s="269">
        <v>0</v>
      </c>
      <c r="H46" s="269">
        <v>0</v>
      </c>
      <c r="I46" s="269">
        <v>0</v>
      </c>
      <c r="J46" s="269">
        <v>0</v>
      </c>
      <c r="K46" s="269">
        <v>0</v>
      </c>
      <c r="L46" s="269">
        <v>0</v>
      </c>
      <c r="M46" s="129">
        <f t="shared" si="3"/>
        <v>0</v>
      </c>
      <c r="N46" s="269">
        <v>0</v>
      </c>
    </row>
    <row r="47" spans="1:14" s="21" customFormat="1" ht="11.4" thickTop="1" thickBot="1" x14ac:dyDescent="0.25">
      <c r="A47" s="133" t="s">
        <v>184</v>
      </c>
      <c r="B47" s="64">
        <v>2400</v>
      </c>
      <c r="C47" s="64">
        <v>250</v>
      </c>
      <c r="D47" s="271">
        <f t="shared" ref="D47:L47" si="8">SUM(D48:D49)</f>
        <v>0</v>
      </c>
      <c r="E47" s="271">
        <f t="shared" si="8"/>
        <v>0</v>
      </c>
      <c r="F47" s="271">
        <f>SUM(F48:F49)</f>
        <v>0</v>
      </c>
      <c r="G47" s="271">
        <f>SUM(G48:G49)</f>
        <v>0</v>
      </c>
      <c r="H47" s="271">
        <f t="shared" si="8"/>
        <v>0</v>
      </c>
      <c r="I47" s="271">
        <f t="shared" si="8"/>
        <v>0</v>
      </c>
      <c r="J47" s="271">
        <f t="shared" si="8"/>
        <v>0</v>
      </c>
      <c r="K47" s="271">
        <f>SUM(K48:K49)</f>
        <v>0</v>
      </c>
      <c r="L47" s="271">
        <f t="shared" si="8"/>
        <v>0</v>
      </c>
      <c r="M47" s="129">
        <f t="shared" si="3"/>
        <v>0</v>
      </c>
      <c r="N47" s="271">
        <f>SUM(N48:N49)</f>
        <v>0</v>
      </c>
    </row>
    <row r="48" spans="1:14" s="21" customFormat="1" ht="11.4" thickTop="1" thickBot="1" x14ac:dyDescent="0.25">
      <c r="A48" s="140" t="s">
        <v>185</v>
      </c>
      <c r="B48" s="135">
        <v>2410</v>
      </c>
      <c r="C48" s="135">
        <v>260</v>
      </c>
      <c r="D48" s="268">
        <v>0</v>
      </c>
      <c r="E48" s="267">
        <v>0</v>
      </c>
      <c r="F48" s="268">
        <v>0</v>
      </c>
      <c r="G48" s="268">
        <v>0</v>
      </c>
      <c r="H48" s="268">
        <v>0</v>
      </c>
      <c r="I48" s="268">
        <v>0</v>
      </c>
      <c r="J48" s="268">
        <v>0</v>
      </c>
      <c r="K48" s="268">
        <v>0</v>
      </c>
      <c r="L48" s="268">
        <v>0</v>
      </c>
      <c r="M48" s="129">
        <f t="shared" si="3"/>
        <v>0</v>
      </c>
      <c r="N48" s="268">
        <v>0</v>
      </c>
    </row>
    <row r="49" spans="1:14" s="21" customFormat="1" ht="11.4" thickTop="1" thickBot="1" x14ac:dyDescent="0.25">
      <c r="A49" s="140" t="s">
        <v>186</v>
      </c>
      <c r="B49" s="135">
        <v>2420</v>
      </c>
      <c r="C49" s="135">
        <v>270</v>
      </c>
      <c r="D49" s="268">
        <v>0</v>
      </c>
      <c r="E49" s="267">
        <v>0</v>
      </c>
      <c r="F49" s="268">
        <v>0</v>
      </c>
      <c r="G49" s="268">
        <v>0</v>
      </c>
      <c r="H49" s="268">
        <v>0</v>
      </c>
      <c r="I49" s="268">
        <v>0</v>
      </c>
      <c r="J49" s="268">
        <v>0</v>
      </c>
      <c r="K49" s="268">
        <v>0</v>
      </c>
      <c r="L49" s="268">
        <v>0</v>
      </c>
      <c r="M49" s="129">
        <f t="shared" si="3"/>
        <v>0</v>
      </c>
      <c r="N49" s="268">
        <v>0</v>
      </c>
    </row>
    <row r="50" spans="1:14" s="21" customFormat="1" ht="11.25" customHeight="1" thickTop="1" thickBot="1" x14ac:dyDescent="0.25">
      <c r="A50" s="141" t="s">
        <v>187</v>
      </c>
      <c r="B50" s="64">
        <v>2600</v>
      </c>
      <c r="C50" s="64">
        <v>280</v>
      </c>
      <c r="D50" s="271">
        <f t="shared" ref="D50:L50" si="9">SUM(D51:D53)</f>
        <v>0</v>
      </c>
      <c r="E50" s="271">
        <f t="shared" si="9"/>
        <v>0</v>
      </c>
      <c r="F50" s="271">
        <f>SUM(F51:F53)</f>
        <v>0</v>
      </c>
      <c r="G50" s="271">
        <f>SUM(G51:G53)</f>
        <v>0</v>
      </c>
      <c r="H50" s="271">
        <f t="shared" si="9"/>
        <v>0</v>
      </c>
      <c r="I50" s="271">
        <f t="shared" si="9"/>
        <v>0</v>
      </c>
      <c r="J50" s="271">
        <f t="shared" si="9"/>
        <v>0</v>
      </c>
      <c r="K50" s="271">
        <f>SUM(K51:K53)</f>
        <v>0</v>
      </c>
      <c r="L50" s="271">
        <f t="shared" si="9"/>
        <v>0</v>
      </c>
      <c r="M50" s="129">
        <f t="shared" si="3"/>
        <v>0</v>
      </c>
      <c r="N50" s="271">
        <f>SUM(N51:N53)</f>
        <v>0</v>
      </c>
    </row>
    <row r="51" spans="1:14" s="21" customFormat="1" ht="11.25" customHeight="1" thickTop="1" thickBot="1" x14ac:dyDescent="0.25">
      <c r="A51" s="137" t="s">
        <v>188</v>
      </c>
      <c r="B51" s="135">
        <v>2610</v>
      </c>
      <c r="C51" s="135">
        <v>290</v>
      </c>
      <c r="D51" s="272">
        <v>0</v>
      </c>
      <c r="E51" s="273">
        <v>0</v>
      </c>
      <c r="F51" s="272">
        <v>0</v>
      </c>
      <c r="G51" s="272">
        <v>0</v>
      </c>
      <c r="H51" s="272">
        <v>0</v>
      </c>
      <c r="I51" s="272">
        <v>0</v>
      </c>
      <c r="J51" s="272">
        <v>0</v>
      </c>
      <c r="K51" s="272">
        <v>0</v>
      </c>
      <c r="L51" s="272">
        <v>0</v>
      </c>
      <c r="M51" s="129">
        <f t="shared" si="3"/>
        <v>0</v>
      </c>
      <c r="N51" s="272">
        <v>0</v>
      </c>
    </row>
    <row r="52" spans="1:14" s="21" customFormat="1" ht="11.4" thickTop="1" thickBot="1" x14ac:dyDescent="0.25">
      <c r="A52" s="137" t="s">
        <v>189</v>
      </c>
      <c r="B52" s="135">
        <v>2620</v>
      </c>
      <c r="C52" s="135">
        <v>300</v>
      </c>
      <c r="D52" s="272">
        <v>0</v>
      </c>
      <c r="E52" s="273">
        <v>0</v>
      </c>
      <c r="F52" s="272">
        <v>0</v>
      </c>
      <c r="G52" s="272">
        <v>0</v>
      </c>
      <c r="H52" s="272">
        <v>0</v>
      </c>
      <c r="I52" s="272">
        <v>0</v>
      </c>
      <c r="J52" s="272">
        <v>0</v>
      </c>
      <c r="K52" s="272">
        <v>0</v>
      </c>
      <c r="L52" s="272">
        <v>0</v>
      </c>
      <c r="M52" s="129">
        <f t="shared" si="3"/>
        <v>0</v>
      </c>
      <c r="N52" s="272">
        <v>0</v>
      </c>
    </row>
    <row r="53" spans="1:14" s="21" customFormat="1" ht="12" customHeight="1" thickTop="1" thickBot="1" x14ac:dyDescent="0.25">
      <c r="A53" s="140" t="s">
        <v>190</v>
      </c>
      <c r="B53" s="135">
        <v>2630</v>
      </c>
      <c r="C53" s="135">
        <v>310</v>
      </c>
      <c r="D53" s="272">
        <v>0</v>
      </c>
      <c r="E53" s="273">
        <v>0</v>
      </c>
      <c r="F53" s="272">
        <v>0</v>
      </c>
      <c r="G53" s="272">
        <v>0</v>
      </c>
      <c r="H53" s="272">
        <v>0</v>
      </c>
      <c r="I53" s="272">
        <v>0</v>
      </c>
      <c r="J53" s="272">
        <v>0</v>
      </c>
      <c r="K53" s="272">
        <v>0</v>
      </c>
      <c r="L53" s="272">
        <v>0</v>
      </c>
      <c r="M53" s="129">
        <f t="shared" si="3"/>
        <v>0</v>
      </c>
      <c r="N53" s="272">
        <v>0</v>
      </c>
    </row>
    <row r="54" spans="1:14" s="21" customFormat="1" ht="11.4" thickTop="1" thickBot="1" x14ac:dyDescent="0.25">
      <c r="A54" s="138" t="s">
        <v>191</v>
      </c>
      <c r="B54" s="64">
        <v>2700</v>
      </c>
      <c r="C54" s="64">
        <v>320</v>
      </c>
      <c r="D54" s="274">
        <f t="shared" ref="D54:L54" si="10">SUM(D55:D57)</f>
        <v>0</v>
      </c>
      <c r="E54" s="274">
        <v>0</v>
      </c>
      <c r="F54" s="274">
        <f>SUM(F55:F57)</f>
        <v>0</v>
      </c>
      <c r="G54" s="274">
        <f>SUM(G55:G57)</f>
        <v>0</v>
      </c>
      <c r="H54" s="274">
        <f t="shared" si="10"/>
        <v>0</v>
      </c>
      <c r="I54" s="274">
        <f t="shared" si="10"/>
        <v>0</v>
      </c>
      <c r="J54" s="274">
        <f t="shared" si="10"/>
        <v>0</v>
      </c>
      <c r="K54" s="274">
        <f>SUM(K55:K57)</f>
        <v>0</v>
      </c>
      <c r="L54" s="274">
        <f t="shared" si="10"/>
        <v>0</v>
      </c>
      <c r="M54" s="129">
        <f t="shared" si="3"/>
        <v>0</v>
      </c>
      <c r="N54" s="274">
        <f>SUM(N55:N57)</f>
        <v>0</v>
      </c>
    </row>
    <row r="55" spans="1:14" s="21" customFormat="1" ht="11.4" thickTop="1" thickBot="1" x14ac:dyDescent="0.25">
      <c r="A55" s="137" t="s">
        <v>192</v>
      </c>
      <c r="B55" s="135">
        <v>2710</v>
      </c>
      <c r="C55" s="135">
        <v>330</v>
      </c>
      <c r="D55" s="272">
        <v>0</v>
      </c>
      <c r="E55" s="273">
        <v>0</v>
      </c>
      <c r="F55" s="272">
        <v>0</v>
      </c>
      <c r="G55" s="272">
        <v>0</v>
      </c>
      <c r="H55" s="272">
        <v>0</v>
      </c>
      <c r="I55" s="272">
        <v>0</v>
      </c>
      <c r="J55" s="272">
        <v>0</v>
      </c>
      <c r="K55" s="272">
        <v>0</v>
      </c>
      <c r="L55" s="272">
        <v>0</v>
      </c>
      <c r="M55" s="129">
        <f t="shared" si="3"/>
        <v>0</v>
      </c>
      <c r="N55" s="272">
        <v>0</v>
      </c>
    </row>
    <row r="56" spans="1:14" s="21" customFormat="1" ht="11.4" thickTop="1" thickBot="1" x14ac:dyDescent="0.25">
      <c r="A56" s="137" t="s">
        <v>193</v>
      </c>
      <c r="B56" s="135">
        <v>2720</v>
      </c>
      <c r="C56" s="135">
        <v>340</v>
      </c>
      <c r="D56" s="272">
        <v>0</v>
      </c>
      <c r="E56" s="273">
        <v>0</v>
      </c>
      <c r="F56" s="272">
        <v>0</v>
      </c>
      <c r="G56" s="272">
        <v>0</v>
      </c>
      <c r="H56" s="272">
        <v>0</v>
      </c>
      <c r="I56" s="272">
        <v>0</v>
      </c>
      <c r="J56" s="272">
        <v>0</v>
      </c>
      <c r="K56" s="272">
        <v>0</v>
      </c>
      <c r="L56" s="272">
        <v>0</v>
      </c>
      <c r="M56" s="129">
        <f t="shared" si="3"/>
        <v>0</v>
      </c>
      <c r="N56" s="272">
        <v>0</v>
      </c>
    </row>
    <row r="57" spans="1:14" s="21" customFormat="1" ht="11.4" thickTop="1" thickBot="1" x14ac:dyDescent="0.25">
      <c r="A57" s="137" t="s">
        <v>194</v>
      </c>
      <c r="B57" s="135">
        <v>2730</v>
      </c>
      <c r="C57" s="135">
        <v>350</v>
      </c>
      <c r="D57" s="272">
        <v>0</v>
      </c>
      <c r="E57" s="273">
        <v>0</v>
      </c>
      <c r="F57" s="272">
        <v>0</v>
      </c>
      <c r="G57" s="272">
        <v>0</v>
      </c>
      <c r="H57" s="272">
        <v>0</v>
      </c>
      <c r="I57" s="272">
        <v>0</v>
      </c>
      <c r="J57" s="272">
        <v>0</v>
      </c>
      <c r="K57" s="272">
        <v>0</v>
      </c>
      <c r="L57" s="272">
        <v>0</v>
      </c>
      <c r="M57" s="129">
        <f t="shared" si="3"/>
        <v>0</v>
      </c>
      <c r="N57" s="272">
        <v>0</v>
      </c>
    </row>
    <row r="58" spans="1:14" s="21" customFormat="1" ht="11.4" thickTop="1" thickBot="1" x14ac:dyDescent="0.25">
      <c r="A58" s="138" t="s">
        <v>195</v>
      </c>
      <c r="B58" s="64">
        <v>2800</v>
      </c>
      <c r="C58" s="64">
        <v>360</v>
      </c>
      <c r="D58" s="275">
        <v>0</v>
      </c>
      <c r="E58" s="274">
        <v>0</v>
      </c>
      <c r="F58" s="275">
        <v>0</v>
      </c>
      <c r="G58" s="275">
        <v>0</v>
      </c>
      <c r="H58" s="275">
        <v>0</v>
      </c>
      <c r="I58" s="275">
        <v>0</v>
      </c>
      <c r="J58" s="275">
        <v>0</v>
      </c>
      <c r="K58" s="275">
        <v>0</v>
      </c>
      <c r="L58" s="275">
        <v>0</v>
      </c>
      <c r="M58" s="129">
        <f t="shared" si="3"/>
        <v>0</v>
      </c>
      <c r="N58" s="275">
        <v>0</v>
      </c>
    </row>
    <row r="59" spans="1:14" s="21" customFormat="1" ht="11.4" thickTop="1" thickBot="1" x14ac:dyDescent="0.25">
      <c r="A59" s="64" t="s">
        <v>196</v>
      </c>
      <c r="B59" s="64">
        <v>3000</v>
      </c>
      <c r="C59" s="64">
        <v>370</v>
      </c>
      <c r="D59" s="274">
        <f t="shared" ref="D59:L59" si="11">D60+D74</f>
        <v>0</v>
      </c>
      <c r="E59" s="274">
        <f t="shared" si="11"/>
        <v>0</v>
      </c>
      <c r="F59" s="274">
        <f>F60+F74</f>
        <v>0</v>
      </c>
      <c r="G59" s="274">
        <f>G60+G74</f>
        <v>0</v>
      </c>
      <c r="H59" s="274">
        <f t="shared" si="11"/>
        <v>0</v>
      </c>
      <c r="I59" s="274">
        <f t="shared" si="11"/>
        <v>0</v>
      </c>
      <c r="J59" s="274">
        <f t="shared" si="11"/>
        <v>0</v>
      </c>
      <c r="K59" s="274">
        <f>K60+K74</f>
        <v>0</v>
      </c>
      <c r="L59" s="274">
        <f t="shared" si="11"/>
        <v>0</v>
      </c>
      <c r="M59" s="129">
        <f t="shared" si="3"/>
        <v>0</v>
      </c>
      <c r="N59" s="274">
        <f>N60+N74</f>
        <v>0</v>
      </c>
    </row>
    <row r="60" spans="1:14" s="21" customFormat="1" ht="11.4" thickTop="1" thickBot="1" x14ac:dyDescent="0.25">
      <c r="A60" s="133" t="s">
        <v>197</v>
      </c>
      <c r="B60" s="64">
        <v>3100</v>
      </c>
      <c r="C60" s="64">
        <v>380</v>
      </c>
      <c r="D60" s="274">
        <f t="shared" ref="D60:L60" si="12">D61+D62+D65+D68+D72+D73</f>
        <v>0</v>
      </c>
      <c r="E60" s="274">
        <f t="shared" si="12"/>
        <v>0</v>
      </c>
      <c r="F60" s="274">
        <f>F61+F62+F65+F68+F72+F73</f>
        <v>0</v>
      </c>
      <c r="G60" s="274">
        <f>G61+G62+G65+G68+G72+G73</f>
        <v>0</v>
      </c>
      <c r="H60" s="274">
        <f t="shared" si="12"/>
        <v>0</v>
      </c>
      <c r="I60" s="274">
        <f t="shared" si="12"/>
        <v>0</v>
      </c>
      <c r="J60" s="274">
        <f t="shared" si="12"/>
        <v>0</v>
      </c>
      <c r="K60" s="274">
        <f>K61+K62+K65+K68+K72+K73</f>
        <v>0</v>
      </c>
      <c r="L60" s="274">
        <f t="shared" si="12"/>
        <v>0</v>
      </c>
      <c r="M60" s="129">
        <f t="shared" si="3"/>
        <v>0</v>
      </c>
      <c r="N60" s="274">
        <f>N61+N62+N65+N68+N72+N73</f>
        <v>0</v>
      </c>
    </row>
    <row r="61" spans="1:14" s="21" customFormat="1" ht="11.4" thickTop="1" thickBot="1" x14ac:dyDescent="0.25">
      <c r="A61" s="137" t="s">
        <v>198</v>
      </c>
      <c r="B61" s="135">
        <v>3110</v>
      </c>
      <c r="C61" s="135">
        <v>390</v>
      </c>
      <c r="D61" s="272">
        <v>0</v>
      </c>
      <c r="E61" s="273">
        <v>0</v>
      </c>
      <c r="F61" s="272">
        <v>0</v>
      </c>
      <c r="G61" s="272">
        <v>0</v>
      </c>
      <c r="H61" s="272">
        <v>0</v>
      </c>
      <c r="I61" s="272">
        <v>0</v>
      </c>
      <c r="J61" s="272">
        <v>0</v>
      </c>
      <c r="K61" s="272">
        <v>0</v>
      </c>
      <c r="L61" s="272">
        <v>0</v>
      </c>
      <c r="M61" s="129">
        <f t="shared" si="3"/>
        <v>0</v>
      </c>
      <c r="N61" s="272">
        <v>0</v>
      </c>
    </row>
    <row r="62" spans="1:14" s="21" customFormat="1" ht="11.4" thickTop="1" thickBot="1" x14ac:dyDescent="0.25">
      <c r="A62" s="140" t="s">
        <v>199</v>
      </c>
      <c r="B62" s="135">
        <v>3120</v>
      </c>
      <c r="C62" s="135">
        <v>400</v>
      </c>
      <c r="D62" s="276">
        <f t="shared" ref="D62:L62" si="13">SUM(D63:D64)</f>
        <v>0</v>
      </c>
      <c r="E62" s="276">
        <f t="shared" si="13"/>
        <v>0</v>
      </c>
      <c r="F62" s="276">
        <f>SUM(F63:F64)</f>
        <v>0</v>
      </c>
      <c r="G62" s="276">
        <f>SUM(G63:G64)</f>
        <v>0</v>
      </c>
      <c r="H62" s="276">
        <f t="shared" si="13"/>
        <v>0</v>
      </c>
      <c r="I62" s="276">
        <f t="shared" si="13"/>
        <v>0</v>
      </c>
      <c r="J62" s="276">
        <f t="shared" si="13"/>
        <v>0</v>
      </c>
      <c r="K62" s="276">
        <f>SUM(K63:K64)</f>
        <v>0</v>
      </c>
      <c r="L62" s="276">
        <f t="shared" si="13"/>
        <v>0</v>
      </c>
      <c r="M62" s="129">
        <f t="shared" si="3"/>
        <v>0</v>
      </c>
      <c r="N62" s="276">
        <f>SUM(N63:N64)</f>
        <v>0</v>
      </c>
    </row>
    <row r="63" spans="1:14" s="21" customFormat="1" ht="11.4" thickTop="1" thickBot="1" x14ac:dyDescent="0.25">
      <c r="A63" s="136" t="s">
        <v>200</v>
      </c>
      <c r="B63" s="125">
        <v>3121</v>
      </c>
      <c r="C63" s="125">
        <v>410</v>
      </c>
      <c r="D63" s="250">
        <v>0</v>
      </c>
      <c r="E63" s="277">
        <v>0</v>
      </c>
      <c r="F63" s="250">
        <v>0</v>
      </c>
      <c r="G63" s="250">
        <v>0</v>
      </c>
      <c r="H63" s="250">
        <v>0</v>
      </c>
      <c r="I63" s="250">
        <v>0</v>
      </c>
      <c r="J63" s="250">
        <v>0</v>
      </c>
      <c r="K63" s="250">
        <v>0</v>
      </c>
      <c r="L63" s="250">
        <v>0</v>
      </c>
      <c r="M63" s="129">
        <f t="shared" si="3"/>
        <v>0</v>
      </c>
      <c r="N63" s="250">
        <v>0</v>
      </c>
    </row>
    <row r="64" spans="1:14" s="21" customFormat="1" ht="11.4" thickTop="1" thickBot="1" x14ac:dyDescent="0.25">
      <c r="A64" s="136" t="s">
        <v>201</v>
      </c>
      <c r="B64" s="125">
        <v>3122</v>
      </c>
      <c r="C64" s="125">
        <v>420</v>
      </c>
      <c r="D64" s="250">
        <v>0</v>
      </c>
      <c r="E64" s="277">
        <v>0</v>
      </c>
      <c r="F64" s="250">
        <v>0</v>
      </c>
      <c r="G64" s="250">
        <v>0</v>
      </c>
      <c r="H64" s="250">
        <v>0</v>
      </c>
      <c r="I64" s="250">
        <v>0</v>
      </c>
      <c r="J64" s="250">
        <v>0</v>
      </c>
      <c r="K64" s="250">
        <v>0</v>
      </c>
      <c r="L64" s="250">
        <v>0</v>
      </c>
      <c r="M64" s="129">
        <f t="shared" si="3"/>
        <v>0</v>
      </c>
      <c r="N64" s="250">
        <v>0</v>
      </c>
    </row>
    <row r="65" spans="1:14" s="21" customFormat="1" ht="11.4" thickTop="1" thickBot="1" x14ac:dyDescent="0.25">
      <c r="A65" s="134" t="s">
        <v>202</v>
      </c>
      <c r="B65" s="135">
        <v>3130</v>
      </c>
      <c r="C65" s="135">
        <v>430</v>
      </c>
      <c r="D65" s="273">
        <f t="shared" ref="D65:L65" si="14">SUM(D66:D67)</f>
        <v>0</v>
      </c>
      <c r="E65" s="273">
        <f t="shared" si="14"/>
        <v>0</v>
      </c>
      <c r="F65" s="273">
        <f>SUM(F66:F67)</f>
        <v>0</v>
      </c>
      <c r="G65" s="273">
        <f>SUM(G66:G67)</f>
        <v>0</v>
      </c>
      <c r="H65" s="273">
        <f t="shared" si="14"/>
        <v>0</v>
      </c>
      <c r="I65" s="273">
        <f t="shared" si="14"/>
        <v>0</v>
      </c>
      <c r="J65" s="273">
        <f t="shared" si="14"/>
        <v>0</v>
      </c>
      <c r="K65" s="273">
        <f>SUM(K66:K67)</f>
        <v>0</v>
      </c>
      <c r="L65" s="273">
        <f t="shared" si="14"/>
        <v>0</v>
      </c>
      <c r="M65" s="129">
        <f t="shared" si="3"/>
        <v>0</v>
      </c>
      <c r="N65" s="273">
        <f>SUM(N66:N67)</f>
        <v>0</v>
      </c>
    </row>
    <row r="66" spans="1:14" s="21" customFormat="1" ht="11.4" thickTop="1" thickBot="1" x14ac:dyDescent="0.25">
      <c r="A66" s="136" t="s">
        <v>203</v>
      </c>
      <c r="B66" s="125">
        <v>3131</v>
      </c>
      <c r="C66" s="125">
        <v>440</v>
      </c>
      <c r="D66" s="250">
        <v>0</v>
      </c>
      <c r="E66" s="277">
        <v>0</v>
      </c>
      <c r="F66" s="250">
        <v>0</v>
      </c>
      <c r="G66" s="250">
        <v>0</v>
      </c>
      <c r="H66" s="250">
        <v>0</v>
      </c>
      <c r="I66" s="250">
        <v>0</v>
      </c>
      <c r="J66" s="250">
        <v>0</v>
      </c>
      <c r="K66" s="250">
        <v>0</v>
      </c>
      <c r="L66" s="250">
        <v>0</v>
      </c>
      <c r="M66" s="129">
        <f t="shared" si="3"/>
        <v>0</v>
      </c>
      <c r="N66" s="250">
        <v>0</v>
      </c>
    </row>
    <row r="67" spans="1:14" s="21" customFormat="1" ht="11.4" thickTop="1" thickBot="1" x14ac:dyDescent="0.25">
      <c r="A67" s="136" t="s">
        <v>204</v>
      </c>
      <c r="B67" s="125">
        <v>3132</v>
      </c>
      <c r="C67" s="125">
        <v>450</v>
      </c>
      <c r="D67" s="250">
        <v>0</v>
      </c>
      <c r="E67" s="277">
        <v>0</v>
      </c>
      <c r="F67" s="250">
        <v>0</v>
      </c>
      <c r="G67" s="250">
        <v>0</v>
      </c>
      <c r="H67" s="250">
        <v>0</v>
      </c>
      <c r="I67" s="250">
        <v>0</v>
      </c>
      <c r="J67" s="250">
        <v>0</v>
      </c>
      <c r="K67" s="250">
        <v>0</v>
      </c>
      <c r="L67" s="250">
        <v>0</v>
      </c>
      <c r="M67" s="129">
        <f t="shared" si="3"/>
        <v>0</v>
      </c>
      <c r="N67" s="250">
        <v>0</v>
      </c>
    </row>
    <row r="68" spans="1:14" s="21" customFormat="1" ht="11.4" thickTop="1" thickBot="1" x14ac:dyDescent="0.25">
      <c r="A68" s="134" t="s">
        <v>205</v>
      </c>
      <c r="B68" s="135">
        <v>3140</v>
      </c>
      <c r="C68" s="135">
        <v>460</v>
      </c>
      <c r="D68" s="273">
        <f t="shared" ref="D68:L68" si="15">SUM(D69:D71)</f>
        <v>0</v>
      </c>
      <c r="E68" s="273">
        <f t="shared" si="15"/>
        <v>0</v>
      </c>
      <c r="F68" s="273">
        <f>SUM(F69:F71)</f>
        <v>0</v>
      </c>
      <c r="G68" s="273">
        <f>SUM(G69:G71)</f>
        <v>0</v>
      </c>
      <c r="H68" s="273">
        <f t="shared" si="15"/>
        <v>0</v>
      </c>
      <c r="I68" s="273">
        <f t="shared" si="15"/>
        <v>0</v>
      </c>
      <c r="J68" s="273">
        <f t="shared" si="15"/>
        <v>0</v>
      </c>
      <c r="K68" s="273">
        <f>SUM(K69:K71)</f>
        <v>0</v>
      </c>
      <c r="L68" s="273">
        <f t="shared" si="15"/>
        <v>0</v>
      </c>
      <c r="M68" s="129">
        <f t="shared" si="3"/>
        <v>0</v>
      </c>
      <c r="N68" s="273">
        <f>SUM(N69:N71)</f>
        <v>0</v>
      </c>
    </row>
    <row r="69" spans="1:14" s="21" customFormat="1" ht="13.2" thickTop="1" thickBot="1" x14ac:dyDescent="0.25">
      <c r="A69" s="57" t="s">
        <v>206</v>
      </c>
      <c r="B69" s="125">
        <v>3141</v>
      </c>
      <c r="C69" s="125">
        <v>470</v>
      </c>
      <c r="D69" s="250">
        <v>0</v>
      </c>
      <c r="E69" s="277">
        <v>0</v>
      </c>
      <c r="F69" s="250">
        <v>0</v>
      </c>
      <c r="G69" s="250">
        <v>0</v>
      </c>
      <c r="H69" s="250">
        <v>0</v>
      </c>
      <c r="I69" s="250">
        <v>0</v>
      </c>
      <c r="J69" s="250">
        <v>0</v>
      </c>
      <c r="K69" s="250">
        <v>0</v>
      </c>
      <c r="L69" s="250">
        <v>0</v>
      </c>
      <c r="M69" s="129">
        <f t="shared" si="3"/>
        <v>0</v>
      </c>
      <c r="N69" s="250">
        <v>0</v>
      </c>
    </row>
    <row r="70" spans="1:14" s="21" customFormat="1" ht="13.2" thickTop="1" thickBot="1" x14ac:dyDescent="0.25">
      <c r="A70" s="57" t="s">
        <v>207</v>
      </c>
      <c r="B70" s="125">
        <v>3142</v>
      </c>
      <c r="C70" s="125">
        <v>480</v>
      </c>
      <c r="D70" s="250">
        <v>0</v>
      </c>
      <c r="E70" s="277">
        <v>0</v>
      </c>
      <c r="F70" s="250">
        <v>0</v>
      </c>
      <c r="G70" s="250">
        <v>0</v>
      </c>
      <c r="H70" s="250">
        <v>0</v>
      </c>
      <c r="I70" s="250">
        <v>0</v>
      </c>
      <c r="J70" s="250">
        <v>0</v>
      </c>
      <c r="K70" s="250">
        <v>0</v>
      </c>
      <c r="L70" s="250">
        <v>0</v>
      </c>
      <c r="M70" s="129">
        <f t="shared" si="3"/>
        <v>0</v>
      </c>
      <c r="N70" s="250">
        <v>0</v>
      </c>
    </row>
    <row r="71" spans="1:14" s="21" customFormat="1" ht="13.2" thickTop="1" thickBot="1" x14ac:dyDescent="0.25">
      <c r="A71" s="57" t="s">
        <v>208</v>
      </c>
      <c r="B71" s="125">
        <v>3143</v>
      </c>
      <c r="C71" s="125">
        <v>490</v>
      </c>
      <c r="D71" s="250">
        <v>0</v>
      </c>
      <c r="E71" s="277">
        <v>0</v>
      </c>
      <c r="F71" s="250">
        <v>0</v>
      </c>
      <c r="G71" s="250">
        <v>0</v>
      </c>
      <c r="H71" s="250">
        <v>0</v>
      </c>
      <c r="I71" s="250">
        <v>0</v>
      </c>
      <c r="J71" s="250">
        <v>0</v>
      </c>
      <c r="K71" s="250">
        <v>0</v>
      </c>
      <c r="L71" s="250">
        <v>0</v>
      </c>
      <c r="M71" s="129">
        <f t="shared" si="3"/>
        <v>0</v>
      </c>
      <c r="N71" s="250">
        <v>0</v>
      </c>
    </row>
    <row r="72" spans="1:14" s="21" customFormat="1" ht="11.4" thickTop="1" thickBot="1" x14ac:dyDescent="0.25">
      <c r="A72" s="134" t="s">
        <v>209</v>
      </c>
      <c r="B72" s="135">
        <v>3150</v>
      </c>
      <c r="C72" s="135">
        <v>500</v>
      </c>
      <c r="D72" s="272">
        <v>0</v>
      </c>
      <c r="E72" s="273">
        <v>0</v>
      </c>
      <c r="F72" s="272">
        <v>0</v>
      </c>
      <c r="G72" s="272">
        <v>0</v>
      </c>
      <c r="H72" s="272">
        <v>0</v>
      </c>
      <c r="I72" s="272">
        <v>0</v>
      </c>
      <c r="J72" s="272">
        <v>0</v>
      </c>
      <c r="K72" s="272">
        <v>0</v>
      </c>
      <c r="L72" s="272">
        <v>0</v>
      </c>
      <c r="M72" s="129">
        <f t="shared" si="3"/>
        <v>0</v>
      </c>
      <c r="N72" s="272">
        <v>0</v>
      </c>
    </row>
    <row r="73" spans="1:14" s="21" customFormat="1" ht="11.4" thickTop="1" thickBot="1" x14ac:dyDescent="0.25">
      <c r="A73" s="134" t="s">
        <v>210</v>
      </c>
      <c r="B73" s="135">
        <v>3160</v>
      </c>
      <c r="C73" s="135">
        <v>510</v>
      </c>
      <c r="D73" s="272">
        <v>0</v>
      </c>
      <c r="E73" s="273">
        <v>0</v>
      </c>
      <c r="F73" s="272">
        <v>0</v>
      </c>
      <c r="G73" s="272">
        <v>0</v>
      </c>
      <c r="H73" s="272">
        <v>0</v>
      </c>
      <c r="I73" s="272">
        <v>0</v>
      </c>
      <c r="J73" s="272">
        <v>0</v>
      </c>
      <c r="K73" s="272">
        <v>0</v>
      </c>
      <c r="L73" s="272">
        <v>0</v>
      </c>
      <c r="M73" s="129">
        <f t="shared" si="3"/>
        <v>0</v>
      </c>
      <c r="N73" s="272">
        <v>0</v>
      </c>
    </row>
    <row r="74" spans="1:14" s="21" customFormat="1" ht="11.4" thickTop="1" thickBot="1" x14ac:dyDescent="0.25">
      <c r="A74" s="133" t="s">
        <v>211</v>
      </c>
      <c r="B74" s="64">
        <v>3200</v>
      </c>
      <c r="C74" s="64">
        <v>520</v>
      </c>
      <c r="D74" s="274">
        <f t="shared" ref="D74:L74" si="16">SUM(D75:D78)</f>
        <v>0</v>
      </c>
      <c r="E74" s="274">
        <f t="shared" si="16"/>
        <v>0</v>
      </c>
      <c r="F74" s="274">
        <f>SUM(F75:F78)</f>
        <v>0</v>
      </c>
      <c r="G74" s="274">
        <f>SUM(G75:G78)</f>
        <v>0</v>
      </c>
      <c r="H74" s="274">
        <f t="shared" si="16"/>
        <v>0</v>
      </c>
      <c r="I74" s="274">
        <f t="shared" si="16"/>
        <v>0</v>
      </c>
      <c r="J74" s="274">
        <f t="shared" si="16"/>
        <v>0</v>
      </c>
      <c r="K74" s="274">
        <f>SUM(K75:K78)</f>
        <v>0</v>
      </c>
      <c r="L74" s="274">
        <f t="shared" si="16"/>
        <v>0</v>
      </c>
      <c r="M74" s="129">
        <f t="shared" si="3"/>
        <v>0</v>
      </c>
      <c r="N74" s="274">
        <f>SUM(N75:N78)</f>
        <v>0</v>
      </c>
    </row>
    <row r="75" spans="1:14" s="21" customFormat="1" ht="12" thickTop="1" thickBot="1" x14ac:dyDescent="0.25">
      <c r="A75" s="137" t="s">
        <v>212</v>
      </c>
      <c r="B75" s="135">
        <v>3210</v>
      </c>
      <c r="C75" s="135">
        <v>530</v>
      </c>
      <c r="D75" s="278">
        <v>0</v>
      </c>
      <c r="E75" s="279">
        <v>0</v>
      </c>
      <c r="F75" s="278">
        <v>0</v>
      </c>
      <c r="G75" s="278">
        <v>0</v>
      </c>
      <c r="H75" s="278">
        <v>0</v>
      </c>
      <c r="I75" s="278">
        <v>0</v>
      </c>
      <c r="J75" s="278">
        <v>0</v>
      </c>
      <c r="K75" s="278">
        <v>0</v>
      </c>
      <c r="L75" s="278">
        <v>0</v>
      </c>
      <c r="M75" s="129">
        <f t="shared" si="3"/>
        <v>0</v>
      </c>
      <c r="N75" s="278">
        <v>0</v>
      </c>
    </row>
    <row r="76" spans="1:14" s="21" customFormat="1" ht="12" thickTop="1" thickBot="1" x14ac:dyDescent="0.25">
      <c r="A76" s="137" t="s">
        <v>213</v>
      </c>
      <c r="B76" s="135">
        <v>3220</v>
      </c>
      <c r="C76" s="135">
        <v>540</v>
      </c>
      <c r="D76" s="278">
        <v>0</v>
      </c>
      <c r="E76" s="279">
        <v>0</v>
      </c>
      <c r="F76" s="278">
        <v>0</v>
      </c>
      <c r="G76" s="278">
        <v>0</v>
      </c>
      <c r="H76" s="278">
        <v>0</v>
      </c>
      <c r="I76" s="278">
        <v>0</v>
      </c>
      <c r="J76" s="278">
        <v>0</v>
      </c>
      <c r="K76" s="278">
        <v>0</v>
      </c>
      <c r="L76" s="278">
        <v>0</v>
      </c>
      <c r="M76" s="129">
        <f t="shared" si="3"/>
        <v>0</v>
      </c>
      <c r="N76" s="278">
        <v>0</v>
      </c>
    </row>
    <row r="77" spans="1:14" s="21" customFormat="1" ht="11.25" customHeight="1" thickTop="1" thickBot="1" x14ac:dyDescent="0.25">
      <c r="A77" s="134" t="s">
        <v>214</v>
      </c>
      <c r="B77" s="135">
        <v>3230</v>
      </c>
      <c r="C77" s="135">
        <v>550</v>
      </c>
      <c r="D77" s="278">
        <v>0</v>
      </c>
      <c r="E77" s="279">
        <v>0</v>
      </c>
      <c r="F77" s="278">
        <v>0</v>
      </c>
      <c r="G77" s="278">
        <v>0</v>
      </c>
      <c r="H77" s="278">
        <v>0</v>
      </c>
      <c r="I77" s="278">
        <v>0</v>
      </c>
      <c r="J77" s="278">
        <v>0</v>
      </c>
      <c r="K77" s="278">
        <v>0</v>
      </c>
      <c r="L77" s="278">
        <v>0</v>
      </c>
      <c r="M77" s="129">
        <f t="shared" si="3"/>
        <v>0</v>
      </c>
      <c r="N77" s="278">
        <v>0</v>
      </c>
    </row>
    <row r="78" spans="1:14" s="21" customFormat="1" ht="11.4" thickTop="1" thickBot="1" x14ac:dyDescent="0.25">
      <c r="A78" s="137" t="s">
        <v>215</v>
      </c>
      <c r="B78" s="135">
        <v>3240</v>
      </c>
      <c r="C78" s="135">
        <v>560</v>
      </c>
      <c r="D78" s="272">
        <v>0</v>
      </c>
      <c r="E78" s="273">
        <v>0</v>
      </c>
      <c r="F78" s="272">
        <v>0</v>
      </c>
      <c r="G78" s="272">
        <v>0</v>
      </c>
      <c r="H78" s="272">
        <v>0</v>
      </c>
      <c r="I78" s="272">
        <v>0</v>
      </c>
      <c r="J78" s="272">
        <v>0</v>
      </c>
      <c r="K78" s="272">
        <v>0</v>
      </c>
      <c r="L78" s="272">
        <v>0</v>
      </c>
      <c r="M78" s="129">
        <f t="shared" si="3"/>
        <v>0</v>
      </c>
      <c r="N78" s="272">
        <v>0</v>
      </c>
    </row>
    <row r="79" spans="1:14" s="21" customFormat="1" ht="12" thickTop="1" thickBot="1" x14ac:dyDescent="0.25">
      <c r="A79" s="64" t="s">
        <v>217</v>
      </c>
      <c r="B79" s="64">
        <v>4100</v>
      </c>
      <c r="C79" s="64">
        <v>570</v>
      </c>
      <c r="D79" s="279">
        <f t="shared" ref="D79:N79" si="17">SUM(D80)</f>
        <v>0</v>
      </c>
      <c r="E79" s="279">
        <f t="shared" si="17"/>
        <v>0</v>
      </c>
      <c r="F79" s="279">
        <f t="shared" si="17"/>
        <v>0</v>
      </c>
      <c r="G79" s="279">
        <f t="shared" si="17"/>
        <v>0</v>
      </c>
      <c r="H79" s="279">
        <f t="shared" si="17"/>
        <v>0</v>
      </c>
      <c r="I79" s="279">
        <f t="shared" si="17"/>
        <v>0</v>
      </c>
      <c r="J79" s="279">
        <f t="shared" si="17"/>
        <v>0</v>
      </c>
      <c r="K79" s="279">
        <f t="shared" si="17"/>
        <v>0</v>
      </c>
      <c r="L79" s="279">
        <f t="shared" si="17"/>
        <v>0</v>
      </c>
      <c r="M79" s="129">
        <f t="shared" si="3"/>
        <v>0</v>
      </c>
      <c r="N79" s="279">
        <f t="shared" si="17"/>
        <v>0</v>
      </c>
    </row>
    <row r="80" spans="1:14" s="21" customFormat="1" ht="11.4" thickTop="1" thickBot="1" x14ac:dyDescent="0.25">
      <c r="A80" s="134" t="s">
        <v>218</v>
      </c>
      <c r="B80" s="135">
        <v>4110</v>
      </c>
      <c r="C80" s="135">
        <v>580</v>
      </c>
      <c r="D80" s="273">
        <f t="shared" ref="D80:L80" si="18">SUM(D81:D83)</f>
        <v>0</v>
      </c>
      <c r="E80" s="273">
        <f t="shared" si="18"/>
        <v>0</v>
      </c>
      <c r="F80" s="273">
        <f>SUM(F81:F83)</f>
        <v>0</v>
      </c>
      <c r="G80" s="273">
        <f>SUM(G81:G83)</f>
        <v>0</v>
      </c>
      <c r="H80" s="273">
        <f t="shared" si="18"/>
        <v>0</v>
      </c>
      <c r="I80" s="273">
        <f t="shared" si="18"/>
        <v>0</v>
      </c>
      <c r="J80" s="273">
        <f t="shared" si="18"/>
        <v>0</v>
      </c>
      <c r="K80" s="273">
        <f>SUM(K81:K83)</f>
        <v>0</v>
      </c>
      <c r="L80" s="273">
        <f t="shared" si="18"/>
        <v>0</v>
      </c>
      <c r="M80" s="129">
        <f t="shared" si="3"/>
        <v>0</v>
      </c>
      <c r="N80" s="273">
        <f>SUM(N81:N83)</f>
        <v>0</v>
      </c>
    </row>
    <row r="81" spans="1:14" s="21" customFormat="1" ht="11.4" thickTop="1" thickBot="1" x14ac:dyDescent="0.25">
      <c r="A81" s="136" t="s">
        <v>219</v>
      </c>
      <c r="B81" s="125">
        <v>4111</v>
      </c>
      <c r="C81" s="125">
        <v>590</v>
      </c>
      <c r="D81" s="272">
        <v>0</v>
      </c>
      <c r="E81" s="273">
        <v>0</v>
      </c>
      <c r="F81" s="272">
        <v>0</v>
      </c>
      <c r="G81" s="272">
        <v>0</v>
      </c>
      <c r="H81" s="272">
        <v>0</v>
      </c>
      <c r="I81" s="272">
        <v>0</v>
      </c>
      <c r="J81" s="272">
        <v>0</v>
      </c>
      <c r="K81" s="272">
        <v>0</v>
      </c>
      <c r="L81" s="272">
        <v>0</v>
      </c>
      <c r="M81" s="129">
        <f t="shared" si="3"/>
        <v>0</v>
      </c>
      <c r="N81" s="272">
        <v>0</v>
      </c>
    </row>
    <row r="82" spans="1:14" s="21" customFormat="1" ht="11.4" thickTop="1" thickBot="1" x14ac:dyDescent="0.25">
      <c r="A82" s="136" t="s">
        <v>220</v>
      </c>
      <c r="B82" s="125">
        <v>4112</v>
      </c>
      <c r="C82" s="125">
        <v>600</v>
      </c>
      <c r="D82" s="272">
        <v>0</v>
      </c>
      <c r="E82" s="273">
        <v>0</v>
      </c>
      <c r="F82" s="272">
        <v>0</v>
      </c>
      <c r="G82" s="272">
        <v>0</v>
      </c>
      <c r="H82" s="272">
        <v>0</v>
      </c>
      <c r="I82" s="272">
        <v>0</v>
      </c>
      <c r="J82" s="272">
        <v>0</v>
      </c>
      <c r="K82" s="272">
        <v>0</v>
      </c>
      <c r="L82" s="272">
        <v>0</v>
      </c>
      <c r="M82" s="129">
        <f t="shared" si="3"/>
        <v>0</v>
      </c>
      <c r="N82" s="272">
        <v>0</v>
      </c>
    </row>
    <row r="83" spans="1:14" s="21" customFormat="1" thickTop="1" thickBot="1" x14ac:dyDescent="0.25">
      <c r="A83" s="249" t="s">
        <v>221</v>
      </c>
      <c r="B83" s="125">
        <v>4113</v>
      </c>
      <c r="C83" s="125">
        <v>610</v>
      </c>
      <c r="D83" s="250">
        <v>0</v>
      </c>
      <c r="E83" s="277">
        <v>0</v>
      </c>
      <c r="F83" s="250">
        <v>0</v>
      </c>
      <c r="G83" s="250">
        <v>0</v>
      </c>
      <c r="H83" s="250">
        <v>0</v>
      </c>
      <c r="I83" s="250">
        <v>0</v>
      </c>
      <c r="J83" s="250">
        <v>0</v>
      </c>
      <c r="K83" s="250">
        <v>0</v>
      </c>
      <c r="L83" s="250">
        <v>0</v>
      </c>
      <c r="M83" s="129">
        <f t="shared" si="3"/>
        <v>0</v>
      </c>
      <c r="N83" s="250">
        <v>0</v>
      </c>
    </row>
    <row r="84" spans="1:14" s="21" customFormat="1" ht="11.4" thickTop="1" thickBot="1" x14ac:dyDescent="0.25">
      <c r="A84" s="64" t="s">
        <v>226</v>
      </c>
      <c r="B84" s="64">
        <v>4200</v>
      </c>
      <c r="C84" s="64">
        <v>620</v>
      </c>
      <c r="D84" s="274">
        <f t="shared" ref="D84:N84" si="19">D85</f>
        <v>0</v>
      </c>
      <c r="E84" s="274">
        <f t="shared" si="19"/>
        <v>0</v>
      </c>
      <c r="F84" s="274">
        <f t="shared" si="19"/>
        <v>0</v>
      </c>
      <c r="G84" s="274">
        <f t="shared" si="19"/>
        <v>0</v>
      </c>
      <c r="H84" s="274">
        <f t="shared" si="19"/>
        <v>0</v>
      </c>
      <c r="I84" s="274">
        <f t="shared" si="19"/>
        <v>0</v>
      </c>
      <c r="J84" s="274">
        <f t="shared" si="19"/>
        <v>0</v>
      </c>
      <c r="K84" s="274">
        <f t="shared" si="19"/>
        <v>0</v>
      </c>
      <c r="L84" s="274">
        <f t="shared" si="19"/>
        <v>0</v>
      </c>
      <c r="M84" s="129">
        <f t="shared" si="3"/>
        <v>0</v>
      </c>
      <c r="N84" s="274">
        <f t="shared" si="19"/>
        <v>0</v>
      </c>
    </row>
    <row r="85" spans="1:14" s="21" customFormat="1" ht="11.4" thickTop="1" thickBot="1" x14ac:dyDescent="0.25">
      <c r="A85" s="134" t="s">
        <v>227</v>
      </c>
      <c r="B85" s="135">
        <v>4210</v>
      </c>
      <c r="C85" s="135">
        <v>630</v>
      </c>
      <c r="D85" s="272">
        <v>0</v>
      </c>
      <c r="E85" s="273">
        <v>0</v>
      </c>
      <c r="F85" s="272">
        <v>0</v>
      </c>
      <c r="G85" s="272">
        <v>0</v>
      </c>
      <c r="H85" s="272">
        <v>0</v>
      </c>
      <c r="I85" s="272">
        <v>0</v>
      </c>
      <c r="J85" s="272">
        <v>0</v>
      </c>
      <c r="K85" s="272">
        <v>0</v>
      </c>
      <c r="L85" s="272">
        <v>0</v>
      </c>
      <c r="M85" s="129">
        <f t="shared" si="3"/>
        <v>0</v>
      </c>
      <c r="N85" s="272">
        <v>0</v>
      </c>
    </row>
    <row r="86" spans="1:14" s="21" customFormat="1" ht="11.4" thickTop="1" thickBot="1" x14ac:dyDescent="0.25">
      <c r="A86" s="136" t="s">
        <v>254</v>
      </c>
      <c r="B86" s="125">
        <v>5000</v>
      </c>
      <c r="C86" s="125">
        <v>640</v>
      </c>
      <c r="D86" s="250" t="s">
        <v>255</v>
      </c>
      <c r="E86" s="250">
        <v>0</v>
      </c>
      <c r="F86" s="251" t="s">
        <v>255</v>
      </c>
      <c r="G86" s="251" t="s">
        <v>255</v>
      </c>
      <c r="H86" s="251" t="s">
        <v>255</v>
      </c>
      <c r="I86" s="251" t="s">
        <v>255</v>
      </c>
      <c r="J86" s="251" t="s">
        <v>255</v>
      </c>
      <c r="K86" s="251" t="s">
        <v>255</v>
      </c>
      <c r="L86" s="251" t="s">
        <v>255</v>
      </c>
      <c r="M86" s="251" t="s">
        <v>255</v>
      </c>
      <c r="N86" s="251" t="s">
        <v>255</v>
      </c>
    </row>
    <row r="87" spans="1:14" s="21" customFormat="1" ht="10.8" hidden="1" thickTop="1" x14ac:dyDescent="0.2">
      <c r="A87" s="143"/>
      <c r="B87" s="144"/>
      <c r="C87" s="252"/>
      <c r="D87" s="280"/>
      <c r="E87" s="281"/>
      <c r="F87" s="281"/>
      <c r="G87" s="280"/>
      <c r="H87" s="280"/>
      <c r="I87" s="280"/>
      <c r="J87" s="280"/>
      <c r="K87" s="280"/>
      <c r="L87" s="280"/>
      <c r="M87" s="181"/>
    </row>
    <row r="88" spans="1:14" s="21" customFormat="1" ht="10.8" hidden="1" thickTop="1" x14ac:dyDescent="0.2">
      <c r="A88" s="155"/>
      <c r="B88" s="156"/>
      <c r="C88" s="256"/>
      <c r="D88" s="282"/>
      <c r="E88" s="283"/>
      <c r="F88" s="283"/>
      <c r="G88" s="282"/>
      <c r="H88" s="282"/>
      <c r="I88" s="282"/>
      <c r="J88" s="282"/>
      <c r="K88" s="282"/>
      <c r="L88" s="282"/>
      <c r="M88" s="284"/>
    </row>
    <row r="89" spans="1:14" s="21" customFormat="1" ht="10.8" hidden="1" thickTop="1" x14ac:dyDescent="0.2">
      <c r="A89" s="155"/>
      <c r="B89" s="156"/>
      <c r="C89" s="256"/>
      <c r="D89" s="282"/>
      <c r="E89" s="283"/>
      <c r="F89" s="283"/>
      <c r="G89" s="282"/>
      <c r="H89" s="282"/>
      <c r="I89" s="282"/>
      <c r="J89" s="282"/>
      <c r="K89" s="282"/>
      <c r="L89" s="282"/>
      <c r="M89" s="284"/>
    </row>
    <row r="90" spans="1:14" s="21" customFormat="1" ht="10.8" hidden="1" thickTop="1" x14ac:dyDescent="0.2">
      <c r="A90" s="155"/>
      <c r="B90" s="156"/>
      <c r="C90" s="256"/>
      <c r="D90" s="282"/>
      <c r="E90" s="283"/>
      <c r="F90" s="283"/>
      <c r="G90" s="282"/>
      <c r="H90" s="282"/>
      <c r="I90" s="282"/>
      <c r="J90" s="282"/>
      <c r="K90" s="282"/>
      <c r="L90" s="282"/>
      <c r="M90" s="284"/>
    </row>
    <row r="91" spans="1:14" s="21" customFormat="1" ht="12" hidden="1" thickTop="1" x14ac:dyDescent="0.2">
      <c r="A91" s="153"/>
      <c r="B91" s="154"/>
      <c r="C91" s="285"/>
      <c r="D91" s="286"/>
      <c r="E91" s="287"/>
      <c r="F91" s="287"/>
      <c r="G91" s="286"/>
      <c r="H91" s="286"/>
      <c r="I91" s="286"/>
      <c r="J91" s="286"/>
      <c r="K91" s="286"/>
      <c r="L91" s="286"/>
      <c r="M91" s="288"/>
    </row>
    <row r="92" spans="1:14" s="21" customFormat="1" ht="10.8" hidden="1" thickTop="1" x14ac:dyDescent="0.2">
      <c r="A92" s="147"/>
      <c r="B92" s="148"/>
      <c r="C92" s="256"/>
      <c r="D92" s="289"/>
      <c r="E92" s="290"/>
      <c r="F92" s="290"/>
      <c r="G92" s="289"/>
      <c r="H92" s="289"/>
      <c r="I92" s="289"/>
      <c r="J92" s="289"/>
      <c r="K92" s="289"/>
      <c r="L92" s="289"/>
      <c r="M92" s="183"/>
    </row>
    <row r="93" spans="1:14" s="21" customFormat="1" ht="10.8" hidden="1" thickTop="1" x14ac:dyDescent="0.2">
      <c r="A93" s="147"/>
      <c r="B93" s="148"/>
      <c r="C93" s="256"/>
      <c r="D93" s="289"/>
      <c r="E93" s="290"/>
      <c r="F93" s="290"/>
      <c r="G93" s="289"/>
      <c r="H93" s="289"/>
      <c r="I93" s="289"/>
      <c r="J93" s="289"/>
      <c r="K93" s="289"/>
      <c r="L93" s="289"/>
      <c r="M93" s="183"/>
    </row>
    <row r="94" spans="1:14" s="21" customFormat="1" ht="10.8" hidden="1" thickTop="1" x14ac:dyDescent="0.2">
      <c r="A94" s="258"/>
      <c r="B94" s="224"/>
      <c r="C94" s="285"/>
      <c r="D94" s="291"/>
      <c r="E94" s="292"/>
      <c r="F94" s="292"/>
      <c r="G94" s="291"/>
      <c r="H94" s="291"/>
      <c r="I94" s="291"/>
      <c r="J94" s="291"/>
      <c r="K94" s="291"/>
      <c r="L94" s="291"/>
      <c r="M94" s="291"/>
    </row>
    <row r="95" spans="1:14" s="21" customFormat="1" ht="14.25" customHeight="1" thickTop="1" x14ac:dyDescent="0.2">
      <c r="A95" s="293" t="s">
        <v>257</v>
      </c>
      <c r="B95" s="163"/>
      <c r="C95" s="260"/>
      <c r="D95" s="261"/>
      <c r="E95" s="294"/>
      <c r="F95" s="294"/>
      <c r="G95" s="261"/>
      <c r="H95" s="261"/>
      <c r="I95" s="261"/>
      <c r="J95" s="261"/>
      <c r="K95" s="261"/>
      <c r="L95" s="261"/>
      <c r="M95" s="261"/>
    </row>
    <row r="96" spans="1:14" s="21" customFormat="1" ht="3" customHeight="1" x14ac:dyDescent="0.2">
      <c r="A96" s="263"/>
      <c r="B96" s="163"/>
      <c r="C96" s="260"/>
      <c r="D96" s="261"/>
      <c r="E96" s="294"/>
      <c r="F96" s="294"/>
      <c r="G96" s="261"/>
      <c r="H96" s="261"/>
      <c r="I96" s="261"/>
      <c r="J96" s="261"/>
      <c r="K96" s="261"/>
      <c r="L96" s="261"/>
      <c r="M96" s="261"/>
    </row>
    <row r="97" spans="1:13" s="21" customFormat="1" ht="10.199999999999999" hidden="1" x14ac:dyDescent="0.2">
      <c r="A97" s="263"/>
      <c r="B97" s="163"/>
      <c r="C97" s="260"/>
      <c r="D97" s="261"/>
      <c r="E97" s="264"/>
      <c r="F97" s="264"/>
      <c r="G97" s="261"/>
      <c r="H97" s="261"/>
      <c r="I97" s="261"/>
      <c r="J97" s="261"/>
      <c r="K97" s="261"/>
      <c r="L97" s="261"/>
      <c r="M97" s="261"/>
    </row>
    <row r="98" spans="1:13" x14ac:dyDescent="0.3">
      <c r="A98" s="9" t="str">
        <f>[1]ЗАПОЛНИТЬ!F30</f>
        <v xml:space="preserve">Керівник </v>
      </c>
      <c r="B98" s="230"/>
      <c r="C98" s="230"/>
      <c r="D98" s="230"/>
      <c r="G98" s="87" t="str">
        <f>[1]ЗАПОЛНИТЬ!F26</f>
        <v>Л.О.Темченко</v>
      </c>
      <c r="H98" s="87"/>
      <c r="I98" s="87"/>
    </row>
    <row r="99" spans="1:13" x14ac:dyDescent="0.3">
      <c r="B99" s="231" t="s">
        <v>115</v>
      </c>
      <c r="C99" s="231"/>
      <c r="D99" s="231"/>
      <c r="G99" s="189" t="s">
        <v>116</v>
      </c>
      <c r="H99" s="189"/>
      <c r="I99" s="1"/>
    </row>
    <row r="100" spans="1:13" x14ac:dyDescent="0.3">
      <c r="A100" s="9" t="str">
        <f>[1]ЗАПОЛНИТЬ!F31</f>
        <v>Головний бухгалтер</v>
      </c>
      <c r="B100" s="230"/>
      <c r="C100" s="230"/>
      <c r="D100" s="230"/>
      <c r="G100" s="87" t="str">
        <f>[1]ЗАПОЛНИТЬ!F28</f>
        <v>А.М.Трусевич</v>
      </c>
      <c r="H100" s="87"/>
      <c r="I100" s="87"/>
    </row>
    <row r="101" spans="1:13" ht="8.25" customHeight="1" x14ac:dyDescent="0.3">
      <c r="B101" s="231" t="s">
        <v>115</v>
      </c>
      <c r="C101" s="231"/>
      <c r="D101" s="231"/>
      <c r="G101" s="189" t="s">
        <v>116</v>
      </c>
      <c r="H101" s="189"/>
      <c r="I101" s="1"/>
    </row>
    <row r="102" spans="1:13" ht="12.75" customHeight="1" x14ac:dyDescent="0.3">
      <c r="A102" s="1" t="str">
        <f>[1]ЗАПОЛНИТЬ!C19</f>
        <v>"11" квітня 2016 року</v>
      </c>
    </row>
    <row r="103" spans="1:13" x14ac:dyDescent="0.3">
      <c r="A103" s="21" t="s">
        <v>229</v>
      </c>
    </row>
  </sheetData>
  <mergeCells count="44">
    <mergeCell ref="B101:D101"/>
    <mergeCell ref="G101:H101"/>
    <mergeCell ref="N19:N20"/>
    <mergeCell ref="B98:D98"/>
    <mergeCell ref="G98:I98"/>
    <mergeCell ref="B99:D99"/>
    <mergeCell ref="G99:H99"/>
    <mergeCell ref="B100:D100"/>
    <mergeCell ref="G100:I100"/>
    <mergeCell ref="H18:H20"/>
    <mergeCell ref="I18:I20"/>
    <mergeCell ref="J18:K18"/>
    <mergeCell ref="L18:L20"/>
    <mergeCell ref="M18:N18"/>
    <mergeCell ref="F19:F20"/>
    <mergeCell ref="G19:G20"/>
    <mergeCell ref="J19:J20"/>
    <mergeCell ref="K19:K20"/>
    <mergeCell ref="M19:M20"/>
    <mergeCell ref="A18:A20"/>
    <mergeCell ref="B18:B20"/>
    <mergeCell ref="C18:C20"/>
    <mergeCell ref="D18:D20"/>
    <mergeCell ref="E18:E20"/>
    <mergeCell ref="F18:G18"/>
    <mergeCell ref="A13:B13"/>
    <mergeCell ref="E13:M13"/>
    <mergeCell ref="A14:B14"/>
    <mergeCell ref="E14:M14"/>
    <mergeCell ref="A15:B15"/>
    <mergeCell ref="E15:M15"/>
    <mergeCell ref="B10:J10"/>
    <mergeCell ref="M10:N10"/>
    <mergeCell ref="B11:J11"/>
    <mergeCell ref="M11:N11"/>
    <mergeCell ref="A12:B12"/>
    <mergeCell ref="E12:J12"/>
    <mergeCell ref="I1:M3"/>
    <mergeCell ref="A4:M4"/>
    <mergeCell ref="A5:H5"/>
    <mergeCell ref="A6:M6"/>
    <mergeCell ref="M8:N8"/>
    <mergeCell ref="B9:J9"/>
    <mergeCell ref="M9:N9"/>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6640625" style="295" customWidth="1"/>
    <col min="2" max="2" width="4.6640625" style="295" customWidth="1"/>
    <col min="3" max="3" width="3.88671875" style="295" customWidth="1"/>
    <col min="4" max="4" width="7.5546875" style="295" customWidth="1"/>
    <col min="5" max="5" width="9.109375" style="295"/>
    <col min="6" max="6" width="8.109375" style="295" customWidth="1"/>
    <col min="7" max="7" width="7.44140625" style="295" customWidth="1"/>
    <col min="8" max="8" width="8.88671875" style="295" customWidth="1"/>
    <col min="9" max="9" width="8.5546875" style="295" customWidth="1"/>
    <col min="10" max="10" width="8.109375" style="295" customWidth="1"/>
    <col min="11" max="11" width="9.44140625" style="295" customWidth="1"/>
    <col min="12" max="12" width="6.6640625" style="295" customWidth="1"/>
    <col min="13" max="13" width="11.44140625" style="295" customWidth="1"/>
    <col min="14" max="256" width="9.109375" style="295"/>
    <col min="257" max="257" width="61.6640625" style="295" customWidth="1"/>
    <col min="258" max="258" width="4.6640625" style="295" customWidth="1"/>
    <col min="259" max="259" width="3.88671875" style="295" customWidth="1"/>
    <col min="260" max="260" width="7.5546875" style="295" customWidth="1"/>
    <col min="261" max="261" width="9.109375" style="295"/>
    <col min="262" max="262" width="8.109375" style="295" customWidth="1"/>
    <col min="263" max="263" width="7.44140625" style="295" customWidth="1"/>
    <col min="264" max="264" width="8.88671875" style="295" customWidth="1"/>
    <col min="265" max="265" width="8.5546875" style="295" customWidth="1"/>
    <col min="266" max="266" width="8.109375" style="295" customWidth="1"/>
    <col min="267" max="267" width="9.44140625" style="295" customWidth="1"/>
    <col min="268" max="268" width="6.6640625" style="295" customWidth="1"/>
    <col min="269" max="269" width="11.44140625" style="295" customWidth="1"/>
    <col min="270" max="512" width="9.109375" style="295"/>
    <col min="513" max="513" width="61.6640625" style="295" customWidth="1"/>
    <col min="514" max="514" width="4.6640625" style="295" customWidth="1"/>
    <col min="515" max="515" width="3.88671875" style="295" customWidth="1"/>
    <col min="516" max="516" width="7.5546875" style="295" customWidth="1"/>
    <col min="517" max="517" width="9.109375" style="295"/>
    <col min="518" max="518" width="8.109375" style="295" customWidth="1"/>
    <col min="519" max="519" width="7.44140625" style="295" customWidth="1"/>
    <col min="520" max="520" width="8.88671875" style="295" customWidth="1"/>
    <col min="521" max="521" width="8.5546875" style="295" customWidth="1"/>
    <col min="522" max="522" width="8.109375" style="295" customWidth="1"/>
    <col min="523" max="523" width="9.44140625" style="295" customWidth="1"/>
    <col min="524" max="524" width="6.6640625" style="295" customWidth="1"/>
    <col min="525" max="525" width="11.44140625" style="295" customWidth="1"/>
    <col min="526" max="768" width="9.109375" style="295"/>
    <col min="769" max="769" width="61.6640625" style="295" customWidth="1"/>
    <col min="770" max="770" width="4.6640625" style="295" customWidth="1"/>
    <col min="771" max="771" width="3.88671875" style="295" customWidth="1"/>
    <col min="772" max="772" width="7.5546875" style="295" customWidth="1"/>
    <col min="773" max="773" width="9.109375" style="295"/>
    <col min="774" max="774" width="8.109375" style="295" customWidth="1"/>
    <col min="775" max="775" width="7.44140625" style="295" customWidth="1"/>
    <col min="776" max="776" width="8.88671875" style="295" customWidth="1"/>
    <col min="777" max="777" width="8.5546875" style="295" customWidth="1"/>
    <col min="778" max="778" width="8.109375" style="295" customWidth="1"/>
    <col min="779" max="779" width="9.44140625" style="295" customWidth="1"/>
    <col min="780" max="780" width="6.6640625" style="295" customWidth="1"/>
    <col min="781" max="781" width="11.44140625" style="295" customWidth="1"/>
    <col min="782" max="1024" width="9.109375" style="295"/>
    <col min="1025" max="1025" width="61.6640625" style="295" customWidth="1"/>
    <col min="1026" max="1026" width="4.6640625" style="295" customWidth="1"/>
    <col min="1027" max="1027" width="3.88671875" style="295" customWidth="1"/>
    <col min="1028" max="1028" width="7.5546875" style="295" customWidth="1"/>
    <col min="1029" max="1029" width="9.109375" style="295"/>
    <col min="1030" max="1030" width="8.109375" style="295" customWidth="1"/>
    <col min="1031" max="1031" width="7.44140625" style="295" customWidth="1"/>
    <col min="1032" max="1032" width="8.88671875" style="295" customWidth="1"/>
    <col min="1033" max="1033" width="8.5546875" style="295" customWidth="1"/>
    <col min="1034" max="1034" width="8.109375" style="295" customWidth="1"/>
    <col min="1035" max="1035" width="9.44140625" style="295" customWidth="1"/>
    <col min="1036" max="1036" width="6.6640625" style="295" customWidth="1"/>
    <col min="1037" max="1037" width="11.44140625" style="295" customWidth="1"/>
    <col min="1038" max="1280" width="9.109375" style="295"/>
    <col min="1281" max="1281" width="61.6640625" style="295" customWidth="1"/>
    <col min="1282" max="1282" width="4.6640625" style="295" customWidth="1"/>
    <col min="1283" max="1283" width="3.88671875" style="295" customWidth="1"/>
    <col min="1284" max="1284" width="7.5546875" style="295" customWidth="1"/>
    <col min="1285" max="1285" width="9.109375" style="295"/>
    <col min="1286" max="1286" width="8.109375" style="295" customWidth="1"/>
    <col min="1287" max="1287" width="7.44140625" style="295" customWidth="1"/>
    <col min="1288" max="1288" width="8.88671875" style="295" customWidth="1"/>
    <col min="1289" max="1289" width="8.5546875" style="295" customWidth="1"/>
    <col min="1290" max="1290" width="8.109375" style="295" customWidth="1"/>
    <col min="1291" max="1291" width="9.44140625" style="295" customWidth="1"/>
    <col min="1292" max="1292" width="6.6640625" style="295" customWidth="1"/>
    <col min="1293" max="1293" width="11.44140625" style="295" customWidth="1"/>
    <col min="1294" max="1536" width="9.109375" style="295"/>
    <col min="1537" max="1537" width="61.6640625" style="295" customWidth="1"/>
    <col min="1538" max="1538" width="4.6640625" style="295" customWidth="1"/>
    <col min="1539" max="1539" width="3.88671875" style="295" customWidth="1"/>
    <col min="1540" max="1540" width="7.5546875" style="295" customWidth="1"/>
    <col min="1541" max="1541" width="9.109375" style="295"/>
    <col min="1542" max="1542" width="8.109375" style="295" customWidth="1"/>
    <col min="1543" max="1543" width="7.44140625" style="295" customWidth="1"/>
    <col min="1544" max="1544" width="8.88671875" style="295" customWidth="1"/>
    <col min="1545" max="1545" width="8.5546875" style="295" customWidth="1"/>
    <col min="1546" max="1546" width="8.109375" style="295" customWidth="1"/>
    <col min="1547" max="1547" width="9.44140625" style="295" customWidth="1"/>
    <col min="1548" max="1548" width="6.6640625" style="295" customWidth="1"/>
    <col min="1549" max="1549" width="11.44140625" style="295" customWidth="1"/>
    <col min="1550" max="1792" width="9.109375" style="295"/>
    <col min="1793" max="1793" width="61.6640625" style="295" customWidth="1"/>
    <col min="1794" max="1794" width="4.6640625" style="295" customWidth="1"/>
    <col min="1795" max="1795" width="3.88671875" style="295" customWidth="1"/>
    <col min="1796" max="1796" width="7.5546875" style="295" customWidth="1"/>
    <col min="1797" max="1797" width="9.109375" style="295"/>
    <col min="1798" max="1798" width="8.109375" style="295" customWidth="1"/>
    <col min="1799" max="1799" width="7.44140625" style="295" customWidth="1"/>
    <col min="1800" max="1800" width="8.88671875" style="295" customWidth="1"/>
    <col min="1801" max="1801" width="8.5546875" style="295" customWidth="1"/>
    <col min="1802" max="1802" width="8.109375" style="295" customWidth="1"/>
    <col min="1803" max="1803" width="9.44140625" style="295" customWidth="1"/>
    <col min="1804" max="1804" width="6.6640625" style="295" customWidth="1"/>
    <col min="1805" max="1805" width="11.44140625" style="295" customWidth="1"/>
    <col min="1806" max="2048" width="9.109375" style="295"/>
    <col min="2049" max="2049" width="61.6640625" style="295" customWidth="1"/>
    <col min="2050" max="2050" width="4.6640625" style="295" customWidth="1"/>
    <col min="2051" max="2051" width="3.88671875" style="295" customWidth="1"/>
    <col min="2052" max="2052" width="7.5546875" style="295" customWidth="1"/>
    <col min="2053" max="2053" width="9.109375" style="295"/>
    <col min="2054" max="2054" width="8.109375" style="295" customWidth="1"/>
    <col min="2055" max="2055" width="7.44140625" style="295" customWidth="1"/>
    <col min="2056" max="2056" width="8.88671875" style="295" customWidth="1"/>
    <col min="2057" max="2057" width="8.5546875" style="295" customWidth="1"/>
    <col min="2058" max="2058" width="8.109375" style="295" customWidth="1"/>
    <col min="2059" max="2059" width="9.44140625" style="295" customWidth="1"/>
    <col min="2060" max="2060" width="6.6640625" style="295" customWidth="1"/>
    <col min="2061" max="2061" width="11.44140625" style="295" customWidth="1"/>
    <col min="2062" max="2304" width="9.109375" style="295"/>
    <col min="2305" max="2305" width="61.6640625" style="295" customWidth="1"/>
    <col min="2306" max="2306" width="4.6640625" style="295" customWidth="1"/>
    <col min="2307" max="2307" width="3.88671875" style="295" customWidth="1"/>
    <col min="2308" max="2308" width="7.5546875" style="295" customWidth="1"/>
    <col min="2309" max="2309" width="9.109375" style="295"/>
    <col min="2310" max="2310" width="8.109375" style="295" customWidth="1"/>
    <col min="2311" max="2311" width="7.44140625" style="295" customWidth="1"/>
    <col min="2312" max="2312" width="8.88671875" style="295" customWidth="1"/>
    <col min="2313" max="2313" width="8.5546875" style="295" customWidth="1"/>
    <col min="2314" max="2314" width="8.109375" style="295" customWidth="1"/>
    <col min="2315" max="2315" width="9.44140625" style="295" customWidth="1"/>
    <col min="2316" max="2316" width="6.6640625" style="295" customWidth="1"/>
    <col min="2317" max="2317" width="11.44140625" style="295" customWidth="1"/>
    <col min="2318" max="2560" width="9.109375" style="295"/>
    <col min="2561" max="2561" width="61.6640625" style="295" customWidth="1"/>
    <col min="2562" max="2562" width="4.6640625" style="295" customWidth="1"/>
    <col min="2563" max="2563" width="3.88671875" style="295" customWidth="1"/>
    <col min="2564" max="2564" width="7.5546875" style="295" customWidth="1"/>
    <col min="2565" max="2565" width="9.109375" style="295"/>
    <col min="2566" max="2566" width="8.109375" style="295" customWidth="1"/>
    <col min="2567" max="2567" width="7.44140625" style="295" customWidth="1"/>
    <col min="2568" max="2568" width="8.88671875" style="295" customWidth="1"/>
    <col min="2569" max="2569" width="8.5546875" style="295" customWidth="1"/>
    <col min="2570" max="2570" width="8.109375" style="295" customWidth="1"/>
    <col min="2571" max="2571" width="9.44140625" style="295" customWidth="1"/>
    <col min="2572" max="2572" width="6.6640625" style="295" customWidth="1"/>
    <col min="2573" max="2573" width="11.44140625" style="295" customWidth="1"/>
    <col min="2574" max="2816" width="9.109375" style="295"/>
    <col min="2817" max="2817" width="61.6640625" style="295" customWidth="1"/>
    <col min="2818" max="2818" width="4.6640625" style="295" customWidth="1"/>
    <col min="2819" max="2819" width="3.88671875" style="295" customWidth="1"/>
    <col min="2820" max="2820" width="7.5546875" style="295" customWidth="1"/>
    <col min="2821" max="2821" width="9.109375" style="295"/>
    <col min="2822" max="2822" width="8.109375" style="295" customWidth="1"/>
    <col min="2823" max="2823" width="7.44140625" style="295" customWidth="1"/>
    <col min="2824" max="2824" width="8.88671875" style="295" customWidth="1"/>
    <col min="2825" max="2825" width="8.5546875" style="295" customWidth="1"/>
    <col min="2826" max="2826" width="8.109375" style="295" customWidth="1"/>
    <col min="2827" max="2827" width="9.44140625" style="295" customWidth="1"/>
    <col min="2828" max="2828" width="6.6640625" style="295" customWidth="1"/>
    <col min="2829" max="2829" width="11.44140625" style="295" customWidth="1"/>
    <col min="2830" max="3072" width="9.109375" style="295"/>
    <col min="3073" max="3073" width="61.6640625" style="295" customWidth="1"/>
    <col min="3074" max="3074" width="4.6640625" style="295" customWidth="1"/>
    <col min="3075" max="3075" width="3.88671875" style="295" customWidth="1"/>
    <col min="3076" max="3076" width="7.5546875" style="295" customWidth="1"/>
    <col min="3077" max="3077" width="9.109375" style="295"/>
    <col min="3078" max="3078" width="8.109375" style="295" customWidth="1"/>
    <col min="3079" max="3079" width="7.44140625" style="295" customWidth="1"/>
    <col min="3080" max="3080" width="8.88671875" style="295" customWidth="1"/>
    <col min="3081" max="3081" width="8.5546875" style="295" customWidth="1"/>
    <col min="3082" max="3082" width="8.109375" style="295" customWidth="1"/>
    <col min="3083" max="3083" width="9.44140625" style="295" customWidth="1"/>
    <col min="3084" max="3084" width="6.6640625" style="295" customWidth="1"/>
    <col min="3085" max="3085" width="11.44140625" style="295" customWidth="1"/>
    <col min="3086" max="3328" width="9.109375" style="295"/>
    <col min="3329" max="3329" width="61.6640625" style="295" customWidth="1"/>
    <col min="3330" max="3330" width="4.6640625" style="295" customWidth="1"/>
    <col min="3331" max="3331" width="3.88671875" style="295" customWidth="1"/>
    <col min="3332" max="3332" width="7.5546875" style="295" customWidth="1"/>
    <col min="3333" max="3333" width="9.109375" style="295"/>
    <col min="3334" max="3334" width="8.109375" style="295" customWidth="1"/>
    <col min="3335" max="3335" width="7.44140625" style="295" customWidth="1"/>
    <col min="3336" max="3336" width="8.88671875" style="295" customWidth="1"/>
    <col min="3337" max="3337" width="8.5546875" style="295" customWidth="1"/>
    <col min="3338" max="3338" width="8.109375" style="295" customWidth="1"/>
    <col min="3339" max="3339" width="9.44140625" style="295" customWidth="1"/>
    <col min="3340" max="3340" width="6.6640625" style="295" customWidth="1"/>
    <col min="3341" max="3341" width="11.44140625" style="295" customWidth="1"/>
    <col min="3342" max="3584" width="9.109375" style="295"/>
    <col min="3585" max="3585" width="61.6640625" style="295" customWidth="1"/>
    <col min="3586" max="3586" width="4.6640625" style="295" customWidth="1"/>
    <col min="3587" max="3587" width="3.88671875" style="295" customWidth="1"/>
    <col min="3588" max="3588" width="7.5546875" style="295" customWidth="1"/>
    <col min="3589" max="3589" width="9.109375" style="295"/>
    <col min="3590" max="3590" width="8.109375" style="295" customWidth="1"/>
    <col min="3591" max="3591" width="7.44140625" style="295" customWidth="1"/>
    <col min="3592" max="3592" width="8.88671875" style="295" customWidth="1"/>
    <col min="3593" max="3593" width="8.5546875" style="295" customWidth="1"/>
    <col min="3594" max="3594" width="8.109375" style="295" customWidth="1"/>
    <col min="3595" max="3595" width="9.44140625" style="295" customWidth="1"/>
    <col min="3596" max="3596" width="6.6640625" style="295" customWidth="1"/>
    <col min="3597" max="3597" width="11.44140625" style="295" customWidth="1"/>
    <col min="3598" max="3840" width="9.109375" style="295"/>
    <col min="3841" max="3841" width="61.6640625" style="295" customWidth="1"/>
    <col min="3842" max="3842" width="4.6640625" style="295" customWidth="1"/>
    <col min="3843" max="3843" width="3.88671875" style="295" customWidth="1"/>
    <col min="3844" max="3844" width="7.5546875" style="295" customWidth="1"/>
    <col min="3845" max="3845" width="9.109375" style="295"/>
    <col min="3846" max="3846" width="8.109375" style="295" customWidth="1"/>
    <col min="3847" max="3847" width="7.44140625" style="295" customWidth="1"/>
    <col min="3848" max="3848" width="8.88671875" style="295" customWidth="1"/>
    <col min="3849" max="3849" width="8.5546875" style="295" customWidth="1"/>
    <col min="3850" max="3850" width="8.109375" style="295" customWidth="1"/>
    <col min="3851" max="3851" width="9.44140625" style="295" customWidth="1"/>
    <col min="3852" max="3852" width="6.6640625" style="295" customWidth="1"/>
    <col min="3853" max="3853" width="11.44140625" style="295" customWidth="1"/>
    <col min="3854" max="4096" width="9.109375" style="295"/>
    <col min="4097" max="4097" width="61.6640625" style="295" customWidth="1"/>
    <col min="4098" max="4098" width="4.6640625" style="295" customWidth="1"/>
    <col min="4099" max="4099" width="3.88671875" style="295" customWidth="1"/>
    <col min="4100" max="4100" width="7.5546875" style="295" customWidth="1"/>
    <col min="4101" max="4101" width="9.109375" style="295"/>
    <col min="4102" max="4102" width="8.109375" style="295" customWidth="1"/>
    <col min="4103" max="4103" width="7.44140625" style="295" customWidth="1"/>
    <col min="4104" max="4104" width="8.88671875" style="295" customWidth="1"/>
    <col min="4105" max="4105" width="8.5546875" style="295" customWidth="1"/>
    <col min="4106" max="4106" width="8.109375" style="295" customWidth="1"/>
    <col min="4107" max="4107" width="9.44140625" style="295" customWidth="1"/>
    <col min="4108" max="4108" width="6.6640625" style="295" customWidth="1"/>
    <col min="4109" max="4109" width="11.44140625" style="295" customWidth="1"/>
    <col min="4110" max="4352" width="9.109375" style="295"/>
    <col min="4353" max="4353" width="61.6640625" style="295" customWidth="1"/>
    <col min="4354" max="4354" width="4.6640625" style="295" customWidth="1"/>
    <col min="4355" max="4355" width="3.88671875" style="295" customWidth="1"/>
    <col min="4356" max="4356" width="7.5546875" style="295" customWidth="1"/>
    <col min="4357" max="4357" width="9.109375" style="295"/>
    <col min="4358" max="4358" width="8.109375" style="295" customWidth="1"/>
    <col min="4359" max="4359" width="7.44140625" style="295" customWidth="1"/>
    <col min="4360" max="4360" width="8.88671875" style="295" customWidth="1"/>
    <col min="4361" max="4361" width="8.5546875" style="295" customWidth="1"/>
    <col min="4362" max="4362" width="8.109375" style="295" customWidth="1"/>
    <col min="4363" max="4363" width="9.44140625" style="295" customWidth="1"/>
    <col min="4364" max="4364" width="6.6640625" style="295" customWidth="1"/>
    <col min="4365" max="4365" width="11.44140625" style="295" customWidth="1"/>
    <col min="4366" max="4608" width="9.109375" style="295"/>
    <col min="4609" max="4609" width="61.6640625" style="295" customWidth="1"/>
    <col min="4610" max="4610" width="4.6640625" style="295" customWidth="1"/>
    <col min="4611" max="4611" width="3.88671875" style="295" customWidth="1"/>
    <col min="4612" max="4612" width="7.5546875" style="295" customWidth="1"/>
    <col min="4613" max="4613" width="9.109375" style="295"/>
    <col min="4614" max="4614" width="8.109375" style="295" customWidth="1"/>
    <col min="4615" max="4615" width="7.44140625" style="295" customWidth="1"/>
    <col min="4616" max="4616" width="8.88671875" style="295" customWidth="1"/>
    <col min="4617" max="4617" width="8.5546875" style="295" customWidth="1"/>
    <col min="4618" max="4618" width="8.109375" style="295" customWidth="1"/>
    <col min="4619" max="4619" width="9.44140625" style="295" customWidth="1"/>
    <col min="4620" max="4620" width="6.6640625" style="295" customWidth="1"/>
    <col min="4621" max="4621" width="11.44140625" style="295" customWidth="1"/>
    <col min="4622" max="4864" width="9.109375" style="295"/>
    <col min="4865" max="4865" width="61.6640625" style="295" customWidth="1"/>
    <col min="4866" max="4866" width="4.6640625" style="295" customWidth="1"/>
    <col min="4867" max="4867" width="3.88671875" style="295" customWidth="1"/>
    <col min="4868" max="4868" width="7.5546875" style="295" customWidth="1"/>
    <col min="4869" max="4869" width="9.109375" style="295"/>
    <col min="4870" max="4870" width="8.109375" style="295" customWidth="1"/>
    <col min="4871" max="4871" width="7.44140625" style="295" customWidth="1"/>
    <col min="4872" max="4872" width="8.88671875" style="295" customWidth="1"/>
    <col min="4873" max="4873" width="8.5546875" style="295" customWidth="1"/>
    <col min="4874" max="4874" width="8.109375" style="295" customWidth="1"/>
    <col min="4875" max="4875" width="9.44140625" style="295" customWidth="1"/>
    <col min="4876" max="4876" width="6.6640625" style="295" customWidth="1"/>
    <col min="4877" max="4877" width="11.44140625" style="295" customWidth="1"/>
    <col min="4878" max="5120" width="9.109375" style="295"/>
    <col min="5121" max="5121" width="61.6640625" style="295" customWidth="1"/>
    <col min="5122" max="5122" width="4.6640625" style="295" customWidth="1"/>
    <col min="5123" max="5123" width="3.88671875" style="295" customWidth="1"/>
    <col min="5124" max="5124" width="7.5546875" style="295" customWidth="1"/>
    <col min="5125" max="5125" width="9.109375" style="295"/>
    <col min="5126" max="5126" width="8.109375" style="295" customWidth="1"/>
    <col min="5127" max="5127" width="7.44140625" style="295" customWidth="1"/>
    <col min="5128" max="5128" width="8.88671875" style="295" customWidth="1"/>
    <col min="5129" max="5129" width="8.5546875" style="295" customWidth="1"/>
    <col min="5130" max="5130" width="8.109375" style="295" customWidth="1"/>
    <col min="5131" max="5131" width="9.44140625" style="295" customWidth="1"/>
    <col min="5132" max="5132" width="6.6640625" style="295" customWidth="1"/>
    <col min="5133" max="5133" width="11.44140625" style="295" customWidth="1"/>
    <col min="5134" max="5376" width="9.109375" style="295"/>
    <col min="5377" max="5377" width="61.6640625" style="295" customWidth="1"/>
    <col min="5378" max="5378" width="4.6640625" style="295" customWidth="1"/>
    <col min="5379" max="5379" width="3.88671875" style="295" customWidth="1"/>
    <col min="5380" max="5380" width="7.5546875" style="295" customWidth="1"/>
    <col min="5381" max="5381" width="9.109375" style="295"/>
    <col min="5382" max="5382" width="8.109375" style="295" customWidth="1"/>
    <col min="5383" max="5383" width="7.44140625" style="295" customWidth="1"/>
    <col min="5384" max="5384" width="8.88671875" style="295" customWidth="1"/>
    <col min="5385" max="5385" width="8.5546875" style="295" customWidth="1"/>
    <col min="5386" max="5386" width="8.109375" style="295" customWidth="1"/>
    <col min="5387" max="5387" width="9.44140625" style="295" customWidth="1"/>
    <col min="5388" max="5388" width="6.6640625" style="295" customWidth="1"/>
    <col min="5389" max="5389" width="11.44140625" style="295" customWidth="1"/>
    <col min="5390" max="5632" width="9.109375" style="295"/>
    <col min="5633" max="5633" width="61.6640625" style="295" customWidth="1"/>
    <col min="5634" max="5634" width="4.6640625" style="295" customWidth="1"/>
    <col min="5635" max="5635" width="3.88671875" style="295" customWidth="1"/>
    <col min="5636" max="5636" width="7.5546875" style="295" customWidth="1"/>
    <col min="5637" max="5637" width="9.109375" style="295"/>
    <col min="5638" max="5638" width="8.109375" style="295" customWidth="1"/>
    <col min="5639" max="5639" width="7.44140625" style="295" customWidth="1"/>
    <col min="5640" max="5640" width="8.88671875" style="295" customWidth="1"/>
    <col min="5641" max="5641" width="8.5546875" style="295" customWidth="1"/>
    <col min="5642" max="5642" width="8.109375" style="295" customWidth="1"/>
    <col min="5643" max="5643" width="9.44140625" style="295" customWidth="1"/>
    <col min="5644" max="5644" width="6.6640625" style="295" customWidth="1"/>
    <col min="5645" max="5645" width="11.44140625" style="295" customWidth="1"/>
    <col min="5646" max="5888" width="9.109375" style="295"/>
    <col min="5889" max="5889" width="61.6640625" style="295" customWidth="1"/>
    <col min="5890" max="5890" width="4.6640625" style="295" customWidth="1"/>
    <col min="5891" max="5891" width="3.88671875" style="295" customWidth="1"/>
    <col min="5892" max="5892" width="7.5546875" style="295" customWidth="1"/>
    <col min="5893" max="5893" width="9.109375" style="295"/>
    <col min="5894" max="5894" width="8.109375" style="295" customWidth="1"/>
    <col min="5895" max="5895" width="7.44140625" style="295" customWidth="1"/>
    <col min="5896" max="5896" width="8.88671875" style="295" customWidth="1"/>
    <col min="5897" max="5897" width="8.5546875" style="295" customWidth="1"/>
    <col min="5898" max="5898" width="8.109375" style="295" customWidth="1"/>
    <col min="5899" max="5899" width="9.44140625" style="295" customWidth="1"/>
    <col min="5900" max="5900" width="6.6640625" style="295" customWidth="1"/>
    <col min="5901" max="5901" width="11.44140625" style="295" customWidth="1"/>
    <col min="5902" max="6144" width="9.109375" style="295"/>
    <col min="6145" max="6145" width="61.6640625" style="295" customWidth="1"/>
    <col min="6146" max="6146" width="4.6640625" style="295" customWidth="1"/>
    <col min="6147" max="6147" width="3.88671875" style="295" customWidth="1"/>
    <col min="6148" max="6148" width="7.5546875" style="295" customWidth="1"/>
    <col min="6149" max="6149" width="9.109375" style="295"/>
    <col min="6150" max="6150" width="8.109375" style="295" customWidth="1"/>
    <col min="6151" max="6151" width="7.44140625" style="295" customWidth="1"/>
    <col min="6152" max="6152" width="8.88671875" style="295" customWidth="1"/>
    <col min="6153" max="6153" width="8.5546875" style="295" customWidth="1"/>
    <col min="6154" max="6154" width="8.109375" style="295" customWidth="1"/>
    <col min="6155" max="6155" width="9.44140625" style="295" customWidth="1"/>
    <col min="6156" max="6156" width="6.6640625" style="295" customWidth="1"/>
    <col min="6157" max="6157" width="11.44140625" style="295" customWidth="1"/>
    <col min="6158" max="6400" width="9.109375" style="295"/>
    <col min="6401" max="6401" width="61.6640625" style="295" customWidth="1"/>
    <col min="6402" max="6402" width="4.6640625" style="295" customWidth="1"/>
    <col min="6403" max="6403" width="3.88671875" style="295" customWidth="1"/>
    <col min="6404" max="6404" width="7.5546875" style="295" customWidth="1"/>
    <col min="6405" max="6405" width="9.109375" style="295"/>
    <col min="6406" max="6406" width="8.109375" style="295" customWidth="1"/>
    <col min="6407" max="6407" width="7.44140625" style="295" customWidth="1"/>
    <col min="6408" max="6408" width="8.88671875" style="295" customWidth="1"/>
    <col min="6409" max="6409" width="8.5546875" style="295" customWidth="1"/>
    <col min="6410" max="6410" width="8.109375" style="295" customWidth="1"/>
    <col min="6411" max="6411" width="9.44140625" style="295" customWidth="1"/>
    <col min="6412" max="6412" width="6.6640625" style="295" customWidth="1"/>
    <col min="6413" max="6413" width="11.44140625" style="295" customWidth="1"/>
    <col min="6414" max="6656" width="9.109375" style="295"/>
    <col min="6657" max="6657" width="61.6640625" style="295" customWidth="1"/>
    <col min="6658" max="6658" width="4.6640625" style="295" customWidth="1"/>
    <col min="6659" max="6659" width="3.88671875" style="295" customWidth="1"/>
    <col min="6660" max="6660" width="7.5546875" style="295" customWidth="1"/>
    <col min="6661" max="6661" width="9.109375" style="295"/>
    <col min="6662" max="6662" width="8.109375" style="295" customWidth="1"/>
    <col min="6663" max="6663" width="7.44140625" style="295" customWidth="1"/>
    <col min="6664" max="6664" width="8.88671875" style="295" customWidth="1"/>
    <col min="6665" max="6665" width="8.5546875" style="295" customWidth="1"/>
    <col min="6666" max="6666" width="8.109375" style="295" customWidth="1"/>
    <col min="6667" max="6667" width="9.44140625" style="295" customWidth="1"/>
    <col min="6668" max="6668" width="6.6640625" style="295" customWidth="1"/>
    <col min="6669" max="6669" width="11.44140625" style="295" customWidth="1"/>
    <col min="6670" max="6912" width="9.109375" style="295"/>
    <col min="6913" max="6913" width="61.6640625" style="295" customWidth="1"/>
    <col min="6914" max="6914" width="4.6640625" style="295" customWidth="1"/>
    <col min="6915" max="6915" width="3.88671875" style="295" customWidth="1"/>
    <col min="6916" max="6916" width="7.5546875" style="295" customWidth="1"/>
    <col min="6917" max="6917" width="9.109375" style="295"/>
    <col min="6918" max="6918" width="8.109375" style="295" customWidth="1"/>
    <col min="6919" max="6919" width="7.44140625" style="295" customWidth="1"/>
    <col min="6920" max="6920" width="8.88671875" style="295" customWidth="1"/>
    <col min="6921" max="6921" width="8.5546875" style="295" customWidth="1"/>
    <col min="6922" max="6922" width="8.109375" style="295" customWidth="1"/>
    <col min="6923" max="6923" width="9.44140625" style="295" customWidth="1"/>
    <col min="6924" max="6924" width="6.6640625" style="295" customWidth="1"/>
    <col min="6925" max="6925" width="11.44140625" style="295" customWidth="1"/>
    <col min="6926" max="7168" width="9.109375" style="295"/>
    <col min="7169" max="7169" width="61.6640625" style="295" customWidth="1"/>
    <col min="7170" max="7170" width="4.6640625" style="295" customWidth="1"/>
    <col min="7171" max="7171" width="3.88671875" style="295" customWidth="1"/>
    <col min="7172" max="7172" width="7.5546875" style="295" customWidth="1"/>
    <col min="7173" max="7173" width="9.109375" style="295"/>
    <col min="7174" max="7174" width="8.109375" style="295" customWidth="1"/>
    <col min="7175" max="7175" width="7.44140625" style="295" customWidth="1"/>
    <col min="7176" max="7176" width="8.88671875" style="295" customWidth="1"/>
    <col min="7177" max="7177" width="8.5546875" style="295" customWidth="1"/>
    <col min="7178" max="7178" width="8.109375" style="295" customWidth="1"/>
    <col min="7179" max="7179" width="9.44140625" style="295" customWidth="1"/>
    <col min="7180" max="7180" width="6.6640625" style="295" customWidth="1"/>
    <col min="7181" max="7181" width="11.44140625" style="295" customWidth="1"/>
    <col min="7182" max="7424" width="9.109375" style="295"/>
    <col min="7425" max="7425" width="61.6640625" style="295" customWidth="1"/>
    <col min="7426" max="7426" width="4.6640625" style="295" customWidth="1"/>
    <col min="7427" max="7427" width="3.88671875" style="295" customWidth="1"/>
    <col min="7428" max="7428" width="7.5546875" style="295" customWidth="1"/>
    <col min="7429" max="7429" width="9.109375" style="295"/>
    <col min="7430" max="7430" width="8.109375" style="295" customWidth="1"/>
    <col min="7431" max="7431" width="7.44140625" style="295" customWidth="1"/>
    <col min="7432" max="7432" width="8.88671875" style="295" customWidth="1"/>
    <col min="7433" max="7433" width="8.5546875" style="295" customWidth="1"/>
    <col min="7434" max="7434" width="8.109375" style="295" customWidth="1"/>
    <col min="7435" max="7435" width="9.44140625" style="295" customWidth="1"/>
    <col min="7436" max="7436" width="6.6640625" style="295" customWidth="1"/>
    <col min="7437" max="7437" width="11.44140625" style="295" customWidth="1"/>
    <col min="7438" max="7680" width="9.109375" style="295"/>
    <col min="7681" max="7681" width="61.6640625" style="295" customWidth="1"/>
    <col min="7682" max="7682" width="4.6640625" style="295" customWidth="1"/>
    <col min="7683" max="7683" width="3.88671875" style="295" customWidth="1"/>
    <col min="7684" max="7684" width="7.5546875" style="295" customWidth="1"/>
    <col min="7685" max="7685" width="9.109375" style="295"/>
    <col min="7686" max="7686" width="8.109375" style="295" customWidth="1"/>
    <col min="7687" max="7687" width="7.44140625" style="295" customWidth="1"/>
    <col min="7688" max="7688" width="8.88671875" style="295" customWidth="1"/>
    <col min="7689" max="7689" width="8.5546875" style="295" customWidth="1"/>
    <col min="7690" max="7690" width="8.109375" style="295" customWidth="1"/>
    <col min="7691" max="7691" width="9.44140625" style="295" customWidth="1"/>
    <col min="7692" max="7692" width="6.6640625" style="295" customWidth="1"/>
    <col min="7693" max="7693" width="11.44140625" style="295" customWidth="1"/>
    <col min="7694" max="7936" width="9.109375" style="295"/>
    <col min="7937" max="7937" width="61.6640625" style="295" customWidth="1"/>
    <col min="7938" max="7938" width="4.6640625" style="295" customWidth="1"/>
    <col min="7939" max="7939" width="3.88671875" style="295" customWidth="1"/>
    <col min="7940" max="7940" width="7.5546875" style="295" customWidth="1"/>
    <col min="7941" max="7941" width="9.109375" style="295"/>
    <col min="7942" max="7942" width="8.109375" style="295" customWidth="1"/>
    <col min="7943" max="7943" width="7.44140625" style="295" customWidth="1"/>
    <col min="7944" max="7944" width="8.88671875" style="295" customWidth="1"/>
    <col min="7945" max="7945" width="8.5546875" style="295" customWidth="1"/>
    <col min="7946" max="7946" width="8.109375" style="295" customWidth="1"/>
    <col min="7947" max="7947" width="9.44140625" style="295" customWidth="1"/>
    <col min="7948" max="7948" width="6.6640625" style="295" customWidth="1"/>
    <col min="7949" max="7949" width="11.44140625" style="295" customWidth="1"/>
    <col min="7950" max="8192" width="9.109375" style="295"/>
    <col min="8193" max="8193" width="61.6640625" style="295" customWidth="1"/>
    <col min="8194" max="8194" width="4.6640625" style="295" customWidth="1"/>
    <col min="8195" max="8195" width="3.88671875" style="295" customWidth="1"/>
    <col min="8196" max="8196" width="7.5546875" style="295" customWidth="1"/>
    <col min="8197" max="8197" width="9.109375" style="295"/>
    <col min="8198" max="8198" width="8.109375" style="295" customWidth="1"/>
    <col min="8199" max="8199" width="7.44140625" style="295" customWidth="1"/>
    <col min="8200" max="8200" width="8.88671875" style="295" customWidth="1"/>
    <col min="8201" max="8201" width="8.5546875" style="295" customWidth="1"/>
    <col min="8202" max="8202" width="8.109375" style="295" customWidth="1"/>
    <col min="8203" max="8203" width="9.44140625" style="295" customWidth="1"/>
    <col min="8204" max="8204" width="6.6640625" style="295" customWidth="1"/>
    <col min="8205" max="8205" width="11.44140625" style="295" customWidth="1"/>
    <col min="8206" max="8448" width="9.109375" style="295"/>
    <col min="8449" max="8449" width="61.6640625" style="295" customWidth="1"/>
    <col min="8450" max="8450" width="4.6640625" style="295" customWidth="1"/>
    <col min="8451" max="8451" width="3.88671875" style="295" customWidth="1"/>
    <col min="8452" max="8452" width="7.5546875" style="295" customWidth="1"/>
    <col min="8453" max="8453" width="9.109375" style="295"/>
    <col min="8454" max="8454" width="8.109375" style="295" customWidth="1"/>
    <col min="8455" max="8455" width="7.44140625" style="295" customWidth="1"/>
    <col min="8456" max="8456" width="8.88671875" style="295" customWidth="1"/>
    <col min="8457" max="8457" width="8.5546875" style="295" customWidth="1"/>
    <col min="8458" max="8458" width="8.109375" style="295" customWidth="1"/>
    <col min="8459" max="8459" width="9.44140625" style="295" customWidth="1"/>
    <col min="8460" max="8460" width="6.6640625" style="295" customWidth="1"/>
    <col min="8461" max="8461" width="11.44140625" style="295" customWidth="1"/>
    <col min="8462" max="8704" width="9.109375" style="295"/>
    <col min="8705" max="8705" width="61.6640625" style="295" customWidth="1"/>
    <col min="8706" max="8706" width="4.6640625" style="295" customWidth="1"/>
    <col min="8707" max="8707" width="3.88671875" style="295" customWidth="1"/>
    <col min="8708" max="8708" width="7.5546875" style="295" customWidth="1"/>
    <col min="8709" max="8709" width="9.109375" style="295"/>
    <col min="8710" max="8710" width="8.109375" style="295" customWidth="1"/>
    <col min="8711" max="8711" width="7.44140625" style="295" customWidth="1"/>
    <col min="8712" max="8712" width="8.88671875" style="295" customWidth="1"/>
    <col min="8713" max="8713" width="8.5546875" style="295" customWidth="1"/>
    <col min="8714" max="8714" width="8.109375" style="295" customWidth="1"/>
    <col min="8715" max="8715" width="9.44140625" style="295" customWidth="1"/>
    <col min="8716" max="8716" width="6.6640625" style="295" customWidth="1"/>
    <col min="8717" max="8717" width="11.44140625" style="295" customWidth="1"/>
    <col min="8718" max="8960" width="9.109375" style="295"/>
    <col min="8961" max="8961" width="61.6640625" style="295" customWidth="1"/>
    <col min="8962" max="8962" width="4.6640625" style="295" customWidth="1"/>
    <col min="8963" max="8963" width="3.88671875" style="295" customWidth="1"/>
    <col min="8964" max="8964" width="7.5546875" style="295" customWidth="1"/>
    <col min="8965" max="8965" width="9.109375" style="295"/>
    <col min="8966" max="8966" width="8.109375" style="295" customWidth="1"/>
    <col min="8967" max="8967" width="7.44140625" style="295" customWidth="1"/>
    <col min="8968" max="8968" width="8.88671875" style="295" customWidth="1"/>
    <col min="8969" max="8969" width="8.5546875" style="295" customWidth="1"/>
    <col min="8970" max="8970" width="8.109375" style="295" customWidth="1"/>
    <col min="8971" max="8971" width="9.44140625" style="295" customWidth="1"/>
    <col min="8972" max="8972" width="6.6640625" style="295" customWidth="1"/>
    <col min="8973" max="8973" width="11.44140625" style="295" customWidth="1"/>
    <col min="8974" max="9216" width="9.109375" style="295"/>
    <col min="9217" max="9217" width="61.6640625" style="295" customWidth="1"/>
    <col min="9218" max="9218" width="4.6640625" style="295" customWidth="1"/>
    <col min="9219" max="9219" width="3.88671875" style="295" customWidth="1"/>
    <col min="9220" max="9220" width="7.5546875" style="295" customWidth="1"/>
    <col min="9221" max="9221" width="9.109375" style="295"/>
    <col min="9222" max="9222" width="8.109375" style="295" customWidth="1"/>
    <col min="9223" max="9223" width="7.44140625" style="295" customWidth="1"/>
    <col min="9224" max="9224" width="8.88671875" style="295" customWidth="1"/>
    <col min="9225" max="9225" width="8.5546875" style="295" customWidth="1"/>
    <col min="9226" max="9226" width="8.109375" style="295" customWidth="1"/>
    <col min="9227" max="9227" width="9.44140625" style="295" customWidth="1"/>
    <col min="9228" max="9228" width="6.6640625" style="295" customWidth="1"/>
    <col min="9229" max="9229" width="11.44140625" style="295" customWidth="1"/>
    <col min="9230" max="9472" width="9.109375" style="295"/>
    <col min="9473" max="9473" width="61.6640625" style="295" customWidth="1"/>
    <col min="9474" max="9474" width="4.6640625" style="295" customWidth="1"/>
    <col min="9475" max="9475" width="3.88671875" style="295" customWidth="1"/>
    <col min="9476" max="9476" width="7.5546875" style="295" customWidth="1"/>
    <col min="9477" max="9477" width="9.109375" style="295"/>
    <col min="9478" max="9478" width="8.109375" style="295" customWidth="1"/>
    <col min="9479" max="9479" width="7.44140625" style="295" customWidth="1"/>
    <col min="9480" max="9480" width="8.88671875" style="295" customWidth="1"/>
    <col min="9481" max="9481" width="8.5546875" style="295" customWidth="1"/>
    <col min="9482" max="9482" width="8.109375" style="295" customWidth="1"/>
    <col min="9483" max="9483" width="9.44140625" style="295" customWidth="1"/>
    <col min="9484" max="9484" width="6.6640625" style="295" customWidth="1"/>
    <col min="9485" max="9485" width="11.44140625" style="295" customWidth="1"/>
    <col min="9486" max="9728" width="9.109375" style="295"/>
    <col min="9729" max="9729" width="61.6640625" style="295" customWidth="1"/>
    <col min="9730" max="9730" width="4.6640625" style="295" customWidth="1"/>
    <col min="9731" max="9731" width="3.88671875" style="295" customWidth="1"/>
    <col min="9732" max="9732" width="7.5546875" style="295" customWidth="1"/>
    <col min="9733" max="9733" width="9.109375" style="295"/>
    <col min="9734" max="9734" width="8.109375" style="295" customWidth="1"/>
    <col min="9735" max="9735" width="7.44140625" style="295" customWidth="1"/>
    <col min="9736" max="9736" width="8.88671875" style="295" customWidth="1"/>
    <col min="9737" max="9737" width="8.5546875" style="295" customWidth="1"/>
    <col min="9738" max="9738" width="8.109375" style="295" customWidth="1"/>
    <col min="9739" max="9739" width="9.44140625" style="295" customWidth="1"/>
    <col min="9740" max="9740" width="6.6640625" style="295" customWidth="1"/>
    <col min="9741" max="9741" width="11.44140625" style="295" customWidth="1"/>
    <col min="9742" max="9984" width="9.109375" style="295"/>
    <col min="9985" max="9985" width="61.6640625" style="295" customWidth="1"/>
    <col min="9986" max="9986" width="4.6640625" style="295" customWidth="1"/>
    <col min="9987" max="9987" width="3.88671875" style="295" customWidth="1"/>
    <col min="9988" max="9988" width="7.5546875" style="295" customWidth="1"/>
    <col min="9989" max="9989" width="9.109375" style="295"/>
    <col min="9990" max="9990" width="8.109375" style="295" customWidth="1"/>
    <col min="9991" max="9991" width="7.44140625" style="295" customWidth="1"/>
    <col min="9992" max="9992" width="8.88671875" style="295" customWidth="1"/>
    <col min="9993" max="9993" width="8.5546875" style="295" customWidth="1"/>
    <col min="9994" max="9994" width="8.109375" style="295" customWidth="1"/>
    <col min="9995" max="9995" width="9.44140625" style="295" customWidth="1"/>
    <col min="9996" max="9996" width="6.6640625" style="295" customWidth="1"/>
    <col min="9997" max="9997" width="11.44140625" style="295" customWidth="1"/>
    <col min="9998" max="10240" width="9.109375" style="295"/>
    <col min="10241" max="10241" width="61.6640625" style="295" customWidth="1"/>
    <col min="10242" max="10242" width="4.6640625" style="295" customWidth="1"/>
    <col min="10243" max="10243" width="3.88671875" style="295" customWidth="1"/>
    <col min="10244" max="10244" width="7.5546875" style="295" customWidth="1"/>
    <col min="10245" max="10245" width="9.109375" style="295"/>
    <col min="10246" max="10246" width="8.109375" style="295" customWidth="1"/>
    <col min="10247" max="10247" width="7.44140625" style="295" customWidth="1"/>
    <col min="10248" max="10248" width="8.88671875" style="295" customWidth="1"/>
    <col min="10249" max="10249" width="8.5546875" style="295" customWidth="1"/>
    <col min="10250" max="10250" width="8.109375" style="295" customWidth="1"/>
    <col min="10251" max="10251" width="9.44140625" style="295" customWidth="1"/>
    <col min="10252" max="10252" width="6.6640625" style="295" customWidth="1"/>
    <col min="10253" max="10253" width="11.44140625" style="295" customWidth="1"/>
    <col min="10254" max="10496" width="9.109375" style="295"/>
    <col min="10497" max="10497" width="61.6640625" style="295" customWidth="1"/>
    <col min="10498" max="10498" width="4.6640625" style="295" customWidth="1"/>
    <col min="10499" max="10499" width="3.88671875" style="295" customWidth="1"/>
    <col min="10500" max="10500" width="7.5546875" style="295" customWidth="1"/>
    <col min="10501" max="10501" width="9.109375" style="295"/>
    <col min="10502" max="10502" width="8.109375" style="295" customWidth="1"/>
    <col min="10503" max="10503" width="7.44140625" style="295" customWidth="1"/>
    <col min="10504" max="10504" width="8.88671875" style="295" customWidth="1"/>
    <col min="10505" max="10505" width="8.5546875" style="295" customWidth="1"/>
    <col min="10506" max="10506" width="8.109375" style="295" customWidth="1"/>
    <col min="10507" max="10507" width="9.44140625" style="295" customWidth="1"/>
    <col min="10508" max="10508" width="6.6640625" style="295" customWidth="1"/>
    <col min="10509" max="10509" width="11.44140625" style="295" customWidth="1"/>
    <col min="10510" max="10752" width="9.109375" style="295"/>
    <col min="10753" max="10753" width="61.6640625" style="295" customWidth="1"/>
    <col min="10754" max="10754" width="4.6640625" style="295" customWidth="1"/>
    <col min="10755" max="10755" width="3.88671875" style="295" customWidth="1"/>
    <col min="10756" max="10756" width="7.5546875" style="295" customWidth="1"/>
    <col min="10757" max="10757" width="9.109375" style="295"/>
    <col min="10758" max="10758" width="8.109375" style="295" customWidth="1"/>
    <col min="10759" max="10759" width="7.44140625" style="295" customWidth="1"/>
    <col min="10760" max="10760" width="8.88671875" style="295" customWidth="1"/>
    <col min="10761" max="10761" width="8.5546875" style="295" customWidth="1"/>
    <col min="10762" max="10762" width="8.109375" style="295" customWidth="1"/>
    <col min="10763" max="10763" width="9.44140625" style="295" customWidth="1"/>
    <col min="10764" max="10764" width="6.6640625" style="295" customWidth="1"/>
    <col min="10765" max="10765" width="11.44140625" style="295" customWidth="1"/>
    <col min="10766" max="11008" width="9.109375" style="295"/>
    <col min="11009" max="11009" width="61.6640625" style="295" customWidth="1"/>
    <col min="11010" max="11010" width="4.6640625" style="295" customWidth="1"/>
    <col min="11011" max="11011" width="3.88671875" style="295" customWidth="1"/>
    <col min="11012" max="11012" width="7.5546875" style="295" customWidth="1"/>
    <col min="11013" max="11013" width="9.109375" style="295"/>
    <col min="11014" max="11014" width="8.109375" style="295" customWidth="1"/>
    <col min="11015" max="11015" width="7.44140625" style="295" customWidth="1"/>
    <col min="11016" max="11016" width="8.88671875" style="295" customWidth="1"/>
    <col min="11017" max="11017" width="8.5546875" style="295" customWidth="1"/>
    <col min="11018" max="11018" width="8.109375" style="295" customWidth="1"/>
    <col min="11019" max="11019" width="9.44140625" style="295" customWidth="1"/>
    <col min="11020" max="11020" width="6.6640625" style="295" customWidth="1"/>
    <col min="11021" max="11021" width="11.44140625" style="295" customWidth="1"/>
    <col min="11022" max="11264" width="9.109375" style="295"/>
    <col min="11265" max="11265" width="61.6640625" style="295" customWidth="1"/>
    <col min="11266" max="11266" width="4.6640625" style="295" customWidth="1"/>
    <col min="11267" max="11267" width="3.88671875" style="295" customWidth="1"/>
    <col min="11268" max="11268" width="7.5546875" style="295" customWidth="1"/>
    <col min="11269" max="11269" width="9.109375" style="295"/>
    <col min="11270" max="11270" width="8.109375" style="295" customWidth="1"/>
    <col min="11271" max="11271" width="7.44140625" style="295" customWidth="1"/>
    <col min="11272" max="11272" width="8.88671875" style="295" customWidth="1"/>
    <col min="11273" max="11273" width="8.5546875" style="295" customWidth="1"/>
    <col min="11274" max="11274" width="8.109375" style="295" customWidth="1"/>
    <col min="11275" max="11275" width="9.44140625" style="295" customWidth="1"/>
    <col min="11276" max="11276" width="6.6640625" style="295" customWidth="1"/>
    <col min="11277" max="11277" width="11.44140625" style="295" customWidth="1"/>
    <col min="11278" max="11520" width="9.109375" style="295"/>
    <col min="11521" max="11521" width="61.6640625" style="295" customWidth="1"/>
    <col min="11522" max="11522" width="4.6640625" style="295" customWidth="1"/>
    <col min="11523" max="11523" width="3.88671875" style="295" customWidth="1"/>
    <col min="11524" max="11524" width="7.5546875" style="295" customWidth="1"/>
    <col min="11525" max="11525" width="9.109375" style="295"/>
    <col min="11526" max="11526" width="8.109375" style="295" customWidth="1"/>
    <col min="11527" max="11527" width="7.44140625" style="295" customWidth="1"/>
    <col min="11528" max="11528" width="8.88671875" style="295" customWidth="1"/>
    <col min="11529" max="11529" width="8.5546875" style="295" customWidth="1"/>
    <col min="11530" max="11530" width="8.109375" style="295" customWidth="1"/>
    <col min="11531" max="11531" width="9.44140625" style="295" customWidth="1"/>
    <col min="11532" max="11532" width="6.6640625" style="295" customWidth="1"/>
    <col min="11533" max="11533" width="11.44140625" style="295" customWidth="1"/>
    <col min="11534" max="11776" width="9.109375" style="295"/>
    <col min="11777" max="11777" width="61.6640625" style="295" customWidth="1"/>
    <col min="11778" max="11778" width="4.6640625" style="295" customWidth="1"/>
    <col min="11779" max="11779" width="3.88671875" style="295" customWidth="1"/>
    <col min="11780" max="11780" width="7.5546875" style="295" customWidth="1"/>
    <col min="11781" max="11781" width="9.109375" style="295"/>
    <col min="11782" max="11782" width="8.109375" style="295" customWidth="1"/>
    <col min="11783" max="11783" width="7.44140625" style="295" customWidth="1"/>
    <col min="11784" max="11784" width="8.88671875" style="295" customWidth="1"/>
    <col min="11785" max="11785" width="8.5546875" style="295" customWidth="1"/>
    <col min="11786" max="11786" width="8.109375" style="295" customWidth="1"/>
    <col min="11787" max="11787" width="9.44140625" style="295" customWidth="1"/>
    <col min="11788" max="11788" width="6.6640625" style="295" customWidth="1"/>
    <col min="11789" max="11789" width="11.44140625" style="295" customWidth="1"/>
    <col min="11790" max="12032" width="9.109375" style="295"/>
    <col min="12033" max="12033" width="61.6640625" style="295" customWidth="1"/>
    <col min="12034" max="12034" width="4.6640625" style="295" customWidth="1"/>
    <col min="12035" max="12035" width="3.88671875" style="295" customWidth="1"/>
    <col min="12036" max="12036" width="7.5546875" style="295" customWidth="1"/>
    <col min="12037" max="12037" width="9.109375" style="295"/>
    <col min="12038" max="12038" width="8.109375" style="295" customWidth="1"/>
    <col min="12039" max="12039" width="7.44140625" style="295" customWidth="1"/>
    <col min="12040" max="12040" width="8.88671875" style="295" customWidth="1"/>
    <col min="12041" max="12041" width="8.5546875" style="295" customWidth="1"/>
    <col min="12042" max="12042" width="8.109375" style="295" customWidth="1"/>
    <col min="12043" max="12043" width="9.44140625" style="295" customWidth="1"/>
    <col min="12044" max="12044" width="6.6640625" style="295" customWidth="1"/>
    <col min="12045" max="12045" width="11.44140625" style="295" customWidth="1"/>
    <col min="12046" max="12288" width="9.109375" style="295"/>
    <col min="12289" max="12289" width="61.6640625" style="295" customWidth="1"/>
    <col min="12290" max="12290" width="4.6640625" style="295" customWidth="1"/>
    <col min="12291" max="12291" width="3.88671875" style="295" customWidth="1"/>
    <col min="12292" max="12292" width="7.5546875" style="295" customWidth="1"/>
    <col min="12293" max="12293" width="9.109375" style="295"/>
    <col min="12294" max="12294" width="8.109375" style="295" customWidth="1"/>
    <col min="12295" max="12295" width="7.44140625" style="295" customWidth="1"/>
    <col min="12296" max="12296" width="8.88671875" style="295" customWidth="1"/>
    <col min="12297" max="12297" width="8.5546875" style="295" customWidth="1"/>
    <col min="12298" max="12298" width="8.109375" style="295" customWidth="1"/>
    <col min="12299" max="12299" width="9.44140625" style="295" customWidth="1"/>
    <col min="12300" max="12300" width="6.6640625" style="295" customWidth="1"/>
    <col min="12301" max="12301" width="11.44140625" style="295" customWidth="1"/>
    <col min="12302" max="12544" width="9.109375" style="295"/>
    <col min="12545" max="12545" width="61.6640625" style="295" customWidth="1"/>
    <col min="12546" max="12546" width="4.6640625" style="295" customWidth="1"/>
    <col min="12547" max="12547" width="3.88671875" style="295" customWidth="1"/>
    <col min="12548" max="12548" width="7.5546875" style="295" customWidth="1"/>
    <col min="12549" max="12549" width="9.109375" style="295"/>
    <col min="12550" max="12550" width="8.109375" style="295" customWidth="1"/>
    <col min="12551" max="12551" width="7.44140625" style="295" customWidth="1"/>
    <col min="12552" max="12552" width="8.88671875" style="295" customWidth="1"/>
    <col min="12553" max="12553" width="8.5546875" style="295" customWidth="1"/>
    <col min="12554" max="12554" width="8.109375" style="295" customWidth="1"/>
    <col min="12555" max="12555" width="9.44140625" style="295" customWidth="1"/>
    <col min="12556" max="12556" width="6.6640625" style="295" customWidth="1"/>
    <col min="12557" max="12557" width="11.44140625" style="295" customWidth="1"/>
    <col min="12558" max="12800" width="9.109375" style="295"/>
    <col min="12801" max="12801" width="61.6640625" style="295" customWidth="1"/>
    <col min="12802" max="12802" width="4.6640625" style="295" customWidth="1"/>
    <col min="12803" max="12803" width="3.88671875" style="295" customWidth="1"/>
    <col min="12804" max="12804" width="7.5546875" style="295" customWidth="1"/>
    <col min="12805" max="12805" width="9.109375" style="295"/>
    <col min="12806" max="12806" width="8.109375" style="295" customWidth="1"/>
    <col min="12807" max="12807" width="7.44140625" style="295" customWidth="1"/>
    <col min="12808" max="12808" width="8.88671875" style="295" customWidth="1"/>
    <col min="12809" max="12809" width="8.5546875" style="295" customWidth="1"/>
    <col min="12810" max="12810" width="8.109375" style="295" customWidth="1"/>
    <col min="12811" max="12811" width="9.44140625" style="295" customWidth="1"/>
    <col min="12812" max="12812" width="6.6640625" style="295" customWidth="1"/>
    <col min="12813" max="12813" width="11.44140625" style="295" customWidth="1"/>
    <col min="12814" max="13056" width="9.109375" style="295"/>
    <col min="13057" max="13057" width="61.6640625" style="295" customWidth="1"/>
    <col min="13058" max="13058" width="4.6640625" style="295" customWidth="1"/>
    <col min="13059" max="13059" width="3.88671875" style="295" customWidth="1"/>
    <col min="13060" max="13060" width="7.5546875" style="295" customWidth="1"/>
    <col min="13061" max="13061" width="9.109375" style="295"/>
    <col min="13062" max="13062" width="8.109375" style="295" customWidth="1"/>
    <col min="13063" max="13063" width="7.44140625" style="295" customWidth="1"/>
    <col min="13064" max="13064" width="8.88671875" style="295" customWidth="1"/>
    <col min="13065" max="13065" width="8.5546875" style="295" customWidth="1"/>
    <col min="13066" max="13066" width="8.109375" style="295" customWidth="1"/>
    <col min="13067" max="13067" width="9.44140625" style="295" customWidth="1"/>
    <col min="13068" max="13068" width="6.6640625" style="295" customWidth="1"/>
    <col min="13069" max="13069" width="11.44140625" style="295" customWidth="1"/>
    <col min="13070" max="13312" width="9.109375" style="295"/>
    <col min="13313" max="13313" width="61.6640625" style="295" customWidth="1"/>
    <col min="13314" max="13314" width="4.6640625" style="295" customWidth="1"/>
    <col min="13315" max="13315" width="3.88671875" style="295" customWidth="1"/>
    <col min="13316" max="13316" width="7.5546875" style="295" customWidth="1"/>
    <col min="13317" max="13317" width="9.109375" style="295"/>
    <col min="13318" max="13318" width="8.109375" style="295" customWidth="1"/>
    <col min="13319" max="13319" width="7.44140625" style="295" customWidth="1"/>
    <col min="13320" max="13320" width="8.88671875" style="295" customWidth="1"/>
    <col min="13321" max="13321" width="8.5546875" style="295" customWidth="1"/>
    <col min="13322" max="13322" width="8.109375" style="295" customWidth="1"/>
    <col min="13323" max="13323" width="9.44140625" style="295" customWidth="1"/>
    <col min="13324" max="13324" width="6.6640625" style="295" customWidth="1"/>
    <col min="13325" max="13325" width="11.44140625" style="295" customWidth="1"/>
    <col min="13326" max="13568" width="9.109375" style="295"/>
    <col min="13569" max="13569" width="61.6640625" style="295" customWidth="1"/>
    <col min="13570" max="13570" width="4.6640625" style="295" customWidth="1"/>
    <col min="13571" max="13571" width="3.88671875" style="295" customWidth="1"/>
    <col min="13572" max="13572" width="7.5546875" style="295" customWidth="1"/>
    <col min="13573" max="13573" width="9.109375" style="295"/>
    <col min="13574" max="13574" width="8.109375" style="295" customWidth="1"/>
    <col min="13575" max="13575" width="7.44140625" style="295" customWidth="1"/>
    <col min="13576" max="13576" width="8.88671875" style="295" customWidth="1"/>
    <col min="13577" max="13577" width="8.5546875" style="295" customWidth="1"/>
    <col min="13578" max="13578" width="8.109375" style="295" customWidth="1"/>
    <col min="13579" max="13579" width="9.44140625" style="295" customWidth="1"/>
    <col min="13580" max="13580" width="6.6640625" style="295" customWidth="1"/>
    <col min="13581" max="13581" width="11.44140625" style="295" customWidth="1"/>
    <col min="13582" max="13824" width="9.109375" style="295"/>
    <col min="13825" max="13825" width="61.6640625" style="295" customWidth="1"/>
    <col min="13826" max="13826" width="4.6640625" style="295" customWidth="1"/>
    <col min="13827" max="13827" width="3.88671875" style="295" customWidth="1"/>
    <col min="13828" max="13828" width="7.5546875" style="295" customWidth="1"/>
    <col min="13829" max="13829" width="9.109375" style="295"/>
    <col min="13830" max="13830" width="8.109375" style="295" customWidth="1"/>
    <col min="13831" max="13831" width="7.44140625" style="295" customWidth="1"/>
    <col min="13832" max="13832" width="8.88671875" style="295" customWidth="1"/>
    <col min="13833" max="13833" width="8.5546875" style="295" customWidth="1"/>
    <col min="13834" max="13834" width="8.109375" style="295" customWidth="1"/>
    <col min="13835" max="13835" width="9.44140625" style="295" customWidth="1"/>
    <col min="13836" max="13836" width="6.6640625" style="295" customWidth="1"/>
    <col min="13837" max="13837" width="11.44140625" style="295" customWidth="1"/>
    <col min="13838" max="14080" width="9.109375" style="295"/>
    <col min="14081" max="14081" width="61.6640625" style="295" customWidth="1"/>
    <col min="14082" max="14082" width="4.6640625" style="295" customWidth="1"/>
    <col min="14083" max="14083" width="3.88671875" style="295" customWidth="1"/>
    <col min="14084" max="14084" width="7.5546875" style="295" customWidth="1"/>
    <col min="14085" max="14085" width="9.109375" style="295"/>
    <col min="14086" max="14086" width="8.109375" style="295" customWidth="1"/>
    <col min="14087" max="14087" width="7.44140625" style="295" customWidth="1"/>
    <col min="14088" max="14088" width="8.88671875" style="295" customWidth="1"/>
    <col min="14089" max="14089" width="8.5546875" style="295" customWidth="1"/>
    <col min="14090" max="14090" width="8.109375" style="295" customWidth="1"/>
    <col min="14091" max="14091" width="9.44140625" style="295" customWidth="1"/>
    <col min="14092" max="14092" width="6.6640625" style="295" customWidth="1"/>
    <col min="14093" max="14093" width="11.44140625" style="295" customWidth="1"/>
    <col min="14094" max="14336" width="9.109375" style="295"/>
    <col min="14337" max="14337" width="61.6640625" style="295" customWidth="1"/>
    <col min="14338" max="14338" width="4.6640625" style="295" customWidth="1"/>
    <col min="14339" max="14339" width="3.88671875" style="295" customWidth="1"/>
    <col min="14340" max="14340" width="7.5546875" style="295" customWidth="1"/>
    <col min="14341" max="14341" width="9.109375" style="295"/>
    <col min="14342" max="14342" width="8.109375" style="295" customWidth="1"/>
    <col min="14343" max="14343" width="7.44140625" style="295" customWidth="1"/>
    <col min="14344" max="14344" width="8.88671875" style="295" customWidth="1"/>
    <col min="14345" max="14345" width="8.5546875" style="295" customWidth="1"/>
    <col min="14346" max="14346" width="8.109375" style="295" customWidth="1"/>
    <col min="14347" max="14347" width="9.44140625" style="295" customWidth="1"/>
    <col min="14348" max="14348" width="6.6640625" style="295" customWidth="1"/>
    <col min="14349" max="14349" width="11.44140625" style="295" customWidth="1"/>
    <col min="14350" max="14592" width="9.109375" style="295"/>
    <col min="14593" max="14593" width="61.6640625" style="295" customWidth="1"/>
    <col min="14594" max="14594" width="4.6640625" style="295" customWidth="1"/>
    <col min="14595" max="14595" width="3.88671875" style="295" customWidth="1"/>
    <col min="14596" max="14596" width="7.5546875" style="295" customWidth="1"/>
    <col min="14597" max="14597" width="9.109375" style="295"/>
    <col min="14598" max="14598" width="8.109375" style="295" customWidth="1"/>
    <col min="14599" max="14599" width="7.44140625" style="295" customWidth="1"/>
    <col min="14600" max="14600" width="8.88671875" style="295" customWidth="1"/>
    <col min="14601" max="14601" width="8.5546875" style="295" customWidth="1"/>
    <col min="14602" max="14602" width="8.109375" style="295" customWidth="1"/>
    <col min="14603" max="14603" width="9.44140625" style="295" customWidth="1"/>
    <col min="14604" max="14604" width="6.6640625" style="295" customWidth="1"/>
    <col min="14605" max="14605" width="11.44140625" style="295" customWidth="1"/>
    <col min="14606" max="14848" width="9.109375" style="295"/>
    <col min="14849" max="14849" width="61.6640625" style="295" customWidth="1"/>
    <col min="14850" max="14850" width="4.6640625" style="295" customWidth="1"/>
    <col min="14851" max="14851" width="3.88671875" style="295" customWidth="1"/>
    <col min="14852" max="14852" width="7.5546875" style="295" customWidth="1"/>
    <col min="14853" max="14853" width="9.109375" style="295"/>
    <col min="14854" max="14854" width="8.109375" style="295" customWidth="1"/>
    <col min="14855" max="14855" width="7.44140625" style="295" customWidth="1"/>
    <col min="14856" max="14856" width="8.88671875" style="295" customWidth="1"/>
    <col min="14857" max="14857" width="8.5546875" style="295" customWidth="1"/>
    <col min="14858" max="14858" width="8.109375" style="295" customWidth="1"/>
    <col min="14859" max="14859" width="9.44140625" style="295" customWidth="1"/>
    <col min="14860" max="14860" width="6.6640625" style="295" customWidth="1"/>
    <col min="14861" max="14861" width="11.44140625" style="295" customWidth="1"/>
    <col min="14862" max="15104" width="9.109375" style="295"/>
    <col min="15105" max="15105" width="61.6640625" style="295" customWidth="1"/>
    <col min="15106" max="15106" width="4.6640625" style="295" customWidth="1"/>
    <col min="15107" max="15107" width="3.88671875" style="295" customWidth="1"/>
    <col min="15108" max="15108" width="7.5546875" style="295" customWidth="1"/>
    <col min="15109" max="15109" width="9.109375" style="295"/>
    <col min="15110" max="15110" width="8.109375" style="295" customWidth="1"/>
    <col min="15111" max="15111" width="7.44140625" style="295" customWidth="1"/>
    <col min="15112" max="15112" width="8.88671875" style="295" customWidth="1"/>
    <col min="15113" max="15113" width="8.5546875" style="295" customWidth="1"/>
    <col min="15114" max="15114" width="8.109375" style="295" customWidth="1"/>
    <col min="15115" max="15115" width="9.44140625" style="295" customWidth="1"/>
    <col min="15116" max="15116" width="6.6640625" style="295" customWidth="1"/>
    <col min="15117" max="15117" width="11.44140625" style="295" customWidth="1"/>
    <col min="15118" max="15360" width="9.109375" style="295"/>
    <col min="15361" max="15361" width="61.6640625" style="295" customWidth="1"/>
    <col min="15362" max="15362" width="4.6640625" style="295" customWidth="1"/>
    <col min="15363" max="15363" width="3.88671875" style="295" customWidth="1"/>
    <col min="15364" max="15364" width="7.5546875" style="295" customWidth="1"/>
    <col min="15365" max="15365" width="9.109375" style="295"/>
    <col min="15366" max="15366" width="8.109375" style="295" customWidth="1"/>
    <col min="15367" max="15367" width="7.44140625" style="295" customWidth="1"/>
    <col min="15368" max="15368" width="8.88671875" style="295" customWidth="1"/>
    <col min="15369" max="15369" width="8.5546875" style="295" customWidth="1"/>
    <col min="15370" max="15370" width="8.109375" style="295" customWidth="1"/>
    <col min="15371" max="15371" width="9.44140625" style="295" customWidth="1"/>
    <col min="15372" max="15372" width="6.6640625" style="295" customWidth="1"/>
    <col min="15373" max="15373" width="11.44140625" style="295" customWidth="1"/>
    <col min="15374" max="15616" width="9.109375" style="295"/>
    <col min="15617" max="15617" width="61.6640625" style="295" customWidth="1"/>
    <col min="15618" max="15618" width="4.6640625" style="295" customWidth="1"/>
    <col min="15619" max="15619" width="3.88671875" style="295" customWidth="1"/>
    <col min="15620" max="15620" width="7.5546875" style="295" customWidth="1"/>
    <col min="15621" max="15621" width="9.109375" style="295"/>
    <col min="15622" max="15622" width="8.109375" style="295" customWidth="1"/>
    <col min="15623" max="15623" width="7.44140625" style="295" customWidth="1"/>
    <col min="15624" max="15624" width="8.88671875" style="295" customWidth="1"/>
    <col min="15625" max="15625" width="8.5546875" style="295" customWidth="1"/>
    <col min="15626" max="15626" width="8.109375" style="295" customWidth="1"/>
    <col min="15627" max="15627" width="9.44140625" style="295" customWidth="1"/>
    <col min="15628" max="15628" width="6.6640625" style="295" customWidth="1"/>
    <col min="15629" max="15629" width="11.44140625" style="295" customWidth="1"/>
    <col min="15630" max="15872" width="9.109375" style="295"/>
    <col min="15873" max="15873" width="61.6640625" style="295" customWidth="1"/>
    <col min="15874" max="15874" width="4.6640625" style="295" customWidth="1"/>
    <col min="15875" max="15875" width="3.88671875" style="295" customWidth="1"/>
    <col min="15876" max="15876" width="7.5546875" style="295" customWidth="1"/>
    <col min="15877" max="15877" width="9.109375" style="295"/>
    <col min="15878" max="15878" width="8.109375" style="295" customWidth="1"/>
    <col min="15879" max="15879" width="7.44140625" style="295" customWidth="1"/>
    <col min="15880" max="15880" width="8.88671875" style="295" customWidth="1"/>
    <col min="15881" max="15881" width="8.5546875" style="295" customWidth="1"/>
    <col min="15882" max="15882" width="8.109375" style="295" customWidth="1"/>
    <col min="15883" max="15883" width="9.44140625" style="295" customWidth="1"/>
    <col min="15884" max="15884" width="6.6640625" style="295" customWidth="1"/>
    <col min="15885" max="15885" width="11.44140625" style="295" customWidth="1"/>
    <col min="15886" max="16128" width="9.109375" style="295"/>
    <col min="16129" max="16129" width="61.6640625" style="295" customWidth="1"/>
    <col min="16130" max="16130" width="4.6640625" style="295" customWidth="1"/>
    <col min="16131" max="16131" width="3.88671875" style="295" customWidth="1"/>
    <col min="16132" max="16132" width="7.5546875" style="295" customWidth="1"/>
    <col min="16133" max="16133" width="9.109375" style="295"/>
    <col min="16134" max="16134" width="8.109375" style="295" customWidth="1"/>
    <col min="16135" max="16135" width="7.44140625" style="295" customWidth="1"/>
    <col min="16136" max="16136" width="8.88671875" style="295" customWidth="1"/>
    <col min="16137" max="16137" width="8.5546875" style="295" customWidth="1"/>
    <col min="16138" max="16138" width="8.109375" style="295" customWidth="1"/>
    <col min="16139" max="16139" width="9.44140625" style="295" customWidth="1"/>
    <col min="16140" max="16140" width="6.6640625" style="295" customWidth="1"/>
    <col min="16141" max="16141" width="11.44140625" style="295" customWidth="1"/>
    <col min="16142" max="16384" width="9.109375" style="295"/>
  </cols>
  <sheetData>
    <row r="1" spans="1:13" ht="15" customHeight="1" x14ac:dyDescent="0.25">
      <c r="J1" s="296" t="s">
        <v>262</v>
      </c>
      <c r="K1" s="296"/>
      <c r="L1" s="296"/>
      <c r="M1" s="296"/>
    </row>
    <row r="2" spans="1:13" ht="30.75" customHeight="1" x14ac:dyDescent="0.25">
      <c r="J2" s="296"/>
      <c r="K2" s="296"/>
      <c r="L2" s="296"/>
      <c r="M2" s="296"/>
    </row>
    <row r="3" spans="1:13" ht="0.75" customHeight="1" x14ac:dyDescent="0.25">
      <c r="J3" s="296"/>
      <c r="K3" s="296"/>
      <c r="L3" s="296"/>
      <c r="M3" s="296"/>
    </row>
    <row r="4" spans="1:13" x14ac:dyDescent="0.25">
      <c r="A4" s="297" t="s">
        <v>118</v>
      </c>
      <c r="B4" s="297"/>
      <c r="C4" s="297"/>
      <c r="D4" s="297"/>
      <c r="E4" s="297"/>
      <c r="F4" s="297"/>
      <c r="G4" s="297"/>
      <c r="H4" s="297"/>
      <c r="I4" s="297"/>
      <c r="J4" s="297"/>
      <c r="K4" s="297"/>
      <c r="L4" s="297"/>
      <c r="M4" s="297"/>
    </row>
    <row r="5" spans="1:13" x14ac:dyDescent="0.25">
      <c r="A5" s="96" t="str">
        <f>IF([2]ЗАПОЛНИТЬ!$F$7=1,CONCATENATE([2]шапки!A6),CONCATENATE([2]шапки!A6,[2]шапки!C6))</f>
        <v xml:space="preserve">про заборгованість за бюджетними коштами (форма   № 7д, </v>
      </c>
      <c r="B5" s="96"/>
      <c r="C5" s="96"/>
      <c r="D5" s="96"/>
      <c r="E5" s="96"/>
      <c r="F5" s="96"/>
      <c r="G5" s="96"/>
      <c r="H5" s="97" t="str">
        <f>IF([2]ЗАПОЛНИТЬ!$F$7=1,[2]шапки!C6,[2]шапки!D6)</f>
        <v xml:space="preserve">   №7м)</v>
      </c>
      <c r="I5" s="99" t="str">
        <f>IF([2]ЗАПОЛНИТЬ!$F$7=1,[2]шапки!D6,"")</f>
        <v/>
      </c>
      <c r="L5" s="99"/>
      <c r="M5" s="99"/>
    </row>
    <row r="6" spans="1:13" x14ac:dyDescent="0.25">
      <c r="A6" s="297" t="str">
        <f>CONCATENATE("на ",[2]ЗАПОЛНИТЬ!$B$18," ",[2]ЗАПОЛНИТЬ!$C$18)</f>
        <v>на 1 квітня 2016 р.</v>
      </c>
      <c r="B6" s="297"/>
      <c r="C6" s="297"/>
      <c r="D6" s="297"/>
      <c r="E6" s="297"/>
      <c r="F6" s="297"/>
      <c r="G6" s="297"/>
      <c r="H6" s="297"/>
      <c r="I6" s="297"/>
      <c r="J6" s="297"/>
      <c r="K6" s="297"/>
      <c r="L6" s="297"/>
      <c r="M6" s="297"/>
    </row>
    <row r="7" spans="1:13" s="298" customFormat="1" ht="10.199999999999999" hidden="1" x14ac:dyDescent="0.2"/>
    <row r="8" spans="1:13" s="298" customFormat="1" ht="7.5" customHeight="1" x14ac:dyDescent="0.2">
      <c r="M8" s="299" t="s">
        <v>2</v>
      </c>
    </row>
    <row r="9" spans="1:13" s="298" customFormat="1" ht="21" customHeight="1" x14ac:dyDescent="0.25">
      <c r="A9" s="300" t="s">
        <v>3</v>
      </c>
      <c r="B9" s="301" t="str">
        <f>[2]ЗАПОЛНИТЬ!B3</f>
        <v>Вдділ освіти Амур -Нижньодніпровської у м.Дніпропетровську ради</v>
      </c>
      <c r="C9" s="301"/>
      <c r="D9" s="301"/>
      <c r="E9" s="301"/>
      <c r="F9" s="301"/>
      <c r="G9" s="301"/>
      <c r="H9" s="301"/>
      <c r="I9" s="301"/>
      <c r="J9" s="301"/>
      <c r="K9" s="302" t="str">
        <f>[2]ЗАПОЛНИТЬ!A13</f>
        <v>за ЄДРПОУ</v>
      </c>
      <c r="M9" s="303" t="str">
        <f>[2]ЗАПОЛНИТЬ!B13</f>
        <v>02142187</v>
      </c>
    </row>
    <row r="10" spans="1:13" s="298" customFormat="1" ht="11.25" customHeight="1" x14ac:dyDescent="0.25">
      <c r="A10" s="304" t="s">
        <v>5</v>
      </c>
      <c r="B10" s="305" t="str">
        <f>[2]ЗАПОЛНИТЬ!B5</f>
        <v>49023,м. Дніпропетровськ АНД район,пр.Мануйлівський, 31</v>
      </c>
      <c r="C10" s="305"/>
      <c r="D10" s="305"/>
      <c r="E10" s="305"/>
      <c r="F10" s="305"/>
      <c r="G10" s="305"/>
      <c r="H10" s="305"/>
      <c r="I10" s="305"/>
      <c r="J10" s="305"/>
      <c r="K10" s="302" t="str">
        <f>[2]ЗАПОЛНИТЬ!A14</f>
        <v>за КОАТУУ</v>
      </c>
      <c r="M10" s="303">
        <f>[2]ЗАПОЛНИТЬ!B14</f>
        <v>12110136300</v>
      </c>
    </row>
    <row r="11" spans="1:13" s="298" customFormat="1" ht="11.25" customHeight="1" x14ac:dyDescent="0.25">
      <c r="A11" s="304" t="str">
        <f>[2]Ф.4.3.1.КВК2!A11</f>
        <v>Організаційно-правова форма господарювання</v>
      </c>
      <c r="B11" s="306" t="str">
        <f>[2]ЗАПОЛНИТЬ!D15</f>
        <v>Орган місцевого самоврядування</v>
      </c>
      <c r="C11" s="306"/>
      <c r="D11" s="306"/>
      <c r="E11" s="306"/>
      <c r="F11" s="306"/>
      <c r="G11" s="306"/>
      <c r="H11" s="306"/>
      <c r="I11" s="306"/>
      <c r="J11" s="306"/>
      <c r="K11" s="302" t="str">
        <f>[2]ЗАПОЛНИТЬ!A15</f>
        <v>за КОПФГ</v>
      </c>
      <c r="M11" s="303">
        <f>[2]ЗАПОЛНИТЬ!B15</f>
        <v>420</v>
      </c>
    </row>
    <row r="12" spans="1:13" s="298" customFormat="1" ht="10.199999999999999" x14ac:dyDescent="0.2">
      <c r="A12" s="311" t="s">
        <v>119</v>
      </c>
      <c r="B12" s="311"/>
      <c r="C12" s="311"/>
      <c r="D12" s="311"/>
      <c r="E12" s="308" t="str">
        <f>[2]ЗАПОЛНИТЬ!H9</f>
        <v>-</v>
      </c>
      <c r="F12" s="623" t="str">
        <f>IF(E12&gt;0,VLOOKUP(E12,'[2]ДовидникКВК(ГОС)'!A$1:B$65536,2,FALSE),"")</f>
        <v>-</v>
      </c>
      <c r="G12" s="623"/>
      <c r="H12" s="623"/>
      <c r="I12" s="623"/>
      <c r="J12" s="623"/>
      <c r="K12" s="623"/>
      <c r="L12" s="623"/>
    </row>
    <row r="13" spans="1:13" s="298" customFormat="1" ht="23.25" customHeight="1" x14ac:dyDescent="0.35">
      <c r="A13" s="311" t="s">
        <v>120</v>
      </c>
      <c r="B13" s="311"/>
      <c r="C13" s="311"/>
      <c r="D13" s="311"/>
      <c r="E13" s="624"/>
      <c r="F13" s="625"/>
      <c r="G13" s="625"/>
      <c r="H13" s="625"/>
      <c r="I13" s="625"/>
      <c r="J13" s="625"/>
      <c r="K13" s="625"/>
      <c r="L13" s="625"/>
    </row>
    <row r="14" spans="1:13" s="298" customFormat="1" ht="10.199999999999999" x14ac:dyDescent="0.2">
      <c r="A14" s="311" t="s">
        <v>8</v>
      </c>
      <c r="B14" s="311"/>
      <c r="C14" s="311"/>
      <c r="D14" s="311"/>
      <c r="E14" s="314" t="str">
        <f>[2]ЗАПОЛНИТЬ!H10</f>
        <v>10</v>
      </c>
      <c r="F14" s="626" t="str">
        <f>[2]ЗАПОЛНИТЬ!I10</f>
        <v>Орган з питань освіти та науки, молоді</v>
      </c>
      <c r="G14" s="626"/>
      <c r="H14" s="626"/>
      <c r="I14" s="626"/>
      <c r="J14" s="626"/>
      <c r="K14" s="626"/>
      <c r="L14" s="626"/>
    </row>
    <row r="15" spans="1:13" s="298" customFormat="1" ht="43.5" customHeight="1" x14ac:dyDescent="0.35">
      <c r="A15" s="311" t="s">
        <v>121</v>
      </c>
      <c r="B15" s="311"/>
      <c r="C15" s="311"/>
      <c r="D15" s="311"/>
      <c r="E15" s="627"/>
      <c r="F15" s="592" t="s">
        <v>122</v>
      </c>
      <c r="G15" s="592"/>
      <c r="H15" s="592"/>
      <c r="I15" s="592"/>
      <c r="J15" s="592"/>
      <c r="K15" s="592"/>
      <c r="L15" s="592"/>
    </row>
    <row r="16" spans="1:13" s="298" customFormat="1" ht="10.199999999999999" x14ac:dyDescent="0.2">
      <c r="A16" s="319" t="s">
        <v>263</v>
      </c>
    </row>
    <row r="17" spans="1:14" s="298" customFormat="1" ht="10.199999999999999" x14ac:dyDescent="0.2">
      <c r="A17" s="320" t="s">
        <v>10</v>
      </c>
    </row>
    <row r="18" spans="1:14" s="298" customFormat="1" ht="19.5" customHeight="1" thickBot="1" x14ac:dyDescent="0.25">
      <c r="A18" s="321" t="s">
        <v>501</v>
      </c>
      <c r="B18" s="321"/>
      <c r="C18" s="321"/>
      <c r="D18" s="321"/>
      <c r="E18" s="321"/>
      <c r="F18" s="321"/>
      <c r="G18" s="321"/>
      <c r="H18" s="321"/>
      <c r="I18" s="321"/>
      <c r="J18" s="321"/>
      <c r="K18" s="321"/>
      <c r="L18" s="321"/>
    </row>
    <row r="19" spans="1:14" s="298" customFormat="1" ht="11.25" customHeight="1" thickTop="1" thickBot="1" x14ac:dyDescent="0.25">
      <c r="A19" s="29" t="s">
        <v>124</v>
      </c>
      <c r="B19" s="29" t="s">
        <v>125</v>
      </c>
      <c r="C19" s="29" t="s">
        <v>13</v>
      </c>
      <c r="D19" s="29" t="s">
        <v>30</v>
      </c>
      <c r="E19" s="29"/>
      <c r="F19" s="29"/>
      <c r="G19" s="29"/>
      <c r="H19" s="29" t="s">
        <v>82</v>
      </c>
      <c r="I19" s="29"/>
      <c r="J19" s="29"/>
      <c r="K19" s="29"/>
      <c r="L19" s="29"/>
      <c r="M19" s="29" t="s">
        <v>265</v>
      </c>
      <c r="N19" s="322"/>
    </row>
    <row r="20" spans="1:14" s="298" customFormat="1" ht="21.75" customHeight="1" thickTop="1" thickBot="1" x14ac:dyDescent="0.25">
      <c r="A20" s="29"/>
      <c r="B20" s="29"/>
      <c r="C20" s="29"/>
      <c r="D20" s="29" t="s">
        <v>266</v>
      </c>
      <c r="E20" s="29" t="s">
        <v>267</v>
      </c>
      <c r="F20" s="29"/>
      <c r="G20" s="29" t="s">
        <v>268</v>
      </c>
      <c r="H20" s="29" t="s">
        <v>269</v>
      </c>
      <c r="I20" s="29" t="s">
        <v>267</v>
      </c>
      <c r="J20" s="29"/>
      <c r="K20" s="29"/>
      <c r="L20" s="29" t="s">
        <v>268</v>
      </c>
      <c r="M20" s="29"/>
      <c r="N20" s="322"/>
    </row>
    <row r="21" spans="1:14" s="298" customFormat="1" ht="10.5" customHeight="1" thickTop="1" thickBot="1" x14ac:dyDescent="0.25">
      <c r="A21" s="29"/>
      <c r="B21" s="29"/>
      <c r="C21" s="29"/>
      <c r="D21" s="29"/>
      <c r="E21" s="29" t="s">
        <v>135</v>
      </c>
      <c r="F21" s="29" t="s">
        <v>270</v>
      </c>
      <c r="G21" s="29"/>
      <c r="H21" s="29"/>
      <c r="I21" s="29" t="s">
        <v>135</v>
      </c>
      <c r="J21" s="323" t="s">
        <v>271</v>
      </c>
      <c r="K21" s="323"/>
      <c r="L21" s="29"/>
      <c r="M21" s="29"/>
      <c r="N21" s="322"/>
    </row>
    <row r="22" spans="1:14" s="298" customFormat="1" ht="12" customHeight="1" thickTop="1" thickBot="1" x14ac:dyDescent="0.25">
      <c r="A22" s="29"/>
      <c r="B22" s="29"/>
      <c r="C22" s="29"/>
      <c r="D22" s="29"/>
      <c r="E22" s="29"/>
      <c r="F22" s="29"/>
      <c r="G22" s="29"/>
      <c r="H22" s="29"/>
      <c r="I22" s="29"/>
      <c r="J22" s="29" t="s">
        <v>272</v>
      </c>
      <c r="K22" s="29" t="s">
        <v>273</v>
      </c>
      <c r="L22" s="29"/>
      <c r="M22" s="29"/>
      <c r="N22" s="322"/>
    </row>
    <row r="23" spans="1:14" s="298" customFormat="1" ht="12" customHeight="1" thickTop="1" thickBot="1" x14ac:dyDescent="0.25">
      <c r="A23" s="29"/>
      <c r="B23" s="29"/>
      <c r="C23" s="29"/>
      <c r="D23" s="29"/>
      <c r="E23" s="29"/>
      <c r="F23" s="29"/>
      <c r="G23" s="29"/>
      <c r="H23" s="29"/>
      <c r="I23" s="29"/>
      <c r="J23" s="29"/>
      <c r="K23" s="29"/>
      <c r="L23" s="29"/>
      <c r="M23" s="29"/>
      <c r="N23" s="322"/>
    </row>
    <row r="24" spans="1:14" s="298" customFormat="1" ht="9.75" customHeight="1" thickTop="1" thickBot="1" x14ac:dyDescent="0.25">
      <c r="A24" s="29"/>
      <c r="B24" s="29"/>
      <c r="C24" s="29"/>
      <c r="D24" s="29"/>
      <c r="E24" s="29"/>
      <c r="F24" s="29"/>
      <c r="G24" s="29"/>
      <c r="H24" s="29"/>
      <c r="I24" s="29"/>
      <c r="J24" s="29"/>
      <c r="K24" s="29"/>
      <c r="L24" s="29"/>
      <c r="M24" s="29"/>
      <c r="N24" s="322"/>
    </row>
    <row r="25" spans="1:14" s="298" customFormat="1" ht="11.4" thickTop="1" thickBot="1" x14ac:dyDescent="0.25">
      <c r="A25" s="78">
        <v>1</v>
      </c>
      <c r="B25" s="78">
        <v>2</v>
      </c>
      <c r="C25" s="78">
        <v>3</v>
      </c>
      <c r="D25" s="78">
        <v>4</v>
      </c>
      <c r="E25" s="78">
        <v>5</v>
      </c>
      <c r="F25" s="78">
        <v>6</v>
      </c>
      <c r="G25" s="78">
        <v>7</v>
      </c>
      <c r="H25" s="78">
        <v>8</v>
      </c>
      <c r="I25" s="78">
        <v>9</v>
      </c>
      <c r="J25" s="78">
        <v>10</v>
      </c>
      <c r="K25" s="78">
        <v>11</v>
      </c>
      <c r="L25" s="78">
        <v>12</v>
      </c>
      <c r="M25" s="78">
        <v>13</v>
      </c>
      <c r="N25" s="322"/>
    </row>
    <row r="26" spans="1:14" s="298" customFormat="1" ht="12.6" thickTop="1" thickBot="1" x14ac:dyDescent="0.25">
      <c r="A26" s="68" t="s">
        <v>274</v>
      </c>
      <c r="B26" s="68" t="s">
        <v>144</v>
      </c>
      <c r="C26" s="324" t="s">
        <v>145</v>
      </c>
      <c r="D26" s="325">
        <f>SUM('[2]Ф.7(ЗФ).1:Ф.7(ЗФ).50'!D26)</f>
        <v>0</v>
      </c>
      <c r="E26" s="325">
        <f>SUM('[2]Ф.7(ЗФ).1:Ф.7(ЗФ).50'!E26)</f>
        <v>0</v>
      </c>
      <c r="F26" s="325">
        <f>SUM('[2]Ф.7(ЗФ).1:Ф.7(ЗФ).50'!F26)</f>
        <v>0</v>
      </c>
      <c r="G26" s="325">
        <f>SUM('[2]Ф.7(ЗФ).1:Ф.7(ЗФ).50'!G26)</f>
        <v>0</v>
      </c>
      <c r="H26" s="325">
        <f>SUM('[2]Ф.7(ЗФ).1:Ф.7(ЗФ).50'!H26)</f>
        <v>0</v>
      </c>
      <c r="I26" s="325">
        <f>SUM('[2]Ф.7(ЗФ).1:Ф.7(ЗФ).50'!I26)</f>
        <v>0</v>
      </c>
      <c r="J26" s="325">
        <f>SUM('[2]Ф.7(ЗФ).1:Ф.7(ЗФ).50'!J26)</f>
        <v>0</v>
      </c>
      <c r="K26" s="326" t="s">
        <v>144</v>
      </c>
      <c r="L26" s="325">
        <f>SUM('[2]Ф.7(ЗФ).1:Ф.7(ЗФ).50'!L26)</f>
        <v>0</v>
      </c>
      <c r="M26" s="327" t="s">
        <v>144</v>
      </c>
      <c r="N26" s="322"/>
    </row>
    <row r="27" spans="1:14" s="298" customFormat="1" ht="14.4" thickTop="1" thickBot="1" x14ac:dyDescent="0.25">
      <c r="A27" s="31" t="s">
        <v>275</v>
      </c>
      <c r="B27" s="31" t="s">
        <v>144</v>
      </c>
      <c r="C27" s="324" t="s">
        <v>147</v>
      </c>
      <c r="D27" s="325">
        <v>5202.84</v>
      </c>
      <c r="E27" s="325">
        <v>3902.13</v>
      </c>
      <c r="F27" s="325">
        <f>SUM('[2]Ф.7(ЗФ).1:Ф.7(ЗФ).50'!F27)</f>
        <v>0</v>
      </c>
      <c r="G27" s="325">
        <f>SUM('[2]Ф.7(ЗФ).1:Ф.7(ЗФ).50'!G27)</f>
        <v>0</v>
      </c>
      <c r="H27" s="325">
        <f>SUM('[2]Ф.7(ЗФ).1:Ф.7(ЗФ).50'!H27)</f>
        <v>0</v>
      </c>
      <c r="I27" s="325">
        <f>SUM('[2]Ф.7(ЗФ).1:Ф.7(ЗФ).50'!I27)</f>
        <v>431.91</v>
      </c>
      <c r="J27" s="325">
        <f>SUM('[2]Ф.7(ЗФ).1:Ф.7(ЗФ).50'!J27)</f>
        <v>0</v>
      </c>
      <c r="K27" s="325">
        <f>SUM('[2]Ф.7(ЗФ).1:Ф.7(ЗФ).50'!K27)</f>
        <v>0</v>
      </c>
      <c r="L27" s="325">
        <f>SUM('[2]Ф.7(ЗФ).1:Ф.7(ЗФ).50'!L27)</f>
        <v>0</v>
      </c>
      <c r="M27" s="325">
        <f>SUM('[2]Ф.7(ЗФ).1:Ф.7(ЗФ).50'!M27)</f>
        <v>431.91</v>
      </c>
      <c r="N27" s="322"/>
    </row>
    <row r="28" spans="1:14" s="298" customFormat="1" ht="21.6" thickTop="1" thickBot="1" x14ac:dyDescent="0.25">
      <c r="A28" s="64" t="s">
        <v>276</v>
      </c>
      <c r="B28" s="68">
        <v>2000</v>
      </c>
      <c r="C28" s="128" t="s">
        <v>149</v>
      </c>
      <c r="D28" s="325">
        <v>5202.84</v>
      </c>
      <c r="E28" s="325">
        <v>3902.13</v>
      </c>
      <c r="F28" s="325">
        <f>SUM('[2]Ф.7(ЗФ).1:Ф.7(ЗФ).50'!F28)</f>
        <v>0</v>
      </c>
      <c r="G28" s="325">
        <f>SUM('[2]Ф.7(ЗФ).1:Ф.7(ЗФ).50'!G28)</f>
        <v>0</v>
      </c>
      <c r="H28" s="325">
        <f>SUM('[2]Ф.7(ЗФ).1:Ф.7(ЗФ).50'!H28)</f>
        <v>0</v>
      </c>
      <c r="I28" s="325">
        <f>SUM('[2]Ф.7(ЗФ).1:Ф.7(ЗФ).50'!I28)</f>
        <v>431.91</v>
      </c>
      <c r="J28" s="325">
        <f>SUM('[2]Ф.7(ЗФ).1:Ф.7(ЗФ).50'!J28)</f>
        <v>0</v>
      </c>
      <c r="K28" s="325">
        <f>SUM('[2]Ф.7(ЗФ).1:Ф.7(ЗФ).50'!K28)</f>
        <v>0</v>
      </c>
      <c r="L28" s="325">
        <f>SUM('[2]Ф.7(ЗФ).1:Ф.7(ЗФ).50'!L28)</f>
        <v>0</v>
      </c>
      <c r="M28" s="325">
        <f>SUM('[2]Ф.7(ЗФ).1:Ф.7(ЗФ).50'!M28)</f>
        <v>431.91</v>
      </c>
      <c r="N28" s="328"/>
    </row>
    <row r="29" spans="1:14" s="298" customFormat="1" ht="11.4" thickTop="1" thickBot="1" x14ac:dyDescent="0.25">
      <c r="A29" s="138" t="s">
        <v>161</v>
      </c>
      <c r="B29" s="64">
        <v>2100</v>
      </c>
      <c r="C29" s="128" t="s">
        <v>151</v>
      </c>
      <c r="D29" s="325">
        <f>SUM('[2]Ф.7(ЗФ).1:Ф.7(ЗФ).50'!D29)</f>
        <v>0</v>
      </c>
      <c r="E29" s="325">
        <f>SUM('[2]Ф.7(ЗФ).1:Ф.7(ЗФ).50'!E29)</f>
        <v>0</v>
      </c>
      <c r="F29" s="325">
        <f>SUM('[2]Ф.7(ЗФ).1:Ф.7(ЗФ).50'!F29)</f>
        <v>0</v>
      </c>
      <c r="G29" s="325">
        <f>SUM('[2]Ф.7(ЗФ).1:Ф.7(ЗФ).50'!G29)</f>
        <v>0</v>
      </c>
      <c r="H29" s="325">
        <f>SUM('[2]Ф.7(ЗФ).1:Ф.7(ЗФ).50'!H29)</f>
        <v>0</v>
      </c>
      <c r="I29" s="325">
        <f>SUM('[2]Ф.7(ЗФ).1:Ф.7(ЗФ).50'!I29)</f>
        <v>431.91</v>
      </c>
      <c r="J29" s="325">
        <f>SUM('[2]Ф.7(ЗФ).1:Ф.7(ЗФ).50'!J29)</f>
        <v>0</v>
      </c>
      <c r="K29" s="325">
        <f>SUM('[2]Ф.7(ЗФ).1:Ф.7(ЗФ).50'!K29)</f>
        <v>0</v>
      </c>
      <c r="L29" s="325">
        <f>SUM('[2]Ф.7(ЗФ).1:Ф.7(ЗФ).50'!L29)</f>
        <v>0</v>
      </c>
      <c r="M29" s="325">
        <f>SUM('[2]Ф.7(ЗФ).1:Ф.7(ЗФ).50'!M29)</f>
        <v>431.91</v>
      </c>
      <c r="N29" s="322"/>
    </row>
    <row r="30" spans="1:14" s="298" customFormat="1" ht="11.4" thickTop="1" thickBot="1" x14ac:dyDescent="0.25">
      <c r="A30" s="134" t="s">
        <v>163</v>
      </c>
      <c r="B30" s="135">
        <v>2110</v>
      </c>
      <c r="C30" s="216" t="s">
        <v>153</v>
      </c>
      <c r="D30" s="325">
        <f>SUM('[2]Ф.7(ЗФ).1:Ф.7(ЗФ).50'!D30)</f>
        <v>0</v>
      </c>
      <c r="E30" s="325">
        <f>SUM('[2]Ф.7(ЗФ).1:Ф.7(ЗФ).50'!E30)</f>
        <v>0</v>
      </c>
      <c r="F30" s="325">
        <f>SUM('[2]Ф.7(ЗФ).1:Ф.7(ЗФ).50'!F30)</f>
        <v>0</v>
      </c>
      <c r="G30" s="325">
        <f>SUM('[2]Ф.7(ЗФ).1:Ф.7(ЗФ).50'!G30)</f>
        <v>0</v>
      </c>
      <c r="H30" s="325">
        <f>SUM('[2]Ф.7(ЗФ).1:Ф.7(ЗФ).50'!H30)</f>
        <v>0</v>
      </c>
      <c r="I30" s="325">
        <f>SUM('[2]Ф.7(ЗФ).1:Ф.7(ЗФ).50'!I30)</f>
        <v>431.91</v>
      </c>
      <c r="J30" s="325">
        <f>SUM('[2]Ф.7(ЗФ).1:Ф.7(ЗФ).50'!J30)</f>
        <v>0</v>
      </c>
      <c r="K30" s="325">
        <f>SUM('[2]Ф.7(ЗФ).1:Ф.7(ЗФ).50'!K30)</f>
        <v>0</v>
      </c>
      <c r="L30" s="325">
        <f>SUM('[2]Ф.7(ЗФ).1:Ф.7(ЗФ).50'!L30)</f>
        <v>0</v>
      </c>
      <c r="M30" s="325">
        <f>SUM('[2]Ф.7(ЗФ).1:Ф.7(ЗФ).50'!M30)</f>
        <v>431.91</v>
      </c>
      <c r="N30" s="322"/>
    </row>
    <row r="31" spans="1:14" s="298" customFormat="1" ht="11.4" thickTop="1" thickBot="1" x14ac:dyDescent="0.25">
      <c r="A31" s="136" t="s">
        <v>164</v>
      </c>
      <c r="B31" s="125">
        <v>2111</v>
      </c>
      <c r="C31" s="248" t="s">
        <v>155</v>
      </c>
      <c r="D31" s="325">
        <f>SUM('[2]Ф.7(ЗФ).1:Ф.7(ЗФ).50'!D31)</f>
        <v>0</v>
      </c>
      <c r="E31" s="325">
        <f>SUM('[2]Ф.7(ЗФ).1:Ф.7(ЗФ).50'!E31)</f>
        <v>0</v>
      </c>
      <c r="F31" s="325">
        <f>SUM('[2]Ф.7(ЗФ).1:Ф.7(ЗФ).50'!F31)</f>
        <v>0</v>
      </c>
      <c r="G31" s="325">
        <f>SUM('[2]Ф.7(ЗФ).1:Ф.7(ЗФ).50'!G31)</f>
        <v>0</v>
      </c>
      <c r="H31" s="325">
        <f>SUM('[2]Ф.7(ЗФ).1:Ф.7(ЗФ).50'!H31)</f>
        <v>0</v>
      </c>
      <c r="I31" s="325">
        <f>SUM('[2]Ф.7(ЗФ).1:Ф.7(ЗФ).50'!I31)</f>
        <v>431.91</v>
      </c>
      <c r="J31" s="325">
        <f>SUM('[2]Ф.7(ЗФ).1:Ф.7(ЗФ).50'!J31)</f>
        <v>0</v>
      </c>
      <c r="K31" s="325">
        <f>SUM('[2]Ф.7(ЗФ).1:Ф.7(ЗФ).50'!K31)</f>
        <v>0</v>
      </c>
      <c r="L31" s="325">
        <f>SUM('[2]Ф.7(ЗФ).1:Ф.7(ЗФ).50'!L31)</f>
        <v>0</v>
      </c>
      <c r="M31" s="325">
        <f>SUM('[2]Ф.7(ЗФ).1:Ф.7(ЗФ).50'!M31)</f>
        <v>431.91</v>
      </c>
      <c r="N31" s="322"/>
    </row>
    <row r="32" spans="1:14" s="298" customFormat="1" ht="11.4" thickTop="1" thickBot="1" x14ac:dyDescent="0.25">
      <c r="A32" s="136" t="s">
        <v>165</v>
      </c>
      <c r="B32" s="125">
        <v>2112</v>
      </c>
      <c r="C32" s="248" t="s">
        <v>157</v>
      </c>
      <c r="D32" s="325">
        <f>SUM('[2]Ф.7(ЗФ).1:Ф.7(ЗФ).50'!D32)</f>
        <v>0</v>
      </c>
      <c r="E32" s="325">
        <f>SUM('[2]Ф.7(ЗФ).1:Ф.7(ЗФ).50'!E32)</f>
        <v>0</v>
      </c>
      <c r="F32" s="325">
        <f>SUM('[2]Ф.7(ЗФ).1:Ф.7(ЗФ).50'!F32)</f>
        <v>0</v>
      </c>
      <c r="G32" s="325">
        <f>SUM('[2]Ф.7(ЗФ).1:Ф.7(ЗФ).50'!G32)</f>
        <v>0</v>
      </c>
      <c r="H32" s="325">
        <f>SUM('[2]Ф.7(ЗФ).1:Ф.7(ЗФ).50'!H32)</f>
        <v>0</v>
      </c>
      <c r="I32" s="325">
        <f>SUM('[2]Ф.7(ЗФ).1:Ф.7(ЗФ).50'!I32)</f>
        <v>0</v>
      </c>
      <c r="J32" s="325">
        <f>SUM('[2]Ф.7(ЗФ).1:Ф.7(ЗФ).50'!J32)</f>
        <v>0</v>
      </c>
      <c r="K32" s="325">
        <f>SUM('[2]Ф.7(ЗФ).1:Ф.7(ЗФ).50'!K32)</f>
        <v>0</v>
      </c>
      <c r="L32" s="325">
        <f>SUM('[2]Ф.7(ЗФ).1:Ф.7(ЗФ).50'!L32)</f>
        <v>0</v>
      </c>
      <c r="M32" s="325">
        <f>SUM('[2]Ф.7(ЗФ).1:Ф.7(ЗФ).50'!M32)</f>
        <v>0</v>
      </c>
      <c r="N32" s="322"/>
    </row>
    <row r="33" spans="1:14" s="298" customFormat="1" ht="11.4" thickTop="1" thickBot="1" x14ac:dyDescent="0.25">
      <c r="A33" s="137" t="s">
        <v>277</v>
      </c>
      <c r="B33" s="135">
        <v>2120</v>
      </c>
      <c r="C33" s="216" t="s">
        <v>160</v>
      </c>
      <c r="D33" s="325">
        <f>SUM('[2]Ф.7(ЗФ).1:Ф.7(ЗФ).50'!D33)</f>
        <v>0</v>
      </c>
      <c r="E33" s="325">
        <f>SUM('[2]Ф.7(ЗФ).1:Ф.7(ЗФ).50'!E33)</f>
        <v>0</v>
      </c>
      <c r="F33" s="325">
        <f>SUM('[2]Ф.7(ЗФ).1:Ф.7(ЗФ).50'!F33)</f>
        <v>0</v>
      </c>
      <c r="G33" s="325">
        <f>SUM('[2]Ф.7(ЗФ).1:Ф.7(ЗФ).50'!G33)</f>
        <v>0</v>
      </c>
      <c r="H33" s="325">
        <f>SUM('[2]Ф.7(ЗФ).1:Ф.7(ЗФ).50'!H33)</f>
        <v>0</v>
      </c>
      <c r="I33" s="325">
        <f>SUM('[2]Ф.7(ЗФ).1:Ф.7(ЗФ).50'!I33)</f>
        <v>0</v>
      </c>
      <c r="J33" s="325">
        <f>SUM('[2]Ф.7(ЗФ).1:Ф.7(ЗФ).50'!J33)</f>
        <v>0</v>
      </c>
      <c r="K33" s="325">
        <f>SUM('[2]Ф.7(ЗФ).1:Ф.7(ЗФ).50'!K33)</f>
        <v>0</v>
      </c>
      <c r="L33" s="325">
        <f>SUM('[2]Ф.7(ЗФ).1:Ф.7(ЗФ).50'!L33)</f>
        <v>0</v>
      </c>
      <c r="M33" s="325">
        <f>SUM('[2]Ф.7(ЗФ).1:Ф.7(ЗФ).50'!M33)</f>
        <v>0</v>
      </c>
      <c r="N33" s="322"/>
    </row>
    <row r="34" spans="1:14" s="298" customFormat="1" ht="11.4" thickTop="1" thickBot="1" x14ac:dyDescent="0.25">
      <c r="A34" s="138" t="s">
        <v>167</v>
      </c>
      <c r="B34" s="64">
        <v>2200</v>
      </c>
      <c r="C34" s="128" t="s">
        <v>162</v>
      </c>
      <c r="D34" s="325">
        <v>5202.84</v>
      </c>
      <c r="E34" s="325">
        <v>3902.13</v>
      </c>
      <c r="F34" s="325">
        <f>SUM('[2]Ф.7(ЗФ).1:Ф.7(ЗФ).50'!F34)</f>
        <v>0</v>
      </c>
      <c r="G34" s="325">
        <f>SUM('[2]Ф.7(ЗФ).1:Ф.7(ЗФ).50'!G34)</f>
        <v>0</v>
      </c>
      <c r="H34" s="325">
        <f>SUM('[2]Ф.7(ЗФ).1:Ф.7(ЗФ).50'!H34)</f>
        <v>0</v>
      </c>
      <c r="I34" s="325">
        <f>SUM('[2]Ф.7(ЗФ).1:Ф.7(ЗФ).50'!I34)</f>
        <v>0</v>
      </c>
      <c r="J34" s="325">
        <f>SUM('[2]Ф.7(ЗФ).1:Ф.7(ЗФ).50'!J34)</f>
        <v>0</v>
      </c>
      <c r="K34" s="325">
        <f>SUM('[2]Ф.7(ЗФ).1:Ф.7(ЗФ).50'!K34)</f>
        <v>0</v>
      </c>
      <c r="L34" s="325">
        <f>SUM('[2]Ф.7(ЗФ).1:Ф.7(ЗФ).50'!L34)</f>
        <v>0</v>
      </c>
      <c r="M34" s="325">
        <f>SUM('[2]Ф.7(ЗФ).1:Ф.7(ЗФ).50'!M34)</f>
        <v>0</v>
      </c>
      <c r="N34" s="328"/>
    </row>
    <row r="35" spans="1:14" s="298" customFormat="1" ht="11.4" thickTop="1" thickBot="1" x14ac:dyDescent="0.25">
      <c r="A35" s="134" t="s">
        <v>168</v>
      </c>
      <c r="B35" s="135">
        <v>2210</v>
      </c>
      <c r="C35" s="135">
        <v>100</v>
      </c>
      <c r="D35" s="325">
        <v>5202.84</v>
      </c>
      <c r="E35" s="325">
        <v>3902.13</v>
      </c>
      <c r="F35" s="325">
        <f>SUM('[2]Ф.7(ЗФ).1:Ф.7(ЗФ).50'!F35)</f>
        <v>0</v>
      </c>
      <c r="G35" s="325">
        <f>SUM('[2]Ф.7(ЗФ).1:Ф.7(ЗФ).50'!G35)</f>
        <v>0</v>
      </c>
      <c r="H35" s="325">
        <f>SUM('[2]Ф.7(ЗФ).1:Ф.7(ЗФ).50'!H35)</f>
        <v>0</v>
      </c>
      <c r="I35" s="325">
        <f>SUM('[2]Ф.7(ЗФ).1:Ф.7(ЗФ).50'!I35)</f>
        <v>0</v>
      </c>
      <c r="J35" s="325">
        <f>SUM('[2]Ф.7(ЗФ).1:Ф.7(ЗФ).50'!J35)</f>
        <v>0</v>
      </c>
      <c r="K35" s="325">
        <f>SUM('[2]Ф.7(ЗФ).1:Ф.7(ЗФ).50'!K35)</f>
        <v>0</v>
      </c>
      <c r="L35" s="325">
        <f>SUM('[2]Ф.7(ЗФ).1:Ф.7(ЗФ).50'!L35)</f>
        <v>0</v>
      </c>
      <c r="M35" s="325">
        <f>SUM('[2]Ф.7(ЗФ).1:Ф.7(ЗФ).50'!M35)</f>
        <v>0</v>
      </c>
      <c r="N35" s="322"/>
    </row>
    <row r="36" spans="1:14" s="298" customFormat="1" ht="11.4" thickTop="1" thickBot="1" x14ac:dyDescent="0.25">
      <c r="A36" s="134" t="s">
        <v>169</v>
      </c>
      <c r="B36" s="135">
        <v>2220</v>
      </c>
      <c r="C36" s="135">
        <v>110</v>
      </c>
      <c r="D36" s="325">
        <f>SUM('[2]Ф.7(ЗФ).1:Ф.7(ЗФ).50'!D36)</f>
        <v>0</v>
      </c>
      <c r="E36" s="325">
        <f>SUM('[2]Ф.7(ЗФ).1:Ф.7(ЗФ).50'!E36)</f>
        <v>0</v>
      </c>
      <c r="F36" s="325">
        <f>SUM('[2]Ф.7(ЗФ).1:Ф.7(ЗФ).50'!F36)</f>
        <v>0</v>
      </c>
      <c r="G36" s="325">
        <f>SUM('[2]Ф.7(ЗФ).1:Ф.7(ЗФ).50'!G36)</f>
        <v>0</v>
      </c>
      <c r="H36" s="325">
        <f>SUM('[2]Ф.7(ЗФ).1:Ф.7(ЗФ).50'!H36)</f>
        <v>0</v>
      </c>
      <c r="I36" s="325">
        <f>SUM('[2]Ф.7(ЗФ).1:Ф.7(ЗФ).50'!I36)</f>
        <v>0</v>
      </c>
      <c r="J36" s="325">
        <f>SUM('[2]Ф.7(ЗФ).1:Ф.7(ЗФ).50'!J36)</f>
        <v>0</v>
      </c>
      <c r="K36" s="325">
        <f>SUM('[2]Ф.7(ЗФ).1:Ф.7(ЗФ).50'!K36)</f>
        <v>0</v>
      </c>
      <c r="L36" s="325">
        <f>SUM('[2]Ф.7(ЗФ).1:Ф.7(ЗФ).50'!L36)</f>
        <v>0</v>
      </c>
      <c r="M36" s="325">
        <f>SUM('[2]Ф.7(ЗФ).1:Ф.7(ЗФ).50'!M36)</f>
        <v>0</v>
      </c>
      <c r="N36" s="322"/>
    </row>
    <row r="37" spans="1:14" s="298" customFormat="1" ht="11.4" thickTop="1" thickBot="1" x14ac:dyDescent="0.25">
      <c r="A37" s="134" t="s">
        <v>170</v>
      </c>
      <c r="B37" s="135">
        <v>2230</v>
      </c>
      <c r="C37" s="135">
        <v>120</v>
      </c>
      <c r="D37" s="325">
        <f>SUM('[2]Ф.7(ЗФ).1:Ф.7(ЗФ).50'!D37)</f>
        <v>0</v>
      </c>
      <c r="E37" s="325">
        <f>SUM('[2]Ф.7(ЗФ).1:Ф.7(ЗФ).50'!E37)</f>
        <v>0</v>
      </c>
      <c r="F37" s="325">
        <f>SUM('[2]Ф.7(ЗФ).1:Ф.7(ЗФ).50'!F37)</f>
        <v>0</v>
      </c>
      <c r="G37" s="325">
        <f>SUM('[2]Ф.7(ЗФ).1:Ф.7(ЗФ).50'!G37)</f>
        <v>0</v>
      </c>
      <c r="H37" s="325">
        <f>SUM('[2]Ф.7(ЗФ).1:Ф.7(ЗФ).50'!H37)</f>
        <v>0</v>
      </c>
      <c r="I37" s="325">
        <f>SUM('[2]Ф.7(ЗФ).1:Ф.7(ЗФ).50'!I37)</f>
        <v>0</v>
      </c>
      <c r="J37" s="325">
        <f>SUM('[2]Ф.7(ЗФ).1:Ф.7(ЗФ).50'!J37)</f>
        <v>0</v>
      </c>
      <c r="K37" s="325">
        <f>SUM('[2]Ф.7(ЗФ).1:Ф.7(ЗФ).50'!K37)</f>
        <v>0</v>
      </c>
      <c r="L37" s="325">
        <f>SUM('[2]Ф.7(ЗФ).1:Ф.7(ЗФ).50'!L37)</f>
        <v>0</v>
      </c>
      <c r="M37" s="325">
        <f>SUM('[2]Ф.7(ЗФ).1:Ф.7(ЗФ).50'!M37)</f>
        <v>0</v>
      </c>
      <c r="N37" s="322"/>
    </row>
    <row r="38" spans="1:14" s="298" customFormat="1" ht="11.4" thickTop="1" thickBot="1" x14ac:dyDescent="0.25">
      <c r="A38" s="134" t="s">
        <v>171</v>
      </c>
      <c r="B38" s="135">
        <v>2240</v>
      </c>
      <c r="C38" s="135">
        <v>130</v>
      </c>
      <c r="D38" s="325">
        <f>SUM('[2]Ф.7(ЗФ).1:Ф.7(ЗФ).50'!D38)</f>
        <v>0</v>
      </c>
      <c r="E38" s="325">
        <f>SUM('[2]Ф.7(ЗФ).1:Ф.7(ЗФ).50'!E38)</f>
        <v>0</v>
      </c>
      <c r="F38" s="325">
        <f>SUM('[2]Ф.7(ЗФ).1:Ф.7(ЗФ).50'!F38)</f>
        <v>0</v>
      </c>
      <c r="G38" s="325">
        <f>SUM('[2]Ф.7(ЗФ).1:Ф.7(ЗФ).50'!G38)</f>
        <v>0</v>
      </c>
      <c r="H38" s="325">
        <f>SUM('[2]Ф.7(ЗФ).1:Ф.7(ЗФ).50'!H38)</f>
        <v>0</v>
      </c>
      <c r="I38" s="325">
        <f>SUM('[2]Ф.7(ЗФ).1:Ф.7(ЗФ).50'!I38)</f>
        <v>0</v>
      </c>
      <c r="J38" s="325">
        <f>SUM('[2]Ф.7(ЗФ).1:Ф.7(ЗФ).50'!J38)</f>
        <v>0</v>
      </c>
      <c r="K38" s="325">
        <f>SUM('[2]Ф.7(ЗФ).1:Ф.7(ЗФ).50'!K38)</f>
        <v>0</v>
      </c>
      <c r="L38" s="325">
        <f>SUM('[2]Ф.7(ЗФ).1:Ф.7(ЗФ).50'!L38)</f>
        <v>0</v>
      </c>
      <c r="M38" s="325">
        <f>SUM('[2]Ф.7(ЗФ).1:Ф.7(ЗФ).50'!M38)</f>
        <v>0</v>
      </c>
      <c r="N38" s="322"/>
    </row>
    <row r="39" spans="1:14" s="298" customFormat="1" ht="12.75" customHeight="1" thickTop="1" thickBot="1" x14ac:dyDescent="0.25">
      <c r="A39" s="134" t="s">
        <v>172</v>
      </c>
      <c r="B39" s="135">
        <v>2250</v>
      </c>
      <c r="C39" s="135">
        <v>140</v>
      </c>
      <c r="D39" s="325">
        <f>SUM('[2]Ф.7(ЗФ).1:Ф.7(ЗФ).50'!D39)</f>
        <v>0</v>
      </c>
      <c r="E39" s="325">
        <f>SUM('[2]Ф.7(ЗФ).1:Ф.7(ЗФ).50'!E39)</f>
        <v>0</v>
      </c>
      <c r="F39" s="325">
        <f>SUM('[2]Ф.7(ЗФ).1:Ф.7(ЗФ).50'!F39)</f>
        <v>0</v>
      </c>
      <c r="G39" s="325">
        <f>SUM('[2]Ф.7(ЗФ).1:Ф.7(ЗФ).50'!G39)</f>
        <v>0</v>
      </c>
      <c r="H39" s="325">
        <f>SUM('[2]Ф.7(ЗФ).1:Ф.7(ЗФ).50'!H39)</f>
        <v>0</v>
      </c>
      <c r="I39" s="325">
        <f>SUM('[2]Ф.7(ЗФ).1:Ф.7(ЗФ).50'!I39)</f>
        <v>0</v>
      </c>
      <c r="J39" s="325">
        <f>SUM('[2]Ф.7(ЗФ).1:Ф.7(ЗФ).50'!J39)</f>
        <v>0</v>
      </c>
      <c r="K39" s="325">
        <f>SUM('[2]Ф.7(ЗФ).1:Ф.7(ЗФ).50'!K39)</f>
        <v>0</v>
      </c>
      <c r="L39" s="325">
        <f>SUM('[2]Ф.7(ЗФ).1:Ф.7(ЗФ).50'!L39)</f>
        <v>0</v>
      </c>
      <c r="M39" s="325">
        <f>SUM('[2]Ф.7(ЗФ).1:Ф.7(ЗФ).50'!M39)</f>
        <v>0</v>
      </c>
      <c r="N39" s="328"/>
    </row>
    <row r="40" spans="1:14" s="298" customFormat="1" ht="11.4" thickTop="1" thickBot="1" x14ac:dyDescent="0.25">
      <c r="A40" s="137" t="s">
        <v>173</v>
      </c>
      <c r="B40" s="135">
        <v>2260</v>
      </c>
      <c r="C40" s="135">
        <v>150</v>
      </c>
      <c r="D40" s="325">
        <f>SUM('[2]Ф.7(ЗФ).1:Ф.7(ЗФ).50'!D40)</f>
        <v>0</v>
      </c>
      <c r="E40" s="325">
        <f>SUM('[2]Ф.7(ЗФ).1:Ф.7(ЗФ).50'!E40)</f>
        <v>0</v>
      </c>
      <c r="F40" s="325">
        <f>SUM('[2]Ф.7(ЗФ).1:Ф.7(ЗФ).50'!F40)</f>
        <v>0</v>
      </c>
      <c r="G40" s="325">
        <f>SUM('[2]Ф.7(ЗФ).1:Ф.7(ЗФ).50'!G40)</f>
        <v>0</v>
      </c>
      <c r="H40" s="325">
        <f>SUM('[2]Ф.7(ЗФ).1:Ф.7(ЗФ).50'!H40)</f>
        <v>0</v>
      </c>
      <c r="I40" s="325">
        <f>SUM('[2]Ф.7(ЗФ).1:Ф.7(ЗФ).50'!I40)</f>
        <v>0</v>
      </c>
      <c r="J40" s="325">
        <f>SUM('[2]Ф.7(ЗФ).1:Ф.7(ЗФ).50'!J40)</f>
        <v>0</v>
      </c>
      <c r="K40" s="325">
        <f>SUM('[2]Ф.7(ЗФ).1:Ф.7(ЗФ).50'!K40)</f>
        <v>0</v>
      </c>
      <c r="L40" s="325">
        <f>SUM('[2]Ф.7(ЗФ).1:Ф.7(ЗФ).50'!L40)</f>
        <v>0</v>
      </c>
      <c r="M40" s="325">
        <f>SUM('[2]Ф.7(ЗФ).1:Ф.7(ЗФ).50'!M40)</f>
        <v>0</v>
      </c>
    </row>
    <row r="41" spans="1:14" s="298" customFormat="1" ht="11.4" thickTop="1" thickBot="1" x14ac:dyDescent="0.25">
      <c r="A41" s="137" t="s">
        <v>278</v>
      </c>
      <c r="B41" s="135">
        <v>2270</v>
      </c>
      <c r="C41" s="135">
        <v>160</v>
      </c>
      <c r="D41" s="325">
        <f>SUM('[2]Ф.7(ЗФ).1:Ф.7(ЗФ).50'!D41)</f>
        <v>0</v>
      </c>
      <c r="E41" s="325">
        <f>SUM('[2]Ф.7(ЗФ).1:Ф.7(ЗФ).50'!E41)</f>
        <v>0</v>
      </c>
      <c r="F41" s="325">
        <f>SUM('[2]Ф.7(ЗФ).1:Ф.7(ЗФ).50'!F41)</f>
        <v>0</v>
      </c>
      <c r="G41" s="325">
        <f>SUM('[2]Ф.7(ЗФ).1:Ф.7(ЗФ).50'!G41)</f>
        <v>0</v>
      </c>
      <c r="H41" s="325">
        <f>SUM('[2]Ф.7(ЗФ).1:Ф.7(ЗФ).50'!H41)</f>
        <v>0</v>
      </c>
      <c r="I41" s="325">
        <f>SUM('[2]Ф.7(ЗФ).1:Ф.7(ЗФ).50'!I41)</f>
        <v>0</v>
      </c>
      <c r="J41" s="325">
        <f>SUM('[2]Ф.7(ЗФ).1:Ф.7(ЗФ).50'!J41)</f>
        <v>0</v>
      </c>
      <c r="K41" s="325">
        <f>SUM('[2]Ф.7(ЗФ).1:Ф.7(ЗФ).50'!K41)</f>
        <v>0</v>
      </c>
      <c r="L41" s="325">
        <f>SUM('[2]Ф.7(ЗФ).1:Ф.7(ЗФ).50'!L41)</f>
        <v>0</v>
      </c>
      <c r="M41" s="325">
        <f>SUM('[2]Ф.7(ЗФ).1:Ф.7(ЗФ).50'!M41)</f>
        <v>0</v>
      </c>
    </row>
    <row r="42" spans="1:14" s="298" customFormat="1" ht="11.4" thickTop="1" thickBot="1" x14ac:dyDescent="0.25">
      <c r="A42" s="136" t="s">
        <v>175</v>
      </c>
      <c r="B42" s="125">
        <v>2271</v>
      </c>
      <c r="C42" s="125">
        <v>170</v>
      </c>
      <c r="D42" s="325">
        <f>SUM('[2]Ф.7(ЗФ).1:Ф.7(ЗФ).50'!D42)</f>
        <v>0</v>
      </c>
      <c r="E42" s="325">
        <f>SUM('[2]Ф.7(ЗФ).1:Ф.7(ЗФ).50'!E42)</f>
        <v>0</v>
      </c>
      <c r="F42" s="325">
        <f>SUM('[2]Ф.7(ЗФ).1:Ф.7(ЗФ).50'!F42)</f>
        <v>0</v>
      </c>
      <c r="G42" s="325">
        <f>SUM('[2]Ф.7(ЗФ).1:Ф.7(ЗФ).50'!G42)</f>
        <v>0</v>
      </c>
      <c r="H42" s="325">
        <f>SUM('[2]Ф.7(ЗФ).1:Ф.7(ЗФ).50'!H42)</f>
        <v>0</v>
      </c>
      <c r="I42" s="325">
        <f>SUM('[2]Ф.7(ЗФ).1:Ф.7(ЗФ).50'!I42)</f>
        <v>0</v>
      </c>
      <c r="J42" s="325">
        <f>SUM('[2]Ф.7(ЗФ).1:Ф.7(ЗФ).50'!J42)</f>
        <v>0</v>
      </c>
      <c r="K42" s="325">
        <f>SUM('[2]Ф.7(ЗФ).1:Ф.7(ЗФ).50'!K42)</f>
        <v>0</v>
      </c>
      <c r="L42" s="325">
        <f>SUM('[2]Ф.7(ЗФ).1:Ф.7(ЗФ).50'!L42)</f>
        <v>0</v>
      </c>
      <c r="M42" s="325">
        <f>SUM('[2]Ф.7(ЗФ).1:Ф.7(ЗФ).50'!M42)</f>
        <v>0</v>
      </c>
    </row>
    <row r="43" spans="1:14" s="298" customFormat="1" ht="11.4" thickTop="1" thickBot="1" x14ac:dyDescent="0.25">
      <c r="A43" s="136" t="s">
        <v>176</v>
      </c>
      <c r="B43" s="125">
        <v>2272</v>
      </c>
      <c r="C43" s="125">
        <v>180</v>
      </c>
      <c r="D43" s="325">
        <f>SUM('[2]Ф.7(ЗФ).1:Ф.7(ЗФ).50'!D43)</f>
        <v>0</v>
      </c>
      <c r="E43" s="325">
        <f>SUM('[2]Ф.7(ЗФ).1:Ф.7(ЗФ).50'!E43)</f>
        <v>0</v>
      </c>
      <c r="F43" s="325">
        <f>SUM('[2]Ф.7(ЗФ).1:Ф.7(ЗФ).50'!F43)</f>
        <v>0</v>
      </c>
      <c r="G43" s="325">
        <f>SUM('[2]Ф.7(ЗФ).1:Ф.7(ЗФ).50'!G43)</f>
        <v>0</v>
      </c>
      <c r="H43" s="325">
        <f>SUM('[2]Ф.7(ЗФ).1:Ф.7(ЗФ).50'!H43)</f>
        <v>0</v>
      </c>
      <c r="I43" s="325">
        <f>SUM('[2]Ф.7(ЗФ).1:Ф.7(ЗФ).50'!I43)</f>
        <v>0</v>
      </c>
      <c r="J43" s="325">
        <f>SUM('[2]Ф.7(ЗФ).1:Ф.7(ЗФ).50'!J43)</f>
        <v>0</v>
      </c>
      <c r="K43" s="325">
        <f>SUM('[2]Ф.7(ЗФ).1:Ф.7(ЗФ).50'!K43)</f>
        <v>0</v>
      </c>
      <c r="L43" s="325">
        <f>SUM('[2]Ф.7(ЗФ).1:Ф.7(ЗФ).50'!L43)</f>
        <v>0</v>
      </c>
      <c r="M43" s="325">
        <f>SUM('[2]Ф.7(ЗФ).1:Ф.7(ЗФ).50'!M43)</f>
        <v>0</v>
      </c>
    </row>
    <row r="44" spans="1:14" s="298" customFormat="1" ht="11.4" thickTop="1" thickBot="1" x14ac:dyDescent="0.25">
      <c r="A44" s="136" t="s">
        <v>177</v>
      </c>
      <c r="B44" s="125">
        <v>2273</v>
      </c>
      <c r="C44" s="125">
        <v>190</v>
      </c>
      <c r="D44" s="325">
        <f>SUM('[2]Ф.7(ЗФ).1:Ф.7(ЗФ).50'!D44)</f>
        <v>0</v>
      </c>
      <c r="E44" s="325">
        <f>SUM('[2]Ф.7(ЗФ).1:Ф.7(ЗФ).50'!E44)</f>
        <v>0</v>
      </c>
      <c r="F44" s="325">
        <f>SUM('[2]Ф.7(ЗФ).1:Ф.7(ЗФ).50'!F44)</f>
        <v>0</v>
      </c>
      <c r="G44" s="325">
        <f>SUM('[2]Ф.7(ЗФ).1:Ф.7(ЗФ).50'!G44)</f>
        <v>0</v>
      </c>
      <c r="H44" s="325">
        <f>SUM('[2]Ф.7(ЗФ).1:Ф.7(ЗФ).50'!H44)</f>
        <v>0</v>
      </c>
      <c r="I44" s="325">
        <f>SUM('[2]Ф.7(ЗФ).1:Ф.7(ЗФ).50'!I44)</f>
        <v>0</v>
      </c>
      <c r="J44" s="325">
        <f>SUM('[2]Ф.7(ЗФ).1:Ф.7(ЗФ).50'!J44)</f>
        <v>0</v>
      </c>
      <c r="K44" s="325">
        <f>SUM('[2]Ф.7(ЗФ).1:Ф.7(ЗФ).50'!K44)</f>
        <v>0</v>
      </c>
      <c r="L44" s="325">
        <f>SUM('[2]Ф.7(ЗФ).1:Ф.7(ЗФ).50'!L44)</f>
        <v>0</v>
      </c>
      <c r="M44" s="325">
        <f>SUM('[2]Ф.7(ЗФ).1:Ф.7(ЗФ).50'!M44)</f>
        <v>0</v>
      </c>
    </row>
    <row r="45" spans="1:14" s="298" customFormat="1" ht="11.4" thickTop="1" thickBot="1" x14ac:dyDescent="0.25">
      <c r="A45" s="136" t="s">
        <v>178</v>
      </c>
      <c r="B45" s="125">
        <v>2274</v>
      </c>
      <c r="C45" s="125">
        <v>200</v>
      </c>
      <c r="D45" s="325">
        <f>SUM('[2]Ф.7(ЗФ).1:Ф.7(ЗФ).50'!D45)</f>
        <v>0</v>
      </c>
      <c r="E45" s="325">
        <f>SUM('[2]Ф.7(ЗФ).1:Ф.7(ЗФ).50'!E45)</f>
        <v>0</v>
      </c>
      <c r="F45" s="325">
        <f>SUM('[2]Ф.7(ЗФ).1:Ф.7(ЗФ).50'!F45)</f>
        <v>0</v>
      </c>
      <c r="G45" s="325">
        <f>SUM('[2]Ф.7(ЗФ).1:Ф.7(ЗФ).50'!G45)</f>
        <v>0</v>
      </c>
      <c r="H45" s="325">
        <f>SUM('[2]Ф.7(ЗФ).1:Ф.7(ЗФ).50'!H45)</f>
        <v>0</v>
      </c>
      <c r="I45" s="325">
        <f>SUM('[2]Ф.7(ЗФ).1:Ф.7(ЗФ).50'!I45)</f>
        <v>0</v>
      </c>
      <c r="J45" s="325">
        <f>SUM('[2]Ф.7(ЗФ).1:Ф.7(ЗФ).50'!J45)</f>
        <v>0</v>
      </c>
      <c r="K45" s="325">
        <f>SUM('[2]Ф.7(ЗФ).1:Ф.7(ЗФ).50'!K45)</f>
        <v>0</v>
      </c>
      <c r="L45" s="325">
        <f>SUM('[2]Ф.7(ЗФ).1:Ф.7(ЗФ).50'!L45)</f>
        <v>0</v>
      </c>
      <c r="M45" s="325">
        <f>SUM('[2]Ф.7(ЗФ).1:Ф.7(ЗФ).50'!M45)</f>
        <v>0</v>
      </c>
    </row>
    <row r="46" spans="1:14" s="298" customFormat="1" ht="11.4" thickTop="1" thickBot="1" x14ac:dyDescent="0.25">
      <c r="A46" s="136" t="s">
        <v>179</v>
      </c>
      <c r="B46" s="125">
        <v>2275</v>
      </c>
      <c r="C46" s="125">
        <v>210</v>
      </c>
      <c r="D46" s="325">
        <f>SUM('[2]Ф.7(ЗФ).1:Ф.7(ЗФ).50'!D46)</f>
        <v>0</v>
      </c>
      <c r="E46" s="325">
        <f>SUM('[2]Ф.7(ЗФ).1:Ф.7(ЗФ).50'!E46)</f>
        <v>0</v>
      </c>
      <c r="F46" s="325">
        <f>SUM('[2]Ф.7(ЗФ).1:Ф.7(ЗФ).50'!F46)</f>
        <v>0</v>
      </c>
      <c r="G46" s="325">
        <f>SUM('[2]Ф.7(ЗФ).1:Ф.7(ЗФ).50'!G46)</f>
        <v>0</v>
      </c>
      <c r="H46" s="325">
        <f>SUM('[2]Ф.7(ЗФ).1:Ф.7(ЗФ).50'!H46)</f>
        <v>0</v>
      </c>
      <c r="I46" s="325">
        <f>SUM('[2]Ф.7(ЗФ).1:Ф.7(ЗФ).50'!I46)</f>
        <v>0</v>
      </c>
      <c r="J46" s="325">
        <f>SUM('[2]Ф.7(ЗФ).1:Ф.7(ЗФ).50'!J46)</f>
        <v>0</v>
      </c>
      <c r="K46" s="325">
        <f>SUM('[2]Ф.7(ЗФ).1:Ф.7(ЗФ).50'!K46)</f>
        <v>0</v>
      </c>
      <c r="L46" s="325">
        <f>SUM('[2]Ф.7(ЗФ).1:Ф.7(ЗФ).50'!L46)</f>
        <v>0</v>
      </c>
      <c r="M46" s="325">
        <f>SUM('[2]Ф.7(ЗФ).1:Ф.7(ЗФ).50'!M46)</f>
        <v>0</v>
      </c>
    </row>
    <row r="47" spans="1:14" s="298" customFormat="1" ht="11.4" thickTop="1" thickBot="1" x14ac:dyDescent="0.25">
      <c r="A47" s="136" t="s">
        <v>180</v>
      </c>
      <c r="B47" s="125">
        <v>2276</v>
      </c>
      <c r="C47" s="125">
        <v>220</v>
      </c>
      <c r="D47" s="325">
        <f>SUM('[2]Ф.7(ЗФ).1:Ф.7(ЗФ).50'!D47)</f>
        <v>0</v>
      </c>
      <c r="E47" s="325">
        <f>SUM('[2]Ф.7(ЗФ).1:Ф.7(ЗФ).50'!E47)</f>
        <v>0</v>
      </c>
      <c r="F47" s="325">
        <f>SUM('[2]Ф.7(ЗФ).1:Ф.7(ЗФ).50'!F47)</f>
        <v>0</v>
      </c>
      <c r="G47" s="325">
        <f>SUM('[2]Ф.7(ЗФ).1:Ф.7(ЗФ).50'!G47)</f>
        <v>0</v>
      </c>
      <c r="H47" s="325">
        <f>SUM('[2]Ф.7(ЗФ).1:Ф.7(ЗФ).50'!H47)</f>
        <v>0</v>
      </c>
      <c r="I47" s="325">
        <f>SUM('[2]Ф.7(ЗФ).1:Ф.7(ЗФ).50'!I47)</f>
        <v>0</v>
      </c>
      <c r="J47" s="325">
        <f>SUM('[2]Ф.7(ЗФ).1:Ф.7(ЗФ).50'!J47)</f>
        <v>0</v>
      </c>
      <c r="K47" s="325">
        <f>SUM('[2]Ф.7(ЗФ).1:Ф.7(ЗФ).50'!K47)</f>
        <v>0</v>
      </c>
      <c r="L47" s="325">
        <f>SUM('[2]Ф.7(ЗФ).1:Ф.7(ЗФ).50'!L47)</f>
        <v>0</v>
      </c>
      <c r="M47" s="325">
        <f>SUM('[2]Ф.7(ЗФ).1:Ф.7(ЗФ).50'!M47)</f>
        <v>0</v>
      </c>
    </row>
    <row r="48" spans="1:14" s="298" customFormat="1" ht="13.5" customHeight="1" thickTop="1" thickBot="1" x14ac:dyDescent="0.25">
      <c r="A48" s="137" t="s">
        <v>181</v>
      </c>
      <c r="B48" s="135">
        <v>2280</v>
      </c>
      <c r="C48" s="135">
        <v>230</v>
      </c>
      <c r="D48" s="325">
        <f>SUM('[2]Ф.7(ЗФ).1:Ф.7(ЗФ).50'!D48)</f>
        <v>0</v>
      </c>
      <c r="E48" s="325">
        <f>SUM('[2]Ф.7(ЗФ).1:Ф.7(ЗФ).50'!E48)</f>
        <v>0</v>
      </c>
      <c r="F48" s="325">
        <f>SUM('[2]Ф.7(ЗФ).1:Ф.7(ЗФ).50'!F48)</f>
        <v>0</v>
      </c>
      <c r="G48" s="325">
        <f>SUM('[2]Ф.7(ЗФ).1:Ф.7(ЗФ).50'!G48)</f>
        <v>0</v>
      </c>
      <c r="H48" s="325">
        <f>SUM('[2]Ф.7(ЗФ).1:Ф.7(ЗФ).50'!H48)</f>
        <v>0</v>
      </c>
      <c r="I48" s="325">
        <f>SUM('[2]Ф.7(ЗФ).1:Ф.7(ЗФ).50'!I48)</f>
        <v>0</v>
      </c>
      <c r="J48" s="325">
        <f>SUM('[2]Ф.7(ЗФ).1:Ф.7(ЗФ).50'!J48)</f>
        <v>0</v>
      </c>
      <c r="K48" s="325">
        <f>SUM('[2]Ф.7(ЗФ).1:Ф.7(ЗФ).50'!K48)</f>
        <v>0</v>
      </c>
      <c r="L48" s="325">
        <f>SUM('[2]Ф.7(ЗФ).1:Ф.7(ЗФ).50'!L48)</f>
        <v>0</v>
      </c>
      <c r="M48" s="325">
        <f>SUM('[2]Ф.7(ЗФ).1:Ф.7(ЗФ).50'!M48)</f>
        <v>0</v>
      </c>
    </row>
    <row r="49" spans="1:14" s="298" customFormat="1" ht="13.5" customHeight="1" thickTop="1" thickBot="1" x14ac:dyDescent="0.25">
      <c r="A49" s="139" t="s">
        <v>182</v>
      </c>
      <c r="B49" s="125">
        <v>2281</v>
      </c>
      <c r="C49" s="125">
        <v>240</v>
      </c>
      <c r="D49" s="325">
        <f>SUM('[2]Ф.7(ЗФ).1:Ф.7(ЗФ).50'!D49)</f>
        <v>0</v>
      </c>
      <c r="E49" s="325">
        <f>SUM('[2]Ф.7(ЗФ).1:Ф.7(ЗФ).50'!E49)</f>
        <v>0</v>
      </c>
      <c r="F49" s="325">
        <f>SUM('[2]Ф.7(ЗФ).1:Ф.7(ЗФ).50'!F49)</f>
        <v>0</v>
      </c>
      <c r="G49" s="325">
        <f>SUM('[2]Ф.7(ЗФ).1:Ф.7(ЗФ).50'!G49)</f>
        <v>0</v>
      </c>
      <c r="H49" s="325">
        <f>SUM('[2]Ф.7(ЗФ).1:Ф.7(ЗФ).50'!H49)</f>
        <v>0</v>
      </c>
      <c r="I49" s="325">
        <f>SUM('[2]Ф.7(ЗФ).1:Ф.7(ЗФ).50'!I49)</f>
        <v>0</v>
      </c>
      <c r="J49" s="325">
        <f>SUM('[2]Ф.7(ЗФ).1:Ф.7(ЗФ).50'!J49)</f>
        <v>0</v>
      </c>
      <c r="K49" s="325">
        <f>SUM('[2]Ф.7(ЗФ).1:Ф.7(ЗФ).50'!K49)</f>
        <v>0</v>
      </c>
      <c r="L49" s="325">
        <f>SUM('[2]Ф.7(ЗФ).1:Ф.7(ЗФ).50'!L49)</f>
        <v>0</v>
      </c>
      <c r="M49" s="325">
        <f>SUM('[2]Ф.7(ЗФ).1:Ф.7(ЗФ).50'!M49)</f>
        <v>0</v>
      </c>
    </row>
    <row r="50" spans="1:14" s="298" customFormat="1" ht="13.5" customHeight="1" thickTop="1" thickBot="1" x14ac:dyDescent="0.25">
      <c r="A50" s="139" t="s">
        <v>183</v>
      </c>
      <c r="B50" s="125">
        <v>2282</v>
      </c>
      <c r="C50" s="125">
        <v>250</v>
      </c>
      <c r="D50" s="325">
        <f>SUM('[2]Ф.7(ЗФ).1:Ф.7(ЗФ).50'!D50)</f>
        <v>0</v>
      </c>
      <c r="E50" s="325">
        <f>SUM('[2]Ф.7(ЗФ).1:Ф.7(ЗФ).50'!E50)</f>
        <v>0</v>
      </c>
      <c r="F50" s="325">
        <f>SUM('[2]Ф.7(ЗФ).1:Ф.7(ЗФ).50'!F50)</f>
        <v>0</v>
      </c>
      <c r="G50" s="325">
        <f>SUM('[2]Ф.7(ЗФ).1:Ф.7(ЗФ).50'!G50)</f>
        <v>0</v>
      </c>
      <c r="H50" s="325">
        <f>SUM('[2]Ф.7(ЗФ).1:Ф.7(ЗФ).50'!H50)</f>
        <v>0</v>
      </c>
      <c r="I50" s="325">
        <f>SUM('[2]Ф.7(ЗФ).1:Ф.7(ЗФ).50'!I50)</f>
        <v>0</v>
      </c>
      <c r="J50" s="325">
        <f>SUM('[2]Ф.7(ЗФ).1:Ф.7(ЗФ).50'!J50)</f>
        <v>0</v>
      </c>
      <c r="K50" s="325">
        <f>SUM('[2]Ф.7(ЗФ).1:Ф.7(ЗФ).50'!K50)</f>
        <v>0</v>
      </c>
      <c r="L50" s="325">
        <f>SUM('[2]Ф.7(ЗФ).1:Ф.7(ЗФ).50'!L50)</f>
        <v>0</v>
      </c>
      <c r="M50" s="325">
        <f>SUM('[2]Ф.7(ЗФ).1:Ф.7(ЗФ).50'!M50)</f>
        <v>0</v>
      </c>
    </row>
    <row r="51" spans="1:14" s="298" customFormat="1" ht="11.4" thickTop="1" thickBot="1" x14ac:dyDescent="0.25">
      <c r="A51" s="133" t="s">
        <v>279</v>
      </c>
      <c r="B51" s="64">
        <v>2400</v>
      </c>
      <c r="C51" s="64">
        <v>260</v>
      </c>
      <c r="D51" s="325">
        <f>SUM('[2]Ф.7(ЗФ).1:Ф.7(ЗФ).50'!D51)</f>
        <v>0</v>
      </c>
      <c r="E51" s="325">
        <f>SUM('[2]Ф.7(ЗФ).1:Ф.7(ЗФ).50'!E51)</f>
        <v>0</v>
      </c>
      <c r="F51" s="325">
        <f>SUM('[2]Ф.7(ЗФ).1:Ф.7(ЗФ).50'!F51)</f>
        <v>0</v>
      </c>
      <c r="G51" s="325">
        <f>SUM('[2]Ф.7(ЗФ).1:Ф.7(ЗФ).50'!G51)</f>
        <v>0</v>
      </c>
      <c r="H51" s="325">
        <f>SUM('[2]Ф.7(ЗФ).1:Ф.7(ЗФ).50'!H51)</f>
        <v>0</v>
      </c>
      <c r="I51" s="325">
        <f>SUM('[2]Ф.7(ЗФ).1:Ф.7(ЗФ).50'!I51)</f>
        <v>0</v>
      </c>
      <c r="J51" s="325">
        <f>SUM('[2]Ф.7(ЗФ).1:Ф.7(ЗФ).50'!J51)</f>
        <v>0</v>
      </c>
      <c r="K51" s="325">
        <f>SUM('[2]Ф.7(ЗФ).1:Ф.7(ЗФ).50'!K51)</f>
        <v>0</v>
      </c>
      <c r="L51" s="325">
        <f>SUM('[2]Ф.7(ЗФ).1:Ф.7(ЗФ).50'!L51)</f>
        <v>0</v>
      </c>
      <c r="M51" s="325">
        <f>SUM('[2]Ф.7(ЗФ).1:Ф.7(ЗФ).50'!M51)</f>
        <v>0</v>
      </c>
    </row>
    <row r="52" spans="1:14" s="298" customFormat="1" ht="11.4" thickTop="1" thickBot="1" x14ac:dyDescent="0.25">
      <c r="A52" s="134" t="s">
        <v>185</v>
      </c>
      <c r="B52" s="135">
        <v>2410</v>
      </c>
      <c r="C52" s="135">
        <v>270</v>
      </c>
      <c r="D52" s="325">
        <f>SUM('[2]Ф.7(ЗФ).1:Ф.7(ЗФ).50'!D52)</f>
        <v>0</v>
      </c>
      <c r="E52" s="325">
        <f>SUM('[2]Ф.7(ЗФ).1:Ф.7(ЗФ).50'!E52)</f>
        <v>0</v>
      </c>
      <c r="F52" s="325">
        <f>SUM('[2]Ф.7(ЗФ).1:Ф.7(ЗФ).50'!F52)</f>
        <v>0</v>
      </c>
      <c r="G52" s="325">
        <f>SUM('[2]Ф.7(ЗФ).1:Ф.7(ЗФ).50'!G52)</f>
        <v>0</v>
      </c>
      <c r="H52" s="325">
        <f>SUM('[2]Ф.7(ЗФ).1:Ф.7(ЗФ).50'!H52)</f>
        <v>0</v>
      </c>
      <c r="I52" s="325">
        <f>SUM('[2]Ф.7(ЗФ).1:Ф.7(ЗФ).50'!I52)</f>
        <v>0</v>
      </c>
      <c r="J52" s="325">
        <f>SUM('[2]Ф.7(ЗФ).1:Ф.7(ЗФ).50'!J52)</f>
        <v>0</v>
      </c>
      <c r="K52" s="325">
        <f>SUM('[2]Ф.7(ЗФ).1:Ф.7(ЗФ).50'!K52)</f>
        <v>0</v>
      </c>
      <c r="L52" s="325">
        <f>SUM('[2]Ф.7(ЗФ).1:Ф.7(ЗФ).50'!L52)</f>
        <v>0</v>
      </c>
      <c r="M52" s="325">
        <f>SUM('[2]Ф.7(ЗФ).1:Ф.7(ЗФ).50'!M52)</f>
        <v>0</v>
      </c>
    </row>
    <row r="53" spans="1:14" s="298" customFormat="1" ht="11.4" thickTop="1" thickBot="1" x14ac:dyDescent="0.25">
      <c r="A53" s="134" t="s">
        <v>186</v>
      </c>
      <c r="B53" s="135">
        <v>2420</v>
      </c>
      <c r="C53" s="135">
        <v>280</v>
      </c>
      <c r="D53" s="325">
        <f>SUM('[2]Ф.7(ЗФ).1:Ф.7(ЗФ).50'!D53)</f>
        <v>0</v>
      </c>
      <c r="E53" s="325">
        <f>SUM('[2]Ф.7(ЗФ).1:Ф.7(ЗФ).50'!E53)</f>
        <v>0</v>
      </c>
      <c r="F53" s="325">
        <f>SUM('[2]Ф.7(ЗФ).1:Ф.7(ЗФ).50'!F53)</f>
        <v>0</v>
      </c>
      <c r="G53" s="325">
        <f>SUM('[2]Ф.7(ЗФ).1:Ф.7(ЗФ).50'!G53)</f>
        <v>0</v>
      </c>
      <c r="H53" s="325">
        <f>SUM('[2]Ф.7(ЗФ).1:Ф.7(ЗФ).50'!H53)</f>
        <v>0</v>
      </c>
      <c r="I53" s="325">
        <f>SUM('[2]Ф.7(ЗФ).1:Ф.7(ЗФ).50'!I53)</f>
        <v>0</v>
      </c>
      <c r="J53" s="325">
        <f>SUM('[2]Ф.7(ЗФ).1:Ф.7(ЗФ).50'!J53)</f>
        <v>0</v>
      </c>
      <c r="K53" s="325">
        <f>SUM('[2]Ф.7(ЗФ).1:Ф.7(ЗФ).50'!K53)</f>
        <v>0</v>
      </c>
      <c r="L53" s="325">
        <f>SUM('[2]Ф.7(ЗФ).1:Ф.7(ЗФ).50'!L53)</f>
        <v>0</v>
      </c>
      <c r="M53" s="325">
        <f>SUM('[2]Ф.7(ЗФ).1:Ф.7(ЗФ).50'!M53)</f>
        <v>0</v>
      </c>
    </row>
    <row r="54" spans="1:14" s="298" customFormat="1" ht="11.4" thickTop="1" thickBot="1" x14ac:dyDescent="0.25">
      <c r="A54" s="133" t="s">
        <v>187</v>
      </c>
      <c r="B54" s="64">
        <v>2600</v>
      </c>
      <c r="C54" s="64">
        <v>290</v>
      </c>
      <c r="D54" s="325">
        <f>SUM('[2]Ф.7(ЗФ).1:Ф.7(ЗФ).50'!D54)</f>
        <v>0</v>
      </c>
      <c r="E54" s="325">
        <f>SUM('[2]Ф.7(ЗФ).1:Ф.7(ЗФ).50'!E54)</f>
        <v>0</v>
      </c>
      <c r="F54" s="325">
        <f>SUM('[2]Ф.7(ЗФ).1:Ф.7(ЗФ).50'!F54)</f>
        <v>0</v>
      </c>
      <c r="G54" s="325">
        <f>SUM('[2]Ф.7(ЗФ).1:Ф.7(ЗФ).50'!G54)</f>
        <v>0</v>
      </c>
      <c r="H54" s="325">
        <f>SUM('[2]Ф.7(ЗФ).1:Ф.7(ЗФ).50'!H54)</f>
        <v>0</v>
      </c>
      <c r="I54" s="325">
        <f>SUM('[2]Ф.7(ЗФ).1:Ф.7(ЗФ).50'!I54)</f>
        <v>0</v>
      </c>
      <c r="J54" s="325">
        <f>SUM('[2]Ф.7(ЗФ).1:Ф.7(ЗФ).50'!J54)</f>
        <v>0</v>
      </c>
      <c r="K54" s="325">
        <f>SUM('[2]Ф.7(ЗФ).1:Ф.7(ЗФ).50'!K54)</f>
        <v>0</v>
      </c>
      <c r="L54" s="325">
        <f>SUM('[2]Ф.7(ЗФ).1:Ф.7(ЗФ).50'!L54)</f>
        <v>0</v>
      </c>
      <c r="M54" s="325">
        <f>SUM('[2]Ф.7(ЗФ).1:Ф.7(ЗФ).50'!M54)</f>
        <v>0</v>
      </c>
    </row>
    <row r="55" spans="1:14" s="298" customFormat="1" ht="11.4" thickTop="1" thickBot="1" x14ac:dyDescent="0.25">
      <c r="A55" s="137" t="s">
        <v>188</v>
      </c>
      <c r="B55" s="135">
        <v>2610</v>
      </c>
      <c r="C55" s="135">
        <v>300</v>
      </c>
      <c r="D55" s="325">
        <f>SUM('[2]Ф.7(ЗФ).1:Ф.7(ЗФ).50'!D55)</f>
        <v>0</v>
      </c>
      <c r="E55" s="325">
        <f>SUM('[2]Ф.7(ЗФ).1:Ф.7(ЗФ).50'!E55)</f>
        <v>0</v>
      </c>
      <c r="F55" s="325">
        <f>SUM('[2]Ф.7(ЗФ).1:Ф.7(ЗФ).50'!F55)</f>
        <v>0</v>
      </c>
      <c r="G55" s="325">
        <f>SUM('[2]Ф.7(ЗФ).1:Ф.7(ЗФ).50'!G55)</f>
        <v>0</v>
      </c>
      <c r="H55" s="325">
        <f>SUM('[2]Ф.7(ЗФ).1:Ф.7(ЗФ).50'!H55)</f>
        <v>0</v>
      </c>
      <c r="I55" s="325">
        <f>SUM('[2]Ф.7(ЗФ).1:Ф.7(ЗФ).50'!I55)</f>
        <v>0</v>
      </c>
      <c r="J55" s="325">
        <f>SUM('[2]Ф.7(ЗФ).1:Ф.7(ЗФ).50'!J55)</f>
        <v>0</v>
      </c>
      <c r="K55" s="325">
        <f>SUM('[2]Ф.7(ЗФ).1:Ф.7(ЗФ).50'!K55)</f>
        <v>0</v>
      </c>
      <c r="L55" s="325">
        <f>SUM('[2]Ф.7(ЗФ).1:Ф.7(ЗФ).50'!L55)</f>
        <v>0</v>
      </c>
      <c r="M55" s="325">
        <f>SUM('[2]Ф.7(ЗФ).1:Ф.7(ЗФ).50'!M55)</f>
        <v>0</v>
      </c>
    </row>
    <row r="56" spans="1:14" s="298" customFormat="1" ht="11.4" thickTop="1" thickBot="1" x14ac:dyDescent="0.25">
      <c r="A56" s="137" t="s">
        <v>189</v>
      </c>
      <c r="B56" s="135">
        <v>2620</v>
      </c>
      <c r="C56" s="135">
        <v>310</v>
      </c>
      <c r="D56" s="325">
        <f>SUM('[2]Ф.7(ЗФ).1:Ф.7(ЗФ).50'!D56)</f>
        <v>0</v>
      </c>
      <c r="E56" s="325">
        <f>SUM('[2]Ф.7(ЗФ).1:Ф.7(ЗФ).50'!E56)</f>
        <v>0</v>
      </c>
      <c r="F56" s="325">
        <f>SUM('[2]Ф.7(ЗФ).1:Ф.7(ЗФ).50'!F56)</f>
        <v>0</v>
      </c>
      <c r="G56" s="325">
        <f>SUM('[2]Ф.7(ЗФ).1:Ф.7(ЗФ).50'!G56)</f>
        <v>0</v>
      </c>
      <c r="H56" s="325">
        <f>SUM('[2]Ф.7(ЗФ).1:Ф.7(ЗФ).50'!H56)</f>
        <v>0</v>
      </c>
      <c r="I56" s="325">
        <f>SUM('[2]Ф.7(ЗФ).1:Ф.7(ЗФ).50'!I56)</f>
        <v>0</v>
      </c>
      <c r="J56" s="325">
        <f>SUM('[2]Ф.7(ЗФ).1:Ф.7(ЗФ).50'!J56)</f>
        <v>0</v>
      </c>
      <c r="K56" s="325">
        <f>SUM('[2]Ф.7(ЗФ).1:Ф.7(ЗФ).50'!K56)</f>
        <v>0</v>
      </c>
      <c r="L56" s="325">
        <f>SUM('[2]Ф.7(ЗФ).1:Ф.7(ЗФ).50'!L56)</f>
        <v>0</v>
      </c>
      <c r="M56" s="325">
        <f>SUM('[2]Ф.7(ЗФ).1:Ф.7(ЗФ).50'!M56)</f>
        <v>0</v>
      </c>
    </row>
    <row r="57" spans="1:14" s="298" customFormat="1" ht="11.4" thickTop="1" thickBot="1" x14ac:dyDescent="0.25">
      <c r="A57" s="134" t="s">
        <v>190</v>
      </c>
      <c r="B57" s="135">
        <v>2630</v>
      </c>
      <c r="C57" s="135">
        <v>320</v>
      </c>
      <c r="D57" s="325">
        <f>SUM('[2]Ф.7(ЗФ).1:Ф.7(ЗФ).50'!D57)</f>
        <v>0</v>
      </c>
      <c r="E57" s="325">
        <f>SUM('[2]Ф.7(ЗФ).1:Ф.7(ЗФ).50'!E57)</f>
        <v>0</v>
      </c>
      <c r="F57" s="325">
        <f>SUM('[2]Ф.7(ЗФ).1:Ф.7(ЗФ).50'!F57)</f>
        <v>0</v>
      </c>
      <c r="G57" s="325">
        <f>SUM('[2]Ф.7(ЗФ).1:Ф.7(ЗФ).50'!G57)</f>
        <v>0</v>
      </c>
      <c r="H57" s="325">
        <f>SUM('[2]Ф.7(ЗФ).1:Ф.7(ЗФ).50'!H57)</f>
        <v>0</v>
      </c>
      <c r="I57" s="325">
        <f>SUM('[2]Ф.7(ЗФ).1:Ф.7(ЗФ).50'!I57)</f>
        <v>0</v>
      </c>
      <c r="J57" s="325">
        <f>SUM('[2]Ф.7(ЗФ).1:Ф.7(ЗФ).50'!J57)</f>
        <v>0</v>
      </c>
      <c r="K57" s="325">
        <f>SUM('[2]Ф.7(ЗФ).1:Ф.7(ЗФ).50'!K57)</f>
        <v>0</v>
      </c>
      <c r="L57" s="325">
        <f>SUM('[2]Ф.7(ЗФ).1:Ф.7(ЗФ).50'!L57)</f>
        <v>0</v>
      </c>
      <c r="M57" s="325">
        <f>SUM('[2]Ф.7(ЗФ).1:Ф.7(ЗФ).50'!M57)</f>
        <v>0</v>
      </c>
    </row>
    <row r="58" spans="1:14" s="298" customFormat="1" ht="11.4" thickTop="1" thickBot="1" x14ac:dyDescent="0.25">
      <c r="A58" s="138" t="s">
        <v>191</v>
      </c>
      <c r="B58" s="64">
        <v>2700</v>
      </c>
      <c r="C58" s="64">
        <v>330</v>
      </c>
      <c r="D58" s="325">
        <f>SUM('[2]Ф.7(ЗФ).1:Ф.7(ЗФ).50'!D58)</f>
        <v>0</v>
      </c>
      <c r="E58" s="325">
        <f>SUM('[2]Ф.7(ЗФ).1:Ф.7(ЗФ).50'!E58)</f>
        <v>0</v>
      </c>
      <c r="F58" s="325">
        <f>SUM('[2]Ф.7(ЗФ).1:Ф.7(ЗФ).50'!F58)</f>
        <v>0</v>
      </c>
      <c r="G58" s="325">
        <f>SUM('[2]Ф.7(ЗФ).1:Ф.7(ЗФ).50'!G58)</f>
        <v>0</v>
      </c>
      <c r="H58" s="325">
        <f>SUM('[2]Ф.7(ЗФ).1:Ф.7(ЗФ).50'!H58)</f>
        <v>0</v>
      </c>
      <c r="I58" s="325">
        <f>SUM('[2]Ф.7(ЗФ).1:Ф.7(ЗФ).50'!I58)</f>
        <v>0</v>
      </c>
      <c r="J58" s="325">
        <f>SUM('[2]Ф.7(ЗФ).1:Ф.7(ЗФ).50'!J58)</f>
        <v>0</v>
      </c>
      <c r="K58" s="325">
        <f>SUM('[2]Ф.7(ЗФ).1:Ф.7(ЗФ).50'!K58)</f>
        <v>0</v>
      </c>
      <c r="L58" s="325">
        <f>SUM('[2]Ф.7(ЗФ).1:Ф.7(ЗФ).50'!L58)</f>
        <v>0</v>
      </c>
      <c r="M58" s="325">
        <f>SUM('[2]Ф.7(ЗФ).1:Ф.7(ЗФ).50'!M58)</f>
        <v>0</v>
      </c>
    </row>
    <row r="59" spans="1:14" s="298" customFormat="1" ht="11.4" thickTop="1" thickBot="1" x14ac:dyDescent="0.25">
      <c r="A59" s="137" t="s">
        <v>192</v>
      </c>
      <c r="B59" s="135">
        <v>2710</v>
      </c>
      <c r="C59" s="135">
        <v>340</v>
      </c>
      <c r="D59" s="325">
        <f>SUM('[2]Ф.7(ЗФ).1:Ф.7(ЗФ).50'!D59)</f>
        <v>0</v>
      </c>
      <c r="E59" s="325">
        <f>SUM('[2]Ф.7(ЗФ).1:Ф.7(ЗФ).50'!E59)</f>
        <v>0</v>
      </c>
      <c r="F59" s="325">
        <f>SUM('[2]Ф.7(ЗФ).1:Ф.7(ЗФ).50'!F59)</f>
        <v>0</v>
      </c>
      <c r="G59" s="325">
        <f>SUM('[2]Ф.7(ЗФ).1:Ф.7(ЗФ).50'!G59)</f>
        <v>0</v>
      </c>
      <c r="H59" s="325">
        <f>SUM('[2]Ф.7(ЗФ).1:Ф.7(ЗФ).50'!H59)</f>
        <v>0</v>
      </c>
      <c r="I59" s="325">
        <f>SUM('[2]Ф.7(ЗФ).1:Ф.7(ЗФ).50'!I59)</f>
        <v>0</v>
      </c>
      <c r="J59" s="325">
        <f>SUM('[2]Ф.7(ЗФ).1:Ф.7(ЗФ).50'!J59)</f>
        <v>0</v>
      </c>
      <c r="K59" s="325">
        <f>SUM('[2]Ф.7(ЗФ).1:Ф.7(ЗФ).50'!K59)</f>
        <v>0</v>
      </c>
      <c r="L59" s="325">
        <f>SUM('[2]Ф.7(ЗФ).1:Ф.7(ЗФ).50'!L59)</f>
        <v>0</v>
      </c>
      <c r="M59" s="325">
        <f>SUM('[2]Ф.7(ЗФ).1:Ф.7(ЗФ).50'!M59)</f>
        <v>0</v>
      </c>
    </row>
    <row r="60" spans="1:14" s="298" customFormat="1" ht="11.4" thickTop="1" thickBot="1" x14ac:dyDescent="0.25">
      <c r="A60" s="137" t="s">
        <v>193</v>
      </c>
      <c r="B60" s="135">
        <v>2720</v>
      </c>
      <c r="C60" s="135">
        <v>350</v>
      </c>
      <c r="D60" s="325">
        <f>SUM('[2]Ф.7(ЗФ).1:Ф.7(ЗФ).50'!D60)</f>
        <v>0</v>
      </c>
      <c r="E60" s="325">
        <f>SUM('[2]Ф.7(ЗФ).1:Ф.7(ЗФ).50'!E60)</f>
        <v>0</v>
      </c>
      <c r="F60" s="325">
        <f>SUM('[2]Ф.7(ЗФ).1:Ф.7(ЗФ).50'!F60)</f>
        <v>0</v>
      </c>
      <c r="G60" s="325">
        <f>SUM('[2]Ф.7(ЗФ).1:Ф.7(ЗФ).50'!G60)</f>
        <v>0</v>
      </c>
      <c r="H60" s="325">
        <f>SUM('[2]Ф.7(ЗФ).1:Ф.7(ЗФ).50'!H60)</f>
        <v>0</v>
      </c>
      <c r="I60" s="325">
        <f>SUM('[2]Ф.7(ЗФ).1:Ф.7(ЗФ).50'!I60)</f>
        <v>0</v>
      </c>
      <c r="J60" s="325">
        <f>SUM('[2]Ф.7(ЗФ).1:Ф.7(ЗФ).50'!J60)</f>
        <v>0</v>
      </c>
      <c r="K60" s="325">
        <f>SUM('[2]Ф.7(ЗФ).1:Ф.7(ЗФ).50'!K60)</f>
        <v>0</v>
      </c>
      <c r="L60" s="325">
        <f>SUM('[2]Ф.7(ЗФ).1:Ф.7(ЗФ).50'!L60)</f>
        <v>0</v>
      </c>
      <c r="M60" s="325">
        <f>SUM('[2]Ф.7(ЗФ).1:Ф.7(ЗФ).50'!M60)</f>
        <v>0</v>
      </c>
    </row>
    <row r="61" spans="1:14" s="298" customFormat="1" ht="11.4" thickTop="1" thickBot="1" x14ac:dyDescent="0.25">
      <c r="A61" s="137" t="s">
        <v>194</v>
      </c>
      <c r="B61" s="135">
        <v>2730</v>
      </c>
      <c r="C61" s="135">
        <v>360</v>
      </c>
      <c r="D61" s="325">
        <f>SUM('[2]Ф.7(ЗФ).1:Ф.7(ЗФ).50'!D61)</f>
        <v>0</v>
      </c>
      <c r="E61" s="325">
        <f>SUM('[2]Ф.7(ЗФ).1:Ф.7(ЗФ).50'!E61)</f>
        <v>0</v>
      </c>
      <c r="F61" s="325">
        <f>SUM('[2]Ф.7(ЗФ).1:Ф.7(ЗФ).50'!F61)</f>
        <v>0</v>
      </c>
      <c r="G61" s="325">
        <f>SUM('[2]Ф.7(ЗФ).1:Ф.7(ЗФ).50'!G61)</f>
        <v>0</v>
      </c>
      <c r="H61" s="325">
        <f>SUM('[2]Ф.7(ЗФ).1:Ф.7(ЗФ).50'!H61)</f>
        <v>0</v>
      </c>
      <c r="I61" s="325">
        <f>SUM('[2]Ф.7(ЗФ).1:Ф.7(ЗФ).50'!I61)</f>
        <v>0</v>
      </c>
      <c r="J61" s="325">
        <f>SUM('[2]Ф.7(ЗФ).1:Ф.7(ЗФ).50'!J61)</f>
        <v>0</v>
      </c>
      <c r="K61" s="325">
        <f>SUM('[2]Ф.7(ЗФ).1:Ф.7(ЗФ).50'!K61)</f>
        <v>0</v>
      </c>
      <c r="L61" s="325">
        <f>SUM('[2]Ф.7(ЗФ).1:Ф.7(ЗФ).50'!L61)</f>
        <v>0</v>
      </c>
      <c r="M61" s="325">
        <f>SUM('[2]Ф.7(ЗФ).1:Ф.7(ЗФ).50'!M61)</f>
        <v>0</v>
      </c>
      <c r="N61" s="329"/>
    </row>
    <row r="62" spans="1:14" s="298" customFormat="1" ht="11.4" thickTop="1" thickBot="1" x14ac:dyDescent="0.25">
      <c r="A62" s="138" t="s">
        <v>195</v>
      </c>
      <c r="B62" s="64">
        <v>2800</v>
      </c>
      <c r="C62" s="64">
        <v>370</v>
      </c>
      <c r="D62" s="325">
        <f>SUM('[2]Ф.7(ЗФ).1:Ф.7(ЗФ).50'!D62)</f>
        <v>0</v>
      </c>
      <c r="E62" s="325">
        <f>SUM('[2]Ф.7(ЗФ).1:Ф.7(ЗФ).50'!E62)</f>
        <v>0</v>
      </c>
      <c r="F62" s="325">
        <f>SUM('[2]Ф.7(ЗФ).1:Ф.7(ЗФ).50'!F62)</f>
        <v>0</v>
      </c>
      <c r="G62" s="325">
        <f>SUM('[2]Ф.7(ЗФ).1:Ф.7(ЗФ).50'!G62)</f>
        <v>0</v>
      </c>
      <c r="H62" s="325">
        <f>SUM('[2]Ф.7(ЗФ).1:Ф.7(ЗФ).50'!H62)</f>
        <v>0</v>
      </c>
      <c r="I62" s="325">
        <f>SUM('[2]Ф.7(ЗФ).1:Ф.7(ЗФ).50'!I62)</f>
        <v>0</v>
      </c>
      <c r="J62" s="325">
        <f>SUM('[2]Ф.7(ЗФ).1:Ф.7(ЗФ).50'!J62)</f>
        <v>0</v>
      </c>
      <c r="K62" s="325">
        <f>SUM('[2]Ф.7(ЗФ).1:Ф.7(ЗФ).50'!K62)</f>
        <v>0</v>
      </c>
      <c r="L62" s="325">
        <f>SUM('[2]Ф.7(ЗФ).1:Ф.7(ЗФ).50'!L62)</f>
        <v>0</v>
      </c>
      <c r="M62" s="325">
        <f>SUM('[2]Ф.7(ЗФ).1:Ф.7(ЗФ).50'!M62)</f>
        <v>0</v>
      </c>
    </row>
    <row r="63" spans="1:14" s="298" customFormat="1" ht="12.6" thickTop="1" thickBot="1" x14ac:dyDescent="0.25">
      <c r="A63" s="68" t="s">
        <v>280</v>
      </c>
      <c r="B63" s="68">
        <v>3000</v>
      </c>
      <c r="C63" s="68">
        <v>380</v>
      </c>
      <c r="D63" s="325">
        <f>SUM('[2]Ф.7(ЗФ).1:Ф.7(ЗФ).50'!D63)</f>
        <v>0</v>
      </c>
      <c r="E63" s="325">
        <f>SUM('[2]Ф.7(ЗФ).1:Ф.7(ЗФ).50'!E63)</f>
        <v>0</v>
      </c>
      <c r="F63" s="325">
        <f>SUM('[2]Ф.7(ЗФ).1:Ф.7(ЗФ).50'!F63)</f>
        <v>0</v>
      </c>
      <c r="G63" s="325">
        <f>SUM('[2]Ф.7(ЗФ).1:Ф.7(ЗФ).50'!G63)</f>
        <v>0</v>
      </c>
      <c r="H63" s="325">
        <f>SUM('[2]Ф.7(ЗФ).1:Ф.7(ЗФ).50'!H63)</f>
        <v>0</v>
      </c>
      <c r="I63" s="325">
        <f>SUM('[2]Ф.7(ЗФ).1:Ф.7(ЗФ).50'!I63)</f>
        <v>0</v>
      </c>
      <c r="J63" s="325">
        <f>SUM('[2]Ф.7(ЗФ).1:Ф.7(ЗФ).50'!J63)</f>
        <v>0</v>
      </c>
      <c r="K63" s="325">
        <f>SUM('[2]Ф.7(ЗФ).1:Ф.7(ЗФ).50'!K63)</f>
        <v>0</v>
      </c>
      <c r="L63" s="325">
        <f>SUM('[2]Ф.7(ЗФ).1:Ф.7(ЗФ).50'!L63)</f>
        <v>0</v>
      </c>
      <c r="M63" s="325">
        <f>SUM('[2]Ф.7(ЗФ).1:Ф.7(ЗФ).50'!M63)</f>
        <v>0</v>
      </c>
    </row>
    <row r="64" spans="1:14" s="298" customFormat="1" ht="11.25" customHeight="1" thickTop="1" thickBot="1" x14ac:dyDescent="0.25">
      <c r="A64" s="133" t="s">
        <v>281</v>
      </c>
      <c r="B64" s="64">
        <v>3100</v>
      </c>
      <c r="C64" s="64">
        <v>390</v>
      </c>
      <c r="D64" s="325">
        <f>SUM('[2]Ф.7(ЗФ).1:Ф.7(ЗФ).50'!D64)</f>
        <v>0</v>
      </c>
      <c r="E64" s="325">
        <f>SUM('[2]Ф.7(ЗФ).1:Ф.7(ЗФ).50'!E64)</f>
        <v>0</v>
      </c>
      <c r="F64" s="325">
        <f>SUM('[2]Ф.7(ЗФ).1:Ф.7(ЗФ).50'!F64)</f>
        <v>0</v>
      </c>
      <c r="G64" s="325">
        <f>SUM('[2]Ф.7(ЗФ).1:Ф.7(ЗФ).50'!G64)</f>
        <v>0</v>
      </c>
      <c r="H64" s="325">
        <f>SUM('[2]Ф.7(ЗФ).1:Ф.7(ЗФ).50'!H64)</f>
        <v>0</v>
      </c>
      <c r="I64" s="325">
        <f>SUM('[2]Ф.7(ЗФ).1:Ф.7(ЗФ).50'!I64)</f>
        <v>0</v>
      </c>
      <c r="J64" s="325">
        <f>SUM('[2]Ф.7(ЗФ).1:Ф.7(ЗФ).50'!J64)</f>
        <v>0</v>
      </c>
      <c r="K64" s="325">
        <f>SUM('[2]Ф.7(ЗФ).1:Ф.7(ЗФ).50'!K64)</f>
        <v>0</v>
      </c>
      <c r="L64" s="325">
        <f>SUM('[2]Ф.7(ЗФ).1:Ф.7(ЗФ).50'!L64)</f>
        <v>0</v>
      </c>
      <c r="M64" s="325">
        <f>SUM('[2]Ф.7(ЗФ).1:Ф.7(ЗФ).50'!M64)</f>
        <v>0</v>
      </c>
    </row>
    <row r="65" spans="1:13" s="298" customFormat="1" ht="11.4" thickTop="1" thickBot="1" x14ac:dyDescent="0.25">
      <c r="A65" s="137" t="s">
        <v>198</v>
      </c>
      <c r="B65" s="135">
        <v>3110</v>
      </c>
      <c r="C65" s="135">
        <v>400</v>
      </c>
      <c r="D65" s="325">
        <f>SUM('[2]Ф.7(ЗФ).1:Ф.7(ЗФ).50'!D65)</f>
        <v>0</v>
      </c>
      <c r="E65" s="325">
        <f>SUM('[2]Ф.7(ЗФ).1:Ф.7(ЗФ).50'!E65)</f>
        <v>0</v>
      </c>
      <c r="F65" s="325">
        <f>SUM('[2]Ф.7(ЗФ).1:Ф.7(ЗФ).50'!F65)</f>
        <v>0</v>
      </c>
      <c r="G65" s="325">
        <f>SUM('[2]Ф.7(ЗФ).1:Ф.7(ЗФ).50'!G65)</f>
        <v>0</v>
      </c>
      <c r="H65" s="325">
        <f>SUM('[2]Ф.7(ЗФ).1:Ф.7(ЗФ).50'!H65)</f>
        <v>0</v>
      </c>
      <c r="I65" s="325">
        <f>SUM('[2]Ф.7(ЗФ).1:Ф.7(ЗФ).50'!I65)</f>
        <v>0</v>
      </c>
      <c r="J65" s="325">
        <f>SUM('[2]Ф.7(ЗФ).1:Ф.7(ЗФ).50'!J65)</f>
        <v>0</v>
      </c>
      <c r="K65" s="325">
        <f>SUM('[2]Ф.7(ЗФ).1:Ф.7(ЗФ).50'!K65)</f>
        <v>0</v>
      </c>
      <c r="L65" s="325">
        <f>SUM('[2]Ф.7(ЗФ).1:Ф.7(ЗФ).50'!L65)</f>
        <v>0</v>
      </c>
      <c r="M65" s="325">
        <f>SUM('[2]Ф.7(ЗФ).1:Ф.7(ЗФ).50'!M65)</f>
        <v>0</v>
      </c>
    </row>
    <row r="66" spans="1:13" s="298" customFormat="1" ht="11.4" thickTop="1" thickBot="1" x14ac:dyDescent="0.25">
      <c r="A66" s="134" t="s">
        <v>199</v>
      </c>
      <c r="B66" s="135">
        <v>3120</v>
      </c>
      <c r="C66" s="135">
        <v>410</v>
      </c>
      <c r="D66" s="325">
        <f>SUM('[2]Ф.7(ЗФ).1:Ф.7(ЗФ).50'!D66)</f>
        <v>0</v>
      </c>
      <c r="E66" s="325">
        <f>SUM('[2]Ф.7(ЗФ).1:Ф.7(ЗФ).50'!E66)</f>
        <v>0</v>
      </c>
      <c r="F66" s="325">
        <f>SUM('[2]Ф.7(ЗФ).1:Ф.7(ЗФ).50'!F66)</f>
        <v>0</v>
      </c>
      <c r="G66" s="325">
        <f>SUM('[2]Ф.7(ЗФ).1:Ф.7(ЗФ).50'!G66)</f>
        <v>0</v>
      </c>
      <c r="H66" s="325">
        <f>SUM('[2]Ф.7(ЗФ).1:Ф.7(ЗФ).50'!H66)</f>
        <v>0</v>
      </c>
      <c r="I66" s="325">
        <f>SUM('[2]Ф.7(ЗФ).1:Ф.7(ЗФ).50'!I66)</f>
        <v>0</v>
      </c>
      <c r="J66" s="325">
        <f>SUM('[2]Ф.7(ЗФ).1:Ф.7(ЗФ).50'!J66)</f>
        <v>0</v>
      </c>
      <c r="K66" s="325">
        <f>SUM('[2]Ф.7(ЗФ).1:Ф.7(ЗФ).50'!K66)</f>
        <v>0</v>
      </c>
      <c r="L66" s="325">
        <f>SUM('[2]Ф.7(ЗФ).1:Ф.7(ЗФ).50'!L66)</f>
        <v>0</v>
      </c>
      <c r="M66" s="325">
        <f>SUM('[2]Ф.7(ЗФ).1:Ф.7(ЗФ).50'!M66)</f>
        <v>0</v>
      </c>
    </row>
    <row r="67" spans="1:13" s="298" customFormat="1" ht="11.4" thickTop="1" thickBot="1" x14ac:dyDescent="0.25">
      <c r="A67" s="136" t="s">
        <v>282</v>
      </c>
      <c r="B67" s="125">
        <v>3121</v>
      </c>
      <c r="C67" s="125">
        <v>420</v>
      </c>
      <c r="D67" s="325">
        <f>SUM('[2]Ф.7(ЗФ).1:Ф.7(ЗФ).50'!D67)</f>
        <v>0</v>
      </c>
      <c r="E67" s="325">
        <f>SUM('[2]Ф.7(ЗФ).1:Ф.7(ЗФ).50'!E67)</f>
        <v>0</v>
      </c>
      <c r="F67" s="325">
        <f>SUM('[2]Ф.7(ЗФ).1:Ф.7(ЗФ).50'!F67)</f>
        <v>0</v>
      </c>
      <c r="G67" s="325">
        <f>SUM('[2]Ф.7(ЗФ).1:Ф.7(ЗФ).50'!G67)</f>
        <v>0</v>
      </c>
      <c r="H67" s="325">
        <f>SUM('[2]Ф.7(ЗФ).1:Ф.7(ЗФ).50'!H67)</f>
        <v>0</v>
      </c>
      <c r="I67" s="325">
        <f>SUM('[2]Ф.7(ЗФ).1:Ф.7(ЗФ).50'!I67)</f>
        <v>0</v>
      </c>
      <c r="J67" s="325">
        <f>SUM('[2]Ф.7(ЗФ).1:Ф.7(ЗФ).50'!J67)</f>
        <v>0</v>
      </c>
      <c r="K67" s="325">
        <f>SUM('[2]Ф.7(ЗФ).1:Ф.7(ЗФ).50'!K67)</f>
        <v>0</v>
      </c>
      <c r="L67" s="325">
        <f>SUM('[2]Ф.7(ЗФ).1:Ф.7(ЗФ).50'!L67)</f>
        <v>0</v>
      </c>
      <c r="M67" s="325">
        <f>SUM('[2]Ф.7(ЗФ).1:Ф.7(ЗФ).50'!M67)</f>
        <v>0</v>
      </c>
    </row>
    <row r="68" spans="1:13" s="298" customFormat="1" ht="11.4" thickTop="1" thickBot="1" x14ac:dyDescent="0.25">
      <c r="A68" s="136" t="s">
        <v>283</v>
      </c>
      <c r="B68" s="125">
        <v>3122</v>
      </c>
      <c r="C68" s="125">
        <v>430</v>
      </c>
      <c r="D68" s="325">
        <f>SUM('[2]Ф.7(ЗФ).1:Ф.7(ЗФ).50'!D68)</f>
        <v>0</v>
      </c>
      <c r="E68" s="325">
        <f>SUM('[2]Ф.7(ЗФ).1:Ф.7(ЗФ).50'!E68)</f>
        <v>0</v>
      </c>
      <c r="F68" s="325">
        <f>SUM('[2]Ф.7(ЗФ).1:Ф.7(ЗФ).50'!F68)</f>
        <v>0</v>
      </c>
      <c r="G68" s="325">
        <f>SUM('[2]Ф.7(ЗФ).1:Ф.7(ЗФ).50'!G68)</f>
        <v>0</v>
      </c>
      <c r="H68" s="325">
        <f>SUM('[2]Ф.7(ЗФ).1:Ф.7(ЗФ).50'!H68)</f>
        <v>0</v>
      </c>
      <c r="I68" s="325">
        <f>SUM('[2]Ф.7(ЗФ).1:Ф.7(ЗФ).50'!I68)</f>
        <v>0</v>
      </c>
      <c r="J68" s="325">
        <f>SUM('[2]Ф.7(ЗФ).1:Ф.7(ЗФ).50'!J68)</f>
        <v>0</v>
      </c>
      <c r="K68" s="325">
        <f>SUM('[2]Ф.7(ЗФ).1:Ф.7(ЗФ).50'!K68)</f>
        <v>0</v>
      </c>
      <c r="L68" s="325">
        <f>SUM('[2]Ф.7(ЗФ).1:Ф.7(ЗФ).50'!L68)</f>
        <v>0</v>
      </c>
      <c r="M68" s="325">
        <f>SUM('[2]Ф.7(ЗФ).1:Ф.7(ЗФ).50'!M68)</f>
        <v>0</v>
      </c>
    </row>
    <row r="69" spans="1:13" s="298" customFormat="1" ht="11.4" thickTop="1" thickBot="1" x14ac:dyDescent="0.25">
      <c r="A69" s="134" t="s">
        <v>202</v>
      </c>
      <c r="B69" s="135">
        <v>3130</v>
      </c>
      <c r="C69" s="135">
        <v>440</v>
      </c>
      <c r="D69" s="325">
        <f>SUM('[2]Ф.7(ЗФ).1:Ф.7(ЗФ).50'!D69)</f>
        <v>0</v>
      </c>
      <c r="E69" s="325">
        <f>SUM('[2]Ф.7(ЗФ).1:Ф.7(ЗФ).50'!E69)</f>
        <v>0</v>
      </c>
      <c r="F69" s="325">
        <f>SUM('[2]Ф.7(ЗФ).1:Ф.7(ЗФ).50'!F69)</f>
        <v>0</v>
      </c>
      <c r="G69" s="325">
        <f>SUM('[2]Ф.7(ЗФ).1:Ф.7(ЗФ).50'!G69)</f>
        <v>0</v>
      </c>
      <c r="H69" s="325">
        <f>SUM('[2]Ф.7(ЗФ).1:Ф.7(ЗФ).50'!H69)</f>
        <v>0</v>
      </c>
      <c r="I69" s="325">
        <f>SUM('[2]Ф.7(ЗФ).1:Ф.7(ЗФ).50'!I69)</f>
        <v>0</v>
      </c>
      <c r="J69" s="325">
        <f>SUM('[2]Ф.7(ЗФ).1:Ф.7(ЗФ).50'!J69)</f>
        <v>0</v>
      </c>
      <c r="K69" s="325">
        <f>SUM('[2]Ф.7(ЗФ).1:Ф.7(ЗФ).50'!K69)</f>
        <v>0</v>
      </c>
      <c r="L69" s="325">
        <f>SUM('[2]Ф.7(ЗФ).1:Ф.7(ЗФ).50'!L69)</f>
        <v>0</v>
      </c>
      <c r="M69" s="325">
        <f>SUM('[2]Ф.7(ЗФ).1:Ф.7(ЗФ).50'!M69)</f>
        <v>0</v>
      </c>
    </row>
    <row r="70" spans="1:13" s="298" customFormat="1" ht="11.4" thickTop="1" thickBot="1" x14ac:dyDescent="0.25">
      <c r="A70" s="136" t="s">
        <v>203</v>
      </c>
      <c r="B70" s="125">
        <v>3131</v>
      </c>
      <c r="C70" s="125">
        <v>450</v>
      </c>
      <c r="D70" s="325">
        <f>SUM('[2]Ф.7(ЗФ).1:Ф.7(ЗФ).50'!D70)</f>
        <v>0</v>
      </c>
      <c r="E70" s="325">
        <f>SUM('[2]Ф.7(ЗФ).1:Ф.7(ЗФ).50'!E70)</f>
        <v>0</v>
      </c>
      <c r="F70" s="325">
        <f>SUM('[2]Ф.7(ЗФ).1:Ф.7(ЗФ).50'!F70)</f>
        <v>0</v>
      </c>
      <c r="G70" s="325">
        <f>SUM('[2]Ф.7(ЗФ).1:Ф.7(ЗФ).50'!G70)</f>
        <v>0</v>
      </c>
      <c r="H70" s="325">
        <f>SUM('[2]Ф.7(ЗФ).1:Ф.7(ЗФ).50'!H70)</f>
        <v>0</v>
      </c>
      <c r="I70" s="325">
        <f>SUM('[2]Ф.7(ЗФ).1:Ф.7(ЗФ).50'!I70)</f>
        <v>0</v>
      </c>
      <c r="J70" s="325">
        <f>SUM('[2]Ф.7(ЗФ).1:Ф.7(ЗФ).50'!J70)</f>
        <v>0</v>
      </c>
      <c r="K70" s="325">
        <f>SUM('[2]Ф.7(ЗФ).1:Ф.7(ЗФ).50'!K70)</f>
        <v>0</v>
      </c>
      <c r="L70" s="325">
        <f>SUM('[2]Ф.7(ЗФ).1:Ф.7(ЗФ).50'!L70)</f>
        <v>0</v>
      </c>
      <c r="M70" s="325">
        <f>SUM('[2]Ф.7(ЗФ).1:Ф.7(ЗФ).50'!M70)</f>
        <v>0</v>
      </c>
    </row>
    <row r="71" spans="1:13" s="298" customFormat="1" ht="11.4" thickTop="1" thickBot="1" x14ac:dyDescent="0.25">
      <c r="A71" s="136" t="s">
        <v>204</v>
      </c>
      <c r="B71" s="125">
        <v>3132</v>
      </c>
      <c r="C71" s="125">
        <v>460</v>
      </c>
      <c r="D71" s="325">
        <f>SUM('[2]Ф.7(ЗФ).1:Ф.7(ЗФ).50'!D71)</f>
        <v>0</v>
      </c>
      <c r="E71" s="325">
        <f>SUM('[2]Ф.7(ЗФ).1:Ф.7(ЗФ).50'!E71)</f>
        <v>0</v>
      </c>
      <c r="F71" s="325">
        <f>SUM('[2]Ф.7(ЗФ).1:Ф.7(ЗФ).50'!F71)</f>
        <v>0</v>
      </c>
      <c r="G71" s="325">
        <f>SUM('[2]Ф.7(ЗФ).1:Ф.7(ЗФ).50'!G71)</f>
        <v>0</v>
      </c>
      <c r="H71" s="325">
        <f>SUM('[2]Ф.7(ЗФ).1:Ф.7(ЗФ).50'!H71)</f>
        <v>0</v>
      </c>
      <c r="I71" s="325">
        <f>SUM('[2]Ф.7(ЗФ).1:Ф.7(ЗФ).50'!I71)</f>
        <v>0</v>
      </c>
      <c r="J71" s="325">
        <f>SUM('[2]Ф.7(ЗФ).1:Ф.7(ЗФ).50'!J71)</f>
        <v>0</v>
      </c>
      <c r="K71" s="325">
        <f>SUM('[2]Ф.7(ЗФ).1:Ф.7(ЗФ).50'!K71)</f>
        <v>0</v>
      </c>
      <c r="L71" s="325">
        <f>SUM('[2]Ф.7(ЗФ).1:Ф.7(ЗФ).50'!L71)</f>
        <v>0</v>
      </c>
      <c r="M71" s="325">
        <f>SUM('[2]Ф.7(ЗФ).1:Ф.7(ЗФ).50'!M71)</f>
        <v>0</v>
      </c>
    </row>
    <row r="72" spans="1:13" s="298" customFormat="1" ht="11.4" thickTop="1" thickBot="1" x14ac:dyDescent="0.25">
      <c r="A72" s="134" t="s">
        <v>205</v>
      </c>
      <c r="B72" s="135">
        <v>3140</v>
      </c>
      <c r="C72" s="135">
        <v>470</v>
      </c>
      <c r="D72" s="325">
        <f>SUM('[2]Ф.7(ЗФ).1:Ф.7(ЗФ).50'!D72)</f>
        <v>0</v>
      </c>
      <c r="E72" s="325">
        <f>SUM('[2]Ф.7(ЗФ).1:Ф.7(ЗФ).50'!E72)</f>
        <v>0</v>
      </c>
      <c r="F72" s="325">
        <f>SUM('[2]Ф.7(ЗФ).1:Ф.7(ЗФ).50'!F72)</f>
        <v>0</v>
      </c>
      <c r="G72" s="325">
        <f>SUM('[2]Ф.7(ЗФ).1:Ф.7(ЗФ).50'!G72)</f>
        <v>0</v>
      </c>
      <c r="H72" s="325">
        <f>SUM('[2]Ф.7(ЗФ).1:Ф.7(ЗФ).50'!H72)</f>
        <v>0</v>
      </c>
      <c r="I72" s="325">
        <f>SUM('[2]Ф.7(ЗФ).1:Ф.7(ЗФ).50'!I72)</f>
        <v>0</v>
      </c>
      <c r="J72" s="325">
        <f>SUM('[2]Ф.7(ЗФ).1:Ф.7(ЗФ).50'!J72)</f>
        <v>0</v>
      </c>
      <c r="K72" s="325">
        <f>SUM('[2]Ф.7(ЗФ).1:Ф.7(ЗФ).50'!K72)</f>
        <v>0</v>
      </c>
      <c r="L72" s="325">
        <f>SUM('[2]Ф.7(ЗФ).1:Ф.7(ЗФ).50'!L72)</f>
        <v>0</v>
      </c>
      <c r="M72" s="325">
        <f>SUM('[2]Ф.7(ЗФ).1:Ф.7(ЗФ).50'!M72)</f>
        <v>0</v>
      </c>
    </row>
    <row r="73" spans="1:13" s="298" customFormat="1" ht="12.6" thickTop="1" thickBot="1" x14ac:dyDescent="0.25">
      <c r="A73" s="219" t="s">
        <v>206</v>
      </c>
      <c r="B73" s="125">
        <v>3141</v>
      </c>
      <c r="C73" s="125">
        <v>480</v>
      </c>
      <c r="D73" s="325">
        <f>SUM('[2]Ф.7(ЗФ).1:Ф.7(ЗФ).50'!D73)</f>
        <v>0</v>
      </c>
      <c r="E73" s="325">
        <f>SUM('[2]Ф.7(ЗФ).1:Ф.7(ЗФ).50'!E73)</f>
        <v>0</v>
      </c>
      <c r="F73" s="325">
        <f>SUM('[2]Ф.7(ЗФ).1:Ф.7(ЗФ).50'!F73)</f>
        <v>0</v>
      </c>
      <c r="G73" s="325">
        <f>SUM('[2]Ф.7(ЗФ).1:Ф.7(ЗФ).50'!G73)</f>
        <v>0</v>
      </c>
      <c r="H73" s="325">
        <f>SUM('[2]Ф.7(ЗФ).1:Ф.7(ЗФ).50'!H73)</f>
        <v>0</v>
      </c>
      <c r="I73" s="325">
        <f>SUM('[2]Ф.7(ЗФ).1:Ф.7(ЗФ).50'!I73)</f>
        <v>0</v>
      </c>
      <c r="J73" s="325">
        <f>SUM('[2]Ф.7(ЗФ).1:Ф.7(ЗФ).50'!J73)</f>
        <v>0</v>
      </c>
      <c r="K73" s="325">
        <f>SUM('[2]Ф.7(ЗФ).1:Ф.7(ЗФ).50'!K73)</f>
        <v>0</v>
      </c>
      <c r="L73" s="325">
        <f>SUM('[2]Ф.7(ЗФ).1:Ф.7(ЗФ).50'!L73)</f>
        <v>0</v>
      </c>
      <c r="M73" s="325">
        <f>SUM('[2]Ф.7(ЗФ).1:Ф.7(ЗФ).50'!M73)</f>
        <v>0</v>
      </c>
    </row>
    <row r="74" spans="1:13" s="298" customFormat="1" ht="12.6" thickTop="1" thickBot="1" x14ac:dyDescent="0.25">
      <c r="A74" s="219" t="s">
        <v>284</v>
      </c>
      <c r="B74" s="125">
        <v>3142</v>
      </c>
      <c r="C74" s="125">
        <v>490</v>
      </c>
      <c r="D74" s="325">
        <f>SUM('[2]Ф.7(ЗФ).1:Ф.7(ЗФ).50'!D74)</f>
        <v>0</v>
      </c>
      <c r="E74" s="325">
        <f>SUM('[2]Ф.7(ЗФ).1:Ф.7(ЗФ).50'!E74)</f>
        <v>0</v>
      </c>
      <c r="F74" s="325">
        <f>SUM('[2]Ф.7(ЗФ).1:Ф.7(ЗФ).50'!F74)</f>
        <v>0</v>
      </c>
      <c r="G74" s="325">
        <f>SUM('[2]Ф.7(ЗФ).1:Ф.7(ЗФ).50'!G74)</f>
        <v>0</v>
      </c>
      <c r="H74" s="325">
        <f>SUM('[2]Ф.7(ЗФ).1:Ф.7(ЗФ).50'!H74)</f>
        <v>0</v>
      </c>
      <c r="I74" s="325">
        <f>SUM('[2]Ф.7(ЗФ).1:Ф.7(ЗФ).50'!I74)</f>
        <v>0</v>
      </c>
      <c r="J74" s="325">
        <f>SUM('[2]Ф.7(ЗФ).1:Ф.7(ЗФ).50'!J74)</f>
        <v>0</v>
      </c>
      <c r="K74" s="325">
        <f>SUM('[2]Ф.7(ЗФ).1:Ф.7(ЗФ).50'!K74)</f>
        <v>0</v>
      </c>
      <c r="L74" s="325">
        <f>SUM('[2]Ф.7(ЗФ).1:Ф.7(ЗФ).50'!L74)</f>
        <v>0</v>
      </c>
      <c r="M74" s="325">
        <f>SUM('[2]Ф.7(ЗФ).1:Ф.7(ЗФ).50'!M74)</f>
        <v>0</v>
      </c>
    </row>
    <row r="75" spans="1:13" s="298" customFormat="1" ht="12.6" thickTop="1" thickBot="1" x14ac:dyDescent="0.25">
      <c r="A75" s="219" t="s">
        <v>208</v>
      </c>
      <c r="B75" s="125">
        <v>3143</v>
      </c>
      <c r="C75" s="125">
        <v>500</v>
      </c>
      <c r="D75" s="325">
        <f>SUM('[2]Ф.7(ЗФ).1:Ф.7(ЗФ).50'!D75)</f>
        <v>0</v>
      </c>
      <c r="E75" s="325">
        <f>SUM('[2]Ф.7(ЗФ).1:Ф.7(ЗФ).50'!E75)</f>
        <v>0</v>
      </c>
      <c r="F75" s="325">
        <f>SUM('[2]Ф.7(ЗФ).1:Ф.7(ЗФ).50'!F75)</f>
        <v>0</v>
      </c>
      <c r="G75" s="325">
        <f>SUM('[2]Ф.7(ЗФ).1:Ф.7(ЗФ).50'!G75)</f>
        <v>0</v>
      </c>
      <c r="H75" s="325">
        <f>SUM('[2]Ф.7(ЗФ).1:Ф.7(ЗФ).50'!H75)</f>
        <v>0</v>
      </c>
      <c r="I75" s="325">
        <f>SUM('[2]Ф.7(ЗФ).1:Ф.7(ЗФ).50'!I75)</f>
        <v>0</v>
      </c>
      <c r="J75" s="325">
        <f>SUM('[2]Ф.7(ЗФ).1:Ф.7(ЗФ).50'!J75)</f>
        <v>0</v>
      </c>
      <c r="K75" s="325">
        <f>SUM('[2]Ф.7(ЗФ).1:Ф.7(ЗФ).50'!K75)</f>
        <v>0</v>
      </c>
      <c r="L75" s="325">
        <f>SUM('[2]Ф.7(ЗФ).1:Ф.7(ЗФ).50'!L75)</f>
        <v>0</v>
      </c>
      <c r="M75" s="325">
        <f>SUM('[2]Ф.7(ЗФ).1:Ф.7(ЗФ).50'!M75)</f>
        <v>0</v>
      </c>
    </row>
    <row r="76" spans="1:13" s="298" customFormat="1" ht="11.4" thickTop="1" thickBot="1" x14ac:dyDescent="0.25">
      <c r="A76" s="134" t="s">
        <v>209</v>
      </c>
      <c r="B76" s="135">
        <v>3150</v>
      </c>
      <c r="C76" s="135">
        <v>510</v>
      </c>
      <c r="D76" s="325">
        <f>SUM('[2]Ф.7(ЗФ).1:Ф.7(ЗФ).50'!D76)</f>
        <v>0</v>
      </c>
      <c r="E76" s="325">
        <f>SUM('[2]Ф.7(ЗФ).1:Ф.7(ЗФ).50'!E76)</f>
        <v>0</v>
      </c>
      <c r="F76" s="325">
        <f>SUM('[2]Ф.7(ЗФ).1:Ф.7(ЗФ).50'!F76)</f>
        <v>0</v>
      </c>
      <c r="G76" s="325">
        <f>SUM('[2]Ф.7(ЗФ).1:Ф.7(ЗФ).50'!G76)</f>
        <v>0</v>
      </c>
      <c r="H76" s="325">
        <f>SUM('[2]Ф.7(ЗФ).1:Ф.7(ЗФ).50'!H76)</f>
        <v>0</v>
      </c>
      <c r="I76" s="325">
        <f>SUM('[2]Ф.7(ЗФ).1:Ф.7(ЗФ).50'!I76)</f>
        <v>0</v>
      </c>
      <c r="J76" s="325">
        <f>SUM('[2]Ф.7(ЗФ).1:Ф.7(ЗФ).50'!J76)</f>
        <v>0</v>
      </c>
      <c r="K76" s="325">
        <f>SUM('[2]Ф.7(ЗФ).1:Ф.7(ЗФ).50'!K76)</f>
        <v>0</v>
      </c>
      <c r="L76" s="325">
        <f>SUM('[2]Ф.7(ЗФ).1:Ф.7(ЗФ).50'!L76)</f>
        <v>0</v>
      </c>
      <c r="M76" s="325">
        <f>SUM('[2]Ф.7(ЗФ).1:Ф.7(ЗФ).50'!M76)</f>
        <v>0</v>
      </c>
    </row>
    <row r="77" spans="1:13" s="298" customFormat="1" ht="11.4" thickTop="1" thickBot="1" x14ac:dyDescent="0.25">
      <c r="A77" s="134" t="s">
        <v>210</v>
      </c>
      <c r="B77" s="135">
        <v>3160</v>
      </c>
      <c r="C77" s="135">
        <v>520</v>
      </c>
      <c r="D77" s="325">
        <f>SUM('[2]Ф.7(ЗФ).1:Ф.7(ЗФ).50'!D77)</f>
        <v>0</v>
      </c>
      <c r="E77" s="325">
        <f>SUM('[2]Ф.7(ЗФ).1:Ф.7(ЗФ).50'!E77)</f>
        <v>0</v>
      </c>
      <c r="F77" s="325">
        <f>SUM('[2]Ф.7(ЗФ).1:Ф.7(ЗФ).50'!F77)</f>
        <v>0</v>
      </c>
      <c r="G77" s="325">
        <f>SUM('[2]Ф.7(ЗФ).1:Ф.7(ЗФ).50'!G77)</f>
        <v>0</v>
      </c>
      <c r="H77" s="325">
        <f>SUM('[2]Ф.7(ЗФ).1:Ф.7(ЗФ).50'!H77)</f>
        <v>0</v>
      </c>
      <c r="I77" s="325">
        <f>SUM('[2]Ф.7(ЗФ).1:Ф.7(ЗФ).50'!I77)</f>
        <v>0</v>
      </c>
      <c r="J77" s="325">
        <f>SUM('[2]Ф.7(ЗФ).1:Ф.7(ЗФ).50'!J77)</f>
        <v>0</v>
      </c>
      <c r="K77" s="325">
        <f>SUM('[2]Ф.7(ЗФ).1:Ф.7(ЗФ).50'!K77)</f>
        <v>0</v>
      </c>
      <c r="L77" s="325">
        <f>SUM('[2]Ф.7(ЗФ).1:Ф.7(ЗФ).50'!L77)</f>
        <v>0</v>
      </c>
      <c r="M77" s="325">
        <f>SUM('[2]Ф.7(ЗФ).1:Ф.7(ЗФ).50'!M77)</f>
        <v>0</v>
      </c>
    </row>
    <row r="78" spans="1:13" s="298" customFormat="1" ht="12" customHeight="1" thickTop="1" thickBot="1" x14ac:dyDescent="0.25">
      <c r="A78" s="133" t="s">
        <v>211</v>
      </c>
      <c r="B78" s="64">
        <v>3200</v>
      </c>
      <c r="C78" s="64">
        <v>530</v>
      </c>
      <c r="D78" s="325">
        <f>SUM('[2]Ф.7(ЗФ).1:Ф.7(ЗФ).50'!D78)</f>
        <v>0</v>
      </c>
      <c r="E78" s="325">
        <f>SUM('[2]Ф.7(ЗФ).1:Ф.7(ЗФ).50'!E78)</f>
        <v>0</v>
      </c>
      <c r="F78" s="325">
        <f>SUM('[2]Ф.7(ЗФ).1:Ф.7(ЗФ).50'!F78)</f>
        <v>0</v>
      </c>
      <c r="G78" s="325">
        <f>SUM('[2]Ф.7(ЗФ).1:Ф.7(ЗФ).50'!G78)</f>
        <v>0</v>
      </c>
      <c r="H78" s="325">
        <f>SUM('[2]Ф.7(ЗФ).1:Ф.7(ЗФ).50'!H78)</f>
        <v>0</v>
      </c>
      <c r="I78" s="325">
        <f>SUM('[2]Ф.7(ЗФ).1:Ф.7(ЗФ).50'!I78)</f>
        <v>0</v>
      </c>
      <c r="J78" s="325">
        <f>SUM('[2]Ф.7(ЗФ).1:Ф.7(ЗФ).50'!J78)</f>
        <v>0</v>
      </c>
      <c r="K78" s="325">
        <f>SUM('[2]Ф.7(ЗФ).1:Ф.7(ЗФ).50'!K78)</f>
        <v>0</v>
      </c>
      <c r="L78" s="325">
        <f>SUM('[2]Ф.7(ЗФ).1:Ф.7(ЗФ).50'!L78)</f>
        <v>0</v>
      </c>
      <c r="M78" s="325">
        <f>SUM('[2]Ф.7(ЗФ).1:Ф.7(ЗФ).50'!M78)</f>
        <v>0</v>
      </c>
    </row>
    <row r="79" spans="1:13" s="298" customFormat="1" ht="11.4" thickTop="1" thickBot="1" x14ac:dyDescent="0.25">
      <c r="A79" s="137" t="s">
        <v>285</v>
      </c>
      <c r="B79" s="135">
        <v>3210</v>
      </c>
      <c r="C79" s="135">
        <v>540</v>
      </c>
      <c r="D79" s="325">
        <f>SUM('[2]Ф.7(ЗФ).1:Ф.7(ЗФ).50'!D79)</f>
        <v>0</v>
      </c>
      <c r="E79" s="325">
        <f>SUM('[2]Ф.7(ЗФ).1:Ф.7(ЗФ).50'!E79)</f>
        <v>0</v>
      </c>
      <c r="F79" s="325">
        <f>SUM('[2]Ф.7(ЗФ).1:Ф.7(ЗФ).50'!F79)</f>
        <v>0</v>
      </c>
      <c r="G79" s="325">
        <f>SUM('[2]Ф.7(ЗФ).1:Ф.7(ЗФ).50'!G79)</f>
        <v>0</v>
      </c>
      <c r="H79" s="325">
        <f>SUM('[2]Ф.7(ЗФ).1:Ф.7(ЗФ).50'!H79)</f>
        <v>0</v>
      </c>
      <c r="I79" s="325">
        <f>SUM('[2]Ф.7(ЗФ).1:Ф.7(ЗФ).50'!I79)</f>
        <v>0</v>
      </c>
      <c r="J79" s="325">
        <f>SUM('[2]Ф.7(ЗФ).1:Ф.7(ЗФ).50'!J79)</f>
        <v>0</v>
      </c>
      <c r="K79" s="325">
        <f>SUM('[2]Ф.7(ЗФ).1:Ф.7(ЗФ).50'!K79)</f>
        <v>0</v>
      </c>
      <c r="L79" s="325">
        <f>SUM('[2]Ф.7(ЗФ).1:Ф.7(ЗФ).50'!L79)</f>
        <v>0</v>
      </c>
      <c r="M79" s="325">
        <f>SUM('[2]Ф.7(ЗФ).1:Ф.7(ЗФ).50'!M79)</f>
        <v>0</v>
      </c>
    </row>
    <row r="80" spans="1:13" s="298" customFormat="1" ht="11.4" thickTop="1" thickBot="1" x14ac:dyDescent="0.25">
      <c r="A80" s="137" t="s">
        <v>213</v>
      </c>
      <c r="B80" s="135">
        <v>3220</v>
      </c>
      <c r="C80" s="135">
        <v>550</v>
      </c>
      <c r="D80" s="325">
        <f>SUM('[2]Ф.7(ЗФ).1:Ф.7(ЗФ).50'!D80)</f>
        <v>0</v>
      </c>
      <c r="E80" s="325">
        <f>SUM('[2]Ф.7(ЗФ).1:Ф.7(ЗФ).50'!E80)</f>
        <v>0</v>
      </c>
      <c r="F80" s="325">
        <f>SUM('[2]Ф.7(ЗФ).1:Ф.7(ЗФ).50'!F80)</f>
        <v>0</v>
      </c>
      <c r="G80" s="325">
        <f>SUM('[2]Ф.7(ЗФ).1:Ф.7(ЗФ).50'!G80)</f>
        <v>0</v>
      </c>
      <c r="H80" s="325">
        <f>SUM('[2]Ф.7(ЗФ).1:Ф.7(ЗФ).50'!H80)</f>
        <v>0</v>
      </c>
      <c r="I80" s="325">
        <f>SUM('[2]Ф.7(ЗФ).1:Ф.7(ЗФ).50'!I80)</f>
        <v>0</v>
      </c>
      <c r="J80" s="325">
        <f>SUM('[2]Ф.7(ЗФ).1:Ф.7(ЗФ).50'!J80)</f>
        <v>0</v>
      </c>
      <c r="K80" s="325">
        <f>SUM('[2]Ф.7(ЗФ).1:Ф.7(ЗФ).50'!K80)</f>
        <v>0</v>
      </c>
      <c r="L80" s="325">
        <f>SUM('[2]Ф.7(ЗФ).1:Ф.7(ЗФ).50'!L80)</f>
        <v>0</v>
      </c>
      <c r="M80" s="325">
        <f>SUM('[2]Ф.7(ЗФ).1:Ф.7(ЗФ).50'!M80)</f>
        <v>0</v>
      </c>
    </row>
    <row r="81" spans="1:13" s="298" customFormat="1" ht="12.75" customHeight="1" thickTop="1" thickBot="1" x14ac:dyDescent="0.25">
      <c r="A81" s="134" t="s">
        <v>214</v>
      </c>
      <c r="B81" s="135">
        <v>3230</v>
      </c>
      <c r="C81" s="135">
        <v>560</v>
      </c>
      <c r="D81" s="325">
        <f>SUM('[2]Ф.7(ЗФ).1:Ф.7(ЗФ).50'!D81)</f>
        <v>0</v>
      </c>
      <c r="E81" s="325">
        <f>SUM('[2]Ф.7(ЗФ).1:Ф.7(ЗФ).50'!E81)</f>
        <v>0</v>
      </c>
      <c r="F81" s="325">
        <f>SUM('[2]Ф.7(ЗФ).1:Ф.7(ЗФ).50'!F81)</f>
        <v>0</v>
      </c>
      <c r="G81" s="325">
        <f>SUM('[2]Ф.7(ЗФ).1:Ф.7(ЗФ).50'!G81)</f>
        <v>0</v>
      </c>
      <c r="H81" s="325">
        <f>SUM('[2]Ф.7(ЗФ).1:Ф.7(ЗФ).50'!H81)</f>
        <v>0</v>
      </c>
      <c r="I81" s="325">
        <f>SUM('[2]Ф.7(ЗФ).1:Ф.7(ЗФ).50'!I81)</f>
        <v>0</v>
      </c>
      <c r="J81" s="325">
        <f>SUM('[2]Ф.7(ЗФ).1:Ф.7(ЗФ).50'!J81)</f>
        <v>0</v>
      </c>
      <c r="K81" s="325">
        <f>SUM('[2]Ф.7(ЗФ).1:Ф.7(ЗФ).50'!K81)</f>
        <v>0</v>
      </c>
      <c r="L81" s="325">
        <f>SUM('[2]Ф.7(ЗФ).1:Ф.7(ЗФ).50'!L81)</f>
        <v>0</v>
      </c>
      <c r="M81" s="325">
        <f>SUM('[2]Ф.7(ЗФ).1:Ф.7(ЗФ).50'!M81)</f>
        <v>0</v>
      </c>
    </row>
    <row r="82" spans="1:13" s="298" customFormat="1" ht="11.4" thickTop="1" thickBot="1" x14ac:dyDescent="0.25">
      <c r="A82" s="134" t="s">
        <v>215</v>
      </c>
      <c r="B82" s="135">
        <v>3240</v>
      </c>
      <c r="C82" s="135">
        <v>570</v>
      </c>
      <c r="D82" s="325">
        <f>SUM('[2]Ф.7(ЗФ).1:Ф.7(ЗФ).50'!D82)</f>
        <v>0</v>
      </c>
      <c r="E82" s="325">
        <f>SUM('[2]Ф.7(ЗФ).1:Ф.7(ЗФ).50'!E82)</f>
        <v>0</v>
      </c>
      <c r="F82" s="325">
        <f>SUM('[2]Ф.7(ЗФ).1:Ф.7(ЗФ).50'!F82)</f>
        <v>0</v>
      </c>
      <c r="G82" s="325">
        <f>SUM('[2]Ф.7(ЗФ).1:Ф.7(ЗФ).50'!G82)</f>
        <v>0</v>
      </c>
      <c r="H82" s="325">
        <f>SUM('[2]Ф.7(ЗФ).1:Ф.7(ЗФ).50'!H82)</f>
        <v>0</v>
      </c>
      <c r="I82" s="325">
        <f>SUM('[2]Ф.7(ЗФ).1:Ф.7(ЗФ).50'!I82)</f>
        <v>0</v>
      </c>
      <c r="J82" s="325">
        <f>SUM('[2]Ф.7(ЗФ).1:Ф.7(ЗФ).50'!J82)</f>
        <v>0</v>
      </c>
      <c r="K82" s="325">
        <f>SUM('[2]Ф.7(ЗФ).1:Ф.7(ЗФ).50'!K82)</f>
        <v>0</v>
      </c>
      <c r="L82" s="325">
        <f>SUM('[2]Ф.7(ЗФ).1:Ф.7(ЗФ).50'!L82)</f>
        <v>0</v>
      </c>
      <c r="M82" s="325">
        <f>SUM('[2]Ф.7(ЗФ).1:Ф.7(ЗФ).50'!M82)</f>
        <v>0</v>
      </c>
    </row>
    <row r="83" spans="1:13" ht="4.5" hidden="1" customHeight="1" x14ac:dyDescent="0.25">
      <c r="A83" s="1"/>
      <c r="B83" s="1"/>
      <c r="C83" s="1"/>
      <c r="D83" s="1"/>
    </row>
    <row r="84" spans="1:13" ht="14.25" customHeight="1" thickTop="1" x14ac:dyDescent="0.25">
      <c r="A84" s="330" t="s">
        <v>286</v>
      </c>
      <c r="B84" s="331"/>
      <c r="C84" s="331"/>
      <c r="D84" s="331"/>
    </row>
    <row r="85" spans="1:13" x14ac:dyDescent="0.25">
      <c r="A85" s="332" t="str">
        <f>[2]ЗАПОЛНИТЬ!F30</f>
        <v xml:space="preserve">Керівник </v>
      </c>
      <c r="C85" s="332"/>
      <c r="D85" s="332"/>
      <c r="E85" s="332"/>
      <c r="F85" s="332"/>
      <c r="G85" s="333"/>
      <c r="H85" s="333"/>
      <c r="J85" s="334" t="str">
        <f>[2]ЗАПОЛНИТЬ!F26</f>
        <v>Л.О.Темченко</v>
      </c>
      <c r="K85" s="334"/>
      <c r="L85" s="334"/>
    </row>
    <row r="86" spans="1:13" x14ac:dyDescent="0.25">
      <c r="A86" s="332"/>
      <c r="C86" s="332"/>
      <c r="D86" s="332"/>
      <c r="E86" s="332"/>
      <c r="F86" s="332"/>
      <c r="G86" s="335" t="s">
        <v>115</v>
      </c>
      <c r="H86" s="335"/>
      <c r="J86" s="336" t="s">
        <v>116</v>
      </c>
      <c r="K86" s="336"/>
    </row>
    <row r="87" spans="1:13" x14ac:dyDescent="0.25">
      <c r="A87" s="332" t="str">
        <f>[2]ЗАПОЛНИТЬ!F31</f>
        <v>Головний бухгалтер</v>
      </c>
      <c r="C87" s="332"/>
      <c r="D87" s="332"/>
      <c r="E87" s="332"/>
      <c r="F87" s="332"/>
      <c r="G87" s="333"/>
      <c r="H87" s="333"/>
      <c r="J87" s="334" t="str">
        <f>[2]ЗАПОЛНИТЬ!F28</f>
        <v>А.М.Трусевич</v>
      </c>
      <c r="K87" s="334"/>
      <c r="L87" s="334"/>
    </row>
    <row r="88" spans="1:13" x14ac:dyDescent="0.25">
      <c r="A88" s="295" t="str">
        <f>[2]ЗАПОЛНИТЬ!C19</f>
        <v>"11" квітня 2016 року</v>
      </c>
      <c r="C88" s="332"/>
      <c r="D88" s="332"/>
      <c r="E88" s="332"/>
      <c r="F88" s="332"/>
      <c r="G88" s="335" t="s">
        <v>115</v>
      </c>
      <c r="H88" s="335"/>
      <c r="J88" s="336" t="s">
        <v>116</v>
      </c>
      <c r="K88" s="336"/>
      <c r="L88" s="337"/>
    </row>
    <row r="89" spans="1:13" x14ac:dyDescent="0.25">
      <c r="A89" s="298" t="s">
        <v>287</v>
      </c>
    </row>
  </sheetData>
  <mergeCells count="43">
    <mergeCell ref="G87:H87"/>
    <mergeCell ref="J87:L87"/>
    <mergeCell ref="G88:H88"/>
    <mergeCell ref="J88:K88"/>
    <mergeCell ref="K22:K24"/>
    <mergeCell ref="A84:D84"/>
    <mergeCell ref="G85:H85"/>
    <mergeCell ref="J85:L85"/>
    <mergeCell ref="G86:H86"/>
    <mergeCell ref="J86:K86"/>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6640625" style="1" customWidth="1"/>
    <col min="2" max="2" width="4.6640625" style="1" customWidth="1"/>
    <col min="3" max="3" width="3.88671875" style="1" customWidth="1"/>
    <col min="4" max="4" width="7.5546875" style="1" customWidth="1"/>
    <col min="5" max="5" width="9.109375" style="1"/>
    <col min="6" max="6" width="8.109375" style="1" customWidth="1"/>
    <col min="7" max="7" width="7.44140625" style="1" customWidth="1"/>
    <col min="8" max="8" width="8.88671875" style="1" customWidth="1"/>
    <col min="9" max="9" width="8.5546875" style="1" customWidth="1"/>
    <col min="10" max="10" width="8.109375" style="1" customWidth="1"/>
    <col min="11" max="11" width="9.44140625" style="1" customWidth="1"/>
    <col min="12" max="12" width="6.6640625" style="1" customWidth="1"/>
    <col min="13" max="13" width="11.44140625" style="1" customWidth="1"/>
    <col min="14" max="256" width="9.109375" style="1"/>
    <col min="257" max="257" width="61.6640625" style="1" customWidth="1"/>
    <col min="258" max="258" width="4.6640625" style="1" customWidth="1"/>
    <col min="259" max="259" width="3.88671875" style="1" customWidth="1"/>
    <col min="260" max="260" width="7.5546875" style="1" customWidth="1"/>
    <col min="261" max="261" width="9.109375" style="1"/>
    <col min="262" max="262" width="8.109375" style="1" customWidth="1"/>
    <col min="263" max="263" width="7.44140625" style="1" customWidth="1"/>
    <col min="264" max="264" width="8.88671875" style="1" customWidth="1"/>
    <col min="265" max="265" width="8.5546875" style="1" customWidth="1"/>
    <col min="266" max="266" width="8.109375" style="1" customWidth="1"/>
    <col min="267" max="267" width="9.44140625" style="1" customWidth="1"/>
    <col min="268" max="268" width="6.6640625" style="1" customWidth="1"/>
    <col min="269" max="269" width="11.44140625" style="1" customWidth="1"/>
    <col min="270" max="512" width="9.109375" style="1"/>
    <col min="513" max="513" width="61.6640625" style="1" customWidth="1"/>
    <col min="514" max="514" width="4.6640625" style="1" customWidth="1"/>
    <col min="515" max="515" width="3.88671875" style="1" customWidth="1"/>
    <col min="516" max="516" width="7.5546875" style="1" customWidth="1"/>
    <col min="517" max="517" width="9.109375" style="1"/>
    <col min="518" max="518" width="8.109375" style="1" customWidth="1"/>
    <col min="519" max="519" width="7.44140625" style="1" customWidth="1"/>
    <col min="520" max="520" width="8.88671875" style="1" customWidth="1"/>
    <col min="521" max="521" width="8.5546875" style="1" customWidth="1"/>
    <col min="522" max="522" width="8.109375" style="1" customWidth="1"/>
    <col min="523" max="523" width="9.44140625" style="1" customWidth="1"/>
    <col min="524" max="524" width="6.6640625" style="1" customWidth="1"/>
    <col min="525" max="525" width="11.44140625" style="1" customWidth="1"/>
    <col min="526" max="768" width="9.109375" style="1"/>
    <col min="769" max="769" width="61.6640625" style="1" customWidth="1"/>
    <col min="770" max="770" width="4.6640625" style="1" customWidth="1"/>
    <col min="771" max="771" width="3.88671875" style="1" customWidth="1"/>
    <col min="772" max="772" width="7.5546875" style="1" customWidth="1"/>
    <col min="773" max="773" width="9.109375" style="1"/>
    <col min="774" max="774" width="8.109375" style="1" customWidth="1"/>
    <col min="775" max="775" width="7.44140625" style="1" customWidth="1"/>
    <col min="776" max="776" width="8.88671875" style="1" customWidth="1"/>
    <col min="777" max="777" width="8.5546875" style="1" customWidth="1"/>
    <col min="778" max="778" width="8.109375" style="1" customWidth="1"/>
    <col min="779" max="779" width="9.44140625" style="1" customWidth="1"/>
    <col min="780" max="780" width="6.6640625" style="1" customWidth="1"/>
    <col min="781" max="781" width="11.44140625" style="1" customWidth="1"/>
    <col min="782" max="1024" width="9.109375" style="1"/>
    <col min="1025" max="1025" width="61.6640625" style="1" customWidth="1"/>
    <col min="1026" max="1026" width="4.6640625" style="1" customWidth="1"/>
    <col min="1027" max="1027" width="3.88671875" style="1" customWidth="1"/>
    <col min="1028" max="1028" width="7.5546875" style="1" customWidth="1"/>
    <col min="1029" max="1029" width="9.109375" style="1"/>
    <col min="1030" max="1030" width="8.109375" style="1" customWidth="1"/>
    <col min="1031" max="1031" width="7.44140625" style="1" customWidth="1"/>
    <col min="1032" max="1032" width="8.88671875" style="1" customWidth="1"/>
    <col min="1033" max="1033" width="8.5546875" style="1" customWidth="1"/>
    <col min="1034" max="1034" width="8.109375" style="1" customWidth="1"/>
    <col min="1035" max="1035" width="9.44140625" style="1" customWidth="1"/>
    <col min="1036" max="1036" width="6.6640625" style="1" customWidth="1"/>
    <col min="1037" max="1037" width="11.44140625" style="1" customWidth="1"/>
    <col min="1038" max="1280" width="9.109375" style="1"/>
    <col min="1281" max="1281" width="61.6640625" style="1" customWidth="1"/>
    <col min="1282" max="1282" width="4.6640625" style="1" customWidth="1"/>
    <col min="1283" max="1283" width="3.88671875" style="1" customWidth="1"/>
    <col min="1284" max="1284" width="7.5546875" style="1" customWidth="1"/>
    <col min="1285" max="1285" width="9.109375" style="1"/>
    <col min="1286" max="1286" width="8.109375" style="1" customWidth="1"/>
    <col min="1287" max="1287" width="7.44140625" style="1" customWidth="1"/>
    <col min="1288" max="1288" width="8.88671875" style="1" customWidth="1"/>
    <col min="1289" max="1289" width="8.5546875" style="1" customWidth="1"/>
    <col min="1290" max="1290" width="8.109375" style="1" customWidth="1"/>
    <col min="1291" max="1291" width="9.44140625" style="1" customWidth="1"/>
    <col min="1292" max="1292" width="6.6640625" style="1" customWidth="1"/>
    <col min="1293" max="1293" width="11.44140625" style="1" customWidth="1"/>
    <col min="1294" max="1536" width="9.109375" style="1"/>
    <col min="1537" max="1537" width="61.6640625" style="1" customWidth="1"/>
    <col min="1538" max="1538" width="4.6640625" style="1" customWidth="1"/>
    <col min="1539" max="1539" width="3.88671875" style="1" customWidth="1"/>
    <col min="1540" max="1540" width="7.5546875" style="1" customWidth="1"/>
    <col min="1541" max="1541" width="9.109375" style="1"/>
    <col min="1542" max="1542" width="8.109375" style="1" customWidth="1"/>
    <col min="1543" max="1543" width="7.44140625" style="1" customWidth="1"/>
    <col min="1544" max="1544" width="8.88671875" style="1" customWidth="1"/>
    <col min="1545" max="1545" width="8.5546875" style="1" customWidth="1"/>
    <col min="1546" max="1546" width="8.109375" style="1" customWidth="1"/>
    <col min="1547" max="1547" width="9.44140625" style="1" customWidth="1"/>
    <col min="1548" max="1548" width="6.6640625" style="1" customWidth="1"/>
    <col min="1549" max="1549" width="11.44140625" style="1" customWidth="1"/>
    <col min="1550" max="1792" width="9.109375" style="1"/>
    <col min="1793" max="1793" width="61.6640625" style="1" customWidth="1"/>
    <col min="1794" max="1794" width="4.6640625" style="1" customWidth="1"/>
    <col min="1795" max="1795" width="3.88671875" style="1" customWidth="1"/>
    <col min="1796" max="1796" width="7.5546875" style="1" customWidth="1"/>
    <col min="1797" max="1797" width="9.109375" style="1"/>
    <col min="1798" max="1798" width="8.109375" style="1" customWidth="1"/>
    <col min="1799" max="1799" width="7.44140625" style="1" customWidth="1"/>
    <col min="1800" max="1800" width="8.88671875" style="1" customWidth="1"/>
    <col min="1801" max="1801" width="8.5546875" style="1" customWidth="1"/>
    <col min="1802" max="1802" width="8.109375" style="1" customWidth="1"/>
    <col min="1803" max="1803" width="9.44140625" style="1" customWidth="1"/>
    <col min="1804" max="1804" width="6.6640625" style="1" customWidth="1"/>
    <col min="1805" max="1805" width="11.44140625" style="1" customWidth="1"/>
    <col min="1806" max="2048" width="9.109375" style="1"/>
    <col min="2049" max="2049" width="61.6640625" style="1" customWidth="1"/>
    <col min="2050" max="2050" width="4.6640625" style="1" customWidth="1"/>
    <col min="2051" max="2051" width="3.88671875" style="1" customWidth="1"/>
    <col min="2052" max="2052" width="7.5546875" style="1" customWidth="1"/>
    <col min="2053" max="2053" width="9.109375" style="1"/>
    <col min="2054" max="2054" width="8.109375" style="1" customWidth="1"/>
    <col min="2055" max="2055" width="7.44140625" style="1" customWidth="1"/>
    <col min="2056" max="2056" width="8.88671875" style="1" customWidth="1"/>
    <col min="2057" max="2057" width="8.5546875" style="1" customWidth="1"/>
    <col min="2058" max="2058" width="8.109375" style="1" customWidth="1"/>
    <col min="2059" max="2059" width="9.44140625" style="1" customWidth="1"/>
    <col min="2060" max="2060" width="6.6640625" style="1" customWidth="1"/>
    <col min="2061" max="2061" width="11.44140625" style="1" customWidth="1"/>
    <col min="2062" max="2304" width="9.109375" style="1"/>
    <col min="2305" max="2305" width="61.6640625" style="1" customWidth="1"/>
    <col min="2306" max="2306" width="4.6640625" style="1" customWidth="1"/>
    <col min="2307" max="2307" width="3.88671875" style="1" customWidth="1"/>
    <col min="2308" max="2308" width="7.5546875" style="1" customWidth="1"/>
    <col min="2309" max="2309" width="9.109375" style="1"/>
    <col min="2310" max="2310" width="8.109375" style="1" customWidth="1"/>
    <col min="2311" max="2311" width="7.44140625" style="1" customWidth="1"/>
    <col min="2312" max="2312" width="8.88671875" style="1" customWidth="1"/>
    <col min="2313" max="2313" width="8.5546875" style="1" customWidth="1"/>
    <col min="2314" max="2314" width="8.109375" style="1" customWidth="1"/>
    <col min="2315" max="2315" width="9.44140625" style="1" customWidth="1"/>
    <col min="2316" max="2316" width="6.6640625" style="1" customWidth="1"/>
    <col min="2317" max="2317" width="11.44140625" style="1" customWidth="1"/>
    <col min="2318" max="2560" width="9.109375" style="1"/>
    <col min="2561" max="2561" width="61.6640625" style="1" customWidth="1"/>
    <col min="2562" max="2562" width="4.6640625" style="1" customWidth="1"/>
    <col min="2563" max="2563" width="3.88671875" style="1" customWidth="1"/>
    <col min="2564" max="2564" width="7.5546875" style="1" customWidth="1"/>
    <col min="2565" max="2565" width="9.109375" style="1"/>
    <col min="2566" max="2566" width="8.109375" style="1" customWidth="1"/>
    <col min="2567" max="2567" width="7.44140625" style="1" customWidth="1"/>
    <col min="2568" max="2568" width="8.88671875" style="1" customWidth="1"/>
    <col min="2569" max="2569" width="8.5546875" style="1" customWidth="1"/>
    <col min="2570" max="2570" width="8.109375" style="1" customWidth="1"/>
    <col min="2571" max="2571" width="9.44140625" style="1" customWidth="1"/>
    <col min="2572" max="2572" width="6.6640625" style="1" customWidth="1"/>
    <col min="2573" max="2573" width="11.44140625" style="1" customWidth="1"/>
    <col min="2574" max="2816" width="9.109375" style="1"/>
    <col min="2817" max="2817" width="61.6640625" style="1" customWidth="1"/>
    <col min="2818" max="2818" width="4.6640625" style="1" customWidth="1"/>
    <col min="2819" max="2819" width="3.88671875" style="1" customWidth="1"/>
    <col min="2820" max="2820" width="7.5546875" style="1" customWidth="1"/>
    <col min="2821" max="2821" width="9.109375" style="1"/>
    <col min="2822" max="2822" width="8.109375" style="1" customWidth="1"/>
    <col min="2823" max="2823" width="7.44140625" style="1" customWidth="1"/>
    <col min="2824" max="2824" width="8.88671875" style="1" customWidth="1"/>
    <col min="2825" max="2825" width="8.5546875" style="1" customWidth="1"/>
    <col min="2826" max="2826" width="8.109375" style="1" customWidth="1"/>
    <col min="2827" max="2827" width="9.44140625" style="1" customWidth="1"/>
    <col min="2828" max="2828" width="6.6640625" style="1" customWidth="1"/>
    <col min="2829" max="2829" width="11.44140625" style="1" customWidth="1"/>
    <col min="2830" max="3072" width="9.109375" style="1"/>
    <col min="3073" max="3073" width="61.6640625" style="1" customWidth="1"/>
    <col min="3074" max="3074" width="4.6640625" style="1" customWidth="1"/>
    <col min="3075" max="3075" width="3.88671875" style="1" customWidth="1"/>
    <col min="3076" max="3076" width="7.5546875" style="1" customWidth="1"/>
    <col min="3077" max="3077" width="9.109375" style="1"/>
    <col min="3078" max="3078" width="8.109375" style="1" customWidth="1"/>
    <col min="3079" max="3079" width="7.44140625" style="1" customWidth="1"/>
    <col min="3080" max="3080" width="8.88671875" style="1" customWidth="1"/>
    <col min="3081" max="3081" width="8.5546875" style="1" customWidth="1"/>
    <col min="3082" max="3082" width="8.109375" style="1" customWidth="1"/>
    <col min="3083" max="3083" width="9.44140625" style="1" customWidth="1"/>
    <col min="3084" max="3084" width="6.6640625" style="1" customWidth="1"/>
    <col min="3085" max="3085" width="11.44140625" style="1" customWidth="1"/>
    <col min="3086" max="3328" width="9.109375" style="1"/>
    <col min="3329" max="3329" width="61.6640625" style="1" customWidth="1"/>
    <col min="3330" max="3330" width="4.6640625" style="1" customWidth="1"/>
    <col min="3331" max="3331" width="3.88671875" style="1" customWidth="1"/>
    <col min="3332" max="3332" width="7.5546875" style="1" customWidth="1"/>
    <col min="3333" max="3333" width="9.109375" style="1"/>
    <col min="3334" max="3334" width="8.109375" style="1" customWidth="1"/>
    <col min="3335" max="3335" width="7.44140625" style="1" customWidth="1"/>
    <col min="3336" max="3336" width="8.88671875" style="1" customWidth="1"/>
    <col min="3337" max="3337" width="8.5546875" style="1" customWidth="1"/>
    <col min="3338" max="3338" width="8.109375" style="1" customWidth="1"/>
    <col min="3339" max="3339" width="9.44140625" style="1" customWidth="1"/>
    <col min="3340" max="3340" width="6.6640625" style="1" customWidth="1"/>
    <col min="3341" max="3341" width="11.44140625" style="1" customWidth="1"/>
    <col min="3342" max="3584" width="9.109375" style="1"/>
    <col min="3585" max="3585" width="61.6640625" style="1" customWidth="1"/>
    <col min="3586" max="3586" width="4.6640625" style="1" customWidth="1"/>
    <col min="3587" max="3587" width="3.88671875" style="1" customWidth="1"/>
    <col min="3588" max="3588" width="7.5546875" style="1" customWidth="1"/>
    <col min="3589" max="3589" width="9.109375" style="1"/>
    <col min="3590" max="3590" width="8.109375" style="1" customWidth="1"/>
    <col min="3591" max="3591" width="7.44140625" style="1" customWidth="1"/>
    <col min="3592" max="3592" width="8.88671875" style="1" customWidth="1"/>
    <col min="3593" max="3593" width="8.5546875" style="1" customWidth="1"/>
    <col min="3594" max="3594" width="8.109375" style="1" customWidth="1"/>
    <col min="3595" max="3595" width="9.44140625" style="1" customWidth="1"/>
    <col min="3596" max="3596" width="6.6640625" style="1" customWidth="1"/>
    <col min="3597" max="3597" width="11.44140625" style="1" customWidth="1"/>
    <col min="3598" max="3840" width="9.109375" style="1"/>
    <col min="3841" max="3841" width="61.6640625" style="1" customWidth="1"/>
    <col min="3842" max="3842" width="4.6640625" style="1" customWidth="1"/>
    <col min="3843" max="3843" width="3.88671875" style="1" customWidth="1"/>
    <col min="3844" max="3844" width="7.5546875" style="1" customWidth="1"/>
    <col min="3845" max="3845" width="9.109375" style="1"/>
    <col min="3846" max="3846" width="8.109375" style="1" customWidth="1"/>
    <col min="3847" max="3847" width="7.44140625" style="1" customWidth="1"/>
    <col min="3848" max="3848" width="8.88671875" style="1" customWidth="1"/>
    <col min="3849" max="3849" width="8.5546875" style="1" customWidth="1"/>
    <col min="3850" max="3850" width="8.109375" style="1" customWidth="1"/>
    <col min="3851" max="3851" width="9.44140625" style="1" customWidth="1"/>
    <col min="3852" max="3852" width="6.6640625" style="1" customWidth="1"/>
    <col min="3853" max="3853" width="11.44140625" style="1" customWidth="1"/>
    <col min="3854" max="4096" width="9.109375" style="1"/>
    <col min="4097" max="4097" width="61.6640625" style="1" customWidth="1"/>
    <col min="4098" max="4098" width="4.6640625" style="1" customWidth="1"/>
    <col min="4099" max="4099" width="3.88671875" style="1" customWidth="1"/>
    <col min="4100" max="4100" width="7.5546875" style="1" customWidth="1"/>
    <col min="4101" max="4101" width="9.109375" style="1"/>
    <col min="4102" max="4102" width="8.109375" style="1" customWidth="1"/>
    <col min="4103" max="4103" width="7.44140625" style="1" customWidth="1"/>
    <col min="4104" max="4104" width="8.88671875" style="1" customWidth="1"/>
    <col min="4105" max="4105" width="8.5546875" style="1" customWidth="1"/>
    <col min="4106" max="4106" width="8.109375" style="1" customWidth="1"/>
    <col min="4107" max="4107" width="9.44140625" style="1" customWidth="1"/>
    <col min="4108" max="4108" width="6.6640625" style="1" customWidth="1"/>
    <col min="4109" max="4109" width="11.44140625" style="1" customWidth="1"/>
    <col min="4110" max="4352" width="9.109375" style="1"/>
    <col min="4353" max="4353" width="61.6640625" style="1" customWidth="1"/>
    <col min="4354" max="4354" width="4.6640625" style="1" customWidth="1"/>
    <col min="4355" max="4355" width="3.88671875" style="1" customWidth="1"/>
    <col min="4356" max="4356" width="7.5546875" style="1" customWidth="1"/>
    <col min="4357" max="4357" width="9.109375" style="1"/>
    <col min="4358" max="4358" width="8.109375" style="1" customWidth="1"/>
    <col min="4359" max="4359" width="7.44140625" style="1" customWidth="1"/>
    <col min="4360" max="4360" width="8.88671875" style="1" customWidth="1"/>
    <col min="4361" max="4361" width="8.5546875" style="1" customWidth="1"/>
    <col min="4362" max="4362" width="8.109375" style="1" customWidth="1"/>
    <col min="4363" max="4363" width="9.44140625" style="1" customWidth="1"/>
    <col min="4364" max="4364" width="6.6640625" style="1" customWidth="1"/>
    <col min="4365" max="4365" width="11.44140625" style="1" customWidth="1"/>
    <col min="4366" max="4608" width="9.109375" style="1"/>
    <col min="4609" max="4609" width="61.6640625" style="1" customWidth="1"/>
    <col min="4610" max="4610" width="4.6640625" style="1" customWidth="1"/>
    <col min="4611" max="4611" width="3.88671875" style="1" customWidth="1"/>
    <col min="4612" max="4612" width="7.5546875" style="1" customWidth="1"/>
    <col min="4613" max="4613" width="9.109375" style="1"/>
    <col min="4614" max="4614" width="8.109375" style="1" customWidth="1"/>
    <col min="4615" max="4615" width="7.44140625" style="1" customWidth="1"/>
    <col min="4616" max="4616" width="8.88671875" style="1" customWidth="1"/>
    <col min="4617" max="4617" width="8.5546875" style="1" customWidth="1"/>
    <col min="4618" max="4618" width="8.109375" style="1" customWidth="1"/>
    <col min="4619" max="4619" width="9.44140625" style="1" customWidth="1"/>
    <col min="4620" max="4620" width="6.6640625" style="1" customWidth="1"/>
    <col min="4621" max="4621" width="11.44140625" style="1" customWidth="1"/>
    <col min="4622" max="4864" width="9.109375" style="1"/>
    <col min="4865" max="4865" width="61.6640625" style="1" customWidth="1"/>
    <col min="4866" max="4866" width="4.6640625" style="1" customWidth="1"/>
    <col min="4867" max="4867" width="3.88671875" style="1" customWidth="1"/>
    <col min="4868" max="4868" width="7.5546875" style="1" customWidth="1"/>
    <col min="4869" max="4869" width="9.109375" style="1"/>
    <col min="4870" max="4870" width="8.109375" style="1" customWidth="1"/>
    <col min="4871" max="4871" width="7.44140625" style="1" customWidth="1"/>
    <col min="4872" max="4872" width="8.88671875" style="1" customWidth="1"/>
    <col min="4873" max="4873" width="8.5546875" style="1" customWidth="1"/>
    <col min="4874" max="4874" width="8.109375" style="1" customWidth="1"/>
    <col min="4875" max="4875" width="9.44140625" style="1" customWidth="1"/>
    <col min="4876" max="4876" width="6.6640625" style="1" customWidth="1"/>
    <col min="4877" max="4877" width="11.44140625" style="1" customWidth="1"/>
    <col min="4878" max="5120" width="9.109375" style="1"/>
    <col min="5121" max="5121" width="61.6640625" style="1" customWidth="1"/>
    <col min="5122" max="5122" width="4.6640625" style="1" customWidth="1"/>
    <col min="5123" max="5123" width="3.88671875" style="1" customWidth="1"/>
    <col min="5124" max="5124" width="7.5546875" style="1" customWidth="1"/>
    <col min="5125" max="5125" width="9.109375" style="1"/>
    <col min="5126" max="5126" width="8.109375" style="1" customWidth="1"/>
    <col min="5127" max="5127" width="7.44140625" style="1" customWidth="1"/>
    <col min="5128" max="5128" width="8.88671875" style="1" customWidth="1"/>
    <col min="5129" max="5129" width="8.5546875" style="1" customWidth="1"/>
    <col min="5130" max="5130" width="8.109375" style="1" customWidth="1"/>
    <col min="5131" max="5131" width="9.44140625" style="1" customWidth="1"/>
    <col min="5132" max="5132" width="6.6640625" style="1" customWidth="1"/>
    <col min="5133" max="5133" width="11.44140625" style="1" customWidth="1"/>
    <col min="5134" max="5376" width="9.109375" style="1"/>
    <col min="5377" max="5377" width="61.6640625" style="1" customWidth="1"/>
    <col min="5378" max="5378" width="4.6640625" style="1" customWidth="1"/>
    <col min="5379" max="5379" width="3.88671875" style="1" customWidth="1"/>
    <col min="5380" max="5380" width="7.5546875" style="1" customWidth="1"/>
    <col min="5381" max="5381" width="9.109375" style="1"/>
    <col min="5382" max="5382" width="8.109375" style="1" customWidth="1"/>
    <col min="5383" max="5383" width="7.44140625" style="1" customWidth="1"/>
    <col min="5384" max="5384" width="8.88671875" style="1" customWidth="1"/>
    <col min="5385" max="5385" width="8.5546875" style="1" customWidth="1"/>
    <col min="5386" max="5386" width="8.109375" style="1" customWidth="1"/>
    <col min="5387" max="5387" width="9.44140625" style="1" customWidth="1"/>
    <col min="5388" max="5388" width="6.6640625" style="1" customWidth="1"/>
    <col min="5389" max="5389" width="11.44140625" style="1" customWidth="1"/>
    <col min="5390" max="5632" width="9.109375" style="1"/>
    <col min="5633" max="5633" width="61.6640625" style="1" customWidth="1"/>
    <col min="5634" max="5634" width="4.6640625" style="1" customWidth="1"/>
    <col min="5635" max="5635" width="3.88671875" style="1" customWidth="1"/>
    <col min="5636" max="5636" width="7.5546875" style="1" customWidth="1"/>
    <col min="5637" max="5637" width="9.109375" style="1"/>
    <col min="5638" max="5638" width="8.109375" style="1" customWidth="1"/>
    <col min="5639" max="5639" width="7.44140625" style="1" customWidth="1"/>
    <col min="5640" max="5640" width="8.88671875" style="1" customWidth="1"/>
    <col min="5641" max="5641" width="8.5546875" style="1" customWidth="1"/>
    <col min="5642" max="5642" width="8.109375" style="1" customWidth="1"/>
    <col min="5643" max="5643" width="9.44140625" style="1" customWidth="1"/>
    <col min="5644" max="5644" width="6.6640625" style="1" customWidth="1"/>
    <col min="5645" max="5645" width="11.44140625" style="1" customWidth="1"/>
    <col min="5646" max="5888" width="9.109375" style="1"/>
    <col min="5889" max="5889" width="61.6640625" style="1" customWidth="1"/>
    <col min="5890" max="5890" width="4.6640625" style="1" customWidth="1"/>
    <col min="5891" max="5891" width="3.88671875" style="1" customWidth="1"/>
    <col min="5892" max="5892" width="7.5546875" style="1" customWidth="1"/>
    <col min="5893" max="5893" width="9.109375" style="1"/>
    <col min="5894" max="5894" width="8.109375" style="1" customWidth="1"/>
    <col min="5895" max="5895" width="7.44140625" style="1" customWidth="1"/>
    <col min="5896" max="5896" width="8.88671875" style="1" customWidth="1"/>
    <col min="5897" max="5897" width="8.5546875" style="1" customWidth="1"/>
    <col min="5898" max="5898" width="8.109375" style="1" customWidth="1"/>
    <col min="5899" max="5899" width="9.44140625" style="1" customWidth="1"/>
    <col min="5900" max="5900" width="6.6640625" style="1" customWidth="1"/>
    <col min="5901" max="5901" width="11.44140625" style="1" customWidth="1"/>
    <col min="5902" max="6144" width="9.109375" style="1"/>
    <col min="6145" max="6145" width="61.6640625" style="1" customWidth="1"/>
    <col min="6146" max="6146" width="4.6640625" style="1" customWidth="1"/>
    <col min="6147" max="6147" width="3.88671875" style="1" customWidth="1"/>
    <col min="6148" max="6148" width="7.5546875" style="1" customWidth="1"/>
    <col min="6149" max="6149" width="9.109375" style="1"/>
    <col min="6150" max="6150" width="8.109375" style="1" customWidth="1"/>
    <col min="6151" max="6151" width="7.44140625" style="1" customWidth="1"/>
    <col min="6152" max="6152" width="8.88671875" style="1" customWidth="1"/>
    <col min="6153" max="6153" width="8.5546875" style="1" customWidth="1"/>
    <col min="6154" max="6154" width="8.109375" style="1" customWidth="1"/>
    <col min="6155" max="6155" width="9.44140625" style="1" customWidth="1"/>
    <col min="6156" max="6156" width="6.6640625" style="1" customWidth="1"/>
    <col min="6157" max="6157" width="11.44140625" style="1" customWidth="1"/>
    <col min="6158" max="6400" width="9.109375" style="1"/>
    <col min="6401" max="6401" width="61.6640625" style="1" customWidth="1"/>
    <col min="6402" max="6402" width="4.6640625" style="1" customWidth="1"/>
    <col min="6403" max="6403" width="3.88671875" style="1" customWidth="1"/>
    <col min="6404" max="6404" width="7.5546875" style="1" customWidth="1"/>
    <col min="6405" max="6405" width="9.109375" style="1"/>
    <col min="6406" max="6406" width="8.109375" style="1" customWidth="1"/>
    <col min="6407" max="6407" width="7.44140625" style="1" customWidth="1"/>
    <col min="6408" max="6408" width="8.88671875" style="1" customWidth="1"/>
    <col min="6409" max="6409" width="8.5546875" style="1" customWidth="1"/>
    <col min="6410" max="6410" width="8.109375" style="1" customWidth="1"/>
    <col min="6411" max="6411" width="9.44140625" style="1" customWidth="1"/>
    <col min="6412" max="6412" width="6.6640625" style="1" customWidth="1"/>
    <col min="6413" max="6413" width="11.44140625" style="1" customWidth="1"/>
    <col min="6414" max="6656" width="9.109375" style="1"/>
    <col min="6657" max="6657" width="61.6640625" style="1" customWidth="1"/>
    <col min="6658" max="6658" width="4.6640625" style="1" customWidth="1"/>
    <col min="6659" max="6659" width="3.88671875" style="1" customWidth="1"/>
    <col min="6660" max="6660" width="7.5546875" style="1" customWidth="1"/>
    <col min="6661" max="6661" width="9.109375" style="1"/>
    <col min="6662" max="6662" width="8.109375" style="1" customWidth="1"/>
    <col min="6663" max="6663" width="7.44140625" style="1" customWidth="1"/>
    <col min="6664" max="6664" width="8.88671875" style="1" customWidth="1"/>
    <col min="6665" max="6665" width="8.5546875" style="1" customWidth="1"/>
    <col min="6666" max="6666" width="8.109375" style="1" customWidth="1"/>
    <col min="6667" max="6667" width="9.44140625" style="1" customWidth="1"/>
    <col min="6668" max="6668" width="6.6640625" style="1" customWidth="1"/>
    <col min="6669" max="6669" width="11.44140625" style="1" customWidth="1"/>
    <col min="6670" max="6912" width="9.109375" style="1"/>
    <col min="6913" max="6913" width="61.6640625" style="1" customWidth="1"/>
    <col min="6914" max="6914" width="4.6640625" style="1" customWidth="1"/>
    <col min="6915" max="6915" width="3.88671875" style="1" customWidth="1"/>
    <col min="6916" max="6916" width="7.5546875" style="1" customWidth="1"/>
    <col min="6917" max="6917" width="9.109375" style="1"/>
    <col min="6918" max="6918" width="8.109375" style="1" customWidth="1"/>
    <col min="6919" max="6919" width="7.44140625" style="1" customWidth="1"/>
    <col min="6920" max="6920" width="8.88671875" style="1" customWidth="1"/>
    <col min="6921" max="6921" width="8.5546875" style="1" customWidth="1"/>
    <col min="6922" max="6922" width="8.109375" style="1" customWidth="1"/>
    <col min="6923" max="6923" width="9.44140625" style="1" customWidth="1"/>
    <col min="6924" max="6924" width="6.6640625" style="1" customWidth="1"/>
    <col min="6925" max="6925" width="11.44140625" style="1" customWidth="1"/>
    <col min="6926" max="7168" width="9.109375" style="1"/>
    <col min="7169" max="7169" width="61.6640625" style="1" customWidth="1"/>
    <col min="7170" max="7170" width="4.6640625" style="1" customWidth="1"/>
    <col min="7171" max="7171" width="3.88671875" style="1" customWidth="1"/>
    <col min="7172" max="7172" width="7.5546875" style="1" customWidth="1"/>
    <col min="7173" max="7173" width="9.109375" style="1"/>
    <col min="7174" max="7174" width="8.109375" style="1" customWidth="1"/>
    <col min="7175" max="7175" width="7.44140625" style="1" customWidth="1"/>
    <col min="7176" max="7176" width="8.88671875" style="1" customWidth="1"/>
    <col min="7177" max="7177" width="8.5546875" style="1" customWidth="1"/>
    <col min="7178" max="7178" width="8.109375" style="1" customWidth="1"/>
    <col min="7179" max="7179" width="9.44140625" style="1" customWidth="1"/>
    <col min="7180" max="7180" width="6.6640625" style="1" customWidth="1"/>
    <col min="7181" max="7181" width="11.44140625" style="1" customWidth="1"/>
    <col min="7182" max="7424" width="9.109375" style="1"/>
    <col min="7425" max="7425" width="61.6640625" style="1" customWidth="1"/>
    <col min="7426" max="7426" width="4.6640625" style="1" customWidth="1"/>
    <col min="7427" max="7427" width="3.88671875" style="1" customWidth="1"/>
    <col min="7428" max="7428" width="7.5546875" style="1" customWidth="1"/>
    <col min="7429" max="7429" width="9.109375" style="1"/>
    <col min="7430" max="7430" width="8.109375" style="1" customWidth="1"/>
    <col min="7431" max="7431" width="7.44140625" style="1" customWidth="1"/>
    <col min="7432" max="7432" width="8.88671875" style="1" customWidth="1"/>
    <col min="7433" max="7433" width="8.5546875" style="1" customWidth="1"/>
    <col min="7434" max="7434" width="8.109375" style="1" customWidth="1"/>
    <col min="7435" max="7435" width="9.44140625" style="1" customWidth="1"/>
    <col min="7436" max="7436" width="6.6640625" style="1" customWidth="1"/>
    <col min="7437" max="7437" width="11.44140625" style="1" customWidth="1"/>
    <col min="7438" max="7680" width="9.109375" style="1"/>
    <col min="7681" max="7681" width="61.6640625" style="1" customWidth="1"/>
    <col min="7682" max="7682" width="4.6640625" style="1" customWidth="1"/>
    <col min="7683" max="7683" width="3.88671875" style="1" customWidth="1"/>
    <col min="7684" max="7684" width="7.5546875" style="1" customWidth="1"/>
    <col min="7685" max="7685" width="9.109375" style="1"/>
    <col min="7686" max="7686" width="8.109375" style="1" customWidth="1"/>
    <col min="7687" max="7687" width="7.44140625" style="1" customWidth="1"/>
    <col min="7688" max="7688" width="8.88671875" style="1" customWidth="1"/>
    <col min="7689" max="7689" width="8.5546875" style="1" customWidth="1"/>
    <col min="7690" max="7690" width="8.109375" style="1" customWidth="1"/>
    <col min="7691" max="7691" width="9.44140625" style="1" customWidth="1"/>
    <col min="7692" max="7692" width="6.6640625" style="1" customWidth="1"/>
    <col min="7693" max="7693" width="11.44140625" style="1" customWidth="1"/>
    <col min="7694" max="7936" width="9.109375" style="1"/>
    <col min="7937" max="7937" width="61.6640625" style="1" customWidth="1"/>
    <col min="7938" max="7938" width="4.6640625" style="1" customWidth="1"/>
    <col min="7939" max="7939" width="3.88671875" style="1" customWidth="1"/>
    <col min="7940" max="7940" width="7.5546875" style="1" customWidth="1"/>
    <col min="7941" max="7941" width="9.109375" style="1"/>
    <col min="7942" max="7942" width="8.109375" style="1" customWidth="1"/>
    <col min="7943" max="7943" width="7.44140625" style="1" customWidth="1"/>
    <col min="7944" max="7944" width="8.88671875" style="1" customWidth="1"/>
    <col min="7945" max="7945" width="8.5546875" style="1" customWidth="1"/>
    <col min="7946" max="7946" width="8.109375" style="1" customWidth="1"/>
    <col min="7947" max="7947" width="9.44140625" style="1" customWidth="1"/>
    <col min="7948" max="7948" width="6.6640625" style="1" customWidth="1"/>
    <col min="7949" max="7949" width="11.44140625" style="1" customWidth="1"/>
    <col min="7950" max="8192" width="9.109375" style="1"/>
    <col min="8193" max="8193" width="61.6640625" style="1" customWidth="1"/>
    <col min="8194" max="8194" width="4.6640625" style="1" customWidth="1"/>
    <col min="8195" max="8195" width="3.88671875" style="1" customWidth="1"/>
    <col min="8196" max="8196" width="7.5546875" style="1" customWidth="1"/>
    <col min="8197" max="8197" width="9.109375" style="1"/>
    <col min="8198" max="8198" width="8.109375" style="1" customWidth="1"/>
    <col min="8199" max="8199" width="7.44140625" style="1" customWidth="1"/>
    <col min="8200" max="8200" width="8.88671875" style="1" customWidth="1"/>
    <col min="8201" max="8201" width="8.5546875" style="1" customWidth="1"/>
    <col min="8202" max="8202" width="8.109375" style="1" customWidth="1"/>
    <col min="8203" max="8203" width="9.44140625" style="1" customWidth="1"/>
    <col min="8204" max="8204" width="6.6640625" style="1" customWidth="1"/>
    <col min="8205" max="8205" width="11.44140625" style="1" customWidth="1"/>
    <col min="8206" max="8448" width="9.109375" style="1"/>
    <col min="8449" max="8449" width="61.6640625" style="1" customWidth="1"/>
    <col min="8450" max="8450" width="4.6640625" style="1" customWidth="1"/>
    <col min="8451" max="8451" width="3.88671875" style="1" customWidth="1"/>
    <col min="8452" max="8452" width="7.5546875" style="1" customWidth="1"/>
    <col min="8453" max="8453" width="9.109375" style="1"/>
    <col min="8454" max="8454" width="8.109375" style="1" customWidth="1"/>
    <col min="8455" max="8455" width="7.44140625" style="1" customWidth="1"/>
    <col min="8456" max="8456" width="8.88671875" style="1" customWidth="1"/>
    <col min="8457" max="8457" width="8.5546875" style="1" customWidth="1"/>
    <col min="8458" max="8458" width="8.109375" style="1" customWidth="1"/>
    <col min="8459" max="8459" width="9.44140625" style="1" customWidth="1"/>
    <col min="8460" max="8460" width="6.6640625" style="1" customWidth="1"/>
    <col min="8461" max="8461" width="11.44140625" style="1" customWidth="1"/>
    <col min="8462" max="8704" width="9.109375" style="1"/>
    <col min="8705" max="8705" width="61.6640625" style="1" customWidth="1"/>
    <col min="8706" max="8706" width="4.6640625" style="1" customWidth="1"/>
    <col min="8707" max="8707" width="3.88671875" style="1" customWidth="1"/>
    <col min="8708" max="8708" width="7.5546875" style="1" customWidth="1"/>
    <col min="8709" max="8709" width="9.109375" style="1"/>
    <col min="8710" max="8710" width="8.109375" style="1" customWidth="1"/>
    <col min="8711" max="8711" width="7.44140625" style="1" customWidth="1"/>
    <col min="8712" max="8712" width="8.88671875" style="1" customWidth="1"/>
    <col min="8713" max="8713" width="8.5546875" style="1" customWidth="1"/>
    <col min="8714" max="8714" width="8.109375" style="1" customWidth="1"/>
    <col min="8715" max="8715" width="9.44140625" style="1" customWidth="1"/>
    <col min="8716" max="8716" width="6.6640625" style="1" customWidth="1"/>
    <col min="8717" max="8717" width="11.44140625" style="1" customWidth="1"/>
    <col min="8718" max="8960" width="9.109375" style="1"/>
    <col min="8961" max="8961" width="61.6640625" style="1" customWidth="1"/>
    <col min="8962" max="8962" width="4.6640625" style="1" customWidth="1"/>
    <col min="8963" max="8963" width="3.88671875" style="1" customWidth="1"/>
    <col min="8964" max="8964" width="7.5546875" style="1" customWidth="1"/>
    <col min="8965" max="8965" width="9.109375" style="1"/>
    <col min="8966" max="8966" width="8.109375" style="1" customWidth="1"/>
    <col min="8967" max="8967" width="7.44140625" style="1" customWidth="1"/>
    <col min="8968" max="8968" width="8.88671875" style="1" customWidth="1"/>
    <col min="8969" max="8969" width="8.5546875" style="1" customWidth="1"/>
    <col min="8970" max="8970" width="8.109375" style="1" customWidth="1"/>
    <col min="8971" max="8971" width="9.44140625" style="1" customWidth="1"/>
    <col min="8972" max="8972" width="6.6640625" style="1" customWidth="1"/>
    <col min="8973" max="8973" width="11.44140625" style="1" customWidth="1"/>
    <col min="8974" max="9216" width="9.109375" style="1"/>
    <col min="9217" max="9217" width="61.6640625" style="1" customWidth="1"/>
    <col min="9218" max="9218" width="4.6640625" style="1" customWidth="1"/>
    <col min="9219" max="9219" width="3.88671875" style="1" customWidth="1"/>
    <col min="9220" max="9220" width="7.5546875" style="1" customWidth="1"/>
    <col min="9221" max="9221" width="9.109375" style="1"/>
    <col min="9222" max="9222" width="8.109375" style="1" customWidth="1"/>
    <col min="9223" max="9223" width="7.44140625" style="1" customWidth="1"/>
    <col min="9224" max="9224" width="8.88671875" style="1" customWidth="1"/>
    <col min="9225" max="9225" width="8.5546875" style="1" customWidth="1"/>
    <col min="9226" max="9226" width="8.109375" style="1" customWidth="1"/>
    <col min="9227" max="9227" width="9.44140625" style="1" customWidth="1"/>
    <col min="9228" max="9228" width="6.6640625" style="1" customWidth="1"/>
    <col min="9229" max="9229" width="11.44140625" style="1" customWidth="1"/>
    <col min="9230" max="9472" width="9.109375" style="1"/>
    <col min="9473" max="9473" width="61.6640625" style="1" customWidth="1"/>
    <col min="9474" max="9474" width="4.6640625" style="1" customWidth="1"/>
    <col min="9475" max="9475" width="3.88671875" style="1" customWidth="1"/>
    <col min="9476" max="9476" width="7.5546875" style="1" customWidth="1"/>
    <col min="9477" max="9477" width="9.109375" style="1"/>
    <col min="9478" max="9478" width="8.109375" style="1" customWidth="1"/>
    <col min="9479" max="9479" width="7.44140625" style="1" customWidth="1"/>
    <col min="9480" max="9480" width="8.88671875" style="1" customWidth="1"/>
    <col min="9481" max="9481" width="8.5546875" style="1" customWidth="1"/>
    <col min="9482" max="9482" width="8.109375" style="1" customWidth="1"/>
    <col min="9483" max="9483" width="9.44140625" style="1" customWidth="1"/>
    <col min="9484" max="9484" width="6.6640625" style="1" customWidth="1"/>
    <col min="9485" max="9485" width="11.44140625" style="1" customWidth="1"/>
    <col min="9486" max="9728" width="9.109375" style="1"/>
    <col min="9729" max="9729" width="61.6640625" style="1" customWidth="1"/>
    <col min="9730" max="9730" width="4.6640625" style="1" customWidth="1"/>
    <col min="9731" max="9731" width="3.88671875" style="1" customWidth="1"/>
    <col min="9732" max="9732" width="7.5546875" style="1" customWidth="1"/>
    <col min="9733" max="9733" width="9.109375" style="1"/>
    <col min="9734" max="9734" width="8.109375" style="1" customWidth="1"/>
    <col min="9735" max="9735" width="7.44140625" style="1" customWidth="1"/>
    <col min="9736" max="9736" width="8.88671875" style="1" customWidth="1"/>
    <col min="9737" max="9737" width="8.5546875" style="1" customWidth="1"/>
    <col min="9738" max="9738" width="8.109375" style="1" customWidth="1"/>
    <col min="9739" max="9739" width="9.44140625" style="1" customWidth="1"/>
    <col min="9740" max="9740" width="6.6640625" style="1" customWidth="1"/>
    <col min="9741" max="9741" width="11.44140625" style="1" customWidth="1"/>
    <col min="9742" max="9984" width="9.109375" style="1"/>
    <col min="9985" max="9985" width="61.6640625" style="1" customWidth="1"/>
    <col min="9986" max="9986" width="4.6640625" style="1" customWidth="1"/>
    <col min="9987" max="9987" width="3.88671875" style="1" customWidth="1"/>
    <col min="9988" max="9988" width="7.5546875" style="1" customWidth="1"/>
    <col min="9989" max="9989" width="9.109375" style="1"/>
    <col min="9990" max="9990" width="8.109375" style="1" customWidth="1"/>
    <col min="9991" max="9991" width="7.44140625" style="1" customWidth="1"/>
    <col min="9992" max="9992" width="8.88671875" style="1" customWidth="1"/>
    <col min="9993" max="9993" width="8.5546875" style="1" customWidth="1"/>
    <col min="9994" max="9994" width="8.109375" style="1" customWidth="1"/>
    <col min="9995" max="9995" width="9.44140625" style="1" customWidth="1"/>
    <col min="9996" max="9996" width="6.6640625" style="1" customWidth="1"/>
    <col min="9997" max="9997" width="11.44140625" style="1" customWidth="1"/>
    <col min="9998" max="10240" width="9.109375" style="1"/>
    <col min="10241" max="10241" width="61.6640625" style="1" customWidth="1"/>
    <col min="10242" max="10242" width="4.6640625" style="1" customWidth="1"/>
    <col min="10243" max="10243" width="3.88671875" style="1" customWidth="1"/>
    <col min="10244" max="10244" width="7.5546875" style="1" customWidth="1"/>
    <col min="10245" max="10245" width="9.109375" style="1"/>
    <col min="10246" max="10246" width="8.109375" style="1" customWidth="1"/>
    <col min="10247" max="10247" width="7.44140625" style="1" customWidth="1"/>
    <col min="10248" max="10248" width="8.88671875" style="1" customWidth="1"/>
    <col min="10249" max="10249" width="8.5546875" style="1" customWidth="1"/>
    <col min="10250" max="10250" width="8.109375" style="1" customWidth="1"/>
    <col min="10251" max="10251" width="9.44140625" style="1" customWidth="1"/>
    <col min="10252" max="10252" width="6.6640625" style="1" customWidth="1"/>
    <col min="10253" max="10253" width="11.44140625" style="1" customWidth="1"/>
    <col min="10254" max="10496" width="9.109375" style="1"/>
    <col min="10497" max="10497" width="61.6640625" style="1" customWidth="1"/>
    <col min="10498" max="10498" width="4.6640625" style="1" customWidth="1"/>
    <col min="10499" max="10499" width="3.88671875" style="1" customWidth="1"/>
    <col min="10500" max="10500" width="7.5546875" style="1" customWidth="1"/>
    <col min="10501" max="10501" width="9.109375" style="1"/>
    <col min="10502" max="10502" width="8.109375" style="1" customWidth="1"/>
    <col min="10503" max="10503" width="7.44140625" style="1" customWidth="1"/>
    <col min="10504" max="10504" width="8.88671875" style="1" customWidth="1"/>
    <col min="10505" max="10505" width="8.5546875" style="1" customWidth="1"/>
    <col min="10506" max="10506" width="8.109375" style="1" customWidth="1"/>
    <col min="10507" max="10507" width="9.44140625" style="1" customWidth="1"/>
    <col min="10508" max="10508" width="6.6640625" style="1" customWidth="1"/>
    <col min="10509" max="10509" width="11.44140625" style="1" customWidth="1"/>
    <col min="10510" max="10752" width="9.109375" style="1"/>
    <col min="10753" max="10753" width="61.6640625" style="1" customWidth="1"/>
    <col min="10754" max="10754" width="4.6640625" style="1" customWidth="1"/>
    <col min="10755" max="10755" width="3.88671875" style="1" customWidth="1"/>
    <col min="10756" max="10756" width="7.5546875" style="1" customWidth="1"/>
    <col min="10757" max="10757" width="9.109375" style="1"/>
    <col min="10758" max="10758" width="8.109375" style="1" customWidth="1"/>
    <col min="10759" max="10759" width="7.44140625" style="1" customWidth="1"/>
    <col min="10760" max="10760" width="8.88671875" style="1" customWidth="1"/>
    <col min="10761" max="10761" width="8.5546875" style="1" customWidth="1"/>
    <col min="10762" max="10762" width="8.109375" style="1" customWidth="1"/>
    <col min="10763" max="10763" width="9.44140625" style="1" customWidth="1"/>
    <col min="10764" max="10764" width="6.6640625" style="1" customWidth="1"/>
    <col min="10765" max="10765" width="11.44140625" style="1" customWidth="1"/>
    <col min="10766" max="11008" width="9.109375" style="1"/>
    <col min="11009" max="11009" width="61.6640625" style="1" customWidth="1"/>
    <col min="11010" max="11010" width="4.6640625" style="1" customWidth="1"/>
    <col min="11011" max="11011" width="3.88671875" style="1" customWidth="1"/>
    <col min="11012" max="11012" width="7.5546875" style="1" customWidth="1"/>
    <col min="11013" max="11013" width="9.109375" style="1"/>
    <col min="11014" max="11014" width="8.109375" style="1" customWidth="1"/>
    <col min="11015" max="11015" width="7.44140625" style="1" customWidth="1"/>
    <col min="11016" max="11016" width="8.88671875" style="1" customWidth="1"/>
    <col min="11017" max="11017" width="8.5546875" style="1" customWidth="1"/>
    <col min="11018" max="11018" width="8.109375" style="1" customWidth="1"/>
    <col min="11019" max="11019" width="9.44140625" style="1" customWidth="1"/>
    <col min="11020" max="11020" width="6.6640625" style="1" customWidth="1"/>
    <col min="11021" max="11021" width="11.44140625" style="1" customWidth="1"/>
    <col min="11022" max="11264" width="9.109375" style="1"/>
    <col min="11265" max="11265" width="61.6640625" style="1" customWidth="1"/>
    <col min="11266" max="11266" width="4.6640625" style="1" customWidth="1"/>
    <col min="11267" max="11267" width="3.88671875" style="1" customWidth="1"/>
    <col min="11268" max="11268" width="7.5546875" style="1" customWidth="1"/>
    <col min="11269" max="11269" width="9.109375" style="1"/>
    <col min="11270" max="11270" width="8.109375" style="1" customWidth="1"/>
    <col min="11271" max="11271" width="7.44140625" style="1" customWidth="1"/>
    <col min="11272" max="11272" width="8.88671875" style="1" customWidth="1"/>
    <col min="11273" max="11273" width="8.5546875" style="1" customWidth="1"/>
    <col min="11274" max="11274" width="8.109375" style="1" customWidth="1"/>
    <col min="11275" max="11275" width="9.44140625" style="1" customWidth="1"/>
    <col min="11276" max="11276" width="6.6640625" style="1" customWidth="1"/>
    <col min="11277" max="11277" width="11.44140625" style="1" customWidth="1"/>
    <col min="11278" max="11520" width="9.109375" style="1"/>
    <col min="11521" max="11521" width="61.6640625" style="1" customWidth="1"/>
    <col min="11522" max="11522" width="4.6640625" style="1" customWidth="1"/>
    <col min="11523" max="11523" width="3.88671875" style="1" customWidth="1"/>
    <col min="11524" max="11524" width="7.5546875" style="1" customWidth="1"/>
    <col min="11525" max="11525" width="9.109375" style="1"/>
    <col min="11526" max="11526" width="8.109375" style="1" customWidth="1"/>
    <col min="11527" max="11527" width="7.44140625" style="1" customWidth="1"/>
    <col min="11528" max="11528" width="8.88671875" style="1" customWidth="1"/>
    <col min="11529" max="11529" width="8.5546875" style="1" customWidth="1"/>
    <col min="11530" max="11530" width="8.109375" style="1" customWidth="1"/>
    <col min="11531" max="11531" width="9.44140625" style="1" customWidth="1"/>
    <col min="11532" max="11532" width="6.6640625" style="1" customWidth="1"/>
    <col min="11533" max="11533" width="11.44140625" style="1" customWidth="1"/>
    <col min="11534" max="11776" width="9.109375" style="1"/>
    <col min="11777" max="11777" width="61.6640625" style="1" customWidth="1"/>
    <col min="11778" max="11778" width="4.6640625" style="1" customWidth="1"/>
    <col min="11779" max="11779" width="3.88671875" style="1" customWidth="1"/>
    <col min="11780" max="11780" width="7.5546875" style="1" customWidth="1"/>
    <col min="11781" max="11781" width="9.109375" style="1"/>
    <col min="11782" max="11782" width="8.109375" style="1" customWidth="1"/>
    <col min="11783" max="11783" width="7.44140625" style="1" customWidth="1"/>
    <col min="11784" max="11784" width="8.88671875" style="1" customWidth="1"/>
    <col min="11785" max="11785" width="8.5546875" style="1" customWidth="1"/>
    <col min="11786" max="11786" width="8.109375" style="1" customWidth="1"/>
    <col min="11787" max="11787" width="9.44140625" style="1" customWidth="1"/>
    <col min="11788" max="11788" width="6.6640625" style="1" customWidth="1"/>
    <col min="11789" max="11789" width="11.44140625" style="1" customWidth="1"/>
    <col min="11790" max="12032" width="9.109375" style="1"/>
    <col min="12033" max="12033" width="61.6640625" style="1" customWidth="1"/>
    <col min="12034" max="12034" width="4.6640625" style="1" customWidth="1"/>
    <col min="12035" max="12035" width="3.88671875" style="1" customWidth="1"/>
    <col min="12036" max="12036" width="7.5546875" style="1" customWidth="1"/>
    <col min="12037" max="12037" width="9.109375" style="1"/>
    <col min="12038" max="12038" width="8.109375" style="1" customWidth="1"/>
    <col min="12039" max="12039" width="7.44140625" style="1" customWidth="1"/>
    <col min="12040" max="12040" width="8.88671875" style="1" customWidth="1"/>
    <col min="12041" max="12041" width="8.5546875" style="1" customWidth="1"/>
    <col min="12042" max="12042" width="8.109375" style="1" customWidth="1"/>
    <col min="12043" max="12043" width="9.44140625" style="1" customWidth="1"/>
    <col min="12044" max="12044" width="6.6640625" style="1" customWidth="1"/>
    <col min="12045" max="12045" width="11.44140625" style="1" customWidth="1"/>
    <col min="12046" max="12288" width="9.109375" style="1"/>
    <col min="12289" max="12289" width="61.6640625" style="1" customWidth="1"/>
    <col min="12290" max="12290" width="4.6640625" style="1" customWidth="1"/>
    <col min="12291" max="12291" width="3.88671875" style="1" customWidth="1"/>
    <col min="12292" max="12292" width="7.5546875" style="1" customWidth="1"/>
    <col min="12293" max="12293" width="9.109375" style="1"/>
    <col min="12294" max="12294" width="8.109375" style="1" customWidth="1"/>
    <col min="12295" max="12295" width="7.44140625" style="1" customWidth="1"/>
    <col min="12296" max="12296" width="8.88671875" style="1" customWidth="1"/>
    <col min="12297" max="12297" width="8.5546875" style="1" customWidth="1"/>
    <col min="12298" max="12298" width="8.109375" style="1" customWidth="1"/>
    <col min="12299" max="12299" width="9.44140625" style="1" customWidth="1"/>
    <col min="12300" max="12300" width="6.6640625" style="1" customWidth="1"/>
    <col min="12301" max="12301" width="11.44140625" style="1" customWidth="1"/>
    <col min="12302" max="12544" width="9.109375" style="1"/>
    <col min="12545" max="12545" width="61.6640625" style="1" customWidth="1"/>
    <col min="12546" max="12546" width="4.6640625" style="1" customWidth="1"/>
    <col min="12547" max="12547" width="3.88671875" style="1" customWidth="1"/>
    <col min="12548" max="12548" width="7.5546875" style="1" customWidth="1"/>
    <col min="12549" max="12549" width="9.109375" style="1"/>
    <col min="12550" max="12550" width="8.109375" style="1" customWidth="1"/>
    <col min="12551" max="12551" width="7.44140625" style="1" customWidth="1"/>
    <col min="12552" max="12552" width="8.88671875" style="1" customWidth="1"/>
    <col min="12553" max="12553" width="8.5546875" style="1" customWidth="1"/>
    <col min="12554" max="12554" width="8.109375" style="1" customWidth="1"/>
    <col min="12555" max="12555" width="9.44140625" style="1" customWidth="1"/>
    <col min="12556" max="12556" width="6.6640625" style="1" customWidth="1"/>
    <col min="12557" max="12557" width="11.44140625" style="1" customWidth="1"/>
    <col min="12558" max="12800" width="9.109375" style="1"/>
    <col min="12801" max="12801" width="61.6640625" style="1" customWidth="1"/>
    <col min="12802" max="12802" width="4.6640625" style="1" customWidth="1"/>
    <col min="12803" max="12803" width="3.88671875" style="1" customWidth="1"/>
    <col min="12804" max="12804" width="7.5546875" style="1" customWidth="1"/>
    <col min="12805" max="12805" width="9.109375" style="1"/>
    <col min="12806" max="12806" width="8.109375" style="1" customWidth="1"/>
    <col min="12807" max="12807" width="7.44140625" style="1" customWidth="1"/>
    <col min="12808" max="12808" width="8.88671875" style="1" customWidth="1"/>
    <col min="12809" max="12809" width="8.5546875" style="1" customWidth="1"/>
    <col min="12810" max="12810" width="8.109375" style="1" customWidth="1"/>
    <col min="12811" max="12811" width="9.44140625" style="1" customWidth="1"/>
    <col min="12812" max="12812" width="6.6640625" style="1" customWidth="1"/>
    <col min="12813" max="12813" width="11.44140625" style="1" customWidth="1"/>
    <col min="12814" max="13056" width="9.109375" style="1"/>
    <col min="13057" max="13057" width="61.6640625" style="1" customWidth="1"/>
    <col min="13058" max="13058" width="4.6640625" style="1" customWidth="1"/>
    <col min="13059" max="13059" width="3.88671875" style="1" customWidth="1"/>
    <col min="13060" max="13060" width="7.5546875" style="1" customWidth="1"/>
    <col min="13061" max="13061" width="9.109375" style="1"/>
    <col min="13062" max="13062" width="8.109375" style="1" customWidth="1"/>
    <col min="13063" max="13063" width="7.44140625" style="1" customWidth="1"/>
    <col min="13064" max="13064" width="8.88671875" style="1" customWidth="1"/>
    <col min="13065" max="13065" width="8.5546875" style="1" customWidth="1"/>
    <col min="13066" max="13066" width="8.109375" style="1" customWidth="1"/>
    <col min="13067" max="13067" width="9.44140625" style="1" customWidth="1"/>
    <col min="13068" max="13068" width="6.6640625" style="1" customWidth="1"/>
    <col min="13069" max="13069" width="11.44140625" style="1" customWidth="1"/>
    <col min="13070" max="13312" width="9.109375" style="1"/>
    <col min="13313" max="13313" width="61.6640625" style="1" customWidth="1"/>
    <col min="13314" max="13314" width="4.6640625" style="1" customWidth="1"/>
    <col min="13315" max="13315" width="3.88671875" style="1" customWidth="1"/>
    <col min="13316" max="13316" width="7.5546875" style="1" customWidth="1"/>
    <col min="13317" max="13317" width="9.109375" style="1"/>
    <col min="13318" max="13318" width="8.109375" style="1" customWidth="1"/>
    <col min="13319" max="13319" width="7.44140625" style="1" customWidth="1"/>
    <col min="13320" max="13320" width="8.88671875" style="1" customWidth="1"/>
    <col min="13321" max="13321" width="8.5546875" style="1" customWidth="1"/>
    <col min="13322" max="13322" width="8.109375" style="1" customWidth="1"/>
    <col min="13323" max="13323" width="9.44140625" style="1" customWidth="1"/>
    <col min="13324" max="13324" width="6.6640625" style="1" customWidth="1"/>
    <col min="13325" max="13325" width="11.44140625" style="1" customWidth="1"/>
    <col min="13326" max="13568" width="9.109375" style="1"/>
    <col min="13569" max="13569" width="61.6640625" style="1" customWidth="1"/>
    <col min="13570" max="13570" width="4.6640625" style="1" customWidth="1"/>
    <col min="13571" max="13571" width="3.88671875" style="1" customWidth="1"/>
    <col min="13572" max="13572" width="7.5546875" style="1" customWidth="1"/>
    <col min="13573" max="13573" width="9.109375" style="1"/>
    <col min="13574" max="13574" width="8.109375" style="1" customWidth="1"/>
    <col min="13575" max="13575" width="7.44140625" style="1" customWidth="1"/>
    <col min="13576" max="13576" width="8.88671875" style="1" customWidth="1"/>
    <col min="13577" max="13577" width="8.5546875" style="1" customWidth="1"/>
    <col min="13578" max="13578" width="8.109375" style="1" customWidth="1"/>
    <col min="13579" max="13579" width="9.44140625" style="1" customWidth="1"/>
    <col min="13580" max="13580" width="6.6640625" style="1" customWidth="1"/>
    <col min="13581" max="13581" width="11.44140625" style="1" customWidth="1"/>
    <col min="13582" max="13824" width="9.109375" style="1"/>
    <col min="13825" max="13825" width="61.6640625" style="1" customWidth="1"/>
    <col min="13826" max="13826" width="4.6640625" style="1" customWidth="1"/>
    <col min="13827" max="13827" width="3.88671875" style="1" customWidth="1"/>
    <col min="13828" max="13828" width="7.5546875" style="1" customWidth="1"/>
    <col min="13829" max="13829" width="9.109375" style="1"/>
    <col min="13830" max="13830" width="8.109375" style="1" customWidth="1"/>
    <col min="13831" max="13831" width="7.44140625" style="1" customWidth="1"/>
    <col min="13832" max="13832" width="8.88671875" style="1" customWidth="1"/>
    <col min="13833" max="13833" width="8.5546875" style="1" customWidth="1"/>
    <col min="13834" max="13834" width="8.109375" style="1" customWidth="1"/>
    <col min="13835" max="13835" width="9.44140625" style="1" customWidth="1"/>
    <col min="13836" max="13836" width="6.6640625" style="1" customWidth="1"/>
    <col min="13837" max="13837" width="11.44140625" style="1" customWidth="1"/>
    <col min="13838" max="14080" width="9.109375" style="1"/>
    <col min="14081" max="14081" width="61.6640625" style="1" customWidth="1"/>
    <col min="14082" max="14082" width="4.6640625" style="1" customWidth="1"/>
    <col min="14083" max="14083" width="3.88671875" style="1" customWidth="1"/>
    <col min="14084" max="14084" width="7.5546875" style="1" customWidth="1"/>
    <col min="14085" max="14085" width="9.109375" style="1"/>
    <col min="14086" max="14086" width="8.109375" style="1" customWidth="1"/>
    <col min="14087" max="14087" width="7.44140625" style="1" customWidth="1"/>
    <col min="14088" max="14088" width="8.88671875" style="1" customWidth="1"/>
    <col min="14089" max="14089" width="8.5546875" style="1" customWidth="1"/>
    <col min="14090" max="14090" width="8.109375" style="1" customWidth="1"/>
    <col min="14091" max="14091" width="9.44140625" style="1" customWidth="1"/>
    <col min="14092" max="14092" width="6.6640625" style="1" customWidth="1"/>
    <col min="14093" max="14093" width="11.44140625" style="1" customWidth="1"/>
    <col min="14094" max="14336" width="9.109375" style="1"/>
    <col min="14337" max="14337" width="61.6640625" style="1" customWidth="1"/>
    <col min="14338" max="14338" width="4.6640625" style="1" customWidth="1"/>
    <col min="14339" max="14339" width="3.88671875" style="1" customWidth="1"/>
    <col min="14340" max="14340" width="7.5546875" style="1" customWidth="1"/>
    <col min="14341" max="14341" width="9.109375" style="1"/>
    <col min="14342" max="14342" width="8.109375" style="1" customWidth="1"/>
    <col min="14343" max="14343" width="7.44140625" style="1" customWidth="1"/>
    <col min="14344" max="14344" width="8.88671875" style="1" customWidth="1"/>
    <col min="14345" max="14345" width="8.5546875" style="1" customWidth="1"/>
    <col min="14346" max="14346" width="8.109375" style="1" customWidth="1"/>
    <col min="14347" max="14347" width="9.44140625" style="1" customWidth="1"/>
    <col min="14348" max="14348" width="6.6640625" style="1" customWidth="1"/>
    <col min="14349" max="14349" width="11.44140625" style="1" customWidth="1"/>
    <col min="14350" max="14592" width="9.109375" style="1"/>
    <col min="14593" max="14593" width="61.6640625" style="1" customWidth="1"/>
    <col min="14594" max="14594" width="4.6640625" style="1" customWidth="1"/>
    <col min="14595" max="14595" width="3.88671875" style="1" customWidth="1"/>
    <col min="14596" max="14596" width="7.5546875" style="1" customWidth="1"/>
    <col min="14597" max="14597" width="9.109375" style="1"/>
    <col min="14598" max="14598" width="8.109375" style="1" customWidth="1"/>
    <col min="14599" max="14599" width="7.44140625" style="1" customWidth="1"/>
    <col min="14600" max="14600" width="8.88671875" style="1" customWidth="1"/>
    <col min="14601" max="14601" width="8.5546875" style="1" customWidth="1"/>
    <col min="14602" max="14602" width="8.109375" style="1" customWidth="1"/>
    <col min="14603" max="14603" width="9.44140625" style="1" customWidth="1"/>
    <col min="14604" max="14604" width="6.6640625" style="1" customWidth="1"/>
    <col min="14605" max="14605" width="11.44140625" style="1" customWidth="1"/>
    <col min="14606" max="14848" width="9.109375" style="1"/>
    <col min="14849" max="14849" width="61.6640625" style="1" customWidth="1"/>
    <col min="14850" max="14850" width="4.6640625" style="1" customWidth="1"/>
    <col min="14851" max="14851" width="3.88671875" style="1" customWidth="1"/>
    <col min="14852" max="14852" width="7.5546875" style="1" customWidth="1"/>
    <col min="14853" max="14853" width="9.109375" style="1"/>
    <col min="14854" max="14854" width="8.109375" style="1" customWidth="1"/>
    <col min="14855" max="14855" width="7.44140625" style="1" customWidth="1"/>
    <col min="14856" max="14856" width="8.88671875" style="1" customWidth="1"/>
    <col min="14857" max="14857" width="8.5546875" style="1" customWidth="1"/>
    <col min="14858" max="14858" width="8.109375" style="1" customWidth="1"/>
    <col min="14859" max="14859" width="9.44140625" style="1" customWidth="1"/>
    <col min="14860" max="14860" width="6.6640625" style="1" customWidth="1"/>
    <col min="14861" max="14861" width="11.44140625" style="1" customWidth="1"/>
    <col min="14862" max="15104" width="9.109375" style="1"/>
    <col min="15105" max="15105" width="61.6640625" style="1" customWidth="1"/>
    <col min="15106" max="15106" width="4.6640625" style="1" customWidth="1"/>
    <col min="15107" max="15107" width="3.88671875" style="1" customWidth="1"/>
    <col min="15108" max="15108" width="7.5546875" style="1" customWidth="1"/>
    <col min="15109" max="15109" width="9.109375" style="1"/>
    <col min="15110" max="15110" width="8.109375" style="1" customWidth="1"/>
    <col min="15111" max="15111" width="7.44140625" style="1" customWidth="1"/>
    <col min="15112" max="15112" width="8.88671875" style="1" customWidth="1"/>
    <col min="15113" max="15113" width="8.5546875" style="1" customWidth="1"/>
    <col min="15114" max="15114" width="8.109375" style="1" customWidth="1"/>
    <col min="15115" max="15115" width="9.44140625" style="1" customWidth="1"/>
    <col min="15116" max="15116" width="6.6640625" style="1" customWidth="1"/>
    <col min="15117" max="15117" width="11.44140625" style="1" customWidth="1"/>
    <col min="15118" max="15360" width="9.109375" style="1"/>
    <col min="15361" max="15361" width="61.6640625" style="1" customWidth="1"/>
    <col min="15362" max="15362" width="4.6640625" style="1" customWidth="1"/>
    <col min="15363" max="15363" width="3.88671875" style="1" customWidth="1"/>
    <col min="15364" max="15364" width="7.5546875" style="1" customWidth="1"/>
    <col min="15365" max="15365" width="9.109375" style="1"/>
    <col min="15366" max="15366" width="8.109375" style="1" customWidth="1"/>
    <col min="15367" max="15367" width="7.44140625" style="1" customWidth="1"/>
    <col min="15368" max="15368" width="8.88671875" style="1" customWidth="1"/>
    <col min="15369" max="15369" width="8.5546875" style="1" customWidth="1"/>
    <col min="15370" max="15370" width="8.109375" style="1" customWidth="1"/>
    <col min="15371" max="15371" width="9.44140625" style="1" customWidth="1"/>
    <col min="15372" max="15372" width="6.6640625" style="1" customWidth="1"/>
    <col min="15373" max="15373" width="11.44140625" style="1" customWidth="1"/>
    <col min="15374" max="15616" width="9.109375" style="1"/>
    <col min="15617" max="15617" width="61.6640625" style="1" customWidth="1"/>
    <col min="15618" max="15618" width="4.6640625" style="1" customWidth="1"/>
    <col min="15619" max="15619" width="3.88671875" style="1" customWidth="1"/>
    <col min="15620" max="15620" width="7.5546875" style="1" customWidth="1"/>
    <col min="15621" max="15621" width="9.109375" style="1"/>
    <col min="15622" max="15622" width="8.109375" style="1" customWidth="1"/>
    <col min="15623" max="15623" width="7.44140625" style="1" customWidth="1"/>
    <col min="15624" max="15624" width="8.88671875" style="1" customWidth="1"/>
    <col min="15625" max="15625" width="8.5546875" style="1" customWidth="1"/>
    <col min="15626" max="15626" width="8.109375" style="1" customWidth="1"/>
    <col min="15627" max="15627" width="9.44140625" style="1" customWidth="1"/>
    <col min="15628" max="15628" width="6.6640625" style="1" customWidth="1"/>
    <col min="15629" max="15629" width="11.44140625" style="1" customWidth="1"/>
    <col min="15630" max="15872" width="9.109375" style="1"/>
    <col min="15873" max="15873" width="61.6640625" style="1" customWidth="1"/>
    <col min="15874" max="15874" width="4.6640625" style="1" customWidth="1"/>
    <col min="15875" max="15875" width="3.88671875" style="1" customWidth="1"/>
    <col min="15876" max="15876" width="7.5546875" style="1" customWidth="1"/>
    <col min="15877" max="15877" width="9.109375" style="1"/>
    <col min="15878" max="15878" width="8.109375" style="1" customWidth="1"/>
    <col min="15879" max="15879" width="7.44140625" style="1" customWidth="1"/>
    <col min="15880" max="15880" width="8.88671875" style="1" customWidth="1"/>
    <col min="15881" max="15881" width="8.5546875" style="1" customWidth="1"/>
    <col min="15882" max="15882" width="8.109375" style="1" customWidth="1"/>
    <col min="15883" max="15883" width="9.44140625" style="1" customWidth="1"/>
    <col min="15884" max="15884" width="6.6640625" style="1" customWidth="1"/>
    <col min="15885" max="15885" width="11.44140625" style="1" customWidth="1"/>
    <col min="15886" max="16128" width="9.109375" style="1"/>
    <col min="16129" max="16129" width="61.6640625" style="1" customWidth="1"/>
    <col min="16130" max="16130" width="4.6640625" style="1" customWidth="1"/>
    <col min="16131" max="16131" width="3.88671875" style="1" customWidth="1"/>
    <col min="16132" max="16132" width="7.5546875" style="1" customWidth="1"/>
    <col min="16133" max="16133" width="9.109375" style="1"/>
    <col min="16134" max="16134" width="8.109375" style="1" customWidth="1"/>
    <col min="16135" max="16135" width="7.44140625" style="1" customWidth="1"/>
    <col min="16136" max="16136" width="8.88671875" style="1" customWidth="1"/>
    <col min="16137" max="16137" width="8.5546875" style="1" customWidth="1"/>
    <col min="16138" max="16138" width="8.109375" style="1" customWidth="1"/>
    <col min="16139" max="16139" width="9.44140625" style="1" customWidth="1"/>
    <col min="16140" max="16140" width="6.6640625" style="1" customWidth="1"/>
    <col min="16141" max="16141" width="11.44140625" style="1" customWidth="1"/>
    <col min="16142" max="16384" width="9.109375" style="1"/>
  </cols>
  <sheetData>
    <row r="1" spans="1:13" ht="15" customHeight="1" x14ac:dyDescent="0.25">
      <c r="J1" s="95" t="s">
        <v>262</v>
      </c>
      <c r="K1" s="95"/>
      <c r="L1" s="95"/>
      <c r="M1" s="95"/>
    </row>
    <row r="2" spans="1:13" ht="30.75" customHeight="1" x14ac:dyDescent="0.25">
      <c r="J2" s="95"/>
      <c r="K2" s="95"/>
      <c r="L2" s="95"/>
      <c r="M2" s="95"/>
    </row>
    <row r="3" spans="1:13" ht="0.75" customHeight="1" x14ac:dyDescent="0.25">
      <c r="J3" s="95"/>
      <c r="K3" s="95"/>
      <c r="L3" s="95"/>
      <c r="M3" s="95"/>
    </row>
    <row r="4" spans="1:13" x14ac:dyDescent="0.25">
      <c r="A4" s="5" t="s">
        <v>118</v>
      </c>
      <c r="B4" s="5"/>
      <c r="C4" s="5"/>
      <c r="D4" s="5"/>
      <c r="E4" s="5"/>
      <c r="F4" s="5"/>
      <c r="G4" s="5"/>
      <c r="H4" s="5"/>
      <c r="I4" s="5"/>
      <c r="J4" s="5"/>
      <c r="K4" s="5"/>
      <c r="L4" s="5"/>
      <c r="M4" s="5"/>
    </row>
    <row r="5" spans="1:13" x14ac:dyDescent="0.25">
      <c r="A5" s="96" t="str">
        <f>IF([2]ЗАПОЛНИТЬ!$F$7=1,CONCATENATE([2]шапки!A6),CONCATENATE([2]шапки!A6,[2]шапки!C6))</f>
        <v xml:space="preserve">про заборгованість за бюджетними коштами (форма   № 7д, </v>
      </c>
      <c r="B5" s="96"/>
      <c r="C5" s="96"/>
      <c r="D5" s="96"/>
      <c r="E5" s="96"/>
      <c r="F5" s="96"/>
      <c r="G5" s="96"/>
      <c r="H5" s="97" t="str">
        <f>IF([2]ЗАПОЛНИТЬ!$F$7=1,[2]шапки!C6,[2]шапки!D6)</f>
        <v xml:space="preserve">   №7м)</v>
      </c>
      <c r="I5" s="99" t="str">
        <f>IF([2]ЗАПОЛНИТЬ!$F$7=1,[2]шапки!D6,"")</f>
        <v/>
      </c>
      <c r="L5" s="99"/>
      <c r="M5" s="99"/>
    </row>
    <row r="6" spans="1:13" x14ac:dyDescent="0.25">
      <c r="A6" s="5" t="str">
        <f>CONCATENATE("на ",[2]ЗАПОЛНИТЬ!$B$18," ",[2]ЗАПОЛНИТЬ!$C$18)</f>
        <v>на 1 квітня 2016 р.</v>
      </c>
      <c r="B6" s="5"/>
      <c r="C6" s="5"/>
      <c r="D6" s="5"/>
      <c r="E6" s="5"/>
      <c r="F6" s="5"/>
      <c r="G6" s="5"/>
      <c r="H6" s="5"/>
      <c r="I6" s="5"/>
      <c r="J6" s="5"/>
      <c r="K6" s="5"/>
      <c r="L6" s="5"/>
      <c r="M6" s="5"/>
    </row>
    <row r="7" spans="1:13" s="21" customFormat="1" ht="10.199999999999999" hidden="1" x14ac:dyDescent="0.2"/>
    <row r="8" spans="1:13" s="21" customFormat="1" ht="7.5" customHeight="1" x14ac:dyDescent="0.2">
      <c r="M8" s="338" t="s">
        <v>2</v>
      </c>
    </row>
    <row r="9" spans="1:13" s="21" customFormat="1" ht="21" customHeight="1" x14ac:dyDescent="0.25">
      <c r="A9" s="196" t="s">
        <v>3</v>
      </c>
      <c r="B9" s="104" t="str">
        <f>[2]ЗАПОЛНИТЬ!B3</f>
        <v>Вдділ освіти Амур -Нижньодніпровської у м.Дніпропетровську ради</v>
      </c>
      <c r="C9" s="104"/>
      <c r="D9" s="104"/>
      <c r="E9" s="104"/>
      <c r="F9" s="104"/>
      <c r="G9" s="104"/>
      <c r="H9" s="104"/>
      <c r="I9" s="104"/>
      <c r="J9" s="104"/>
      <c r="K9" s="198" t="str">
        <f>[2]ЗАПОЛНИТЬ!A13</f>
        <v>за ЄДРПОУ</v>
      </c>
      <c r="M9" s="339" t="str">
        <f>[2]ЗАПОЛНИТЬ!B13</f>
        <v>02142187</v>
      </c>
    </row>
    <row r="10" spans="1:13" s="21" customFormat="1" ht="11.25" customHeight="1" x14ac:dyDescent="0.25">
      <c r="A10" s="107" t="s">
        <v>5</v>
      </c>
      <c r="B10" s="108" t="str">
        <f>[2]ЗАПОЛНИТЬ!B5</f>
        <v>49023,м. Дніпропетровськ АНД район,пр.Мануйлівський, 31</v>
      </c>
      <c r="C10" s="108"/>
      <c r="D10" s="108"/>
      <c r="E10" s="108"/>
      <c r="F10" s="108"/>
      <c r="G10" s="108"/>
      <c r="H10" s="108"/>
      <c r="I10" s="108"/>
      <c r="J10" s="108"/>
      <c r="K10" s="198" t="str">
        <f>[2]ЗАПОЛНИТЬ!A14</f>
        <v>за КОАТУУ</v>
      </c>
      <c r="M10" s="339">
        <f>[2]ЗАПОЛНИТЬ!B14</f>
        <v>12110136300</v>
      </c>
    </row>
    <row r="11" spans="1:13" s="21" customFormat="1" ht="11.25" customHeight="1" x14ac:dyDescent="0.25">
      <c r="A11" s="107" t="str">
        <f>[2]Ф.4.3.1.КВК2!A11</f>
        <v>Організаційно-правова форма господарювання</v>
      </c>
      <c r="B11" s="340" t="str">
        <f>[2]ЗАПОЛНИТЬ!D15</f>
        <v>Орган місцевого самоврядування</v>
      </c>
      <c r="C11" s="340"/>
      <c r="D11" s="340"/>
      <c r="E11" s="340"/>
      <c r="F11" s="340"/>
      <c r="G11" s="340"/>
      <c r="H11" s="340"/>
      <c r="I11" s="340"/>
      <c r="J11" s="340"/>
      <c r="K11" s="198" t="str">
        <f>[2]ЗАПОЛНИТЬ!A15</f>
        <v>за КОПФГ</v>
      </c>
      <c r="L11" s="341"/>
      <c r="M11" s="339">
        <f>[2]ЗАПОЛНИТЬ!B15</f>
        <v>420</v>
      </c>
    </row>
    <row r="12" spans="1:13" s="21" customFormat="1" ht="10.199999999999999" x14ac:dyDescent="0.2">
      <c r="A12" s="110" t="s">
        <v>119</v>
      </c>
      <c r="B12" s="110"/>
      <c r="C12" s="110"/>
      <c r="D12" s="110"/>
      <c r="E12" s="201" t="str">
        <f>[2]ЗАПОЛНИТЬ!H9</f>
        <v>-</v>
      </c>
      <c r="F12" s="628" t="str">
        <f>IF(E12&gt;0,VLOOKUP(E12,'[2]ДовидникКВК(ГОС)'!A$1:B$65536,2,FALSE),"")</f>
        <v>-</v>
      </c>
      <c r="G12" s="628"/>
      <c r="H12" s="628"/>
      <c r="I12" s="628"/>
      <c r="J12" s="628"/>
      <c r="K12" s="628"/>
      <c r="L12" s="628"/>
    </row>
    <row r="13" spans="1:13" s="21" customFormat="1" ht="23.25" customHeight="1" x14ac:dyDescent="0.2">
      <c r="A13" s="110" t="s">
        <v>120</v>
      </c>
      <c r="B13" s="110"/>
      <c r="C13" s="110"/>
      <c r="D13" s="110"/>
      <c r="E13" s="171"/>
      <c r="F13" s="112" t="str">
        <f>IF(E13&gt;0,VLOOKUP(E13,[2]ДовидникКПК!B$1:C$65536,2,FALSE),"")</f>
        <v/>
      </c>
      <c r="G13" s="112"/>
      <c r="H13" s="112"/>
      <c r="I13" s="112"/>
      <c r="J13" s="112"/>
      <c r="K13" s="112"/>
      <c r="L13" s="112"/>
    </row>
    <row r="14" spans="1:13" s="21" customFormat="1" ht="10.199999999999999" x14ac:dyDescent="0.2">
      <c r="A14" s="110" t="s">
        <v>8</v>
      </c>
      <c r="B14" s="110"/>
      <c r="C14" s="110"/>
      <c r="D14" s="110"/>
      <c r="E14" s="117" t="str">
        <f>[2]ЗАПОЛНИТЬ!H10</f>
        <v>10</v>
      </c>
      <c r="F14" s="112" t="str">
        <f>[2]ЗАПОЛНИТЬ!I10</f>
        <v>Орган з питань освіти та науки, молоді</v>
      </c>
      <c r="G14" s="112"/>
      <c r="H14" s="112"/>
      <c r="I14" s="112"/>
      <c r="J14" s="112"/>
      <c r="K14" s="112"/>
      <c r="L14" s="112"/>
    </row>
    <row r="15" spans="1:13" s="21" customFormat="1" ht="43.5" customHeight="1" x14ac:dyDescent="0.2">
      <c r="A15" s="110" t="s">
        <v>121</v>
      </c>
      <c r="B15" s="110"/>
      <c r="C15" s="110"/>
      <c r="D15" s="110"/>
      <c r="E15" s="265" t="s">
        <v>230</v>
      </c>
      <c r="F15" s="112" t="str">
        <f>IF(E15&gt;0,VLOOKUP(E15,[2]ДовидникКФК!A$1:B$65536,2,FALSE),"")</f>
        <v>Дошкільні заклади освіти</v>
      </c>
      <c r="G15" s="112"/>
      <c r="H15" s="112"/>
      <c r="I15" s="112"/>
      <c r="J15" s="112"/>
      <c r="K15" s="112"/>
      <c r="L15" s="112"/>
    </row>
    <row r="16" spans="1:13" s="21" customFormat="1" ht="10.199999999999999" x14ac:dyDescent="0.2">
      <c r="A16" s="121" t="s">
        <v>263</v>
      </c>
    </row>
    <row r="17" spans="1:14" s="21" customFormat="1" ht="10.199999999999999" x14ac:dyDescent="0.2">
      <c r="A17" s="122" t="s">
        <v>10</v>
      </c>
    </row>
    <row r="18" spans="1:14" s="21" customFormat="1" ht="19.5" customHeight="1" thickBot="1" x14ac:dyDescent="0.25">
      <c r="A18" s="346" t="s">
        <v>501</v>
      </c>
      <c r="B18" s="346"/>
      <c r="C18" s="346"/>
      <c r="D18" s="346"/>
      <c r="E18" s="346"/>
      <c r="F18" s="346"/>
      <c r="G18" s="346"/>
      <c r="H18" s="346"/>
      <c r="I18" s="346"/>
      <c r="J18" s="346"/>
      <c r="K18" s="346"/>
      <c r="L18" s="346"/>
    </row>
    <row r="19" spans="1:14" s="21" customFormat="1" ht="11.25" customHeight="1" thickTop="1" thickBot="1" x14ac:dyDescent="0.25">
      <c r="A19" s="29" t="s">
        <v>124</v>
      </c>
      <c r="B19" s="29" t="s">
        <v>125</v>
      </c>
      <c r="C19" s="29" t="s">
        <v>13</v>
      </c>
      <c r="D19" s="29" t="s">
        <v>30</v>
      </c>
      <c r="E19" s="29"/>
      <c r="F19" s="29"/>
      <c r="G19" s="29"/>
      <c r="H19" s="29" t="s">
        <v>82</v>
      </c>
      <c r="I19" s="29"/>
      <c r="J19" s="29"/>
      <c r="K19" s="29"/>
      <c r="L19" s="29"/>
      <c r="M19" s="29" t="s">
        <v>265</v>
      </c>
      <c r="N19" s="347"/>
    </row>
    <row r="20" spans="1:14" s="21" customFormat="1" ht="21.75" customHeight="1" thickTop="1" thickBot="1" x14ac:dyDescent="0.25">
      <c r="A20" s="29"/>
      <c r="B20" s="29"/>
      <c r="C20" s="29"/>
      <c r="D20" s="29" t="s">
        <v>266</v>
      </c>
      <c r="E20" s="29" t="s">
        <v>267</v>
      </c>
      <c r="F20" s="29"/>
      <c r="G20" s="29" t="s">
        <v>268</v>
      </c>
      <c r="H20" s="29" t="s">
        <v>269</v>
      </c>
      <c r="I20" s="29" t="s">
        <v>267</v>
      </c>
      <c r="J20" s="29"/>
      <c r="K20" s="29"/>
      <c r="L20" s="29" t="s">
        <v>268</v>
      </c>
      <c r="M20" s="29"/>
      <c r="N20" s="347"/>
    </row>
    <row r="21" spans="1:14" s="21" customFormat="1" ht="10.5" customHeight="1" thickTop="1" thickBot="1" x14ac:dyDescent="0.25">
      <c r="A21" s="29"/>
      <c r="B21" s="29"/>
      <c r="C21" s="29"/>
      <c r="D21" s="29"/>
      <c r="E21" s="29" t="s">
        <v>135</v>
      </c>
      <c r="F21" s="29" t="s">
        <v>270</v>
      </c>
      <c r="G21" s="29"/>
      <c r="H21" s="29"/>
      <c r="I21" s="29" t="s">
        <v>135</v>
      </c>
      <c r="J21" s="323" t="s">
        <v>271</v>
      </c>
      <c r="K21" s="323"/>
      <c r="L21" s="29"/>
      <c r="M21" s="29"/>
      <c r="N21" s="347"/>
    </row>
    <row r="22" spans="1:14" s="21" customFormat="1" ht="12" customHeight="1" thickTop="1" thickBot="1" x14ac:dyDescent="0.25">
      <c r="A22" s="29"/>
      <c r="B22" s="29"/>
      <c r="C22" s="29"/>
      <c r="D22" s="29"/>
      <c r="E22" s="29"/>
      <c r="F22" s="29"/>
      <c r="G22" s="29"/>
      <c r="H22" s="29"/>
      <c r="I22" s="29"/>
      <c r="J22" s="29" t="s">
        <v>272</v>
      </c>
      <c r="K22" s="29" t="s">
        <v>273</v>
      </c>
      <c r="L22" s="29"/>
      <c r="M22" s="29"/>
      <c r="N22" s="347"/>
    </row>
    <row r="23" spans="1:14" s="21" customFormat="1" ht="12" customHeight="1" thickTop="1" thickBot="1" x14ac:dyDescent="0.25">
      <c r="A23" s="29"/>
      <c r="B23" s="29"/>
      <c r="C23" s="29"/>
      <c r="D23" s="29"/>
      <c r="E23" s="29"/>
      <c r="F23" s="29"/>
      <c r="G23" s="29"/>
      <c r="H23" s="29"/>
      <c r="I23" s="29"/>
      <c r="J23" s="29"/>
      <c r="K23" s="29"/>
      <c r="L23" s="29"/>
      <c r="M23" s="29"/>
      <c r="N23" s="347"/>
    </row>
    <row r="24" spans="1:14" s="21" customFormat="1" ht="9.75" customHeight="1" thickTop="1" thickBot="1" x14ac:dyDescent="0.25">
      <c r="A24" s="29"/>
      <c r="B24" s="29"/>
      <c r="C24" s="29"/>
      <c r="D24" s="29"/>
      <c r="E24" s="29"/>
      <c r="F24" s="29"/>
      <c r="G24" s="29"/>
      <c r="H24" s="29"/>
      <c r="I24" s="29"/>
      <c r="J24" s="29"/>
      <c r="K24" s="29"/>
      <c r="L24" s="29"/>
      <c r="M24" s="29"/>
      <c r="N24" s="347"/>
    </row>
    <row r="25" spans="1:14" s="21" customFormat="1" ht="11.4" thickTop="1" thickBot="1" x14ac:dyDescent="0.25">
      <c r="A25" s="78">
        <v>1</v>
      </c>
      <c r="B25" s="78">
        <v>2</v>
      </c>
      <c r="C25" s="78">
        <v>3</v>
      </c>
      <c r="D25" s="78">
        <v>4</v>
      </c>
      <c r="E25" s="78">
        <v>5</v>
      </c>
      <c r="F25" s="78">
        <v>6</v>
      </c>
      <c r="G25" s="78">
        <v>7</v>
      </c>
      <c r="H25" s="78">
        <v>8</v>
      </c>
      <c r="I25" s="78">
        <v>9</v>
      </c>
      <c r="J25" s="78">
        <v>10</v>
      </c>
      <c r="K25" s="78">
        <v>11</v>
      </c>
      <c r="L25" s="78">
        <v>12</v>
      </c>
      <c r="M25" s="78">
        <v>13</v>
      </c>
      <c r="N25" s="347"/>
    </row>
    <row r="26" spans="1:14" s="21" customFormat="1" ht="12.6" thickTop="1" thickBot="1" x14ac:dyDescent="0.25">
      <c r="A26" s="68" t="s">
        <v>274</v>
      </c>
      <c r="B26" s="68" t="s">
        <v>144</v>
      </c>
      <c r="C26" s="324" t="s">
        <v>145</v>
      </c>
      <c r="D26" s="325">
        <v>0</v>
      </c>
      <c r="E26" s="325">
        <v>0</v>
      </c>
      <c r="F26" s="82">
        <v>0</v>
      </c>
      <c r="G26" s="82">
        <v>0</v>
      </c>
      <c r="H26" s="325">
        <v>0</v>
      </c>
      <c r="I26" s="325">
        <v>0</v>
      </c>
      <c r="J26" s="82">
        <v>0</v>
      </c>
      <c r="K26" s="326" t="s">
        <v>144</v>
      </c>
      <c r="L26" s="82" t="s">
        <v>47</v>
      </c>
      <c r="M26" s="327" t="s">
        <v>144</v>
      </c>
      <c r="N26" s="347"/>
    </row>
    <row r="27" spans="1:14" s="21" customFormat="1" ht="14.4" thickTop="1" thickBot="1" x14ac:dyDescent="0.25">
      <c r="A27" s="31" t="s">
        <v>275</v>
      </c>
      <c r="B27" s="31" t="s">
        <v>144</v>
      </c>
      <c r="C27" s="324" t="s">
        <v>147</v>
      </c>
      <c r="D27" s="325">
        <f>D28+D63</f>
        <v>0</v>
      </c>
      <c r="E27" s="325">
        <f t="shared" ref="E27:L27" si="0">E28+E63</f>
        <v>0</v>
      </c>
      <c r="F27" s="325">
        <f t="shared" si="0"/>
        <v>0</v>
      </c>
      <c r="G27" s="325">
        <f t="shared" si="0"/>
        <v>0</v>
      </c>
      <c r="H27" s="325">
        <f t="shared" si="0"/>
        <v>0</v>
      </c>
      <c r="I27" s="325">
        <f t="shared" si="0"/>
        <v>431.91</v>
      </c>
      <c r="J27" s="325">
        <f t="shared" si="0"/>
        <v>0</v>
      </c>
      <c r="K27" s="325">
        <f t="shared" si="0"/>
        <v>0</v>
      </c>
      <c r="L27" s="325">
        <f t="shared" si="0"/>
        <v>0</v>
      </c>
      <c r="M27" s="325">
        <f>M28+M63</f>
        <v>431.91</v>
      </c>
      <c r="N27" s="347"/>
    </row>
    <row r="28" spans="1:14" s="21" customFormat="1" ht="21.6" thickTop="1" thickBot="1" x14ac:dyDescent="0.25">
      <c r="A28" s="64" t="s">
        <v>276</v>
      </c>
      <c r="B28" s="68">
        <v>2000</v>
      </c>
      <c r="C28" s="128" t="s">
        <v>149</v>
      </c>
      <c r="D28" s="325">
        <f>D29+D34+D51+D54+D58+D62</f>
        <v>0</v>
      </c>
      <c r="E28" s="325">
        <f t="shared" ref="E28:M28" si="1">E29+E34+E51+E54+E58+E62</f>
        <v>0</v>
      </c>
      <c r="F28" s="325">
        <f t="shared" si="1"/>
        <v>0</v>
      </c>
      <c r="G28" s="325">
        <f t="shared" si="1"/>
        <v>0</v>
      </c>
      <c r="H28" s="325">
        <f t="shared" si="1"/>
        <v>0</v>
      </c>
      <c r="I28" s="325">
        <f t="shared" si="1"/>
        <v>431.91</v>
      </c>
      <c r="J28" s="325">
        <f t="shared" si="1"/>
        <v>0</v>
      </c>
      <c r="K28" s="325">
        <f t="shared" si="1"/>
        <v>0</v>
      </c>
      <c r="L28" s="325">
        <f t="shared" si="1"/>
        <v>0</v>
      </c>
      <c r="M28" s="325">
        <f t="shared" si="1"/>
        <v>431.91</v>
      </c>
      <c r="N28" s="349"/>
    </row>
    <row r="29" spans="1:14" s="21" customFormat="1" ht="11.4" thickTop="1" thickBot="1" x14ac:dyDescent="0.25">
      <c r="A29" s="138" t="s">
        <v>161</v>
      </c>
      <c r="B29" s="64">
        <v>2100</v>
      </c>
      <c r="C29" s="128" t="s">
        <v>151</v>
      </c>
      <c r="D29" s="325">
        <f>D30+D33</f>
        <v>0</v>
      </c>
      <c r="E29" s="325">
        <f t="shared" ref="E29:M29" si="2">E30+E33</f>
        <v>0</v>
      </c>
      <c r="F29" s="325">
        <f t="shared" si="2"/>
        <v>0</v>
      </c>
      <c r="G29" s="325">
        <f t="shared" si="2"/>
        <v>0</v>
      </c>
      <c r="H29" s="325">
        <f t="shared" si="2"/>
        <v>0</v>
      </c>
      <c r="I29" s="325">
        <f t="shared" si="2"/>
        <v>431.91</v>
      </c>
      <c r="J29" s="325">
        <f t="shared" si="2"/>
        <v>0</v>
      </c>
      <c r="K29" s="325">
        <f t="shared" si="2"/>
        <v>0</v>
      </c>
      <c r="L29" s="325">
        <f t="shared" si="2"/>
        <v>0</v>
      </c>
      <c r="M29" s="325">
        <f t="shared" si="2"/>
        <v>431.91</v>
      </c>
      <c r="N29" s="347"/>
    </row>
    <row r="30" spans="1:14" s="21" customFormat="1" ht="11.4" thickTop="1" thickBot="1" x14ac:dyDescent="0.25">
      <c r="A30" s="134" t="s">
        <v>163</v>
      </c>
      <c r="B30" s="135">
        <v>2110</v>
      </c>
      <c r="C30" s="216" t="s">
        <v>153</v>
      </c>
      <c r="D30" s="350">
        <f>SUM(D31:D32)</f>
        <v>0</v>
      </c>
      <c r="E30" s="350">
        <f t="shared" ref="E30:L30" si="3">SUM(E31:E32)</f>
        <v>0</v>
      </c>
      <c r="F30" s="350">
        <f t="shared" si="3"/>
        <v>0</v>
      </c>
      <c r="G30" s="350">
        <f t="shared" si="3"/>
        <v>0</v>
      </c>
      <c r="H30" s="350">
        <f t="shared" si="3"/>
        <v>0</v>
      </c>
      <c r="I30" s="350">
        <f t="shared" si="3"/>
        <v>431.91</v>
      </c>
      <c r="J30" s="350">
        <f t="shared" si="3"/>
        <v>0</v>
      </c>
      <c r="K30" s="350">
        <f t="shared" si="3"/>
        <v>0</v>
      </c>
      <c r="L30" s="350">
        <f t="shared" si="3"/>
        <v>0</v>
      </c>
      <c r="M30" s="350">
        <f>SUM(M31:M32)</f>
        <v>431.91</v>
      </c>
      <c r="N30" s="347"/>
    </row>
    <row r="31" spans="1:14" s="21" customFormat="1" ht="11.4" thickTop="1" thickBot="1" x14ac:dyDescent="0.25">
      <c r="A31" s="136" t="s">
        <v>164</v>
      </c>
      <c r="B31" s="125">
        <v>2111</v>
      </c>
      <c r="C31" s="248" t="s">
        <v>155</v>
      </c>
      <c r="D31" s="81">
        <v>0</v>
      </c>
      <c r="E31" s="81">
        <v>0</v>
      </c>
      <c r="F31" s="81">
        <v>0</v>
      </c>
      <c r="G31" s="81">
        <v>0</v>
      </c>
      <c r="H31" s="81">
        <v>0</v>
      </c>
      <c r="I31" s="325">
        <v>431.91</v>
      </c>
      <c r="J31" s="81">
        <v>0</v>
      </c>
      <c r="K31" s="81">
        <v>0</v>
      </c>
      <c r="L31" s="81">
        <v>0</v>
      </c>
      <c r="M31" s="82">
        <f>I31</f>
        <v>431.91</v>
      </c>
      <c r="N31" s="347"/>
    </row>
    <row r="32" spans="1:14" s="21" customFormat="1" ht="11.4" thickTop="1" thickBot="1" x14ac:dyDescent="0.25">
      <c r="A32" s="136" t="s">
        <v>165</v>
      </c>
      <c r="B32" s="125">
        <v>2112</v>
      </c>
      <c r="C32" s="248" t="s">
        <v>157</v>
      </c>
      <c r="D32" s="81">
        <v>0</v>
      </c>
      <c r="E32" s="81">
        <v>0</v>
      </c>
      <c r="F32" s="81">
        <v>0</v>
      </c>
      <c r="G32" s="81">
        <v>0</v>
      </c>
      <c r="H32" s="81">
        <v>0</v>
      </c>
      <c r="I32" s="325">
        <f>SUM(J32:K32)</f>
        <v>0</v>
      </c>
      <c r="J32" s="81">
        <v>0</v>
      </c>
      <c r="K32" s="81">
        <v>0</v>
      </c>
      <c r="L32" s="81">
        <v>0</v>
      </c>
      <c r="M32" s="82">
        <f>I32</f>
        <v>0</v>
      </c>
      <c r="N32" s="347"/>
    </row>
    <row r="33" spans="1:14" s="21" customFormat="1" ht="12" thickTop="1" thickBot="1" x14ac:dyDescent="0.3">
      <c r="A33" s="137" t="s">
        <v>277</v>
      </c>
      <c r="B33" s="135">
        <v>2120</v>
      </c>
      <c r="C33" s="216" t="s">
        <v>160</v>
      </c>
      <c r="D33" s="351">
        <v>0</v>
      </c>
      <c r="E33" s="351">
        <v>0</v>
      </c>
      <c r="F33" s="351">
        <v>0</v>
      </c>
      <c r="G33" s="351">
        <v>0</v>
      </c>
      <c r="H33" s="351">
        <v>0</v>
      </c>
      <c r="I33" s="352">
        <f>SUM(J33:K33)</f>
        <v>0</v>
      </c>
      <c r="J33" s="351">
        <v>0</v>
      </c>
      <c r="K33" s="351">
        <v>0</v>
      </c>
      <c r="L33" s="351">
        <v>0</v>
      </c>
      <c r="M33" s="350">
        <f>I33</f>
        <v>0</v>
      </c>
      <c r="N33" s="347"/>
    </row>
    <row r="34" spans="1:14" s="21" customFormat="1" ht="12" thickTop="1" thickBot="1" x14ac:dyDescent="0.3">
      <c r="A34" s="138" t="s">
        <v>167</v>
      </c>
      <c r="B34" s="64">
        <v>2200</v>
      </c>
      <c r="C34" s="128" t="s">
        <v>162</v>
      </c>
      <c r="D34" s="352">
        <f>SUM(D35:D41)+D48</f>
        <v>0</v>
      </c>
      <c r="E34" s="352">
        <f t="shared" ref="E34:M34" si="4">SUM(E35:E41)+E48</f>
        <v>0</v>
      </c>
      <c r="F34" s="352">
        <f t="shared" si="4"/>
        <v>0</v>
      </c>
      <c r="G34" s="352">
        <f t="shared" si="4"/>
        <v>0</v>
      </c>
      <c r="H34" s="352">
        <f t="shared" si="4"/>
        <v>0</v>
      </c>
      <c r="I34" s="352">
        <f t="shared" si="4"/>
        <v>0</v>
      </c>
      <c r="J34" s="352">
        <f t="shared" si="4"/>
        <v>0</v>
      </c>
      <c r="K34" s="352">
        <f t="shared" si="4"/>
        <v>0</v>
      </c>
      <c r="L34" s="352">
        <f t="shared" si="4"/>
        <v>0</v>
      </c>
      <c r="M34" s="352">
        <f t="shared" si="4"/>
        <v>0</v>
      </c>
      <c r="N34" s="349"/>
    </row>
    <row r="35" spans="1:14" s="21" customFormat="1" ht="12" thickTop="1" thickBot="1" x14ac:dyDescent="0.3">
      <c r="A35" s="134" t="s">
        <v>168</v>
      </c>
      <c r="B35" s="135">
        <v>2210</v>
      </c>
      <c r="C35" s="135">
        <v>100</v>
      </c>
      <c r="D35" s="351">
        <v>0</v>
      </c>
      <c r="E35" s="351">
        <v>0</v>
      </c>
      <c r="F35" s="351">
        <v>0</v>
      </c>
      <c r="G35" s="351">
        <v>0</v>
      </c>
      <c r="H35" s="351">
        <v>0</v>
      </c>
      <c r="I35" s="352">
        <f t="shared" ref="I35:I40" si="5">SUM(J35:K35)</f>
        <v>0</v>
      </c>
      <c r="J35" s="351">
        <v>0</v>
      </c>
      <c r="K35" s="351">
        <v>0</v>
      </c>
      <c r="L35" s="351">
        <v>0</v>
      </c>
      <c r="M35" s="350">
        <f t="shared" ref="M35:M40" si="6">I35</f>
        <v>0</v>
      </c>
      <c r="N35" s="347"/>
    </row>
    <row r="36" spans="1:14" s="21" customFormat="1" ht="12" thickTop="1" thickBot="1" x14ac:dyDescent="0.3">
      <c r="A36" s="134" t="s">
        <v>169</v>
      </c>
      <c r="B36" s="135">
        <v>2220</v>
      </c>
      <c r="C36" s="135">
        <v>110</v>
      </c>
      <c r="D36" s="351">
        <v>0</v>
      </c>
      <c r="E36" s="351">
        <v>0</v>
      </c>
      <c r="F36" s="351">
        <v>0</v>
      </c>
      <c r="G36" s="351">
        <v>0</v>
      </c>
      <c r="H36" s="351">
        <v>0</v>
      </c>
      <c r="I36" s="352">
        <f t="shared" si="5"/>
        <v>0</v>
      </c>
      <c r="J36" s="351">
        <v>0</v>
      </c>
      <c r="K36" s="351">
        <v>0</v>
      </c>
      <c r="L36" s="351">
        <v>0</v>
      </c>
      <c r="M36" s="350">
        <f t="shared" si="6"/>
        <v>0</v>
      </c>
      <c r="N36" s="347"/>
    </row>
    <row r="37" spans="1:14" s="21" customFormat="1" ht="12" thickTop="1" thickBot="1" x14ac:dyDescent="0.3">
      <c r="A37" s="134" t="s">
        <v>170</v>
      </c>
      <c r="B37" s="135">
        <v>2230</v>
      </c>
      <c r="C37" s="135">
        <v>120</v>
      </c>
      <c r="D37" s="351">
        <v>0</v>
      </c>
      <c r="E37" s="351">
        <v>0</v>
      </c>
      <c r="F37" s="351">
        <v>0</v>
      </c>
      <c r="G37" s="351">
        <v>0</v>
      </c>
      <c r="H37" s="351">
        <v>0</v>
      </c>
      <c r="I37" s="352">
        <f t="shared" si="5"/>
        <v>0</v>
      </c>
      <c r="J37" s="351">
        <v>0</v>
      </c>
      <c r="K37" s="351">
        <v>0</v>
      </c>
      <c r="L37" s="351">
        <v>0</v>
      </c>
      <c r="M37" s="350">
        <f t="shared" si="6"/>
        <v>0</v>
      </c>
      <c r="N37" s="347"/>
    </row>
    <row r="38" spans="1:14" s="21" customFormat="1" ht="12" thickTop="1" thickBot="1" x14ac:dyDescent="0.3">
      <c r="A38" s="134" t="s">
        <v>171</v>
      </c>
      <c r="B38" s="135">
        <v>2240</v>
      </c>
      <c r="C38" s="135">
        <v>130</v>
      </c>
      <c r="D38" s="351">
        <v>0</v>
      </c>
      <c r="E38" s="351">
        <v>0</v>
      </c>
      <c r="F38" s="351">
        <v>0</v>
      </c>
      <c r="G38" s="351">
        <v>0</v>
      </c>
      <c r="H38" s="351">
        <v>0</v>
      </c>
      <c r="I38" s="352">
        <f t="shared" si="5"/>
        <v>0</v>
      </c>
      <c r="J38" s="351">
        <v>0</v>
      </c>
      <c r="K38" s="351">
        <v>0</v>
      </c>
      <c r="L38" s="351">
        <v>0</v>
      </c>
      <c r="M38" s="350">
        <f t="shared" si="6"/>
        <v>0</v>
      </c>
      <c r="N38" s="347"/>
    </row>
    <row r="39" spans="1:14" s="21" customFormat="1" ht="12.75" customHeight="1" thickTop="1" thickBot="1" x14ac:dyDescent="0.3">
      <c r="A39" s="134" t="s">
        <v>172</v>
      </c>
      <c r="B39" s="135">
        <v>2250</v>
      </c>
      <c r="C39" s="135">
        <v>140</v>
      </c>
      <c r="D39" s="351">
        <v>0</v>
      </c>
      <c r="E39" s="351">
        <v>0</v>
      </c>
      <c r="F39" s="351">
        <v>0</v>
      </c>
      <c r="G39" s="351">
        <v>0</v>
      </c>
      <c r="H39" s="351">
        <v>0</v>
      </c>
      <c r="I39" s="352">
        <f t="shared" si="5"/>
        <v>0</v>
      </c>
      <c r="J39" s="351">
        <v>0</v>
      </c>
      <c r="K39" s="351">
        <v>0</v>
      </c>
      <c r="L39" s="351">
        <v>0</v>
      </c>
      <c r="M39" s="350">
        <f t="shared" si="6"/>
        <v>0</v>
      </c>
      <c r="N39" s="349"/>
    </row>
    <row r="40" spans="1:14" s="21" customFormat="1" ht="12" thickTop="1" thickBot="1" x14ac:dyDescent="0.3">
      <c r="A40" s="137" t="s">
        <v>173</v>
      </c>
      <c r="B40" s="135">
        <v>2260</v>
      </c>
      <c r="C40" s="135">
        <v>150</v>
      </c>
      <c r="D40" s="351">
        <v>0</v>
      </c>
      <c r="E40" s="351">
        <v>0</v>
      </c>
      <c r="F40" s="351">
        <v>0</v>
      </c>
      <c r="G40" s="351">
        <v>0</v>
      </c>
      <c r="H40" s="351">
        <v>0</v>
      </c>
      <c r="I40" s="352">
        <f t="shared" si="5"/>
        <v>0</v>
      </c>
      <c r="J40" s="351">
        <v>0</v>
      </c>
      <c r="K40" s="351">
        <v>0</v>
      </c>
      <c r="L40" s="351">
        <v>0</v>
      </c>
      <c r="M40" s="350">
        <f t="shared" si="6"/>
        <v>0</v>
      </c>
    </row>
    <row r="41" spans="1:14" s="21" customFormat="1" ht="11.4" thickTop="1" thickBot="1" x14ac:dyDescent="0.25">
      <c r="A41" s="137" t="s">
        <v>278</v>
      </c>
      <c r="B41" s="135">
        <v>2270</v>
      </c>
      <c r="C41" s="135">
        <v>160</v>
      </c>
      <c r="D41" s="350">
        <f t="shared" ref="D41:M41" si="7">SUM(D42:D47)</f>
        <v>0</v>
      </c>
      <c r="E41" s="350">
        <f t="shared" si="7"/>
        <v>0</v>
      </c>
      <c r="F41" s="350">
        <f t="shared" si="7"/>
        <v>0</v>
      </c>
      <c r="G41" s="350">
        <f t="shared" si="7"/>
        <v>0</v>
      </c>
      <c r="H41" s="350">
        <f t="shared" si="7"/>
        <v>0</v>
      </c>
      <c r="I41" s="350">
        <f t="shared" si="7"/>
        <v>0</v>
      </c>
      <c r="J41" s="350">
        <f t="shared" si="7"/>
        <v>0</v>
      </c>
      <c r="K41" s="350">
        <f t="shared" si="7"/>
        <v>0</v>
      </c>
      <c r="L41" s="350">
        <f t="shared" si="7"/>
        <v>0</v>
      </c>
      <c r="M41" s="350">
        <f t="shared" si="7"/>
        <v>0</v>
      </c>
    </row>
    <row r="42" spans="1:14" s="21" customFormat="1" ht="11.4" thickTop="1" thickBot="1" x14ac:dyDescent="0.25">
      <c r="A42" s="136" t="s">
        <v>175</v>
      </c>
      <c r="B42" s="125">
        <v>2271</v>
      </c>
      <c r="C42" s="125">
        <v>170</v>
      </c>
      <c r="D42" s="81">
        <v>0</v>
      </c>
      <c r="E42" s="81">
        <v>0</v>
      </c>
      <c r="F42" s="81">
        <v>0</v>
      </c>
      <c r="G42" s="81">
        <v>0</v>
      </c>
      <c r="H42" s="81">
        <v>0</v>
      </c>
      <c r="I42" s="82">
        <f t="shared" ref="I42:I47" si="8">SUM(J42:K42)</f>
        <v>0</v>
      </c>
      <c r="J42" s="81">
        <v>0</v>
      </c>
      <c r="K42" s="81">
        <v>0</v>
      </c>
      <c r="L42" s="81">
        <v>0</v>
      </c>
      <c r="M42" s="82">
        <f t="shared" ref="M42:M47" si="9">I42</f>
        <v>0</v>
      </c>
    </row>
    <row r="43" spans="1:14" s="21" customFormat="1" ht="11.4" thickTop="1" thickBot="1" x14ac:dyDescent="0.25">
      <c r="A43" s="136" t="s">
        <v>176</v>
      </c>
      <c r="B43" s="125">
        <v>2272</v>
      </c>
      <c r="C43" s="125">
        <v>180</v>
      </c>
      <c r="D43" s="81">
        <v>0</v>
      </c>
      <c r="E43" s="81">
        <v>0</v>
      </c>
      <c r="F43" s="81">
        <v>0</v>
      </c>
      <c r="G43" s="81">
        <v>0</v>
      </c>
      <c r="H43" s="81">
        <v>0</v>
      </c>
      <c r="I43" s="82">
        <f t="shared" si="8"/>
        <v>0</v>
      </c>
      <c r="J43" s="81">
        <v>0</v>
      </c>
      <c r="K43" s="81">
        <v>0</v>
      </c>
      <c r="L43" s="81">
        <v>0</v>
      </c>
      <c r="M43" s="82">
        <f t="shared" si="9"/>
        <v>0</v>
      </c>
    </row>
    <row r="44" spans="1:14" s="21" customFormat="1" ht="11.4" thickTop="1" thickBot="1" x14ac:dyDescent="0.25">
      <c r="A44" s="136" t="s">
        <v>177</v>
      </c>
      <c r="B44" s="125">
        <v>2273</v>
      </c>
      <c r="C44" s="125">
        <v>190</v>
      </c>
      <c r="D44" s="81">
        <v>0</v>
      </c>
      <c r="E44" s="81">
        <v>0</v>
      </c>
      <c r="F44" s="81">
        <v>0</v>
      </c>
      <c r="G44" s="81">
        <v>0</v>
      </c>
      <c r="H44" s="81">
        <v>0</v>
      </c>
      <c r="I44" s="82">
        <f t="shared" si="8"/>
        <v>0</v>
      </c>
      <c r="J44" s="81">
        <v>0</v>
      </c>
      <c r="K44" s="81">
        <v>0</v>
      </c>
      <c r="L44" s="81">
        <v>0</v>
      </c>
      <c r="M44" s="82">
        <f t="shared" si="9"/>
        <v>0</v>
      </c>
    </row>
    <row r="45" spans="1:14" s="21" customFormat="1" ht="11.4" thickTop="1" thickBot="1" x14ac:dyDescent="0.25">
      <c r="A45" s="136" t="s">
        <v>178</v>
      </c>
      <c r="B45" s="125">
        <v>2274</v>
      </c>
      <c r="C45" s="125">
        <v>200</v>
      </c>
      <c r="D45" s="81">
        <v>0</v>
      </c>
      <c r="E45" s="81">
        <v>0</v>
      </c>
      <c r="F45" s="81">
        <v>0</v>
      </c>
      <c r="G45" s="81">
        <v>0</v>
      </c>
      <c r="H45" s="81">
        <v>0</v>
      </c>
      <c r="I45" s="82">
        <f t="shared" si="8"/>
        <v>0</v>
      </c>
      <c r="J45" s="81">
        <v>0</v>
      </c>
      <c r="K45" s="81">
        <v>0</v>
      </c>
      <c r="L45" s="81">
        <v>0</v>
      </c>
      <c r="M45" s="82">
        <f t="shared" si="9"/>
        <v>0</v>
      </c>
    </row>
    <row r="46" spans="1:14" s="21" customFormat="1" ht="11.4" thickTop="1" thickBot="1" x14ac:dyDescent="0.25">
      <c r="A46" s="136" t="s">
        <v>179</v>
      </c>
      <c r="B46" s="125">
        <v>2275</v>
      </c>
      <c r="C46" s="125">
        <v>210</v>
      </c>
      <c r="D46" s="81">
        <v>0</v>
      </c>
      <c r="E46" s="81">
        <v>0</v>
      </c>
      <c r="F46" s="81">
        <v>0</v>
      </c>
      <c r="G46" s="81">
        <v>0</v>
      </c>
      <c r="H46" s="81">
        <v>0</v>
      </c>
      <c r="I46" s="82">
        <f t="shared" si="8"/>
        <v>0</v>
      </c>
      <c r="J46" s="81">
        <v>0</v>
      </c>
      <c r="K46" s="81">
        <v>0</v>
      </c>
      <c r="L46" s="81">
        <v>0</v>
      </c>
      <c r="M46" s="82">
        <f t="shared" si="9"/>
        <v>0</v>
      </c>
    </row>
    <row r="47" spans="1:14" s="21" customFormat="1" ht="11.4" thickTop="1" thickBot="1" x14ac:dyDescent="0.25">
      <c r="A47" s="136" t="s">
        <v>180</v>
      </c>
      <c r="B47" s="125">
        <v>2276</v>
      </c>
      <c r="C47" s="125">
        <v>220</v>
      </c>
      <c r="D47" s="81">
        <v>0</v>
      </c>
      <c r="E47" s="81">
        <v>0</v>
      </c>
      <c r="F47" s="81">
        <v>0</v>
      </c>
      <c r="G47" s="81">
        <v>0</v>
      </c>
      <c r="H47" s="81">
        <v>0</v>
      </c>
      <c r="I47" s="82">
        <f t="shared" si="8"/>
        <v>0</v>
      </c>
      <c r="J47" s="81">
        <v>0</v>
      </c>
      <c r="K47" s="81">
        <v>0</v>
      </c>
      <c r="L47" s="81">
        <v>0</v>
      </c>
      <c r="M47" s="82">
        <f t="shared" si="9"/>
        <v>0</v>
      </c>
    </row>
    <row r="48" spans="1:14" s="21" customFormat="1" ht="13.5" customHeight="1" thickTop="1" thickBot="1" x14ac:dyDescent="0.25">
      <c r="A48" s="137" t="s">
        <v>181</v>
      </c>
      <c r="B48" s="135">
        <v>2280</v>
      </c>
      <c r="C48" s="135">
        <v>230</v>
      </c>
      <c r="D48" s="350">
        <f>SUM(D49:D50)</f>
        <v>0</v>
      </c>
      <c r="E48" s="350">
        <f t="shared" ref="E48:M48" si="10">SUM(E49:E50)</f>
        <v>0</v>
      </c>
      <c r="F48" s="350">
        <f t="shared" si="10"/>
        <v>0</v>
      </c>
      <c r="G48" s="350">
        <f t="shared" si="10"/>
        <v>0</v>
      </c>
      <c r="H48" s="350">
        <f t="shared" si="10"/>
        <v>0</v>
      </c>
      <c r="I48" s="350">
        <f t="shared" si="10"/>
        <v>0</v>
      </c>
      <c r="J48" s="350">
        <f t="shared" si="10"/>
        <v>0</v>
      </c>
      <c r="K48" s="350">
        <f t="shared" si="10"/>
        <v>0</v>
      </c>
      <c r="L48" s="350">
        <f t="shared" si="10"/>
        <v>0</v>
      </c>
      <c r="M48" s="350">
        <f t="shared" si="10"/>
        <v>0</v>
      </c>
    </row>
    <row r="49" spans="1:14" s="21" customFormat="1" ht="13.5" customHeight="1" thickTop="1" thickBot="1" x14ac:dyDescent="0.25">
      <c r="A49" s="139" t="s">
        <v>182</v>
      </c>
      <c r="B49" s="125">
        <v>2281</v>
      </c>
      <c r="C49" s="125">
        <v>240</v>
      </c>
      <c r="D49" s="81">
        <v>0</v>
      </c>
      <c r="E49" s="81">
        <v>0</v>
      </c>
      <c r="F49" s="81">
        <v>0</v>
      </c>
      <c r="G49" s="81">
        <v>0</v>
      </c>
      <c r="H49" s="81">
        <v>0</v>
      </c>
      <c r="I49" s="82">
        <f>SUM(J49:K49)</f>
        <v>0</v>
      </c>
      <c r="J49" s="81">
        <v>0</v>
      </c>
      <c r="K49" s="81">
        <v>0</v>
      </c>
      <c r="L49" s="81">
        <v>0</v>
      </c>
      <c r="M49" s="81">
        <f>I49</f>
        <v>0</v>
      </c>
    </row>
    <row r="50" spans="1:14" s="21" customFormat="1" ht="13.5" customHeight="1" thickTop="1" thickBot="1" x14ac:dyDescent="0.25">
      <c r="A50" s="139" t="s">
        <v>183</v>
      </c>
      <c r="B50" s="125">
        <v>2282</v>
      </c>
      <c r="C50" s="125">
        <v>250</v>
      </c>
      <c r="D50" s="81">
        <v>0</v>
      </c>
      <c r="E50" s="81">
        <v>0</v>
      </c>
      <c r="F50" s="81">
        <v>0</v>
      </c>
      <c r="G50" s="81">
        <v>0</v>
      </c>
      <c r="H50" s="81">
        <v>0</v>
      </c>
      <c r="I50" s="82">
        <f>SUM(J50:K50)</f>
        <v>0</v>
      </c>
      <c r="J50" s="81">
        <v>0</v>
      </c>
      <c r="K50" s="81">
        <v>0</v>
      </c>
      <c r="L50" s="81">
        <v>0</v>
      </c>
      <c r="M50" s="81">
        <f>I50</f>
        <v>0</v>
      </c>
    </row>
    <row r="51" spans="1:14" s="21" customFormat="1" ht="11.4" thickTop="1" thickBot="1" x14ac:dyDescent="0.25">
      <c r="A51" s="133" t="s">
        <v>279</v>
      </c>
      <c r="B51" s="64">
        <v>2400</v>
      </c>
      <c r="C51" s="64">
        <v>260</v>
      </c>
      <c r="D51" s="325">
        <f>SUM(D52:D53)</f>
        <v>0</v>
      </c>
      <c r="E51" s="325">
        <f t="shared" ref="E51:M51" si="11">SUM(E52:E53)</f>
        <v>0</v>
      </c>
      <c r="F51" s="325">
        <f t="shared" si="11"/>
        <v>0</v>
      </c>
      <c r="G51" s="325">
        <f t="shared" si="11"/>
        <v>0</v>
      </c>
      <c r="H51" s="325">
        <f t="shared" si="11"/>
        <v>0</v>
      </c>
      <c r="I51" s="325">
        <f t="shared" si="11"/>
        <v>0</v>
      </c>
      <c r="J51" s="325">
        <f t="shared" si="11"/>
        <v>0</v>
      </c>
      <c r="K51" s="325">
        <f t="shared" si="11"/>
        <v>0</v>
      </c>
      <c r="L51" s="325">
        <f t="shared" si="11"/>
        <v>0</v>
      </c>
      <c r="M51" s="325">
        <f t="shared" si="11"/>
        <v>0</v>
      </c>
    </row>
    <row r="52" spans="1:14" s="21" customFormat="1" ht="12" thickTop="1" thickBot="1" x14ac:dyDescent="0.3">
      <c r="A52" s="134" t="s">
        <v>185</v>
      </c>
      <c r="B52" s="135">
        <v>2410</v>
      </c>
      <c r="C52" s="135">
        <v>270</v>
      </c>
      <c r="D52" s="351">
        <v>0</v>
      </c>
      <c r="E52" s="351">
        <v>0</v>
      </c>
      <c r="F52" s="351">
        <v>0</v>
      </c>
      <c r="G52" s="351">
        <v>0</v>
      </c>
      <c r="H52" s="351">
        <v>0</v>
      </c>
      <c r="I52" s="352">
        <f>SUM(J52:K52)</f>
        <v>0</v>
      </c>
      <c r="J52" s="351">
        <v>0</v>
      </c>
      <c r="K52" s="351">
        <v>0</v>
      </c>
      <c r="L52" s="351">
        <v>0</v>
      </c>
      <c r="M52" s="350">
        <f>I52</f>
        <v>0</v>
      </c>
    </row>
    <row r="53" spans="1:14" s="21" customFormat="1" ht="12" thickTop="1" thickBot="1" x14ac:dyDescent="0.3">
      <c r="A53" s="134" t="s">
        <v>186</v>
      </c>
      <c r="B53" s="135">
        <v>2420</v>
      </c>
      <c r="C53" s="135">
        <v>280</v>
      </c>
      <c r="D53" s="353">
        <v>0</v>
      </c>
      <c r="E53" s="353">
        <v>0</v>
      </c>
      <c r="F53" s="353">
        <v>0</v>
      </c>
      <c r="G53" s="353">
        <v>0</v>
      </c>
      <c r="H53" s="353">
        <v>0</v>
      </c>
      <c r="I53" s="352">
        <f>SUM(J53:K53)</f>
        <v>0</v>
      </c>
      <c r="J53" s="353">
        <v>0</v>
      </c>
      <c r="K53" s="353">
        <v>0</v>
      </c>
      <c r="L53" s="353">
        <v>0</v>
      </c>
      <c r="M53" s="350">
        <f>I53</f>
        <v>0</v>
      </c>
    </row>
    <row r="54" spans="1:14" s="21" customFormat="1" ht="11.4" thickTop="1" thickBot="1" x14ac:dyDescent="0.25">
      <c r="A54" s="133" t="s">
        <v>187</v>
      </c>
      <c r="B54" s="64">
        <v>2600</v>
      </c>
      <c r="C54" s="64">
        <v>290</v>
      </c>
      <c r="D54" s="325">
        <f>SUM(D55:D57)</f>
        <v>0</v>
      </c>
      <c r="E54" s="325">
        <f t="shared" ref="E54:M54" si="12">SUM(E55:E57)</f>
        <v>0</v>
      </c>
      <c r="F54" s="325">
        <f t="shared" si="12"/>
        <v>0</v>
      </c>
      <c r="G54" s="325">
        <f t="shared" si="12"/>
        <v>0</v>
      </c>
      <c r="H54" s="325">
        <f t="shared" si="12"/>
        <v>0</v>
      </c>
      <c r="I54" s="325">
        <f t="shared" si="12"/>
        <v>0</v>
      </c>
      <c r="J54" s="325">
        <f t="shared" si="12"/>
        <v>0</v>
      </c>
      <c r="K54" s="325">
        <f t="shared" si="12"/>
        <v>0</v>
      </c>
      <c r="L54" s="325">
        <f t="shared" si="12"/>
        <v>0</v>
      </c>
      <c r="M54" s="325">
        <f t="shared" si="12"/>
        <v>0</v>
      </c>
    </row>
    <row r="55" spans="1:14" s="21" customFormat="1" ht="12" thickTop="1" thickBot="1" x14ac:dyDescent="0.3">
      <c r="A55" s="137" t="s">
        <v>188</v>
      </c>
      <c r="B55" s="135">
        <v>2610</v>
      </c>
      <c r="C55" s="135">
        <v>300</v>
      </c>
      <c r="D55" s="351">
        <v>0</v>
      </c>
      <c r="E55" s="351">
        <v>0</v>
      </c>
      <c r="F55" s="351">
        <v>0</v>
      </c>
      <c r="G55" s="351">
        <v>0</v>
      </c>
      <c r="H55" s="351">
        <v>0</v>
      </c>
      <c r="I55" s="352">
        <f>SUM(J55:K55)</f>
        <v>0</v>
      </c>
      <c r="J55" s="351">
        <v>0</v>
      </c>
      <c r="K55" s="351">
        <v>0</v>
      </c>
      <c r="L55" s="351">
        <v>0</v>
      </c>
      <c r="M55" s="350">
        <f>I55</f>
        <v>0</v>
      </c>
    </row>
    <row r="56" spans="1:14" s="21" customFormat="1" ht="12" thickTop="1" thickBot="1" x14ac:dyDescent="0.3">
      <c r="A56" s="137" t="s">
        <v>189</v>
      </c>
      <c r="B56" s="135">
        <v>2620</v>
      </c>
      <c r="C56" s="135">
        <v>310</v>
      </c>
      <c r="D56" s="351">
        <v>0</v>
      </c>
      <c r="E56" s="351">
        <v>0</v>
      </c>
      <c r="F56" s="351">
        <v>0</v>
      </c>
      <c r="G56" s="351">
        <v>0</v>
      </c>
      <c r="H56" s="351">
        <v>0</v>
      </c>
      <c r="I56" s="352">
        <f>SUM(J56:K56)</f>
        <v>0</v>
      </c>
      <c r="J56" s="351">
        <v>0</v>
      </c>
      <c r="K56" s="351">
        <v>0</v>
      </c>
      <c r="L56" s="351">
        <v>0</v>
      </c>
      <c r="M56" s="350">
        <f>I56</f>
        <v>0</v>
      </c>
    </row>
    <row r="57" spans="1:14" s="21" customFormat="1" ht="12" thickTop="1" thickBot="1" x14ac:dyDescent="0.3">
      <c r="A57" s="134" t="s">
        <v>190</v>
      </c>
      <c r="B57" s="135">
        <v>2630</v>
      </c>
      <c r="C57" s="135">
        <v>320</v>
      </c>
      <c r="D57" s="351">
        <v>0</v>
      </c>
      <c r="E57" s="351">
        <v>0</v>
      </c>
      <c r="F57" s="351">
        <v>0</v>
      </c>
      <c r="G57" s="351">
        <v>0</v>
      </c>
      <c r="H57" s="351">
        <v>0</v>
      </c>
      <c r="I57" s="352">
        <f>SUM(J57:K57)</f>
        <v>0</v>
      </c>
      <c r="J57" s="351">
        <v>0</v>
      </c>
      <c r="K57" s="351">
        <v>0</v>
      </c>
      <c r="L57" s="351">
        <v>0</v>
      </c>
      <c r="M57" s="350">
        <f>I57</f>
        <v>0</v>
      </c>
    </row>
    <row r="58" spans="1:14" s="21" customFormat="1" ht="11.4" thickTop="1" thickBot="1" x14ac:dyDescent="0.25">
      <c r="A58" s="138" t="s">
        <v>191</v>
      </c>
      <c r="B58" s="64">
        <v>2700</v>
      </c>
      <c r="C58" s="64">
        <v>330</v>
      </c>
      <c r="D58" s="325">
        <f>SUM(D59:D61)</f>
        <v>0</v>
      </c>
      <c r="E58" s="325">
        <f t="shared" ref="E58:M58" si="13">SUM(E59:E61)</f>
        <v>0</v>
      </c>
      <c r="F58" s="325">
        <f t="shared" si="13"/>
        <v>0</v>
      </c>
      <c r="G58" s="325">
        <f t="shared" si="13"/>
        <v>0</v>
      </c>
      <c r="H58" s="325">
        <f t="shared" si="13"/>
        <v>0</v>
      </c>
      <c r="I58" s="325">
        <f t="shared" si="13"/>
        <v>0</v>
      </c>
      <c r="J58" s="325">
        <f t="shared" si="13"/>
        <v>0</v>
      </c>
      <c r="K58" s="325">
        <f t="shared" si="13"/>
        <v>0</v>
      </c>
      <c r="L58" s="325">
        <f t="shared" si="13"/>
        <v>0</v>
      </c>
      <c r="M58" s="325">
        <f t="shared" si="13"/>
        <v>0</v>
      </c>
    </row>
    <row r="59" spans="1:14" s="21" customFormat="1" ht="12" thickTop="1" thickBot="1" x14ac:dyDescent="0.3">
      <c r="A59" s="137" t="s">
        <v>192</v>
      </c>
      <c r="B59" s="135">
        <v>2710</v>
      </c>
      <c r="C59" s="135">
        <v>340</v>
      </c>
      <c r="D59" s="351">
        <v>0</v>
      </c>
      <c r="E59" s="351">
        <v>0</v>
      </c>
      <c r="F59" s="351">
        <v>0</v>
      </c>
      <c r="G59" s="351">
        <v>0</v>
      </c>
      <c r="H59" s="351">
        <v>0</v>
      </c>
      <c r="I59" s="352">
        <f>SUM(J59:K59)</f>
        <v>0</v>
      </c>
      <c r="J59" s="351">
        <v>0</v>
      </c>
      <c r="K59" s="351">
        <v>0</v>
      </c>
      <c r="L59" s="351">
        <v>0</v>
      </c>
      <c r="M59" s="350">
        <f>I59</f>
        <v>0</v>
      </c>
      <c r="N59" s="354"/>
    </row>
    <row r="60" spans="1:14" s="21" customFormat="1" ht="12" thickTop="1" thickBot="1" x14ac:dyDescent="0.3">
      <c r="A60" s="137" t="s">
        <v>193</v>
      </c>
      <c r="B60" s="135">
        <v>2720</v>
      </c>
      <c r="C60" s="135">
        <v>350</v>
      </c>
      <c r="D60" s="351">
        <v>0</v>
      </c>
      <c r="E60" s="351">
        <v>0</v>
      </c>
      <c r="F60" s="351">
        <v>0</v>
      </c>
      <c r="G60" s="351">
        <v>0</v>
      </c>
      <c r="H60" s="351">
        <v>0</v>
      </c>
      <c r="I60" s="352">
        <f>SUM(J60:K60)</f>
        <v>0</v>
      </c>
      <c r="J60" s="351">
        <v>0</v>
      </c>
      <c r="K60" s="351">
        <v>0</v>
      </c>
      <c r="L60" s="351">
        <v>0</v>
      </c>
      <c r="M60" s="350">
        <f>I60</f>
        <v>0</v>
      </c>
    </row>
    <row r="61" spans="1:14" s="21" customFormat="1" ht="12" thickTop="1" thickBot="1" x14ac:dyDescent="0.3">
      <c r="A61" s="137" t="s">
        <v>194</v>
      </c>
      <c r="B61" s="135">
        <v>2730</v>
      </c>
      <c r="C61" s="135">
        <v>360</v>
      </c>
      <c r="D61" s="351">
        <v>0</v>
      </c>
      <c r="E61" s="351">
        <v>0</v>
      </c>
      <c r="F61" s="351">
        <v>0</v>
      </c>
      <c r="G61" s="351">
        <v>0</v>
      </c>
      <c r="H61" s="351">
        <v>0</v>
      </c>
      <c r="I61" s="352">
        <f>SUM(J61:K61)</f>
        <v>0</v>
      </c>
      <c r="J61" s="351">
        <v>0</v>
      </c>
      <c r="K61" s="351">
        <v>0</v>
      </c>
      <c r="L61" s="351">
        <v>0</v>
      </c>
      <c r="M61" s="350">
        <f>I61</f>
        <v>0</v>
      </c>
      <c r="N61" s="114"/>
    </row>
    <row r="62" spans="1:14" s="21" customFormat="1" ht="11.4" thickTop="1" thickBot="1" x14ac:dyDescent="0.25">
      <c r="A62" s="138" t="s">
        <v>195</v>
      </c>
      <c r="B62" s="64">
        <v>2800</v>
      </c>
      <c r="C62" s="64">
        <v>370</v>
      </c>
      <c r="D62" s="351">
        <v>0</v>
      </c>
      <c r="E62" s="351">
        <v>0</v>
      </c>
      <c r="F62" s="351">
        <v>0</v>
      </c>
      <c r="G62" s="351">
        <v>0</v>
      </c>
      <c r="H62" s="351">
        <v>0</v>
      </c>
      <c r="I62" s="325">
        <f>SUM(J62:K62)</f>
        <v>0</v>
      </c>
      <c r="J62" s="348">
        <v>0</v>
      </c>
      <c r="K62" s="348">
        <v>0</v>
      </c>
      <c r="L62" s="348">
        <v>0</v>
      </c>
      <c r="M62" s="325">
        <f>I62</f>
        <v>0</v>
      </c>
    </row>
    <row r="63" spans="1:14" s="21" customFormat="1" ht="12.6" thickTop="1" thickBot="1" x14ac:dyDescent="0.25">
      <c r="A63" s="68" t="s">
        <v>280</v>
      </c>
      <c r="B63" s="68">
        <v>3000</v>
      </c>
      <c r="C63" s="68">
        <v>380</v>
      </c>
      <c r="D63" s="350">
        <f>D64+D78</f>
        <v>0</v>
      </c>
      <c r="E63" s="350">
        <f t="shared" ref="E63:M63" si="14">E64+E78</f>
        <v>0</v>
      </c>
      <c r="F63" s="350">
        <f t="shared" si="14"/>
        <v>0</v>
      </c>
      <c r="G63" s="350">
        <f t="shared" si="14"/>
        <v>0</v>
      </c>
      <c r="H63" s="350">
        <f t="shared" si="14"/>
        <v>0</v>
      </c>
      <c r="I63" s="350">
        <f t="shared" si="14"/>
        <v>0</v>
      </c>
      <c r="J63" s="350">
        <f t="shared" si="14"/>
        <v>0</v>
      </c>
      <c r="K63" s="350">
        <f t="shared" si="14"/>
        <v>0</v>
      </c>
      <c r="L63" s="350">
        <f t="shared" si="14"/>
        <v>0</v>
      </c>
      <c r="M63" s="350">
        <f t="shared" si="14"/>
        <v>0</v>
      </c>
    </row>
    <row r="64" spans="1:14" s="21" customFormat="1" ht="11.25" customHeight="1" thickTop="1" thickBot="1" x14ac:dyDescent="0.25">
      <c r="A64" s="133" t="s">
        <v>281</v>
      </c>
      <c r="B64" s="64">
        <v>3100</v>
      </c>
      <c r="C64" s="64">
        <v>390</v>
      </c>
      <c r="D64" s="350">
        <f>D65+D66+D69+D72+D76+D77</f>
        <v>0</v>
      </c>
      <c r="E64" s="350">
        <f t="shared" ref="E64:M64" si="15">E65+E66+E69+E72+E76+E77</f>
        <v>0</v>
      </c>
      <c r="F64" s="350">
        <f t="shared" si="15"/>
        <v>0</v>
      </c>
      <c r="G64" s="350">
        <f t="shared" si="15"/>
        <v>0</v>
      </c>
      <c r="H64" s="350">
        <f t="shared" si="15"/>
        <v>0</v>
      </c>
      <c r="I64" s="350">
        <f t="shared" si="15"/>
        <v>0</v>
      </c>
      <c r="J64" s="350">
        <f t="shared" si="15"/>
        <v>0</v>
      </c>
      <c r="K64" s="350">
        <f t="shared" si="15"/>
        <v>0</v>
      </c>
      <c r="L64" s="350">
        <f t="shared" si="15"/>
        <v>0</v>
      </c>
      <c r="M64" s="350">
        <f t="shared" si="15"/>
        <v>0</v>
      </c>
    </row>
    <row r="65" spans="1:13" s="21" customFormat="1" ht="11.4" thickTop="1" thickBot="1" x14ac:dyDescent="0.25">
      <c r="A65" s="137" t="s">
        <v>198</v>
      </c>
      <c r="B65" s="135">
        <v>3110</v>
      </c>
      <c r="C65" s="135">
        <v>400</v>
      </c>
      <c r="D65" s="351">
        <v>0</v>
      </c>
      <c r="E65" s="351">
        <v>0</v>
      </c>
      <c r="F65" s="351">
        <v>0</v>
      </c>
      <c r="G65" s="351">
        <v>0</v>
      </c>
      <c r="H65" s="351">
        <v>0</v>
      </c>
      <c r="I65" s="325">
        <f>SUM(J65:K65)</f>
        <v>0</v>
      </c>
      <c r="J65" s="351">
        <v>0</v>
      </c>
      <c r="K65" s="351">
        <v>0</v>
      </c>
      <c r="L65" s="351">
        <v>0</v>
      </c>
      <c r="M65" s="325">
        <f>I65</f>
        <v>0</v>
      </c>
    </row>
    <row r="66" spans="1:13" s="21" customFormat="1" ht="11.4" thickTop="1" thickBot="1" x14ac:dyDescent="0.25">
      <c r="A66" s="134" t="s">
        <v>199</v>
      </c>
      <c r="B66" s="135">
        <v>3120</v>
      </c>
      <c r="C66" s="135">
        <v>410</v>
      </c>
      <c r="D66" s="350">
        <f>SUM(D67:D68)</f>
        <v>0</v>
      </c>
      <c r="E66" s="350">
        <f t="shared" ref="E66:M66" si="16">SUM(E67:E68)</f>
        <v>0</v>
      </c>
      <c r="F66" s="350">
        <f t="shared" si="16"/>
        <v>0</v>
      </c>
      <c r="G66" s="350">
        <f t="shared" si="16"/>
        <v>0</v>
      </c>
      <c r="H66" s="350">
        <f t="shared" si="16"/>
        <v>0</v>
      </c>
      <c r="I66" s="350">
        <f t="shared" si="16"/>
        <v>0</v>
      </c>
      <c r="J66" s="350">
        <f t="shared" si="16"/>
        <v>0</v>
      </c>
      <c r="K66" s="350">
        <f t="shared" si="16"/>
        <v>0</v>
      </c>
      <c r="L66" s="350">
        <f t="shared" si="16"/>
        <v>0</v>
      </c>
      <c r="M66" s="350">
        <f t="shared" si="16"/>
        <v>0</v>
      </c>
    </row>
    <row r="67" spans="1:13" s="21" customFormat="1" ht="11.4" thickTop="1" thickBot="1" x14ac:dyDescent="0.25">
      <c r="A67" s="136" t="s">
        <v>282</v>
      </c>
      <c r="B67" s="125">
        <v>3121</v>
      </c>
      <c r="C67" s="125">
        <v>420</v>
      </c>
      <c r="D67" s="351">
        <v>0</v>
      </c>
      <c r="E67" s="351">
        <v>0</v>
      </c>
      <c r="F67" s="351">
        <v>0</v>
      </c>
      <c r="G67" s="351">
        <v>0</v>
      </c>
      <c r="H67" s="351">
        <v>0</v>
      </c>
      <c r="I67" s="325">
        <f>SUM(J67:K67)</f>
        <v>0</v>
      </c>
      <c r="J67" s="351">
        <v>0</v>
      </c>
      <c r="K67" s="351">
        <v>0</v>
      </c>
      <c r="L67" s="351">
        <v>0</v>
      </c>
      <c r="M67" s="325">
        <f>I67</f>
        <v>0</v>
      </c>
    </row>
    <row r="68" spans="1:13" s="21" customFormat="1" ht="11.4" thickTop="1" thickBot="1" x14ac:dyDescent="0.25">
      <c r="A68" s="136" t="s">
        <v>283</v>
      </c>
      <c r="B68" s="125">
        <v>3122</v>
      </c>
      <c r="C68" s="125">
        <v>430</v>
      </c>
      <c r="D68" s="351">
        <v>0</v>
      </c>
      <c r="E68" s="351">
        <v>0</v>
      </c>
      <c r="F68" s="351">
        <v>0</v>
      </c>
      <c r="G68" s="351">
        <v>0</v>
      </c>
      <c r="H68" s="351">
        <v>0</v>
      </c>
      <c r="I68" s="325">
        <f>SUM(J68:K68)</f>
        <v>0</v>
      </c>
      <c r="J68" s="351">
        <v>0</v>
      </c>
      <c r="K68" s="351">
        <v>0</v>
      </c>
      <c r="L68" s="351">
        <v>0</v>
      </c>
      <c r="M68" s="325">
        <f>I68</f>
        <v>0</v>
      </c>
    </row>
    <row r="69" spans="1:13" s="21" customFormat="1" ht="11.4" thickTop="1" thickBot="1" x14ac:dyDescent="0.25">
      <c r="A69" s="134" t="s">
        <v>202</v>
      </c>
      <c r="B69" s="135">
        <v>3130</v>
      </c>
      <c r="C69" s="135">
        <v>440</v>
      </c>
      <c r="D69" s="350">
        <f>SUM(D70:D71)</f>
        <v>0</v>
      </c>
      <c r="E69" s="350">
        <f t="shared" ref="E69:M69" si="17">SUM(E70:E71)</f>
        <v>0</v>
      </c>
      <c r="F69" s="350">
        <f t="shared" si="17"/>
        <v>0</v>
      </c>
      <c r="G69" s="350">
        <f t="shared" si="17"/>
        <v>0</v>
      </c>
      <c r="H69" s="350">
        <f t="shared" si="17"/>
        <v>0</v>
      </c>
      <c r="I69" s="350">
        <f t="shared" si="17"/>
        <v>0</v>
      </c>
      <c r="J69" s="350">
        <f t="shared" si="17"/>
        <v>0</v>
      </c>
      <c r="K69" s="350">
        <f t="shared" si="17"/>
        <v>0</v>
      </c>
      <c r="L69" s="350">
        <f t="shared" si="17"/>
        <v>0</v>
      </c>
      <c r="M69" s="350">
        <f t="shared" si="17"/>
        <v>0</v>
      </c>
    </row>
    <row r="70" spans="1:13" s="21" customFormat="1" ht="11.4" thickTop="1" thickBot="1" x14ac:dyDescent="0.25">
      <c r="A70" s="136" t="s">
        <v>203</v>
      </c>
      <c r="B70" s="125">
        <v>3131</v>
      </c>
      <c r="C70" s="125">
        <v>450</v>
      </c>
      <c r="D70" s="351">
        <v>0</v>
      </c>
      <c r="E70" s="351">
        <v>0</v>
      </c>
      <c r="F70" s="351">
        <v>0</v>
      </c>
      <c r="G70" s="351">
        <v>0</v>
      </c>
      <c r="H70" s="351">
        <v>0</v>
      </c>
      <c r="I70" s="325">
        <f>SUM(J70:K70)</f>
        <v>0</v>
      </c>
      <c r="J70" s="351">
        <v>0</v>
      </c>
      <c r="K70" s="351">
        <v>0</v>
      </c>
      <c r="L70" s="351">
        <v>0</v>
      </c>
      <c r="M70" s="325">
        <f>I70</f>
        <v>0</v>
      </c>
    </row>
    <row r="71" spans="1:13" s="21" customFormat="1" ht="11.4" thickTop="1" thickBot="1" x14ac:dyDescent="0.25">
      <c r="A71" s="136" t="s">
        <v>204</v>
      </c>
      <c r="B71" s="125">
        <v>3132</v>
      </c>
      <c r="C71" s="125">
        <v>460</v>
      </c>
      <c r="D71" s="351">
        <v>0</v>
      </c>
      <c r="E71" s="351">
        <v>0</v>
      </c>
      <c r="F71" s="351">
        <v>0</v>
      </c>
      <c r="G71" s="351">
        <v>0</v>
      </c>
      <c r="H71" s="351">
        <v>0</v>
      </c>
      <c r="I71" s="325">
        <f>SUM(J71:K71)</f>
        <v>0</v>
      </c>
      <c r="J71" s="351">
        <v>0</v>
      </c>
      <c r="K71" s="351">
        <v>0</v>
      </c>
      <c r="L71" s="351">
        <v>0</v>
      </c>
      <c r="M71" s="325">
        <f>I71</f>
        <v>0</v>
      </c>
    </row>
    <row r="72" spans="1:13" s="21" customFormat="1" ht="11.4" thickTop="1" thickBot="1" x14ac:dyDescent="0.25">
      <c r="A72" s="134" t="s">
        <v>205</v>
      </c>
      <c r="B72" s="135">
        <v>3140</v>
      </c>
      <c r="C72" s="135">
        <v>470</v>
      </c>
      <c r="D72" s="350">
        <f>SUM(D73:D75)</f>
        <v>0</v>
      </c>
      <c r="E72" s="350">
        <f t="shared" ref="E72:M72" si="18">SUM(E73:E75)</f>
        <v>0</v>
      </c>
      <c r="F72" s="350">
        <f t="shared" si="18"/>
        <v>0</v>
      </c>
      <c r="G72" s="350">
        <f t="shared" si="18"/>
        <v>0</v>
      </c>
      <c r="H72" s="350">
        <f t="shared" si="18"/>
        <v>0</v>
      </c>
      <c r="I72" s="350">
        <f t="shared" si="18"/>
        <v>0</v>
      </c>
      <c r="J72" s="350">
        <f t="shared" si="18"/>
        <v>0</v>
      </c>
      <c r="K72" s="350">
        <f t="shared" si="18"/>
        <v>0</v>
      </c>
      <c r="L72" s="350">
        <f t="shared" si="18"/>
        <v>0</v>
      </c>
      <c r="M72" s="350">
        <f t="shared" si="18"/>
        <v>0</v>
      </c>
    </row>
    <row r="73" spans="1:13" s="21" customFormat="1" ht="12.6" thickTop="1" thickBot="1" x14ac:dyDescent="0.25">
      <c r="A73" s="219" t="s">
        <v>206</v>
      </c>
      <c r="B73" s="125">
        <v>3141</v>
      </c>
      <c r="C73" s="125">
        <v>480</v>
      </c>
      <c r="D73" s="351">
        <v>0</v>
      </c>
      <c r="E73" s="351">
        <v>0</v>
      </c>
      <c r="F73" s="351">
        <v>0</v>
      </c>
      <c r="G73" s="351">
        <v>0</v>
      </c>
      <c r="H73" s="351">
        <v>0</v>
      </c>
      <c r="I73" s="325">
        <f>SUM(J73:K73)</f>
        <v>0</v>
      </c>
      <c r="J73" s="351">
        <v>0</v>
      </c>
      <c r="K73" s="351">
        <v>0</v>
      </c>
      <c r="L73" s="351">
        <v>0</v>
      </c>
      <c r="M73" s="325">
        <f>I73</f>
        <v>0</v>
      </c>
    </row>
    <row r="74" spans="1:13" s="21" customFormat="1" ht="12.6" thickTop="1" thickBot="1" x14ac:dyDescent="0.25">
      <c r="A74" s="219" t="s">
        <v>284</v>
      </c>
      <c r="B74" s="125">
        <v>3142</v>
      </c>
      <c r="C74" s="125">
        <v>490</v>
      </c>
      <c r="D74" s="351">
        <v>0</v>
      </c>
      <c r="E74" s="351">
        <v>0</v>
      </c>
      <c r="F74" s="351">
        <v>0</v>
      </c>
      <c r="G74" s="351">
        <v>0</v>
      </c>
      <c r="H74" s="351">
        <v>0</v>
      </c>
      <c r="I74" s="325">
        <f>SUM(J74:K74)</f>
        <v>0</v>
      </c>
      <c r="J74" s="351">
        <v>0</v>
      </c>
      <c r="K74" s="351">
        <v>0</v>
      </c>
      <c r="L74" s="351">
        <v>0</v>
      </c>
      <c r="M74" s="325">
        <f>I74</f>
        <v>0</v>
      </c>
    </row>
    <row r="75" spans="1:13" s="21" customFormat="1" ht="12.6" thickTop="1" thickBot="1" x14ac:dyDescent="0.25">
      <c r="A75" s="219" t="s">
        <v>208</v>
      </c>
      <c r="B75" s="125">
        <v>3143</v>
      </c>
      <c r="C75" s="125">
        <v>500</v>
      </c>
      <c r="D75" s="351">
        <v>0</v>
      </c>
      <c r="E75" s="351">
        <v>0</v>
      </c>
      <c r="F75" s="351">
        <v>0</v>
      </c>
      <c r="G75" s="351">
        <v>0</v>
      </c>
      <c r="H75" s="351">
        <v>0</v>
      </c>
      <c r="I75" s="325">
        <f>SUM(J75:K75)</f>
        <v>0</v>
      </c>
      <c r="J75" s="351">
        <v>0</v>
      </c>
      <c r="K75" s="351">
        <v>0</v>
      </c>
      <c r="L75" s="351">
        <v>0</v>
      </c>
      <c r="M75" s="325">
        <f>I75</f>
        <v>0</v>
      </c>
    </row>
    <row r="76" spans="1:13" s="21" customFormat="1" ht="11.4" thickTop="1" thickBot="1" x14ac:dyDescent="0.25">
      <c r="A76" s="134" t="s">
        <v>209</v>
      </c>
      <c r="B76" s="135">
        <v>3150</v>
      </c>
      <c r="C76" s="135">
        <v>510</v>
      </c>
      <c r="D76" s="351">
        <v>0</v>
      </c>
      <c r="E76" s="351">
        <v>0</v>
      </c>
      <c r="F76" s="351">
        <v>0</v>
      </c>
      <c r="G76" s="351">
        <v>0</v>
      </c>
      <c r="H76" s="351">
        <v>0</v>
      </c>
      <c r="I76" s="325">
        <f>SUM(J76:K76)</f>
        <v>0</v>
      </c>
      <c r="J76" s="351">
        <v>0</v>
      </c>
      <c r="K76" s="351">
        <v>0</v>
      </c>
      <c r="L76" s="351">
        <v>0</v>
      </c>
      <c r="M76" s="325">
        <f>I76</f>
        <v>0</v>
      </c>
    </row>
    <row r="77" spans="1:13" s="21" customFormat="1" ht="11.4" thickTop="1" thickBot="1" x14ac:dyDescent="0.25">
      <c r="A77" s="134" t="s">
        <v>210</v>
      </c>
      <c r="B77" s="135">
        <v>3160</v>
      </c>
      <c r="C77" s="135">
        <v>520</v>
      </c>
      <c r="D77" s="351">
        <v>0</v>
      </c>
      <c r="E77" s="351">
        <v>0</v>
      </c>
      <c r="F77" s="351">
        <v>0</v>
      </c>
      <c r="G77" s="351">
        <v>0</v>
      </c>
      <c r="H77" s="351">
        <v>0</v>
      </c>
      <c r="I77" s="325">
        <f>SUM(J77:K77)</f>
        <v>0</v>
      </c>
      <c r="J77" s="351">
        <v>0</v>
      </c>
      <c r="K77" s="351">
        <v>0</v>
      </c>
      <c r="L77" s="351">
        <v>0</v>
      </c>
      <c r="M77" s="325">
        <f>I77</f>
        <v>0</v>
      </c>
    </row>
    <row r="78" spans="1:13" s="21" customFormat="1" ht="12" customHeight="1" thickTop="1" thickBot="1" x14ac:dyDescent="0.25">
      <c r="A78" s="133" t="s">
        <v>211</v>
      </c>
      <c r="B78" s="64">
        <v>3200</v>
      </c>
      <c r="C78" s="64">
        <v>530</v>
      </c>
      <c r="D78" s="350">
        <f>SUM(D79:D82)</f>
        <v>0</v>
      </c>
      <c r="E78" s="350">
        <f t="shared" ref="E78:M78" si="19">SUM(E79:E82)</f>
        <v>0</v>
      </c>
      <c r="F78" s="350">
        <f t="shared" si="19"/>
        <v>0</v>
      </c>
      <c r="G78" s="350">
        <f t="shared" si="19"/>
        <v>0</v>
      </c>
      <c r="H78" s="350">
        <f t="shared" si="19"/>
        <v>0</v>
      </c>
      <c r="I78" s="350">
        <f t="shared" si="19"/>
        <v>0</v>
      </c>
      <c r="J78" s="350">
        <f t="shared" si="19"/>
        <v>0</v>
      </c>
      <c r="K78" s="350">
        <f t="shared" si="19"/>
        <v>0</v>
      </c>
      <c r="L78" s="350">
        <f t="shared" si="19"/>
        <v>0</v>
      </c>
      <c r="M78" s="350">
        <f t="shared" si="19"/>
        <v>0</v>
      </c>
    </row>
    <row r="79" spans="1:13" s="21" customFormat="1" ht="11.4" thickTop="1" thickBot="1" x14ac:dyDescent="0.25">
      <c r="A79" s="137" t="s">
        <v>285</v>
      </c>
      <c r="B79" s="135">
        <v>3210</v>
      </c>
      <c r="C79" s="135">
        <v>540</v>
      </c>
      <c r="D79" s="351">
        <v>0</v>
      </c>
      <c r="E79" s="351">
        <v>0</v>
      </c>
      <c r="F79" s="351">
        <v>0</v>
      </c>
      <c r="G79" s="351">
        <v>0</v>
      </c>
      <c r="H79" s="351">
        <v>0</v>
      </c>
      <c r="I79" s="325">
        <f>SUM(J79:K79)</f>
        <v>0</v>
      </c>
      <c r="J79" s="351">
        <v>0</v>
      </c>
      <c r="K79" s="351">
        <v>0</v>
      </c>
      <c r="L79" s="351">
        <v>0</v>
      </c>
      <c r="M79" s="325">
        <f>I79</f>
        <v>0</v>
      </c>
    </row>
    <row r="80" spans="1:13" s="21" customFormat="1" ht="11.4" thickTop="1" thickBot="1" x14ac:dyDescent="0.25">
      <c r="A80" s="137" t="s">
        <v>213</v>
      </c>
      <c r="B80" s="135">
        <v>3220</v>
      </c>
      <c r="C80" s="135">
        <v>550</v>
      </c>
      <c r="D80" s="351">
        <v>0</v>
      </c>
      <c r="E80" s="351">
        <v>0</v>
      </c>
      <c r="F80" s="351">
        <v>0</v>
      </c>
      <c r="G80" s="351">
        <v>0</v>
      </c>
      <c r="H80" s="351">
        <v>0</v>
      </c>
      <c r="I80" s="325">
        <f>SUM(J80:K80)</f>
        <v>0</v>
      </c>
      <c r="J80" s="351">
        <v>0</v>
      </c>
      <c r="K80" s="351">
        <v>0</v>
      </c>
      <c r="L80" s="351">
        <v>0</v>
      </c>
      <c r="M80" s="325">
        <f>I80</f>
        <v>0</v>
      </c>
    </row>
    <row r="81" spans="1:13" s="21" customFormat="1" ht="12.75" customHeight="1" thickTop="1" thickBot="1" x14ac:dyDescent="0.25">
      <c r="A81" s="134" t="s">
        <v>214</v>
      </c>
      <c r="B81" s="135">
        <v>3230</v>
      </c>
      <c r="C81" s="135">
        <v>560</v>
      </c>
      <c r="D81" s="351">
        <v>0</v>
      </c>
      <c r="E81" s="351">
        <v>0</v>
      </c>
      <c r="F81" s="351">
        <v>0</v>
      </c>
      <c r="G81" s="351">
        <v>0</v>
      </c>
      <c r="H81" s="351">
        <v>0</v>
      </c>
      <c r="I81" s="325">
        <f>SUM(J81:K81)</f>
        <v>0</v>
      </c>
      <c r="J81" s="351">
        <v>0</v>
      </c>
      <c r="K81" s="351">
        <v>0</v>
      </c>
      <c r="L81" s="351">
        <v>0</v>
      </c>
      <c r="M81" s="325">
        <f>I81</f>
        <v>0</v>
      </c>
    </row>
    <row r="82" spans="1:13" s="21" customFormat="1" ht="11.4" thickTop="1" thickBot="1" x14ac:dyDescent="0.25">
      <c r="A82" s="134" t="s">
        <v>215</v>
      </c>
      <c r="B82" s="135">
        <v>3240</v>
      </c>
      <c r="C82" s="135">
        <v>570</v>
      </c>
      <c r="D82" s="351">
        <v>0</v>
      </c>
      <c r="E82" s="351">
        <v>0</v>
      </c>
      <c r="F82" s="351">
        <v>0</v>
      </c>
      <c r="G82" s="351">
        <v>0</v>
      </c>
      <c r="H82" s="351">
        <v>0</v>
      </c>
      <c r="I82" s="325">
        <f>SUM(J82:K82)</f>
        <v>0</v>
      </c>
      <c r="J82" s="351">
        <v>0</v>
      </c>
      <c r="K82" s="351">
        <v>0</v>
      </c>
      <c r="L82" s="351">
        <v>0</v>
      </c>
      <c r="M82" s="325">
        <f>I82</f>
        <v>0</v>
      </c>
    </row>
    <row r="83" spans="1:13" ht="6" hidden="1" customHeight="1" x14ac:dyDescent="0.25"/>
    <row r="84" spans="1:13" ht="14.25" customHeight="1" thickTop="1" x14ac:dyDescent="0.25">
      <c r="A84" s="330" t="s">
        <v>286</v>
      </c>
      <c r="B84" s="331"/>
      <c r="C84" s="331"/>
      <c r="D84" s="331"/>
    </row>
    <row r="85" spans="1:13" x14ac:dyDescent="0.25">
      <c r="A85" s="9" t="str">
        <f>[2]ЗАПОЛНИТЬ!F30</f>
        <v xml:space="preserve">Керівник </v>
      </c>
      <c r="C85" s="9"/>
      <c r="D85" s="9"/>
      <c r="E85" s="9"/>
      <c r="F85" s="9"/>
      <c r="G85" s="230"/>
      <c r="H85" s="230"/>
      <c r="J85" s="87" t="str">
        <f>[2]ЗАПОЛНИТЬ!F26</f>
        <v>Л.О.Темченко</v>
      </c>
      <c r="K85" s="87"/>
      <c r="L85" s="87"/>
    </row>
    <row r="86" spans="1:13" x14ac:dyDescent="0.25">
      <c r="A86" s="9"/>
      <c r="C86" s="9"/>
      <c r="D86" s="9"/>
      <c r="E86" s="9"/>
      <c r="F86" s="9"/>
      <c r="G86" s="231" t="s">
        <v>115</v>
      </c>
      <c r="H86" s="231"/>
      <c r="J86" s="189" t="s">
        <v>116</v>
      </c>
      <c r="K86" s="189"/>
    </row>
    <row r="87" spans="1:13" x14ac:dyDescent="0.25">
      <c r="A87" s="9" t="str">
        <f>[2]ЗАПОЛНИТЬ!F31</f>
        <v>Головний бухгалтер</v>
      </c>
      <c r="C87" s="9"/>
      <c r="D87" s="9"/>
      <c r="E87" s="9"/>
      <c r="F87" s="9"/>
      <c r="G87" s="230"/>
      <c r="H87" s="230"/>
      <c r="J87" s="87" t="str">
        <f>[2]ЗАПОЛНИТЬ!F28</f>
        <v>А.М.Трусевич</v>
      </c>
      <c r="K87" s="87"/>
      <c r="L87" s="87"/>
    </row>
    <row r="88" spans="1:13" x14ac:dyDescent="0.25">
      <c r="A88" s="1" t="str">
        <f>[2]ЗАПОЛНИТЬ!C19</f>
        <v>"11" квітня 2016 року</v>
      </c>
      <c r="C88" s="9"/>
      <c r="D88" s="9"/>
      <c r="E88" s="9"/>
      <c r="F88" s="9"/>
      <c r="G88" s="231" t="s">
        <v>115</v>
      </c>
      <c r="H88" s="231"/>
      <c r="J88" s="189" t="s">
        <v>116</v>
      </c>
      <c r="K88" s="189"/>
      <c r="L88" s="355"/>
    </row>
    <row r="89" spans="1:13" x14ac:dyDescent="0.25">
      <c r="A89" s="21" t="s">
        <v>287</v>
      </c>
    </row>
  </sheetData>
  <mergeCells count="43">
    <mergeCell ref="G87:H87"/>
    <mergeCell ref="J87:L87"/>
    <mergeCell ref="G88:H88"/>
    <mergeCell ref="J88:K88"/>
    <mergeCell ref="K22:K24"/>
    <mergeCell ref="A84:D84"/>
    <mergeCell ref="G85:H85"/>
    <mergeCell ref="J85:L85"/>
    <mergeCell ref="G86:H86"/>
    <mergeCell ref="J86:K86"/>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6640625" style="1" customWidth="1"/>
    <col min="2" max="2" width="4.6640625" style="1" customWidth="1"/>
    <col min="3" max="3" width="3.88671875" style="1" customWidth="1"/>
    <col min="4" max="4" width="7.5546875" style="1" customWidth="1"/>
    <col min="5" max="5" width="9.109375" style="1"/>
    <col min="6" max="6" width="8.109375" style="1" customWidth="1"/>
    <col min="7" max="7" width="7.44140625" style="1" customWidth="1"/>
    <col min="8" max="8" width="8.88671875" style="1" customWidth="1"/>
    <col min="9" max="9" width="8.5546875" style="1" customWidth="1"/>
    <col min="10" max="10" width="8.109375" style="1" customWidth="1"/>
    <col min="11" max="11" width="9.44140625" style="1" customWidth="1"/>
    <col min="12" max="12" width="6.6640625" style="1" customWidth="1"/>
    <col min="13" max="13" width="11.44140625" style="1" customWidth="1"/>
    <col min="14" max="256" width="9.109375" style="1"/>
    <col min="257" max="257" width="61.6640625" style="1" customWidth="1"/>
    <col min="258" max="258" width="4.6640625" style="1" customWidth="1"/>
    <col min="259" max="259" width="3.88671875" style="1" customWidth="1"/>
    <col min="260" max="260" width="7.5546875" style="1" customWidth="1"/>
    <col min="261" max="261" width="9.109375" style="1"/>
    <col min="262" max="262" width="8.109375" style="1" customWidth="1"/>
    <col min="263" max="263" width="7.44140625" style="1" customWidth="1"/>
    <col min="264" max="264" width="8.88671875" style="1" customWidth="1"/>
    <col min="265" max="265" width="8.5546875" style="1" customWidth="1"/>
    <col min="266" max="266" width="8.109375" style="1" customWidth="1"/>
    <col min="267" max="267" width="9.44140625" style="1" customWidth="1"/>
    <col min="268" max="268" width="6.6640625" style="1" customWidth="1"/>
    <col min="269" max="269" width="11.44140625" style="1" customWidth="1"/>
    <col min="270" max="512" width="9.109375" style="1"/>
    <col min="513" max="513" width="61.6640625" style="1" customWidth="1"/>
    <col min="514" max="514" width="4.6640625" style="1" customWidth="1"/>
    <col min="515" max="515" width="3.88671875" style="1" customWidth="1"/>
    <col min="516" max="516" width="7.5546875" style="1" customWidth="1"/>
    <col min="517" max="517" width="9.109375" style="1"/>
    <col min="518" max="518" width="8.109375" style="1" customWidth="1"/>
    <col min="519" max="519" width="7.44140625" style="1" customWidth="1"/>
    <col min="520" max="520" width="8.88671875" style="1" customWidth="1"/>
    <col min="521" max="521" width="8.5546875" style="1" customWidth="1"/>
    <col min="522" max="522" width="8.109375" style="1" customWidth="1"/>
    <col min="523" max="523" width="9.44140625" style="1" customWidth="1"/>
    <col min="524" max="524" width="6.6640625" style="1" customWidth="1"/>
    <col min="525" max="525" width="11.44140625" style="1" customWidth="1"/>
    <col min="526" max="768" width="9.109375" style="1"/>
    <col min="769" max="769" width="61.6640625" style="1" customWidth="1"/>
    <col min="770" max="770" width="4.6640625" style="1" customWidth="1"/>
    <col min="771" max="771" width="3.88671875" style="1" customWidth="1"/>
    <col min="772" max="772" width="7.5546875" style="1" customWidth="1"/>
    <col min="773" max="773" width="9.109375" style="1"/>
    <col min="774" max="774" width="8.109375" style="1" customWidth="1"/>
    <col min="775" max="775" width="7.44140625" style="1" customWidth="1"/>
    <col min="776" max="776" width="8.88671875" style="1" customWidth="1"/>
    <col min="777" max="777" width="8.5546875" style="1" customWidth="1"/>
    <col min="778" max="778" width="8.109375" style="1" customWidth="1"/>
    <col min="779" max="779" width="9.44140625" style="1" customWidth="1"/>
    <col min="780" max="780" width="6.6640625" style="1" customWidth="1"/>
    <col min="781" max="781" width="11.44140625" style="1" customWidth="1"/>
    <col min="782" max="1024" width="9.109375" style="1"/>
    <col min="1025" max="1025" width="61.6640625" style="1" customWidth="1"/>
    <col min="1026" max="1026" width="4.6640625" style="1" customWidth="1"/>
    <col min="1027" max="1027" width="3.88671875" style="1" customWidth="1"/>
    <col min="1028" max="1028" width="7.5546875" style="1" customWidth="1"/>
    <col min="1029" max="1029" width="9.109375" style="1"/>
    <col min="1030" max="1030" width="8.109375" style="1" customWidth="1"/>
    <col min="1031" max="1031" width="7.44140625" style="1" customWidth="1"/>
    <col min="1032" max="1032" width="8.88671875" style="1" customWidth="1"/>
    <col min="1033" max="1033" width="8.5546875" style="1" customWidth="1"/>
    <col min="1034" max="1034" width="8.109375" style="1" customWidth="1"/>
    <col min="1035" max="1035" width="9.44140625" style="1" customWidth="1"/>
    <col min="1036" max="1036" width="6.6640625" style="1" customWidth="1"/>
    <col min="1037" max="1037" width="11.44140625" style="1" customWidth="1"/>
    <col min="1038" max="1280" width="9.109375" style="1"/>
    <col min="1281" max="1281" width="61.6640625" style="1" customWidth="1"/>
    <col min="1282" max="1282" width="4.6640625" style="1" customWidth="1"/>
    <col min="1283" max="1283" width="3.88671875" style="1" customWidth="1"/>
    <col min="1284" max="1284" width="7.5546875" style="1" customWidth="1"/>
    <col min="1285" max="1285" width="9.109375" style="1"/>
    <col min="1286" max="1286" width="8.109375" style="1" customWidth="1"/>
    <col min="1287" max="1287" width="7.44140625" style="1" customWidth="1"/>
    <col min="1288" max="1288" width="8.88671875" style="1" customWidth="1"/>
    <col min="1289" max="1289" width="8.5546875" style="1" customWidth="1"/>
    <col min="1290" max="1290" width="8.109375" style="1" customWidth="1"/>
    <col min="1291" max="1291" width="9.44140625" style="1" customWidth="1"/>
    <col min="1292" max="1292" width="6.6640625" style="1" customWidth="1"/>
    <col min="1293" max="1293" width="11.44140625" style="1" customWidth="1"/>
    <col min="1294" max="1536" width="9.109375" style="1"/>
    <col min="1537" max="1537" width="61.6640625" style="1" customWidth="1"/>
    <col min="1538" max="1538" width="4.6640625" style="1" customWidth="1"/>
    <col min="1539" max="1539" width="3.88671875" style="1" customWidth="1"/>
    <col min="1540" max="1540" width="7.5546875" style="1" customWidth="1"/>
    <col min="1541" max="1541" width="9.109375" style="1"/>
    <col min="1542" max="1542" width="8.109375" style="1" customWidth="1"/>
    <col min="1543" max="1543" width="7.44140625" style="1" customWidth="1"/>
    <col min="1544" max="1544" width="8.88671875" style="1" customWidth="1"/>
    <col min="1545" max="1545" width="8.5546875" style="1" customWidth="1"/>
    <col min="1546" max="1546" width="8.109375" style="1" customWidth="1"/>
    <col min="1547" max="1547" width="9.44140625" style="1" customWidth="1"/>
    <col min="1548" max="1548" width="6.6640625" style="1" customWidth="1"/>
    <col min="1549" max="1549" width="11.44140625" style="1" customWidth="1"/>
    <col min="1550" max="1792" width="9.109375" style="1"/>
    <col min="1793" max="1793" width="61.6640625" style="1" customWidth="1"/>
    <col min="1794" max="1794" width="4.6640625" style="1" customWidth="1"/>
    <col min="1795" max="1795" width="3.88671875" style="1" customWidth="1"/>
    <col min="1796" max="1796" width="7.5546875" style="1" customWidth="1"/>
    <col min="1797" max="1797" width="9.109375" style="1"/>
    <col min="1798" max="1798" width="8.109375" style="1" customWidth="1"/>
    <col min="1799" max="1799" width="7.44140625" style="1" customWidth="1"/>
    <col min="1800" max="1800" width="8.88671875" style="1" customWidth="1"/>
    <col min="1801" max="1801" width="8.5546875" style="1" customWidth="1"/>
    <col min="1802" max="1802" width="8.109375" style="1" customWidth="1"/>
    <col min="1803" max="1803" width="9.44140625" style="1" customWidth="1"/>
    <col min="1804" max="1804" width="6.6640625" style="1" customWidth="1"/>
    <col min="1805" max="1805" width="11.44140625" style="1" customWidth="1"/>
    <col min="1806" max="2048" width="9.109375" style="1"/>
    <col min="2049" max="2049" width="61.6640625" style="1" customWidth="1"/>
    <col min="2050" max="2050" width="4.6640625" style="1" customWidth="1"/>
    <col min="2051" max="2051" width="3.88671875" style="1" customWidth="1"/>
    <col min="2052" max="2052" width="7.5546875" style="1" customWidth="1"/>
    <col min="2053" max="2053" width="9.109375" style="1"/>
    <col min="2054" max="2054" width="8.109375" style="1" customWidth="1"/>
    <col min="2055" max="2055" width="7.44140625" style="1" customWidth="1"/>
    <col min="2056" max="2056" width="8.88671875" style="1" customWidth="1"/>
    <col min="2057" max="2057" width="8.5546875" style="1" customWidth="1"/>
    <col min="2058" max="2058" width="8.109375" style="1" customWidth="1"/>
    <col min="2059" max="2059" width="9.44140625" style="1" customWidth="1"/>
    <col min="2060" max="2060" width="6.6640625" style="1" customWidth="1"/>
    <col min="2061" max="2061" width="11.44140625" style="1" customWidth="1"/>
    <col min="2062" max="2304" width="9.109375" style="1"/>
    <col min="2305" max="2305" width="61.6640625" style="1" customWidth="1"/>
    <col min="2306" max="2306" width="4.6640625" style="1" customWidth="1"/>
    <col min="2307" max="2307" width="3.88671875" style="1" customWidth="1"/>
    <col min="2308" max="2308" width="7.5546875" style="1" customWidth="1"/>
    <col min="2309" max="2309" width="9.109375" style="1"/>
    <col min="2310" max="2310" width="8.109375" style="1" customWidth="1"/>
    <col min="2311" max="2311" width="7.44140625" style="1" customWidth="1"/>
    <col min="2312" max="2312" width="8.88671875" style="1" customWidth="1"/>
    <col min="2313" max="2313" width="8.5546875" style="1" customWidth="1"/>
    <col min="2314" max="2314" width="8.109375" style="1" customWidth="1"/>
    <col min="2315" max="2315" width="9.44140625" style="1" customWidth="1"/>
    <col min="2316" max="2316" width="6.6640625" style="1" customWidth="1"/>
    <col min="2317" max="2317" width="11.44140625" style="1" customWidth="1"/>
    <col min="2318" max="2560" width="9.109375" style="1"/>
    <col min="2561" max="2561" width="61.6640625" style="1" customWidth="1"/>
    <col min="2562" max="2562" width="4.6640625" style="1" customWidth="1"/>
    <col min="2563" max="2563" width="3.88671875" style="1" customWidth="1"/>
    <col min="2564" max="2564" width="7.5546875" style="1" customWidth="1"/>
    <col min="2565" max="2565" width="9.109375" style="1"/>
    <col min="2566" max="2566" width="8.109375" style="1" customWidth="1"/>
    <col min="2567" max="2567" width="7.44140625" style="1" customWidth="1"/>
    <col min="2568" max="2568" width="8.88671875" style="1" customWidth="1"/>
    <col min="2569" max="2569" width="8.5546875" style="1" customWidth="1"/>
    <col min="2570" max="2570" width="8.109375" style="1" customWidth="1"/>
    <col min="2571" max="2571" width="9.44140625" style="1" customWidth="1"/>
    <col min="2572" max="2572" width="6.6640625" style="1" customWidth="1"/>
    <col min="2573" max="2573" width="11.44140625" style="1" customWidth="1"/>
    <col min="2574" max="2816" width="9.109375" style="1"/>
    <col min="2817" max="2817" width="61.6640625" style="1" customWidth="1"/>
    <col min="2818" max="2818" width="4.6640625" style="1" customWidth="1"/>
    <col min="2819" max="2819" width="3.88671875" style="1" customWidth="1"/>
    <col min="2820" max="2820" width="7.5546875" style="1" customWidth="1"/>
    <col min="2821" max="2821" width="9.109375" style="1"/>
    <col min="2822" max="2822" width="8.109375" style="1" customWidth="1"/>
    <col min="2823" max="2823" width="7.44140625" style="1" customWidth="1"/>
    <col min="2824" max="2824" width="8.88671875" style="1" customWidth="1"/>
    <col min="2825" max="2825" width="8.5546875" style="1" customWidth="1"/>
    <col min="2826" max="2826" width="8.109375" style="1" customWidth="1"/>
    <col min="2827" max="2827" width="9.44140625" style="1" customWidth="1"/>
    <col min="2828" max="2828" width="6.6640625" style="1" customWidth="1"/>
    <col min="2829" max="2829" width="11.44140625" style="1" customWidth="1"/>
    <col min="2830" max="3072" width="9.109375" style="1"/>
    <col min="3073" max="3073" width="61.6640625" style="1" customWidth="1"/>
    <col min="3074" max="3074" width="4.6640625" style="1" customWidth="1"/>
    <col min="3075" max="3075" width="3.88671875" style="1" customWidth="1"/>
    <col min="3076" max="3076" width="7.5546875" style="1" customWidth="1"/>
    <col min="3077" max="3077" width="9.109375" style="1"/>
    <col min="3078" max="3078" width="8.109375" style="1" customWidth="1"/>
    <col min="3079" max="3079" width="7.44140625" style="1" customWidth="1"/>
    <col min="3080" max="3080" width="8.88671875" style="1" customWidth="1"/>
    <col min="3081" max="3081" width="8.5546875" style="1" customWidth="1"/>
    <col min="3082" max="3082" width="8.109375" style="1" customWidth="1"/>
    <col min="3083" max="3083" width="9.44140625" style="1" customWidth="1"/>
    <col min="3084" max="3084" width="6.6640625" style="1" customWidth="1"/>
    <col min="3085" max="3085" width="11.44140625" style="1" customWidth="1"/>
    <col min="3086" max="3328" width="9.109375" style="1"/>
    <col min="3329" max="3329" width="61.6640625" style="1" customWidth="1"/>
    <col min="3330" max="3330" width="4.6640625" style="1" customWidth="1"/>
    <col min="3331" max="3331" width="3.88671875" style="1" customWidth="1"/>
    <col min="3332" max="3332" width="7.5546875" style="1" customWidth="1"/>
    <col min="3333" max="3333" width="9.109375" style="1"/>
    <col min="3334" max="3334" width="8.109375" style="1" customWidth="1"/>
    <col min="3335" max="3335" width="7.44140625" style="1" customWidth="1"/>
    <col min="3336" max="3336" width="8.88671875" style="1" customWidth="1"/>
    <col min="3337" max="3337" width="8.5546875" style="1" customWidth="1"/>
    <col min="3338" max="3338" width="8.109375" style="1" customWidth="1"/>
    <col min="3339" max="3339" width="9.44140625" style="1" customWidth="1"/>
    <col min="3340" max="3340" width="6.6640625" style="1" customWidth="1"/>
    <col min="3341" max="3341" width="11.44140625" style="1" customWidth="1"/>
    <col min="3342" max="3584" width="9.109375" style="1"/>
    <col min="3585" max="3585" width="61.6640625" style="1" customWidth="1"/>
    <col min="3586" max="3586" width="4.6640625" style="1" customWidth="1"/>
    <col min="3587" max="3587" width="3.88671875" style="1" customWidth="1"/>
    <col min="3588" max="3588" width="7.5546875" style="1" customWidth="1"/>
    <col min="3589" max="3589" width="9.109375" style="1"/>
    <col min="3590" max="3590" width="8.109375" style="1" customWidth="1"/>
    <col min="3591" max="3591" width="7.44140625" style="1" customWidth="1"/>
    <col min="3592" max="3592" width="8.88671875" style="1" customWidth="1"/>
    <col min="3593" max="3593" width="8.5546875" style="1" customWidth="1"/>
    <col min="3594" max="3594" width="8.109375" style="1" customWidth="1"/>
    <col min="3595" max="3595" width="9.44140625" style="1" customWidth="1"/>
    <col min="3596" max="3596" width="6.6640625" style="1" customWidth="1"/>
    <col min="3597" max="3597" width="11.44140625" style="1" customWidth="1"/>
    <col min="3598" max="3840" width="9.109375" style="1"/>
    <col min="3841" max="3841" width="61.6640625" style="1" customWidth="1"/>
    <col min="3842" max="3842" width="4.6640625" style="1" customWidth="1"/>
    <col min="3843" max="3843" width="3.88671875" style="1" customWidth="1"/>
    <col min="3844" max="3844" width="7.5546875" style="1" customWidth="1"/>
    <col min="3845" max="3845" width="9.109375" style="1"/>
    <col min="3846" max="3846" width="8.109375" style="1" customWidth="1"/>
    <col min="3847" max="3847" width="7.44140625" style="1" customWidth="1"/>
    <col min="3848" max="3848" width="8.88671875" style="1" customWidth="1"/>
    <col min="3849" max="3849" width="8.5546875" style="1" customWidth="1"/>
    <col min="3850" max="3850" width="8.109375" style="1" customWidth="1"/>
    <col min="3851" max="3851" width="9.44140625" style="1" customWidth="1"/>
    <col min="3852" max="3852" width="6.6640625" style="1" customWidth="1"/>
    <col min="3853" max="3853" width="11.44140625" style="1" customWidth="1"/>
    <col min="3854" max="4096" width="9.109375" style="1"/>
    <col min="4097" max="4097" width="61.6640625" style="1" customWidth="1"/>
    <col min="4098" max="4098" width="4.6640625" style="1" customWidth="1"/>
    <col min="4099" max="4099" width="3.88671875" style="1" customWidth="1"/>
    <col min="4100" max="4100" width="7.5546875" style="1" customWidth="1"/>
    <col min="4101" max="4101" width="9.109375" style="1"/>
    <col min="4102" max="4102" width="8.109375" style="1" customWidth="1"/>
    <col min="4103" max="4103" width="7.44140625" style="1" customWidth="1"/>
    <col min="4104" max="4104" width="8.88671875" style="1" customWidth="1"/>
    <col min="4105" max="4105" width="8.5546875" style="1" customWidth="1"/>
    <col min="4106" max="4106" width="8.109375" style="1" customWidth="1"/>
    <col min="4107" max="4107" width="9.44140625" style="1" customWidth="1"/>
    <col min="4108" max="4108" width="6.6640625" style="1" customWidth="1"/>
    <col min="4109" max="4109" width="11.44140625" style="1" customWidth="1"/>
    <col min="4110" max="4352" width="9.109375" style="1"/>
    <col min="4353" max="4353" width="61.6640625" style="1" customWidth="1"/>
    <col min="4354" max="4354" width="4.6640625" style="1" customWidth="1"/>
    <col min="4355" max="4355" width="3.88671875" style="1" customWidth="1"/>
    <col min="4356" max="4356" width="7.5546875" style="1" customWidth="1"/>
    <col min="4357" max="4357" width="9.109375" style="1"/>
    <col min="4358" max="4358" width="8.109375" style="1" customWidth="1"/>
    <col min="4359" max="4359" width="7.44140625" style="1" customWidth="1"/>
    <col min="4360" max="4360" width="8.88671875" style="1" customWidth="1"/>
    <col min="4361" max="4361" width="8.5546875" style="1" customWidth="1"/>
    <col min="4362" max="4362" width="8.109375" style="1" customWidth="1"/>
    <col min="4363" max="4363" width="9.44140625" style="1" customWidth="1"/>
    <col min="4364" max="4364" width="6.6640625" style="1" customWidth="1"/>
    <col min="4365" max="4365" width="11.44140625" style="1" customWidth="1"/>
    <col min="4366" max="4608" width="9.109375" style="1"/>
    <col min="4609" max="4609" width="61.6640625" style="1" customWidth="1"/>
    <col min="4610" max="4610" width="4.6640625" style="1" customWidth="1"/>
    <col min="4611" max="4611" width="3.88671875" style="1" customWidth="1"/>
    <col min="4612" max="4612" width="7.5546875" style="1" customWidth="1"/>
    <col min="4613" max="4613" width="9.109375" style="1"/>
    <col min="4614" max="4614" width="8.109375" style="1" customWidth="1"/>
    <col min="4615" max="4615" width="7.44140625" style="1" customWidth="1"/>
    <col min="4616" max="4616" width="8.88671875" style="1" customWidth="1"/>
    <col min="4617" max="4617" width="8.5546875" style="1" customWidth="1"/>
    <col min="4618" max="4618" width="8.109375" style="1" customWidth="1"/>
    <col min="4619" max="4619" width="9.44140625" style="1" customWidth="1"/>
    <col min="4620" max="4620" width="6.6640625" style="1" customWidth="1"/>
    <col min="4621" max="4621" width="11.44140625" style="1" customWidth="1"/>
    <col min="4622" max="4864" width="9.109375" style="1"/>
    <col min="4865" max="4865" width="61.6640625" style="1" customWidth="1"/>
    <col min="4866" max="4866" width="4.6640625" style="1" customWidth="1"/>
    <col min="4867" max="4867" width="3.88671875" style="1" customWidth="1"/>
    <col min="4868" max="4868" width="7.5546875" style="1" customWidth="1"/>
    <col min="4869" max="4869" width="9.109375" style="1"/>
    <col min="4870" max="4870" width="8.109375" style="1" customWidth="1"/>
    <col min="4871" max="4871" width="7.44140625" style="1" customWidth="1"/>
    <col min="4872" max="4872" width="8.88671875" style="1" customWidth="1"/>
    <col min="4873" max="4873" width="8.5546875" style="1" customWidth="1"/>
    <col min="4874" max="4874" width="8.109375" style="1" customWidth="1"/>
    <col min="4875" max="4875" width="9.44140625" style="1" customWidth="1"/>
    <col min="4876" max="4876" width="6.6640625" style="1" customWidth="1"/>
    <col min="4877" max="4877" width="11.44140625" style="1" customWidth="1"/>
    <col min="4878" max="5120" width="9.109375" style="1"/>
    <col min="5121" max="5121" width="61.6640625" style="1" customWidth="1"/>
    <col min="5122" max="5122" width="4.6640625" style="1" customWidth="1"/>
    <col min="5123" max="5123" width="3.88671875" style="1" customWidth="1"/>
    <col min="5124" max="5124" width="7.5546875" style="1" customWidth="1"/>
    <col min="5125" max="5125" width="9.109375" style="1"/>
    <col min="5126" max="5126" width="8.109375" style="1" customWidth="1"/>
    <col min="5127" max="5127" width="7.44140625" style="1" customWidth="1"/>
    <col min="5128" max="5128" width="8.88671875" style="1" customWidth="1"/>
    <col min="5129" max="5129" width="8.5546875" style="1" customWidth="1"/>
    <col min="5130" max="5130" width="8.109375" style="1" customWidth="1"/>
    <col min="5131" max="5131" width="9.44140625" style="1" customWidth="1"/>
    <col min="5132" max="5132" width="6.6640625" style="1" customWidth="1"/>
    <col min="5133" max="5133" width="11.44140625" style="1" customWidth="1"/>
    <col min="5134" max="5376" width="9.109375" style="1"/>
    <col min="5377" max="5377" width="61.6640625" style="1" customWidth="1"/>
    <col min="5378" max="5378" width="4.6640625" style="1" customWidth="1"/>
    <col min="5379" max="5379" width="3.88671875" style="1" customWidth="1"/>
    <col min="5380" max="5380" width="7.5546875" style="1" customWidth="1"/>
    <col min="5381" max="5381" width="9.109375" style="1"/>
    <col min="5382" max="5382" width="8.109375" style="1" customWidth="1"/>
    <col min="5383" max="5383" width="7.44140625" style="1" customWidth="1"/>
    <col min="5384" max="5384" width="8.88671875" style="1" customWidth="1"/>
    <col min="5385" max="5385" width="8.5546875" style="1" customWidth="1"/>
    <col min="5386" max="5386" width="8.109375" style="1" customWidth="1"/>
    <col min="5387" max="5387" width="9.44140625" style="1" customWidth="1"/>
    <col min="5388" max="5388" width="6.6640625" style="1" customWidth="1"/>
    <col min="5389" max="5389" width="11.44140625" style="1" customWidth="1"/>
    <col min="5390" max="5632" width="9.109375" style="1"/>
    <col min="5633" max="5633" width="61.6640625" style="1" customWidth="1"/>
    <col min="5634" max="5634" width="4.6640625" style="1" customWidth="1"/>
    <col min="5635" max="5635" width="3.88671875" style="1" customWidth="1"/>
    <col min="5636" max="5636" width="7.5546875" style="1" customWidth="1"/>
    <col min="5637" max="5637" width="9.109375" style="1"/>
    <col min="5638" max="5638" width="8.109375" style="1" customWidth="1"/>
    <col min="5639" max="5639" width="7.44140625" style="1" customWidth="1"/>
    <col min="5640" max="5640" width="8.88671875" style="1" customWidth="1"/>
    <col min="5641" max="5641" width="8.5546875" style="1" customWidth="1"/>
    <col min="5642" max="5642" width="8.109375" style="1" customWidth="1"/>
    <col min="5643" max="5643" width="9.44140625" style="1" customWidth="1"/>
    <col min="5644" max="5644" width="6.6640625" style="1" customWidth="1"/>
    <col min="5645" max="5645" width="11.44140625" style="1" customWidth="1"/>
    <col min="5646" max="5888" width="9.109375" style="1"/>
    <col min="5889" max="5889" width="61.6640625" style="1" customWidth="1"/>
    <col min="5890" max="5890" width="4.6640625" style="1" customWidth="1"/>
    <col min="5891" max="5891" width="3.88671875" style="1" customWidth="1"/>
    <col min="5892" max="5892" width="7.5546875" style="1" customWidth="1"/>
    <col min="5893" max="5893" width="9.109375" style="1"/>
    <col min="5894" max="5894" width="8.109375" style="1" customWidth="1"/>
    <col min="5895" max="5895" width="7.44140625" style="1" customWidth="1"/>
    <col min="5896" max="5896" width="8.88671875" style="1" customWidth="1"/>
    <col min="5897" max="5897" width="8.5546875" style="1" customWidth="1"/>
    <col min="5898" max="5898" width="8.109375" style="1" customWidth="1"/>
    <col min="5899" max="5899" width="9.44140625" style="1" customWidth="1"/>
    <col min="5900" max="5900" width="6.6640625" style="1" customWidth="1"/>
    <col min="5901" max="5901" width="11.44140625" style="1" customWidth="1"/>
    <col min="5902" max="6144" width="9.109375" style="1"/>
    <col min="6145" max="6145" width="61.6640625" style="1" customWidth="1"/>
    <col min="6146" max="6146" width="4.6640625" style="1" customWidth="1"/>
    <col min="6147" max="6147" width="3.88671875" style="1" customWidth="1"/>
    <col min="6148" max="6148" width="7.5546875" style="1" customWidth="1"/>
    <col min="6149" max="6149" width="9.109375" style="1"/>
    <col min="6150" max="6150" width="8.109375" style="1" customWidth="1"/>
    <col min="6151" max="6151" width="7.44140625" style="1" customWidth="1"/>
    <col min="6152" max="6152" width="8.88671875" style="1" customWidth="1"/>
    <col min="6153" max="6153" width="8.5546875" style="1" customWidth="1"/>
    <col min="6154" max="6154" width="8.109375" style="1" customWidth="1"/>
    <col min="6155" max="6155" width="9.44140625" style="1" customWidth="1"/>
    <col min="6156" max="6156" width="6.6640625" style="1" customWidth="1"/>
    <col min="6157" max="6157" width="11.44140625" style="1" customWidth="1"/>
    <col min="6158" max="6400" width="9.109375" style="1"/>
    <col min="6401" max="6401" width="61.6640625" style="1" customWidth="1"/>
    <col min="6402" max="6402" width="4.6640625" style="1" customWidth="1"/>
    <col min="6403" max="6403" width="3.88671875" style="1" customWidth="1"/>
    <col min="6404" max="6404" width="7.5546875" style="1" customWidth="1"/>
    <col min="6405" max="6405" width="9.109375" style="1"/>
    <col min="6406" max="6406" width="8.109375" style="1" customWidth="1"/>
    <col min="6407" max="6407" width="7.44140625" style="1" customWidth="1"/>
    <col min="6408" max="6408" width="8.88671875" style="1" customWidth="1"/>
    <col min="6409" max="6409" width="8.5546875" style="1" customWidth="1"/>
    <col min="6410" max="6410" width="8.109375" style="1" customWidth="1"/>
    <col min="6411" max="6411" width="9.44140625" style="1" customWidth="1"/>
    <col min="6412" max="6412" width="6.6640625" style="1" customWidth="1"/>
    <col min="6413" max="6413" width="11.44140625" style="1" customWidth="1"/>
    <col min="6414" max="6656" width="9.109375" style="1"/>
    <col min="6657" max="6657" width="61.6640625" style="1" customWidth="1"/>
    <col min="6658" max="6658" width="4.6640625" style="1" customWidth="1"/>
    <col min="6659" max="6659" width="3.88671875" style="1" customWidth="1"/>
    <col min="6660" max="6660" width="7.5546875" style="1" customWidth="1"/>
    <col min="6661" max="6661" width="9.109375" style="1"/>
    <col min="6662" max="6662" width="8.109375" style="1" customWidth="1"/>
    <col min="6663" max="6663" width="7.44140625" style="1" customWidth="1"/>
    <col min="6664" max="6664" width="8.88671875" style="1" customWidth="1"/>
    <col min="6665" max="6665" width="8.5546875" style="1" customWidth="1"/>
    <col min="6666" max="6666" width="8.109375" style="1" customWidth="1"/>
    <col min="6667" max="6667" width="9.44140625" style="1" customWidth="1"/>
    <col min="6668" max="6668" width="6.6640625" style="1" customWidth="1"/>
    <col min="6669" max="6669" width="11.44140625" style="1" customWidth="1"/>
    <col min="6670" max="6912" width="9.109375" style="1"/>
    <col min="6913" max="6913" width="61.6640625" style="1" customWidth="1"/>
    <col min="6914" max="6914" width="4.6640625" style="1" customWidth="1"/>
    <col min="6915" max="6915" width="3.88671875" style="1" customWidth="1"/>
    <col min="6916" max="6916" width="7.5546875" style="1" customWidth="1"/>
    <col min="6917" max="6917" width="9.109375" style="1"/>
    <col min="6918" max="6918" width="8.109375" style="1" customWidth="1"/>
    <col min="6919" max="6919" width="7.44140625" style="1" customWidth="1"/>
    <col min="6920" max="6920" width="8.88671875" style="1" customWidth="1"/>
    <col min="6921" max="6921" width="8.5546875" style="1" customWidth="1"/>
    <col min="6922" max="6922" width="8.109375" style="1" customWidth="1"/>
    <col min="6923" max="6923" width="9.44140625" style="1" customWidth="1"/>
    <col min="6924" max="6924" width="6.6640625" style="1" customWidth="1"/>
    <col min="6925" max="6925" width="11.44140625" style="1" customWidth="1"/>
    <col min="6926" max="7168" width="9.109375" style="1"/>
    <col min="7169" max="7169" width="61.6640625" style="1" customWidth="1"/>
    <col min="7170" max="7170" width="4.6640625" style="1" customWidth="1"/>
    <col min="7171" max="7171" width="3.88671875" style="1" customWidth="1"/>
    <col min="7172" max="7172" width="7.5546875" style="1" customWidth="1"/>
    <col min="7173" max="7173" width="9.109375" style="1"/>
    <col min="7174" max="7174" width="8.109375" style="1" customWidth="1"/>
    <col min="7175" max="7175" width="7.44140625" style="1" customWidth="1"/>
    <col min="7176" max="7176" width="8.88671875" style="1" customWidth="1"/>
    <col min="7177" max="7177" width="8.5546875" style="1" customWidth="1"/>
    <col min="7178" max="7178" width="8.109375" style="1" customWidth="1"/>
    <col min="7179" max="7179" width="9.44140625" style="1" customWidth="1"/>
    <col min="7180" max="7180" width="6.6640625" style="1" customWidth="1"/>
    <col min="7181" max="7181" width="11.44140625" style="1" customWidth="1"/>
    <col min="7182" max="7424" width="9.109375" style="1"/>
    <col min="7425" max="7425" width="61.6640625" style="1" customWidth="1"/>
    <col min="7426" max="7426" width="4.6640625" style="1" customWidth="1"/>
    <col min="7427" max="7427" width="3.88671875" style="1" customWidth="1"/>
    <col min="7428" max="7428" width="7.5546875" style="1" customWidth="1"/>
    <col min="7429" max="7429" width="9.109375" style="1"/>
    <col min="7430" max="7430" width="8.109375" style="1" customWidth="1"/>
    <col min="7431" max="7431" width="7.44140625" style="1" customWidth="1"/>
    <col min="7432" max="7432" width="8.88671875" style="1" customWidth="1"/>
    <col min="7433" max="7433" width="8.5546875" style="1" customWidth="1"/>
    <col min="7434" max="7434" width="8.109375" style="1" customWidth="1"/>
    <col min="7435" max="7435" width="9.44140625" style="1" customWidth="1"/>
    <col min="7436" max="7436" width="6.6640625" style="1" customWidth="1"/>
    <col min="7437" max="7437" width="11.44140625" style="1" customWidth="1"/>
    <col min="7438" max="7680" width="9.109375" style="1"/>
    <col min="7681" max="7681" width="61.6640625" style="1" customWidth="1"/>
    <col min="7682" max="7682" width="4.6640625" style="1" customWidth="1"/>
    <col min="7683" max="7683" width="3.88671875" style="1" customWidth="1"/>
    <col min="7684" max="7684" width="7.5546875" style="1" customWidth="1"/>
    <col min="7685" max="7685" width="9.109375" style="1"/>
    <col min="7686" max="7686" width="8.109375" style="1" customWidth="1"/>
    <col min="7687" max="7687" width="7.44140625" style="1" customWidth="1"/>
    <col min="7688" max="7688" width="8.88671875" style="1" customWidth="1"/>
    <col min="7689" max="7689" width="8.5546875" style="1" customWidth="1"/>
    <col min="7690" max="7690" width="8.109375" style="1" customWidth="1"/>
    <col min="7691" max="7691" width="9.44140625" style="1" customWidth="1"/>
    <col min="7692" max="7692" width="6.6640625" style="1" customWidth="1"/>
    <col min="7693" max="7693" width="11.44140625" style="1" customWidth="1"/>
    <col min="7694" max="7936" width="9.109375" style="1"/>
    <col min="7937" max="7937" width="61.6640625" style="1" customWidth="1"/>
    <col min="7938" max="7938" width="4.6640625" style="1" customWidth="1"/>
    <col min="7939" max="7939" width="3.88671875" style="1" customWidth="1"/>
    <col min="7940" max="7940" width="7.5546875" style="1" customWidth="1"/>
    <col min="7941" max="7941" width="9.109375" style="1"/>
    <col min="7942" max="7942" width="8.109375" style="1" customWidth="1"/>
    <col min="7943" max="7943" width="7.44140625" style="1" customWidth="1"/>
    <col min="7944" max="7944" width="8.88671875" style="1" customWidth="1"/>
    <col min="7945" max="7945" width="8.5546875" style="1" customWidth="1"/>
    <col min="7946" max="7946" width="8.109375" style="1" customWidth="1"/>
    <col min="7947" max="7947" width="9.44140625" style="1" customWidth="1"/>
    <col min="7948" max="7948" width="6.6640625" style="1" customWidth="1"/>
    <col min="7949" max="7949" width="11.44140625" style="1" customWidth="1"/>
    <col min="7950" max="8192" width="9.109375" style="1"/>
    <col min="8193" max="8193" width="61.6640625" style="1" customWidth="1"/>
    <col min="8194" max="8194" width="4.6640625" style="1" customWidth="1"/>
    <col min="8195" max="8195" width="3.88671875" style="1" customWidth="1"/>
    <col min="8196" max="8196" width="7.5546875" style="1" customWidth="1"/>
    <col min="8197" max="8197" width="9.109375" style="1"/>
    <col min="8198" max="8198" width="8.109375" style="1" customWidth="1"/>
    <col min="8199" max="8199" width="7.44140625" style="1" customWidth="1"/>
    <col min="8200" max="8200" width="8.88671875" style="1" customWidth="1"/>
    <col min="8201" max="8201" width="8.5546875" style="1" customWidth="1"/>
    <col min="8202" max="8202" width="8.109375" style="1" customWidth="1"/>
    <col min="8203" max="8203" width="9.44140625" style="1" customWidth="1"/>
    <col min="8204" max="8204" width="6.6640625" style="1" customWidth="1"/>
    <col min="8205" max="8205" width="11.44140625" style="1" customWidth="1"/>
    <col min="8206" max="8448" width="9.109375" style="1"/>
    <col min="8449" max="8449" width="61.6640625" style="1" customWidth="1"/>
    <col min="8450" max="8450" width="4.6640625" style="1" customWidth="1"/>
    <col min="8451" max="8451" width="3.88671875" style="1" customWidth="1"/>
    <col min="8452" max="8452" width="7.5546875" style="1" customWidth="1"/>
    <col min="8453" max="8453" width="9.109375" style="1"/>
    <col min="8454" max="8454" width="8.109375" style="1" customWidth="1"/>
    <col min="8455" max="8455" width="7.44140625" style="1" customWidth="1"/>
    <col min="8456" max="8456" width="8.88671875" style="1" customWidth="1"/>
    <col min="8457" max="8457" width="8.5546875" style="1" customWidth="1"/>
    <col min="8458" max="8458" width="8.109375" style="1" customWidth="1"/>
    <col min="8459" max="8459" width="9.44140625" style="1" customWidth="1"/>
    <col min="8460" max="8460" width="6.6640625" style="1" customWidth="1"/>
    <col min="8461" max="8461" width="11.44140625" style="1" customWidth="1"/>
    <col min="8462" max="8704" width="9.109375" style="1"/>
    <col min="8705" max="8705" width="61.6640625" style="1" customWidth="1"/>
    <col min="8706" max="8706" width="4.6640625" style="1" customWidth="1"/>
    <col min="8707" max="8707" width="3.88671875" style="1" customWidth="1"/>
    <col min="8708" max="8708" width="7.5546875" style="1" customWidth="1"/>
    <col min="8709" max="8709" width="9.109375" style="1"/>
    <col min="8710" max="8710" width="8.109375" style="1" customWidth="1"/>
    <col min="8711" max="8711" width="7.44140625" style="1" customWidth="1"/>
    <col min="8712" max="8712" width="8.88671875" style="1" customWidth="1"/>
    <col min="8713" max="8713" width="8.5546875" style="1" customWidth="1"/>
    <col min="8714" max="8714" width="8.109375" style="1" customWidth="1"/>
    <col min="8715" max="8715" width="9.44140625" style="1" customWidth="1"/>
    <col min="8716" max="8716" width="6.6640625" style="1" customWidth="1"/>
    <col min="8717" max="8717" width="11.44140625" style="1" customWidth="1"/>
    <col min="8718" max="8960" width="9.109375" style="1"/>
    <col min="8961" max="8961" width="61.6640625" style="1" customWidth="1"/>
    <col min="8962" max="8962" width="4.6640625" style="1" customWidth="1"/>
    <col min="8963" max="8963" width="3.88671875" style="1" customWidth="1"/>
    <col min="8964" max="8964" width="7.5546875" style="1" customWidth="1"/>
    <col min="8965" max="8965" width="9.109375" style="1"/>
    <col min="8966" max="8966" width="8.109375" style="1" customWidth="1"/>
    <col min="8967" max="8967" width="7.44140625" style="1" customWidth="1"/>
    <col min="8968" max="8968" width="8.88671875" style="1" customWidth="1"/>
    <col min="8969" max="8969" width="8.5546875" style="1" customWidth="1"/>
    <col min="8970" max="8970" width="8.109375" style="1" customWidth="1"/>
    <col min="8971" max="8971" width="9.44140625" style="1" customWidth="1"/>
    <col min="8972" max="8972" width="6.6640625" style="1" customWidth="1"/>
    <col min="8973" max="8973" width="11.44140625" style="1" customWidth="1"/>
    <col min="8974" max="9216" width="9.109375" style="1"/>
    <col min="9217" max="9217" width="61.6640625" style="1" customWidth="1"/>
    <col min="9218" max="9218" width="4.6640625" style="1" customWidth="1"/>
    <col min="9219" max="9219" width="3.88671875" style="1" customWidth="1"/>
    <col min="9220" max="9220" width="7.5546875" style="1" customWidth="1"/>
    <col min="9221" max="9221" width="9.109375" style="1"/>
    <col min="9222" max="9222" width="8.109375" style="1" customWidth="1"/>
    <col min="9223" max="9223" width="7.44140625" style="1" customWidth="1"/>
    <col min="9224" max="9224" width="8.88671875" style="1" customWidth="1"/>
    <col min="9225" max="9225" width="8.5546875" style="1" customWidth="1"/>
    <col min="9226" max="9226" width="8.109375" style="1" customWidth="1"/>
    <col min="9227" max="9227" width="9.44140625" style="1" customWidth="1"/>
    <col min="9228" max="9228" width="6.6640625" style="1" customWidth="1"/>
    <col min="9229" max="9229" width="11.44140625" style="1" customWidth="1"/>
    <col min="9230" max="9472" width="9.109375" style="1"/>
    <col min="9473" max="9473" width="61.6640625" style="1" customWidth="1"/>
    <col min="9474" max="9474" width="4.6640625" style="1" customWidth="1"/>
    <col min="9475" max="9475" width="3.88671875" style="1" customWidth="1"/>
    <col min="9476" max="9476" width="7.5546875" style="1" customWidth="1"/>
    <col min="9477" max="9477" width="9.109375" style="1"/>
    <col min="9478" max="9478" width="8.109375" style="1" customWidth="1"/>
    <col min="9479" max="9479" width="7.44140625" style="1" customWidth="1"/>
    <col min="9480" max="9480" width="8.88671875" style="1" customWidth="1"/>
    <col min="9481" max="9481" width="8.5546875" style="1" customWidth="1"/>
    <col min="9482" max="9482" width="8.109375" style="1" customWidth="1"/>
    <col min="9483" max="9483" width="9.44140625" style="1" customWidth="1"/>
    <col min="9484" max="9484" width="6.6640625" style="1" customWidth="1"/>
    <col min="9485" max="9485" width="11.44140625" style="1" customWidth="1"/>
    <col min="9486" max="9728" width="9.109375" style="1"/>
    <col min="9729" max="9729" width="61.6640625" style="1" customWidth="1"/>
    <col min="9730" max="9730" width="4.6640625" style="1" customWidth="1"/>
    <col min="9731" max="9731" width="3.88671875" style="1" customWidth="1"/>
    <col min="9732" max="9732" width="7.5546875" style="1" customWidth="1"/>
    <col min="9733" max="9733" width="9.109375" style="1"/>
    <col min="9734" max="9734" width="8.109375" style="1" customWidth="1"/>
    <col min="9735" max="9735" width="7.44140625" style="1" customWidth="1"/>
    <col min="9736" max="9736" width="8.88671875" style="1" customWidth="1"/>
    <col min="9737" max="9737" width="8.5546875" style="1" customWidth="1"/>
    <col min="9738" max="9738" width="8.109375" style="1" customWidth="1"/>
    <col min="9739" max="9739" width="9.44140625" style="1" customWidth="1"/>
    <col min="9740" max="9740" width="6.6640625" style="1" customWidth="1"/>
    <col min="9741" max="9741" width="11.44140625" style="1" customWidth="1"/>
    <col min="9742" max="9984" width="9.109375" style="1"/>
    <col min="9985" max="9985" width="61.6640625" style="1" customWidth="1"/>
    <col min="9986" max="9986" width="4.6640625" style="1" customWidth="1"/>
    <col min="9987" max="9987" width="3.88671875" style="1" customWidth="1"/>
    <col min="9988" max="9988" width="7.5546875" style="1" customWidth="1"/>
    <col min="9989" max="9989" width="9.109375" style="1"/>
    <col min="9990" max="9990" width="8.109375" style="1" customWidth="1"/>
    <col min="9991" max="9991" width="7.44140625" style="1" customWidth="1"/>
    <col min="9992" max="9992" width="8.88671875" style="1" customWidth="1"/>
    <col min="9993" max="9993" width="8.5546875" style="1" customWidth="1"/>
    <col min="9994" max="9994" width="8.109375" style="1" customWidth="1"/>
    <col min="9995" max="9995" width="9.44140625" style="1" customWidth="1"/>
    <col min="9996" max="9996" width="6.6640625" style="1" customWidth="1"/>
    <col min="9997" max="9997" width="11.44140625" style="1" customWidth="1"/>
    <col min="9998" max="10240" width="9.109375" style="1"/>
    <col min="10241" max="10241" width="61.6640625" style="1" customWidth="1"/>
    <col min="10242" max="10242" width="4.6640625" style="1" customWidth="1"/>
    <col min="10243" max="10243" width="3.88671875" style="1" customWidth="1"/>
    <col min="10244" max="10244" width="7.5546875" style="1" customWidth="1"/>
    <col min="10245" max="10245" width="9.109375" style="1"/>
    <col min="10246" max="10246" width="8.109375" style="1" customWidth="1"/>
    <col min="10247" max="10247" width="7.44140625" style="1" customWidth="1"/>
    <col min="10248" max="10248" width="8.88671875" style="1" customWidth="1"/>
    <col min="10249" max="10249" width="8.5546875" style="1" customWidth="1"/>
    <col min="10250" max="10250" width="8.109375" style="1" customWidth="1"/>
    <col min="10251" max="10251" width="9.44140625" style="1" customWidth="1"/>
    <col min="10252" max="10252" width="6.6640625" style="1" customWidth="1"/>
    <col min="10253" max="10253" width="11.44140625" style="1" customWidth="1"/>
    <col min="10254" max="10496" width="9.109375" style="1"/>
    <col min="10497" max="10497" width="61.6640625" style="1" customWidth="1"/>
    <col min="10498" max="10498" width="4.6640625" style="1" customWidth="1"/>
    <col min="10499" max="10499" width="3.88671875" style="1" customWidth="1"/>
    <col min="10500" max="10500" width="7.5546875" style="1" customWidth="1"/>
    <col min="10501" max="10501" width="9.109375" style="1"/>
    <col min="10502" max="10502" width="8.109375" style="1" customWidth="1"/>
    <col min="10503" max="10503" width="7.44140625" style="1" customWidth="1"/>
    <col min="10504" max="10504" width="8.88671875" style="1" customWidth="1"/>
    <col min="10505" max="10505" width="8.5546875" style="1" customWidth="1"/>
    <col min="10506" max="10506" width="8.109375" style="1" customWidth="1"/>
    <col min="10507" max="10507" width="9.44140625" style="1" customWidth="1"/>
    <col min="10508" max="10508" width="6.6640625" style="1" customWidth="1"/>
    <col min="10509" max="10509" width="11.44140625" style="1" customWidth="1"/>
    <col min="10510" max="10752" width="9.109375" style="1"/>
    <col min="10753" max="10753" width="61.6640625" style="1" customWidth="1"/>
    <col min="10754" max="10754" width="4.6640625" style="1" customWidth="1"/>
    <col min="10755" max="10755" width="3.88671875" style="1" customWidth="1"/>
    <col min="10756" max="10756" width="7.5546875" style="1" customWidth="1"/>
    <col min="10757" max="10757" width="9.109375" style="1"/>
    <col min="10758" max="10758" width="8.109375" style="1" customWidth="1"/>
    <col min="10759" max="10759" width="7.44140625" style="1" customWidth="1"/>
    <col min="10760" max="10760" width="8.88671875" style="1" customWidth="1"/>
    <col min="10761" max="10761" width="8.5546875" style="1" customWidth="1"/>
    <col min="10762" max="10762" width="8.109375" style="1" customWidth="1"/>
    <col min="10763" max="10763" width="9.44140625" style="1" customWidth="1"/>
    <col min="10764" max="10764" width="6.6640625" style="1" customWidth="1"/>
    <col min="10765" max="10765" width="11.44140625" style="1" customWidth="1"/>
    <col min="10766" max="11008" width="9.109375" style="1"/>
    <col min="11009" max="11009" width="61.6640625" style="1" customWidth="1"/>
    <col min="11010" max="11010" width="4.6640625" style="1" customWidth="1"/>
    <col min="11011" max="11011" width="3.88671875" style="1" customWidth="1"/>
    <col min="11012" max="11012" width="7.5546875" style="1" customWidth="1"/>
    <col min="11013" max="11013" width="9.109375" style="1"/>
    <col min="11014" max="11014" width="8.109375" style="1" customWidth="1"/>
    <col min="11015" max="11015" width="7.44140625" style="1" customWidth="1"/>
    <col min="11016" max="11016" width="8.88671875" style="1" customWidth="1"/>
    <col min="11017" max="11017" width="8.5546875" style="1" customWidth="1"/>
    <col min="11018" max="11018" width="8.109375" style="1" customWidth="1"/>
    <col min="11019" max="11019" width="9.44140625" style="1" customWidth="1"/>
    <col min="11020" max="11020" width="6.6640625" style="1" customWidth="1"/>
    <col min="11021" max="11021" width="11.44140625" style="1" customWidth="1"/>
    <col min="11022" max="11264" width="9.109375" style="1"/>
    <col min="11265" max="11265" width="61.6640625" style="1" customWidth="1"/>
    <col min="11266" max="11266" width="4.6640625" style="1" customWidth="1"/>
    <col min="11267" max="11267" width="3.88671875" style="1" customWidth="1"/>
    <col min="11268" max="11268" width="7.5546875" style="1" customWidth="1"/>
    <col min="11269" max="11269" width="9.109375" style="1"/>
    <col min="11270" max="11270" width="8.109375" style="1" customWidth="1"/>
    <col min="11271" max="11271" width="7.44140625" style="1" customWidth="1"/>
    <col min="11272" max="11272" width="8.88671875" style="1" customWidth="1"/>
    <col min="11273" max="11273" width="8.5546875" style="1" customWidth="1"/>
    <col min="11274" max="11274" width="8.109375" style="1" customWidth="1"/>
    <col min="11275" max="11275" width="9.44140625" style="1" customWidth="1"/>
    <col min="11276" max="11276" width="6.6640625" style="1" customWidth="1"/>
    <col min="11277" max="11277" width="11.44140625" style="1" customWidth="1"/>
    <col min="11278" max="11520" width="9.109375" style="1"/>
    <col min="11521" max="11521" width="61.6640625" style="1" customWidth="1"/>
    <col min="11522" max="11522" width="4.6640625" style="1" customWidth="1"/>
    <col min="11523" max="11523" width="3.88671875" style="1" customWidth="1"/>
    <col min="11524" max="11524" width="7.5546875" style="1" customWidth="1"/>
    <col min="11525" max="11525" width="9.109375" style="1"/>
    <col min="11526" max="11526" width="8.109375" style="1" customWidth="1"/>
    <col min="11527" max="11527" width="7.44140625" style="1" customWidth="1"/>
    <col min="11528" max="11528" width="8.88671875" style="1" customWidth="1"/>
    <col min="11529" max="11529" width="8.5546875" style="1" customWidth="1"/>
    <col min="11530" max="11530" width="8.109375" style="1" customWidth="1"/>
    <col min="11531" max="11531" width="9.44140625" style="1" customWidth="1"/>
    <col min="11532" max="11532" width="6.6640625" style="1" customWidth="1"/>
    <col min="11533" max="11533" width="11.44140625" style="1" customWidth="1"/>
    <col min="11534" max="11776" width="9.109375" style="1"/>
    <col min="11777" max="11777" width="61.6640625" style="1" customWidth="1"/>
    <col min="11778" max="11778" width="4.6640625" style="1" customWidth="1"/>
    <col min="11779" max="11779" width="3.88671875" style="1" customWidth="1"/>
    <col min="11780" max="11780" width="7.5546875" style="1" customWidth="1"/>
    <col min="11781" max="11781" width="9.109375" style="1"/>
    <col min="11782" max="11782" width="8.109375" style="1" customWidth="1"/>
    <col min="11783" max="11783" width="7.44140625" style="1" customWidth="1"/>
    <col min="11784" max="11784" width="8.88671875" style="1" customWidth="1"/>
    <col min="11785" max="11785" width="8.5546875" style="1" customWidth="1"/>
    <col min="11786" max="11786" width="8.109375" style="1" customWidth="1"/>
    <col min="11787" max="11787" width="9.44140625" style="1" customWidth="1"/>
    <col min="11788" max="11788" width="6.6640625" style="1" customWidth="1"/>
    <col min="11789" max="11789" width="11.44140625" style="1" customWidth="1"/>
    <col min="11790" max="12032" width="9.109375" style="1"/>
    <col min="12033" max="12033" width="61.6640625" style="1" customWidth="1"/>
    <col min="12034" max="12034" width="4.6640625" style="1" customWidth="1"/>
    <col min="12035" max="12035" width="3.88671875" style="1" customWidth="1"/>
    <col min="12036" max="12036" width="7.5546875" style="1" customWidth="1"/>
    <col min="12037" max="12037" width="9.109375" style="1"/>
    <col min="12038" max="12038" width="8.109375" style="1" customWidth="1"/>
    <col min="12039" max="12039" width="7.44140625" style="1" customWidth="1"/>
    <col min="12040" max="12040" width="8.88671875" style="1" customWidth="1"/>
    <col min="12041" max="12041" width="8.5546875" style="1" customWidth="1"/>
    <col min="12042" max="12042" width="8.109375" style="1" customWidth="1"/>
    <col min="12043" max="12043" width="9.44140625" style="1" customWidth="1"/>
    <col min="12044" max="12044" width="6.6640625" style="1" customWidth="1"/>
    <col min="12045" max="12045" width="11.44140625" style="1" customWidth="1"/>
    <col min="12046" max="12288" width="9.109375" style="1"/>
    <col min="12289" max="12289" width="61.6640625" style="1" customWidth="1"/>
    <col min="12290" max="12290" width="4.6640625" style="1" customWidth="1"/>
    <col min="12291" max="12291" width="3.88671875" style="1" customWidth="1"/>
    <col min="12292" max="12292" width="7.5546875" style="1" customWidth="1"/>
    <col min="12293" max="12293" width="9.109375" style="1"/>
    <col min="12294" max="12294" width="8.109375" style="1" customWidth="1"/>
    <col min="12295" max="12295" width="7.44140625" style="1" customWidth="1"/>
    <col min="12296" max="12296" width="8.88671875" style="1" customWidth="1"/>
    <col min="12297" max="12297" width="8.5546875" style="1" customWidth="1"/>
    <col min="12298" max="12298" width="8.109375" style="1" customWidth="1"/>
    <col min="12299" max="12299" width="9.44140625" style="1" customWidth="1"/>
    <col min="12300" max="12300" width="6.6640625" style="1" customWidth="1"/>
    <col min="12301" max="12301" width="11.44140625" style="1" customWidth="1"/>
    <col min="12302" max="12544" width="9.109375" style="1"/>
    <col min="12545" max="12545" width="61.6640625" style="1" customWidth="1"/>
    <col min="12546" max="12546" width="4.6640625" style="1" customWidth="1"/>
    <col min="12547" max="12547" width="3.88671875" style="1" customWidth="1"/>
    <col min="12548" max="12548" width="7.5546875" style="1" customWidth="1"/>
    <col min="12549" max="12549" width="9.109375" style="1"/>
    <col min="12550" max="12550" width="8.109375" style="1" customWidth="1"/>
    <col min="12551" max="12551" width="7.44140625" style="1" customWidth="1"/>
    <col min="12552" max="12552" width="8.88671875" style="1" customWidth="1"/>
    <col min="12553" max="12553" width="8.5546875" style="1" customWidth="1"/>
    <col min="12554" max="12554" width="8.109375" style="1" customWidth="1"/>
    <col min="12555" max="12555" width="9.44140625" style="1" customWidth="1"/>
    <col min="12556" max="12556" width="6.6640625" style="1" customWidth="1"/>
    <col min="12557" max="12557" width="11.44140625" style="1" customWidth="1"/>
    <col min="12558" max="12800" width="9.109375" style="1"/>
    <col min="12801" max="12801" width="61.6640625" style="1" customWidth="1"/>
    <col min="12802" max="12802" width="4.6640625" style="1" customWidth="1"/>
    <col min="12803" max="12803" width="3.88671875" style="1" customWidth="1"/>
    <col min="12804" max="12804" width="7.5546875" style="1" customWidth="1"/>
    <col min="12805" max="12805" width="9.109375" style="1"/>
    <col min="12806" max="12806" width="8.109375" style="1" customWidth="1"/>
    <col min="12807" max="12807" width="7.44140625" style="1" customWidth="1"/>
    <col min="12808" max="12808" width="8.88671875" style="1" customWidth="1"/>
    <col min="12809" max="12809" width="8.5546875" style="1" customWidth="1"/>
    <col min="12810" max="12810" width="8.109375" style="1" customWidth="1"/>
    <col min="12811" max="12811" width="9.44140625" style="1" customWidth="1"/>
    <col min="12812" max="12812" width="6.6640625" style="1" customWidth="1"/>
    <col min="12813" max="12813" width="11.44140625" style="1" customWidth="1"/>
    <col min="12814" max="13056" width="9.109375" style="1"/>
    <col min="13057" max="13057" width="61.6640625" style="1" customWidth="1"/>
    <col min="13058" max="13058" width="4.6640625" style="1" customWidth="1"/>
    <col min="13059" max="13059" width="3.88671875" style="1" customWidth="1"/>
    <col min="13060" max="13060" width="7.5546875" style="1" customWidth="1"/>
    <col min="13061" max="13061" width="9.109375" style="1"/>
    <col min="13062" max="13062" width="8.109375" style="1" customWidth="1"/>
    <col min="13063" max="13063" width="7.44140625" style="1" customWidth="1"/>
    <col min="13064" max="13064" width="8.88671875" style="1" customWidth="1"/>
    <col min="13065" max="13065" width="8.5546875" style="1" customWidth="1"/>
    <col min="13066" max="13066" width="8.109375" style="1" customWidth="1"/>
    <col min="13067" max="13067" width="9.44140625" style="1" customWidth="1"/>
    <col min="13068" max="13068" width="6.6640625" style="1" customWidth="1"/>
    <col min="13069" max="13069" width="11.44140625" style="1" customWidth="1"/>
    <col min="13070" max="13312" width="9.109375" style="1"/>
    <col min="13313" max="13313" width="61.6640625" style="1" customWidth="1"/>
    <col min="13314" max="13314" width="4.6640625" style="1" customWidth="1"/>
    <col min="13315" max="13315" width="3.88671875" style="1" customWidth="1"/>
    <col min="13316" max="13316" width="7.5546875" style="1" customWidth="1"/>
    <col min="13317" max="13317" width="9.109375" style="1"/>
    <col min="13318" max="13318" width="8.109375" style="1" customWidth="1"/>
    <col min="13319" max="13319" width="7.44140625" style="1" customWidth="1"/>
    <col min="13320" max="13320" width="8.88671875" style="1" customWidth="1"/>
    <col min="13321" max="13321" width="8.5546875" style="1" customWidth="1"/>
    <col min="13322" max="13322" width="8.109375" style="1" customWidth="1"/>
    <col min="13323" max="13323" width="9.44140625" style="1" customWidth="1"/>
    <col min="13324" max="13324" width="6.6640625" style="1" customWidth="1"/>
    <col min="13325" max="13325" width="11.44140625" style="1" customWidth="1"/>
    <col min="13326" max="13568" width="9.109375" style="1"/>
    <col min="13569" max="13569" width="61.6640625" style="1" customWidth="1"/>
    <col min="13570" max="13570" width="4.6640625" style="1" customWidth="1"/>
    <col min="13571" max="13571" width="3.88671875" style="1" customWidth="1"/>
    <col min="13572" max="13572" width="7.5546875" style="1" customWidth="1"/>
    <col min="13573" max="13573" width="9.109375" style="1"/>
    <col min="13574" max="13574" width="8.109375" style="1" customWidth="1"/>
    <col min="13575" max="13575" width="7.44140625" style="1" customWidth="1"/>
    <col min="13576" max="13576" width="8.88671875" style="1" customWidth="1"/>
    <col min="13577" max="13577" width="8.5546875" style="1" customWidth="1"/>
    <col min="13578" max="13578" width="8.109375" style="1" customWidth="1"/>
    <col min="13579" max="13579" width="9.44140625" style="1" customWidth="1"/>
    <col min="13580" max="13580" width="6.6640625" style="1" customWidth="1"/>
    <col min="13581" max="13581" width="11.44140625" style="1" customWidth="1"/>
    <col min="13582" max="13824" width="9.109375" style="1"/>
    <col min="13825" max="13825" width="61.6640625" style="1" customWidth="1"/>
    <col min="13826" max="13826" width="4.6640625" style="1" customWidth="1"/>
    <col min="13827" max="13827" width="3.88671875" style="1" customWidth="1"/>
    <col min="13828" max="13828" width="7.5546875" style="1" customWidth="1"/>
    <col min="13829" max="13829" width="9.109375" style="1"/>
    <col min="13830" max="13830" width="8.109375" style="1" customWidth="1"/>
    <col min="13831" max="13831" width="7.44140625" style="1" customWidth="1"/>
    <col min="13832" max="13832" width="8.88671875" style="1" customWidth="1"/>
    <col min="13833" max="13833" width="8.5546875" style="1" customWidth="1"/>
    <col min="13834" max="13834" width="8.109375" style="1" customWidth="1"/>
    <col min="13835" max="13835" width="9.44140625" style="1" customWidth="1"/>
    <col min="13836" max="13836" width="6.6640625" style="1" customWidth="1"/>
    <col min="13837" max="13837" width="11.44140625" style="1" customWidth="1"/>
    <col min="13838" max="14080" width="9.109375" style="1"/>
    <col min="14081" max="14081" width="61.6640625" style="1" customWidth="1"/>
    <col min="14082" max="14082" width="4.6640625" style="1" customWidth="1"/>
    <col min="14083" max="14083" width="3.88671875" style="1" customWidth="1"/>
    <col min="14084" max="14084" width="7.5546875" style="1" customWidth="1"/>
    <col min="14085" max="14085" width="9.109375" style="1"/>
    <col min="14086" max="14086" width="8.109375" style="1" customWidth="1"/>
    <col min="14087" max="14087" width="7.44140625" style="1" customWidth="1"/>
    <col min="14088" max="14088" width="8.88671875" style="1" customWidth="1"/>
    <col min="14089" max="14089" width="8.5546875" style="1" customWidth="1"/>
    <col min="14090" max="14090" width="8.109375" style="1" customWidth="1"/>
    <col min="14091" max="14091" width="9.44140625" style="1" customWidth="1"/>
    <col min="14092" max="14092" width="6.6640625" style="1" customWidth="1"/>
    <col min="14093" max="14093" width="11.44140625" style="1" customWidth="1"/>
    <col min="14094" max="14336" width="9.109375" style="1"/>
    <col min="14337" max="14337" width="61.6640625" style="1" customWidth="1"/>
    <col min="14338" max="14338" width="4.6640625" style="1" customWidth="1"/>
    <col min="14339" max="14339" width="3.88671875" style="1" customWidth="1"/>
    <col min="14340" max="14340" width="7.5546875" style="1" customWidth="1"/>
    <col min="14341" max="14341" width="9.109375" style="1"/>
    <col min="14342" max="14342" width="8.109375" style="1" customWidth="1"/>
    <col min="14343" max="14343" width="7.44140625" style="1" customWidth="1"/>
    <col min="14344" max="14344" width="8.88671875" style="1" customWidth="1"/>
    <col min="14345" max="14345" width="8.5546875" style="1" customWidth="1"/>
    <col min="14346" max="14346" width="8.109375" style="1" customWidth="1"/>
    <col min="14347" max="14347" width="9.44140625" style="1" customWidth="1"/>
    <col min="14348" max="14348" width="6.6640625" style="1" customWidth="1"/>
    <col min="14349" max="14349" width="11.44140625" style="1" customWidth="1"/>
    <col min="14350" max="14592" width="9.109375" style="1"/>
    <col min="14593" max="14593" width="61.6640625" style="1" customWidth="1"/>
    <col min="14594" max="14594" width="4.6640625" style="1" customWidth="1"/>
    <col min="14595" max="14595" width="3.88671875" style="1" customWidth="1"/>
    <col min="14596" max="14596" width="7.5546875" style="1" customWidth="1"/>
    <col min="14597" max="14597" width="9.109375" style="1"/>
    <col min="14598" max="14598" width="8.109375" style="1" customWidth="1"/>
    <col min="14599" max="14599" width="7.44140625" style="1" customWidth="1"/>
    <col min="14600" max="14600" width="8.88671875" style="1" customWidth="1"/>
    <col min="14601" max="14601" width="8.5546875" style="1" customWidth="1"/>
    <col min="14602" max="14602" width="8.109375" style="1" customWidth="1"/>
    <col min="14603" max="14603" width="9.44140625" style="1" customWidth="1"/>
    <col min="14604" max="14604" width="6.6640625" style="1" customWidth="1"/>
    <col min="14605" max="14605" width="11.44140625" style="1" customWidth="1"/>
    <col min="14606" max="14848" width="9.109375" style="1"/>
    <col min="14849" max="14849" width="61.6640625" style="1" customWidth="1"/>
    <col min="14850" max="14850" width="4.6640625" style="1" customWidth="1"/>
    <col min="14851" max="14851" width="3.88671875" style="1" customWidth="1"/>
    <col min="14852" max="14852" width="7.5546875" style="1" customWidth="1"/>
    <col min="14853" max="14853" width="9.109375" style="1"/>
    <col min="14854" max="14854" width="8.109375" style="1" customWidth="1"/>
    <col min="14855" max="14855" width="7.44140625" style="1" customWidth="1"/>
    <col min="14856" max="14856" width="8.88671875" style="1" customWidth="1"/>
    <col min="14857" max="14857" width="8.5546875" style="1" customWidth="1"/>
    <col min="14858" max="14858" width="8.109375" style="1" customWidth="1"/>
    <col min="14859" max="14859" width="9.44140625" style="1" customWidth="1"/>
    <col min="14860" max="14860" width="6.6640625" style="1" customWidth="1"/>
    <col min="14861" max="14861" width="11.44140625" style="1" customWidth="1"/>
    <col min="14862" max="15104" width="9.109375" style="1"/>
    <col min="15105" max="15105" width="61.6640625" style="1" customWidth="1"/>
    <col min="15106" max="15106" width="4.6640625" style="1" customWidth="1"/>
    <col min="15107" max="15107" width="3.88671875" style="1" customWidth="1"/>
    <col min="15108" max="15108" width="7.5546875" style="1" customWidth="1"/>
    <col min="15109" max="15109" width="9.109375" style="1"/>
    <col min="15110" max="15110" width="8.109375" style="1" customWidth="1"/>
    <col min="15111" max="15111" width="7.44140625" style="1" customWidth="1"/>
    <col min="15112" max="15112" width="8.88671875" style="1" customWidth="1"/>
    <col min="15113" max="15113" width="8.5546875" style="1" customWidth="1"/>
    <col min="15114" max="15114" width="8.109375" style="1" customWidth="1"/>
    <col min="15115" max="15115" width="9.44140625" style="1" customWidth="1"/>
    <col min="15116" max="15116" width="6.6640625" style="1" customWidth="1"/>
    <col min="15117" max="15117" width="11.44140625" style="1" customWidth="1"/>
    <col min="15118" max="15360" width="9.109375" style="1"/>
    <col min="15361" max="15361" width="61.6640625" style="1" customWidth="1"/>
    <col min="15362" max="15362" width="4.6640625" style="1" customWidth="1"/>
    <col min="15363" max="15363" width="3.88671875" style="1" customWidth="1"/>
    <col min="15364" max="15364" width="7.5546875" style="1" customWidth="1"/>
    <col min="15365" max="15365" width="9.109375" style="1"/>
    <col min="15366" max="15366" width="8.109375" style="1" customWidth="1"/>
    <col min="15367" max="15367" width="7.44140625" style="1" customWidth="1"/>
    <col min="15368" max="15368" width="8.88671875" style="1" customWidth="1"/>
    <col min="15369" max="15369" width="8.5546875" style="1" customWidth="1"/>
    <col min="15370" max="15370" width="8.109375" style="1" customWidth="1"/>
    <col min="15371" max="15371" width="9.44140625" style="1" customWidth="1"/>
    <col min="15372" max="15372" width="6.6640625" style="1" customWidth="1"/>
    <col min="15373" max="15373" width="11.44140625" style="1" customWidth="1"/>
    <col min="15374" max="15616" width="9.109375" style="1"/>
    <col min="15617" max="15617" width="61.6640625" style="1" customWidth="1"/>
    <col min="15618" max="15618" width="4.6640625" style="1" customWidth="1"/>
    <col min="15619" max="15619" width="3.88671875" style="1" customWidth="1"/>
    <col min="15620" max="15620" width="7.5546875" style="1" customWidth="1"/>
    <col min="15621" max="15621" width="9.109375" style="1"/>
    <col min="15622" max="15622" width="8.109375" style="1" customWidth="1"/>
    <col min="15623" max="15623" width="7.44140625" style="1" customWidth="1"/>
    <col min="15624" max="15624" width="8.88671875" style="1" customWidth="1"/>
    <col min="15625" max="15625" width="8.5546875" style="1" customWidth="1"/>
    <col min="15626" max="15626" width="8.109375" style="1" customWidth="1"/>
    <col min="15627" max="15627" width="9.44140625" style="1" customWidth="1"/>
    <col min="15628" max="15628" width="6.6640625" style="1" customWidth="1"/>
    <col min="15629" max="15629" width="11.44140625" style="1" customWidth="1"/>
    <col min="15630" max="15872" width="9.109375" style="1"/>
    <col min="15873" max="15873" width="61.6640625" style="1" customWidth="1"/>
    <col min="15874" max="15874" width="4.6640625" style="1" customWidth="1"/>
    <col min="15875" max="15875" width="3.88671875" style="1" customWidth="1"/>
    <col min="15876" max="15876" width="7.5546875" style="1" customWidth="1"/>
    <col min="15877" max="15877" width="9.109375" style="1"/>
    <col min="15878" max="15878" width="8.109375" style="1" customWidth="1"/>
    <col min="15879" max="15879" width="7.44140625" style="1" customWidth="1"/>
    <col min="15880" max="15880" width="8.88671875" style="1" customWidth="1"/>
    <col min="15881" max="15881" width="8.5546875" style="1" customWidth="1"/>
    <col min="15882" max="15882" width="8.109375" style="1" customWidth="1"/>
    <col min="15883" max="15883" width="9.44140625" style="1" customWidth="1"/>
    <col min="15884" max="15884" width="6.6640625" style="1" customWidth="1"/>
    <col min="15885" max="15885" width="11.44140625" style="1" customWidth="1"/>
    <col min="15886" max="16128" width="9.109375" style="1"/>
    <col min="16129" max="16129" width="61.6640625" style="1" customWidth="1"/>
    <col min="16130" max="16130" width="4.6640625" style="1" customWidth="1"/>
    <col min="16131" max="16131" width="3.88671875" style="1" customWidth="1"/>
    <col min="16132" max="16132" width="7.5546875" style="1" customWidth="1"/>
    <col min="16133" max="16133" width="9.109375" style="1"/>
    <col min="16134" max="16134" width="8.109375" style="1" customWidth="1"/>
    <col min="16135" max="16135" width="7.44140625" style="1" customWidth="1"/>
    <col min="16136" max="16136" width="8.88671875" style="1" customWidth="1"/>
    <col min="16137" max="16137" width="8.5546875" style="1" customWidth="1"/>
    <col min="16138" max="16138" width="8.109375" style="1" customWidth="1"/>
    <col min="16139" max="16139" width="9.44140625" style="1" customWidth="1"/>
    <col min="16140" max="16140" width="6.6640625" style="1" customWidth="1"/>
    <col min="16141" max="16141" width="11.44140625" style="1" customWidth="1"/>
    <col min="16142" max="16384" width="9.109375" style="1"/>
  </cols>
  <sheetData>
    <row r="1" spans="1:13" ht="15" customHeight="1" x14ac:dyDescent="0.25">
      <c r="J1" s="95" t="s">
        <v>262</v>
      </c>
      <c r="K1" s="95"/>
      <c r="L1" s="95"/>
      <c r="M1" s="95"/>
    </row>
    <row r="2" spans="1:13" ht="30.75" customHeight="1" x14ac:dyDescent="0.25">
      <c r="J2" s="95"/>
      <c r="K2" s="95"/>
      <c r="L2" s="95"/>
      <c r="M2" s="95"/>
    </row>
    <row r="3" spans="1:13" ht="0.75" customHeight="1" x14ac:dyDescent="0.25">
      <c r="J3" s="95"/>
      <c r="K3" s="95"/>
      <c r="L3" s="95"/>
      <c r="M3" s="95"/>
    </row>
    <row r="4" spans="1:13" x14ac:dyDescent="0.25">
      <c r="A4" s="5" t="s">
        <v>118</v>
      </c>
      <c r="B4" s="5"/>
      <c r="C4" s="5"/>
      <c r="D4" s="5"/>
      <c r="E4" s="5"/>
      <c r="F4" s="5"/>
      <c r="G4" s="5"/>
      <c r="H4" s="5"/>
      <c r="I4" s="5"/>
      <c r="J4" s="5"/>
      <c r="K4" s="5"/>
      <c r="L4" s="5"/>
      <c r="M4" s="5"/>
    </row>
    <row r="5" spans="1:13" x14ac:dyDescent="0.25">
      <c r="A5" s="96" t="str">
        <f>IF([2]ЗАПОЛНИТЬ!$F$7=1,CONCATENATE([2]шапки!A6),CONCATENATE([2]шапки!A6,[2]шапки!C6))</f>
        <v xml:space="preserve">про заборгованість за бюджетними коштами (форма   № 7д, </v>
      </c>
      <c r="B5" s="96"/>
      <c r="C5" s="96"/>
      <c r="D5" s="96"/>
      <c r="E5" s="96"/>
      <c r="F5" s="96"/>
      <c r="G5" s="96"/>
      <c r="H5" s="97" t="str">
        <f>IF([2]ЗАПОЛНИТЬ!$F$7=1,[2]шапки!C6,[2]шапки!D6)</f>
        <v xml:space="preserve">   №7м)</v>
      </c>
      <c r="I5" s="99" t="str">
        <f>IF([2]ЗАПОЛНИТЬ!$F$7=1,[2]шапки!D6,"")</f>
        <v/>
      </c>
      <c r="L5" s="99"/>
      <c r="M5" s="99"/>
    </row>
    <row r="6" spans="1:13" x14ac:dyDescent="0.25">
      <c r="A6" s="5" t="str">
        <f>CONCATENATE("на ",[2]ЗАПОЛНИТЬ!$B$18," ",[2]ЗАПОЛНИТЬ!$C$18)</f>
        <v>на 1 квітня 2016 р.</v>
      </c>
      <c r="B6" s="5"/>
      <c r="C6" s="5"/>
      <c r="D6" s="5"/>
      <c r="E6" s="5"/>
      <c r="F6" s="5"/>
      <c r="G6" s="5"/>
      <c r="H6" s="5"/>
      <c r="I6" s="5"/>
      <c r="J6" s="5"/>
      <c r="K6" s="5"/>
      <c r="L6" s="5"/>
      <c r="M6" s="5"/>
    </row>
    <row r="7" spans="1:13" s="21" customFormat="1" ht="10.199999999999999" hidden="1" x14ac:dyDescent="0.2"/>
    <row r="8" spans="1:13" s="21" customFormat="1" ht="7.5" customHeight="1" x14ac:dyDescent="0.2">
      <c r="M8" s="338" t="s">
        <v>2</v>
      </c>
    </row>
    <row r="9" spans="1:13" s="21" customFormat="1" ht="21" customHeight="1" x14ac:dyDescent="0.25">
      <c r="A9" s="196" t="s">
        <v>3</v>
      </c>
      <c r="B9" s="104" t="str">
        <f>[2]ЗАПОЛНИТЬ!B3</f>
        <v>Вдділ освіти Амур -Нижньодніпровської у м.Дніпропетровську ради</v>
      </c>
      <c r="C9" s="104"/>
      <c r="D9" s="104"/>
      <c r="E9" s="104"/>
      <c r="F9" s="104"/>
      <c r="G9" s="104"/>
      <c r="H9" s="104"/>
      <c r="I9" s="104"/>
      <c r="J9" s="104"/>
      <c r="K9" s="198" t="str">
        <f>[2]ЗАПОЛНИТЬ!A13</f>
        <v>за ЄДРПОУ</v>
      </c>
      <c r="M9" s="339" t="str">
        <f>[2]ЗАПОЛНИТЬ!B13</f>
        <v>02142187</v>
      </c>
    </row>
    <row r="10" spans="1:13" s="21" customFormat="1" ht="11.25" customHeight="1" x14ac:dyDescent="0.25">
      <c r="A10" s="107" t="s">
        <v>5</v>
      </c>
      <c r="B10" s="108" t="str">
        <f>[2]ЗАПОЛНИТЬ!B5</f>
        <v>49023,м. Дніпропетровськ АНД район,пр.Мануйлівський, 31</v>
      </c>
      <c r="C10" s="108"/>
      <c r="D10" s="108"/>
      <c r="E10" s="108"/>
      <c r="F10" s="108"/>
      <c r="G10" s="108"/>
      <c r="H10" s="108"/>
      <c r="I10" s="108"/>
      <c r="J10" s="108"/>
      <c r="K10" s="198" t="str">
        <f>[2]ЗАПОЛНИТЬ!A14</f>
        <v>за КОАТУУ</v>
      </c>
      <c r="M10" s="339">
        <f>[2]ЗАПОЛНИТЬ!B14</f>
        <v>12110136300</v>
      </c>
    </row>
    <row r="11" spans="1:13" s="21" customFormat="1" ht="11.25" customHeight="1" x14ac:dyDescent="0.25">
      <c r="A11" s="107" t="str">
        <f>[2]Ф.4.3.1.КВК2!A11</f>
        <v>Організаційно-правова форма господарювання</v>
      </c>
      <c r="B11" s="340" t="str">
        <f>[2]ЗАПОЛНИТЬ!D15</f>
        <v>Орган місцевого самоврядування</v>
      </c>
      <c r="C11" s="340"/>
      <c r="D11" s="340"/>
      <c r="E11" s="340"/>
      <c r="F11" s="340"/>
      <c r="G11" s="340"/>
      <c r="H11" s="340"/>
      <c r="I11" s="340"/>
      <c r="J11" s="340"/>
      <c r="K11" s="198" t="str">
        <f>[2]ЗАПОЛНИТЬ!A15</f>
        <v>за КОПФГ</v>
      </c>
      <c r="L11" s="341"/>
      <c r="M11" s="339">
        <f>[2]ЗАПОЛНИТЬ!B15</f>
        <v>420</v>
      </c>
    </row>
    <row r="12" spans="1:13" s="21" customFormat="1" ht="10.199999999999999" x14ac:dyDescent="0.2">
      <c r="A12" s="110" t="s">
        <v>119</v>
      </c>
      <c r="B12" s="110"/>
      <c r="C12" s="110"/>
      <c r="D12" s="110"/>
      <c r="E12" s="201" t="str">
        <f>[2]ЗАПОЛНИТЬ!H9</f>
        <v>-</v>
      </c>
      <c r="F12" s="628" t="str">
        <f>IF(E12&gt;0,VLOOKUP(E12,'[2]ДовидникКВК(ГОС)'!A$1:B$65536,2,FALSE),"")</f>
        <v>-</v>
      </c>
      <c r="G12" s="628"/>
      <c r="H12" s="628"/>
      <c r="I12" s="628"/>
      <c r="J12" s="628"/>
      <c r="K12" s="628"/>
      <c r="L12" s="628"/>
    </row>
    <row r="13" spans="1:13" s="21" customFormat="1" ht="23.25" customHeight="1" x14ac:dyDescent="0.2">
      <c r="A13" s="110" t="s">
        <v>120</v>
      </c>
      <c r="B13" s="110"/>
      <c r="C13" s="110"/>
      <c r="D13" s="110"/>
      <c r="E13" s="171"/>
      <c r="F13" s="112" t="str">
        <f>IF(E13&gt;0,VLOOKUP(E13,[2]ДовидникКПК!B$1:C$65536,2,FALSE),"")</f>
        <v/>
      </c>
      <c r="G13" s="112"/>
      <c r="H13" s="112"/>
      <c r="I13" s="112"/>
      <c r="J13" s="112"/>
      <c r="K13" s="112"/>
      <c r="L13" s="112"/>
    </row>
    <row r="14" spans="1:13" s="21" customFormat="1" ht="10.199999999999999" x14ac:dyDescent="0.2">
      <c r="A14" s="110" t="s">
        <v>8</v>
      </c>
      <c r="B14" s="110"/>
      <c r="C14" s="110"/>
      <c r="D14" s="110"/>
      <c r="E14" s="117" t="str">
        <f>[2]ЗАПОЛНИТЬ!H10</f>
        <v>10</v>
      </c>
      <c r="F14" s="112" t="str">
        <f>[2]ЗАПОЛНИТЬ!I10</f>
        <v>Орган з питань освіти та науки, молоді</v>
      </c>
      <c r="G14" s="112"/>
      <c r="H14" s="112"/>
      <c r="I14" s="112"/>
      <c r="J14" s="112"/>
      <c r="K14" s="112"/>
      <c r="L14" s="112"/>
    </row>
    <row r="15" spans="1:13" s="21" customFormat="1" ht="43.5" customHeight="1" x14ac:dyDescent="0.2">
      <c r="A15" s="110" t="s">
        <v>121</v>
      </c>
      <c r="B15" s="110"/>
      <c r="C15" s="110"/>
      <c r="D15" s="110"/>
      <c r="E15" s="265" t="s">
        <v>231</v>
      </c>
      <c r="F15" s="112" t="str">
        <f>IF(E15&gt;0,VLOOKUP(E15,[2]ДовидникКФК!A$1:B$65536,2,FALSE),"")</f>
        <v>Загальноосвітні школи (в т.ч. школа-дитячий садок, інтернат при школі), спеціалізовані школи, ліцеї, гімназії, колегіуми</v>
      </c>
      <c r="G15" s="112"/>
      <c r="H15" s="112"/>
      <c r="I15" s="112"/>
      <c r="J15" s="112"/>
      <c r="K15" s="112"/>
      <c r="L15" s="112"/>
    </row>
    <row r="16" spans="1:13" s="21" customFormat="1" ht="10.199999999999999" x14ac:dyDescent="0.2">
      <c r="A16" s="121" t="s">
        <v>263</v>
      </c>
    </row>
    <row r="17" spans="1:14" s="21" customFormat="1" ht="10.199999999999999" x14ac:dyDescent="0.2">
      <c r="A17" s="122" t="s">
        <v>10</v>
      </c>
    </row>
    <row r="18" spans="1:14" s="21" customFormat="1" ht="19.5" customHeight="1" thickBot="1" x14ac:dyDescent="0.25">
      <c r="A18" s="346" t="s">
        <v>501</v>
      </c>
      <c r="B18" s="346"/>
      <c r="C18" s="346"/>
      <c r="D18" s="346"/>
      <c r="E18" s="346"/>
      <c r="F18" s="346"/>
      <c r="G18" s="346"/>
      <c r="H18" s="346"/>
      <c r="I18" s="346"/>
      <c r="J18" s="346"/>
      <c r="K18" s="346"/>
      <c r="L18" s="346"/>
    </row>
    <row r="19" spans="1:14" s="21" customFormat="1" ht="11.25" customHeight="1" thickTop="1" thickBot="1" x14ac:dyDescent="0.25">
      <c r="A19" s="29" t="s">
        <v>124</v>
      </c>
      <c r="B19" s="29" t="s">
        <v>125</v>
      </c>
      <c r="C19" s="29" t="s">
        <v>13</v>
      </c>
      <c r="D19" s="29" t="s">
        <v>30</v>
      </c>
      <c r="E19" s="29"/>
      <c r="F19" s="29"/>
      <c r="G19" s="29"/>
      <c r="H19" s="29" t="s">
        <v>82</v>
      </c>
      <c r="I19" s="29"/>
      <c r="J19" s="29"/>
      <c r="K19" s="29"/>
      <c r="L19" s="29"/>
      <c r="M19" s="29" t="s">
        <v>265</v>
      </c>
      <c r="N19" s="347"/>
    </row>
    <row r="20" spans="1:14" s="21" customFormat="1" ht="21.75" customHeight="1" thickTop="1" thickBot="1" x14ac:dyDescent="0.25">
      <c r="A20" s="29"/>
      <c r="B20" s="29"/>
      <c r="C20" s="29"/>
      <c r="D20" s="29" t="s">
        <v>266</v>
      </c>
      <c r="E20" s="29" t="s">
        <v>267</v>
      </c>
      <c r="F20" s="29"/>
      <c r="G20" s="29" t="s">
        <v>268</v>
      </c>
      <c r="H20" s="29" t="s">
        <v>269</v>
      </c>
      <c r="I20" s="29" t="s">
        <v>267</v>
      </c>
      <c r="J20" s="29"/>
      <c r="K20" s="29"/>
      <c r="L20" s="29" t="s">
        <v>268</v>
      </c>
      <c r="M20" s="29"/>
      <c r="N20" s="347"/>
    </row>
    <row r="21" spans="1:14" s="21" customFormat="1" ht="10.5" customHeight="1" thickTop="1" thickBot="1" x14ac:dyDescent="0.25">
      <c r="A21" s="29"/>
      <c r="B21" s="29"/>
      <c r="C21" s="29"/>
      <c r="D21" s="29"/>
      <c r="E21" s="29" t="s">
        <v>135</v>
      </c>
      <c r="F21" s="29" t="s">
        <v>270</v>
      </c>
      <c r="G21" s="29"/>
      <c r="H21" s="29"/>
      <c r="I21" s="29" t="s">
        <v>135</v>
      </c>
      <c r="J21" s="323" t="s">
        <v>271</v>
      </c>
      <c r="K21" s="323"/>
      <c r="L21" s="29"/>
      <c r="M21" s="29"/>
      <c r="N21" s="347"/>
    </row>
    <row r="22" spans="1:14" s="21" customFormat="1" ht="12" customHeight="1" thickTop="1" thickBot="1" x14ac:dyDescent="0.25">
      <c r="A22" s="29"/>
      <c r="B22" s="29"/>
      <c r="C22" s="29"/>
      <c r="D22" s="29"/>
      <c r="E22" s="29"/>
      <c r="F22" s="29"/>
      <c r="G22" s="29"/>
      <c r="H22" s="29"/>
      <c r="I22" s="29"/>
      <c r="J22" s="29" t="s">
        <v>272</v>
      </c>
      <c r="K22" s="29" t="s">
        <v>273</v>
      </c>
      <c r="L22" s="29"/>
      <c r="M22" s="29"/>
      <c r="N22" s="347"/>
    </row>
    <row r="23" spans="1:14" s="21" customFormat="1" ht="12" customHeight="1" thickTop="1" thickBot="1" x14ac:dyDescent="0.25">
      <c r="A23" s="29"/>
      <c r="B23" s="29"/>
      <c r="C23" s="29"/>
      <c r="D23" s="29"/>
      <c r="E23" s="29"/>
      <c r="F23" s="29"/>
      <c r="G23" s="29"/>
      <c r="H23" s="29"/>
      <c r="I23" s="29"/>
      <c r="J23" s="29"/>
      <c r="K23" s="29"/>
      <c r="L23" s="29"/>
      <c r="M23" s="29"/>
      <c r="N23" s="347"/>
    </row>
    <row r="24" spans="1:14" s="21" customFormat="1" ht="9.75" customHeight="1" thickTop="1" thickBot="1" x14ac:dyDescent="0.25">
      <c r="A24" s="29"/>
      <c r="B24" s="29"/>
      <c r="C24" s="29"/>
      <c r="D24" s="29"/>
      <c r="E24" s="29"/>
      <c r="F24" s="29"/>
      <c r="G24" s="29"/>
      <c r="H24" s="29"/>
      <c r="I24" s="29"/>
      <c r="J24" s="29"/>
      <c r="K24" s="29"/>
      <c r="L24" s="29"/>
      <c r="M24" s="29"/>
      <c r="N24" s="347"/>
    </row>
    <row r="25" spans="1:14" s="21" customFormat="1" ht="11.4" thickTop="1" thickBot="1" x14ac:dyDescent="0.25">
      <c r="A25" s="78">
        <v>1</v>
      </c>
      <c r="B25" s="78">
        <v>2</v>
      </c>
      <c r="C25" s="78">
        <v>3</v>
      </c>
      <c r="D25" s="78">
        <v>4</v>
      </c>
      <c r="E25" s="78">
        <v>5</v>
      </c>
      <c r="F25" s="78">
        <v>6</v>
      </c>
      <c r="G25" s="78">
        <v>7</v>
      </c>
      <c r="H25" s="78">
        <v>8</v>
      </c>
      <c r="I25" s="78">
        <v>9</v>
      </c>
      <c r="J25" s="78">
        <v>10</v>
      </c>
      <c r="K25" s="78">
        <v>11</v>
      </c>
      <c r="L25" s="78">
        <v>12</v>
      </c>
      <c r="M25" s="78">
        <v>13</v>
      </c>
      <c r="N25" s="347"/>
    </row>
    <row r="26" spans="1:14" s="21" customFormat="1" ht="12.6" thickTop="1" thickBot="1" x14ac:dyDescent="0.25">
      <c r="A26" s="68" t="s">
        <v>274</v>
      </c>
      <c r="B26" s="68" t="s">
        <v>144</v>
      </c>
      <c r="C26" s="324" t="s">
        <v>145</v>
      </c>
      <c r="D26" s="325">
        <v>0</v>
      </c>
      <c r="E26" s="325">
        <v>0</v>
      </c>
      <c r="F26" s="82">
        <v>0</v>
      </c>
      <c r="G26" s="82">
        <v>0</v>
      </c>
      <c r="H26" s="325">
        <v>0</v>
      </c>
      <c r="I26" s="325">
        <v>0</v>
      </c>
      <c r="J26" s="82">
        <v>0</v>
      </c>
      <c r="K26" s="326" t="s">
        <v>144</v>
      </c>
      <c r="L26" s="82" t="s">
        <v>47</v>
      </c>
      <c r="M26" s="327" t="s">
        <v>144</v>
      </c>
      <c r="N26" s="347"/>
    </row>
    <row r="27" spans="1:14" s="21" customFormat="1" ht="14.4" thickTop="1" thickBot="1" x14ac:dyDescent="0.25">
      <c r="A27" s="31" t="s">
        <v>275</v>
      </c>
      <c r="B27" s="31" t="s">
        <v>144</v>
      </c>
      <c r="C27" s="324" t="s">
        <v>147</v>
      </c>
      <c r="D27" s="325">
        <f>D28+D63</f>
        <v>0</v>
      </c>
      <c r="E27" s="325">
        <f t="shared" ref="E27:L27" si="0">E28+E63</f>
        <v>0</v>
      </c>
      <c r="F27" s="325">
        <f t="shared" si="0"/>
        <v>0</v>
      </c>
      <c r="G27" s="325">
        <f t="shared" si="0"/>
        <v>0</v>
      </c>
      <c r="H27" s="325">
        <f t="shared" si="0"/>
        <v>0</v>
      </c>
      <c r="I27" s="325">
        <f t="shared" si="0"/>
        <v>0</v>
      </c>
      <c r="J27" s="325">
        <f t="shared" si="0"/>
        <v>0</v>
      </c>
      <c r="K27" s="325">
        <f t="shared" si="0"/>
        <v>0</v>
      </c>
      <c r="L27" s="325">
        <f t="shared" si="0"/>
        <v>0</v>
      </c>
      <c r="M27" s="325">
        <f>M28+M63</f>
        <v>0</v>
      </c>
      <c r="N27" s="347"/>
    </row>
    <row r="28" spans="1:14" s="21" customFormat="1" ht="21.6" thickTop="1" thickBot="1" x14ac:dyDescent="0.25">
      <c r="A28" s="64" t="s">
        <v>276</v>
      </c>
      <c r="B28" s="68">
        <v>2000</v>
      </c>
      <c r="C28" s="128" t="s">
        <v>149</v>
      </c>
      <c r="D28" s="325">
        <f>D29+D34+D51+D54+D58+D62</f>
        <v>0</v>
      </c>
      <c r="E28" s="325">
        <f t="shared" ref="E28:M28" si="1">E29+E34+E51+E54+E58+E62</f>
        <v>0</v>
      </c>
      <c r="F28" s="325">
        <f t="shared" si="1"/>
        <v>0</v>
      </c>
      <c r="G28" s="325">
        <f t="shared" si="1"/>
        <v>0</v>
      </c>
      <c r="H28" s="325">
        <f t="shared" si="1"/>
        <v>0</v>
      </c>
      <c r="I28" s="325">
        <f t="shared" si="1"/>
        <v>0</v>
      </c>
      <c r="J28" s="325">
        <f t="shared" si="1"/>
        <v>0</v>
      </c>
      <c r="K28" s="325">
        <f t="shared" si="1"/>
        <v>0</v>
      </c>
      <c r="L28" s="325">
        <f t="shared" si="1"/>
        <v>0</v>
      </c>
      <c r="M28" s="325">
        <f t="shared" si="1"/>
        <v>0</v>
      </c>
      <c r="N28" s="349"/>
    </row>
    <row r="29" spans="1:14" s="21" customFormat="1" ht="11.4" thickTop="1" thickBot="1" x14ac:dyDescent="0.25">
      <c r="A29" s="138" t="s">
        <v>161</v>
      </c>
      <c r="B29" s="64">
        <v>2100</v>
      </c>
      <c r="C29" s="128" t="s">
        <v>151</v>
      </c>
      <c r="D29" s="325">
        <f>D30+D33</f>
        <v>0</v>
      </c>
      <c r="E29" s="325">
        <f t="shared" ref="E29:M29" si="2">E30+E33</f>
        <v>0</v>
      </c>
      <c r="F29" s="325">
        <f t="shared" si="2"/>
        <v>0</v>
      </c>
      <c r="G29" s="325">
        <f t="shared" si="2"/>
        <v>0</v>
      </c>
      <c r="H29" s="325">
        <f t="shared" si="2"/>
        <v>0</v>
      </c>
      <c r="I29" s="325">
        <f t="shared" si="2"/>
        <v>0</v>
      </c>
      <c r="J29" s="325">
        <f t="shared" si="2"/>
        <v>0</v>
      </c>
      <c r="K29" s="325">
        <f t="shared" si="2"/>
        <v>0</v>
      </c>
      <c r="L29" s="325">
        <f t="shared" si="2"/>
        <v>0</v>
      </c>
      <c r="M29" s="325">
        <f t="shared" si="2"/>
        <v>0</v>
      </c>
      <c r="N29" s="347"/>
    </row>
    <row r="30" spans="1:14" s="21" customFormat="1" ht="11.4" thickTop="1" thickBot="1" x14ac:dyDescent="0.25">
      <c r="A30" s="134" t="s">
        <v>163</v>
      </c>
      <c r="B30" s="135">
        <v>2110</v>
      </c>
      <c r="C30" s="216" t="s">
        <v>153</v>
      </c>
      <c r="D30" s="350">
        <f>SUM(D31:D32)</f>
        <v>0</v>
      </c>
      <c r="E30" s="350">
        <f t="shared" ref="E30:L30" si="3">SUM(E31:E32)</f>
        <v>0</v>
      </c>
      <c r="F30" s="350">
        <f t="shared" si="3"/>
        <v>0</v>
      </c>
      <c r="G30" s="350">
        <f t="shared" si="3"/>
        <v>0</v>
      </c>
      <c r="H30" s="350">
        <f t="shared" si="3"/>
        <v>0</v>
      </c>
      <c r="I30" s="350">
        <f t="shared" si="3"/>
        <v>0</v>
      </c>
      <c r="J30" s="350">
        <f t="shared" si="3"/>
        <v>0</v>
      </c>
      <c r="K30" s="350">
        <f t="shared" si="3"/>
        <v>0</v>
      </c>
      <c r="L30" s="350">
        <f t="shared" si="3"/>
        <v>0</v>
      </c>
      <c r="M30" s="350">
        <f>SUM(M31:M32)</f>
        <v>0</v>
      </c>
      <c r="N30" s="347"/>
    </row>
    <row r="31" spans="1:14" s="21" customFormat="1" ht="11.4" thickTop="1" thickBot="1" x14ac:dyDescent="0.25">
      <c r="A31" s="136" t="s">
        <v>164</v>
      </c>
      <c r="B31" s="125">
        <v>2111</v>
      </c>
      <c r="C31" s="248" t="s">
        <v>155</v>
      </c>
      <c r="D31" s="81">
        <v>0</v>
      </c>
      <c r="E31" s="81">
        <v>0</v>
      </c>
      <c r="F31" s="81">
        <v>0</v>
      </c>
      <c r="G31" s="81">
        <v>0</v>
      </c>
      <c r="H31" s="81">
        <v>0</v>
      </c>
      <c r="I31" s="325">
        <f>SUM(J31:K31)</f>
        <v>0</v>
      </c>
      <c r="J31" s="81">
        <v>0</v>
      </c>
      <c r="K31" s="81">
        <v>0</v>
      </c>
      <c r="L31" s="81">
        <v>0</v>
      </c>
      <c r="M31" s="82">
        <f>I31</f>
        <v>0</v>
      </c>
      <c r="N31" s="347"/>
    </row>
    <row r="32" spans="1:14" s="21" customFormat="1" ht="11.4" thickTop="1" thickBot="1" x14ac:dyDescent="0.25">
      <c r="A32" s="136" t="s">
        <v>165</v>
      </c>
      <c r="B32" s="125">
        <v>2112</v>
      </c>
      <c r="C32" s="248" t="s">
        <v>157</v>
      </c>
      <c r="D32" s="81">
        <v>0</v>
      </c>
      <c r="E32" s="81">
        <v>0</v>
      </c>
      <c r="F32" s="81">
        <v>0</v>
      </c>
      <c r="G32" s="81">
        <v>0</v>
      </c>
      <c r="H32" s="81">
        <v>0</v>
      </c>
      <c r="I32" s="325">
        <f>SUM(J32:K32)</f>
        <v>0</v>
      </c>
      <c r="J32" s="81">
        <v>0</v>
      </c>
      <c r="K32" s="81">
        <v>0</v>
      </c>
      <c r="L32" s="81">
        <v>0</v>
      </c>
      <c r="M32" s="82">
        <f>I32</f>
        <v>0</v>
      </c>
      <c r="N32" s="347"/>
    </row>
    <row r="33" spans="1:14" s="21" customFormat="1" ht="12" thickTop="1" thickBot="1" x14ac:dyDescent="0.3">
      <c r="A33" s="137" t="s">
        <v>277</v>
      </c>
      <c r="B33" s="135">
        <v>2120</v>
      </c>
      <c r="C33" s="216" t="s">
        <v>160</v>
      </c>
      <c r="D33" s="351">
        <v>0</v>
      </c>
      <c r="E33" s="351">
        <v>0</v>
      </c>
      <c r="F33" s="351">
        <v>0</v>
      </c>
      <c r="G33" s="351">
        <v>0</v>
      </c>
      <c r="H33" s="351">
        <v>0</v>
      </c>
      <c r="I33" s="352">
        <f>SUM(J33:K33)</f>
        <v>0</v>
      </c>
      <c r="J33" s="351">
        <v>0</v>
      </c>
      <c r="K33" s="351">
        <v>0</v>
      </c>
      <c r="L33" s="351">
        <v>0</v>
      </c>
      <c r="M33" s="350">
        <f>I33</f>
        <v>0</v>
      </c>
      <c r="N33" s="347"/>
    </row>
    <row r="34" spans="1:14" s="21" customFormat="1" ht="12" thickTop="1" thickBot="1" x14ac:dyDescent="0.3">
      <c r="A34" s="138" t="s">
        <v>167</v>
      </c>
      <c r="B34" s="64">
        <v>2200</v>
      </c>
      <c r="C34" s="128" t="s">
        <v>162</v>
      </c>
      <c r="D34" s="352">
        <f>SUM(D35:D41)+D48</f>
        <v>0</v>
      </c>
      <c r="E34" s="352">
        <f t="shared" ref="E34:M34" si="4">SUM(E35:E41)+E48</f>
        <v>0</v>
      </c>
      <c r="F34" s="352">
        <f t="shared" si="4"/>
        <v>0</v>
      </c>
      <c r="G34" s="352">
        <f t="shared" si="4"/>
        <v>0</v>
      </c>
      <c r="H34" s="352">
        <f t="shared" si="4"/>
        <v>0</v>
      </c>
      <c r="I34" s="352">
        <f t="shared" si="4"/>
        <v>0</v>
      </c>
      <c r="J34" s="352">
        <f t="shared" si="4"/>
        <v>0</v>
      </c>
      <c r="K34" s="352">
        <f t="shared" si="4"/>
        <v>0</v>
      </c>
      <c r="L34" s="352">
        <f t="shared" si="4"/>
        <v>0</v>
      </c>
      <c r="M34" s="352">
        <f t="shared" si="4"/>
        <v>0</v>
      </c>
      <c r="N34" s="349"/>
    </row>
    <row r="35" spans="1:14" s="21" customFormat="1" ht="12" thickTop="1" thickBot="1" x14ac:dyDescent="0.3">
      <c r="A35" s="134" t="s">
        <v>168</v>
      </c>
      <c r="B35" s="135">
        <v>2210</v>
      </c>
      <c r="C35" s="135">
        <v>100</v>
      </c>
      <c r="D35" s="351">
        <v>0</v>
      </c>
      <c r="E35" s="351">
        <v>0</v>
      </c>
      <c r="F35" s="351">
        <v>0</v>
      </c>
      <c r="G35" s="351">
        <v>0</v>
      </c>
      <c r="H35" s="351">
        <v>0</v>
      </c>
      <c r="I35" s="352">
        <f t="shared" ref="I35:I40" si="5">SUM(J35:K35)</f>
        <v>0</v>
      </c>
      <c r="J35" s="351">
        <v>0</v>
      </c>
      <c r="K35" s="351">
        <v>0</v>
      </c>
      <c r="L35" s="351">
        <v>0</v>
      </c>
      <c r="M35" s="350">
        <f t="shared" ref="M35:M40" si="6">I35</f>
        <v>0</v>
      </c>
      <c r="N35" s="347"/>
    </row>
    <row r="36" spans="1:14" s="21" customFormat="1" ht="12" thickTop="1" thickBot="1" x14ac:dyDescent="0.3">
      <c r="A36" s="134" t="s">
        <v>169</v>
      </c>
      <c r="B36" s="135">
        <v>2220</v>
      </c>
      <c r="C36" s="135">
        <v>110</v>
      </c>
      <c r="D36" s="351">
        <v>0</v>
      </c>
      <c r="E36" s="351">
        <v>0</v>
      </c>
      <c r="F36" s="351">
        <v>0</v>
      </c>
      <c r="G36" s="351">
        <v>0</v>
      </c>
      <c r="H36" s="351">
        <v>0</v>
      </c>
      <c r="I36" s="352">
        <f t="shared" si="5"/>
        <v>0</v>
      </c>
      <c r="J36" s="351">
        <v>0</v>
      </c>
      <c r="K36" s="351">
        <v>0</v>
      </c>
      <c r="L36" s="351">
        <v>0</v>
      </c>
      <c r="M36" s="350">
        <f t="shared" si="6"/>
        <v>0</v>
      </c>
      <c r="N36" s="347"/>
    </row>
    <row r="37" spans="1:14" s="21" customFormat="1" ht="12" thickTop="1" thickBot="1" x14ac:dyDescent="0.3">
      <c r="A37" s="134" t="s">
        <v>170</v>
      </c>
      <c r="B37" s="135">
        <v>2230</v>
      </c>
      <c r="C37" s="135">
        <v>120</v>
      </c>
      <c r="D37" s="351">
        <v>0</v>
      </c>
      <c r="E37" s="351">
        <v>0</v>
      </c>
      <c r="F37" s="351">
        <v>0</v>
      </c>
      <c r="G37" s="351">
        <v>0</v>
      </c>
      <c r="H37" s="351">
        <v>0</v>
      </c>
      <c r="I37" s="352">
        <f t="shared" si="5"/>
        <v>0</v>
      </c>
      <c r="J37" s="351">
        <v>0</v>
      </c>
      <c r="K37" s="351">
        <v>0</v>
      </c>
      <c r="L37" s="351">
        <v>0</v>
      </c>
      <c r="M37" s="350">
        <f t="shared" si="6"/>
        <v>0</v>
      </c>
      <c r="N37" s="347"/>
    </row>
    <row r="38" spans="1:14" s="21" customFormat="1" ht="12" thickTop="1" thickBot="1" x14ac:dyDescent="0.3">
      <c r="A38" s="134" t="s">
        <v>171</v>
      </c>
      <c r="B38" s="135">
        <v>2240</v>
      </c>
      <c r="C38" s="135">
        <v>130</v>
      </c>
      <c r="D38" s="351">
        <v>0</v>
      </c>
      <c r="E38" s="351">
        <v>0</v>
      </c>
      <c r="F38" s="351">
        <v>0</v>
      </c>
      <c r="G38" s="351">
        <v>0</v>
      </c>
      <c r="H38" s="351">
        <v>0</v>
      </c>
      <c r="I38" s="352">
        <f t="shared" si="5"/>
        <v>0</v>
      </c>
      <c r="J38" s="351">
        <v>0</v>
      </c>
      <c r="K38" s="351">
        <v>0</v>
      </c>
      <c r="L38" s="351">
        <v>0</v>
      </c>
      <c r="M38" s="350">
        <f t="shared" si="6"/>
        <v>0</v>
      </c>
      <c r="N38" s="347"/>
    </row>
    <row r="39" spans="1:14" s="21" customFormat="1" ht="12.75" customHeight="1" thickTop="1" thickBot="1" x14ac:dyDescent="0.3">
      <c r="A39" s="134" t="s">
        <v>172</v>
      </c>
      <c r="B39" s="135">
        <v>2250</v>
      </c>
      <c r="C39" s="135">
        <v>140</v>
      </c>
      <c r="D39" s="351">
        <v>0</v>
      </c>
      <c r="E39" s="351">
        <v>0</v>
      </c>
      <c r="F39" s="351">
        <v>0</v>
      </c>
      <c r="G39" s="351">
        <v>0</v>
      </c>
      <c r="H39" s="351">
        <v>0</v>
      </c>
      <c r="I39" s="352">
        <f t="shared" si="5"/>
        <v>0</v>
      </c>
      <c r="J39" s="351">
        <v>0</v>
      </c>
      <c r="K39" s="351">
        <v>0</v>
      </c>
      <c r="L39" s="351">
        <v>0</v>
      </c>
      <c r="M39" s="350">
        <f t="shared" si="6"/>
        <v>0</v>
      </c>
      <c r="N39" s="349"/>
    </row>
    <row r="40" spans="1:14" s="21" customFormat="1" ht="12" thickTop="1" thickBot="1" x14ac:dyDescent="0.3">
      <c r="A40" s="137" t="s">
        <v>173</v>
      </c>
      <c r="B40" s="135">
        <v>2260</v>
      </c>
      <c r="C40" s="135">
        <v>150</v>
      </c>
      <c r="D40" s="351">
        <v>0</v>
      </c>
      <c r="E40" s="351">
        <v>0</v>
      </c>
      <c r="F40" s="351">
        <v>0</v>
      </c>
      <c r="G40" s="351">
        <v>0</v>
      </c>
      <c r="H40" s="351">
        <v>0</v>
      </c>
      <c r="I40" s="352">
        <f t="shared" si="5"/>
        <v>0</v>
      </c>
      <c r="J40" s="351">
        <v>0</v>
      </c>
      <c r="K40" s="351">
        <v>0</v>
      </c>
      <c r="L40" s="351">
        <v>0</v>
      </c>
      <c r="M40" s="350">
        <f t="shared" si="6"/>
        <v>0</v>
      </c>
    </row>
    <row r="41" spans="1:14" s="21" customFormat="1" ht="11.4" thickTop="1" thickBot="1" x14ac:dyDescent="0.25">
      <c r="A41" s="137" t="s">
        <v>278</v>
      </c>
      <c r="B41" s="135">
        <v>2270</v>
      </c>
      <c r="C41" s="135">
        <v>160</v>
      </c>
      <c r="D41" s="350">
        <f t="shared" ref="D41:M41" si="7">SUM(D42:D47)</f>
        <v>0</v>
      </c>
      <c r="E41" s="350">
        <f t="shared" si="7"/>
        <v>0</v>
      </c>
      <c r="F41" s="350">
        <f t="shared" si="7"/>
        <v>0</v>
      </c>
      <c r="G41" s="350">
        <f t="shared" si="7"/>
        <v>0</v>
      </c>
      <c r="H41" s="350">
        <f t="shared" si="7"/>
        <v>0</v>
      </c>
      <c r="I41" s="350">
        <f t="shared" si="7"/>
        <v>0</v>
      </c>
      <c r="J41" s="350">
        <f t="shared" si="7"/>
        <v>0</v>
      </c>
      <c r="K41" s="350">
        <f t="shared" si="7"/>
        <v>0</v>
      </c>
      <c r="L41" s="350">
        <f t="shared" si="7"/>
        <v>0</v>
      </c>
      <c r="M41" s="350">
        <f t="shared" si="7"/>
        <v>0</v>
      </c>
    </row>
    <row r="42" spans="1:14" s="21" customFormat="1" ht="11.4" thickTop="1" thickBot="1" x14ac:dyDescent="0.25">
      <c r="A42" s="136" t="s">
        <v>175</v>
      </c>
      <c r="B42" s="125">
        <v>2271</v>
      </c>
      <c r="C42" s="125">
        <v>170</v>
      </c>
      <c r="D42" s="81">
        <v>0</v>
      </c>
      <c r="E42" s="81">
        <v>0</v>
      </c>
      <c r="F42" s="81">
        <v>0</v>
      </c>
      <c r="G42" s="81">
        <v>0</v>
      </c>
      <c r="H42" s="81">
        <v>0</v>
      </c>
      <c r="I42" s="82">
        <f t="shared" ref="I42:I47" si="8">SUM(J42:K42)</f>
        <v>0</v>
      </c>
      <c r="J42" s="81">
        <v>0</v>
      </c>
      <c r="K42" s="81">
        <v>0</v>
      </c>
      <c r="L42" s="81">
        <v>0</v>
      </c>
      <c r="M42" s="82">
        <f t="shared" ref="M42:M47" si="9">I42</f>
        <v>0</v>
      </c>
    </row>
    <row r="43" spans="1:14" s="21" customFormat="1" ht="11.4" thickTop="1" thickBot="1" x14ac:dyDescent="0.25">
      <c r="A43" s="136" t="s">
        <v>176</v>
      </c>
      <c r="B43" s="125">
        <v>2272</v>
      </c>
      <c r="C43" s="125">
        <v>180</v>
      </c>
      <c r="D43" s="81">
        <v>0</v>
      </c>
      <c r="E43" s="81">
        <v>0</v>
      </c>
      <c r="F43" s="81">
        <v>0</v>
      </c>
      <c r="G43" s="81">
        <v>0</v>
      </c>
      <c r="H43" s="81">
        <v>0</v>
      </c>
      <c r="I43" s="82">
        <f t="shared" si="8"/>
        <v>0</v>
      </c>
      <c r="J43" s="81">
        <v>0</v>
      </c>
      <c r="K43" s="81">
        <v>0</v>
      </c>
      <c r="L43" s="81">
        <v>0</v>
      </c>
      <c r="M43" s="82">
        <f t="shared" si="9"/>
        <v>0</v>
      </c>
    </row>
    <row r="44" spans="1:14" s="21" customFormat="1" ht="11.4" thickTop="1" thickBot="1" x14ac:dyDescent="0.25">
      <c r="A44" s="136" t="s">
        <v>177</v>
      </c>
      <c r="B44" s="125">
        <v>2273</v>
      </c>
      <c r="C44" s="125">
        <v>190</v>
      </c>
      <c r="D44" s="81">
        <v>0</v>
      </c>
      <c r="E44" s="81">
        <v>0</v>
      </c>
      <c r="F44" s="81">
        <v>0</v>
      </c>
      <c r="G44" s="81">
        <v>0</v>
      </c>
      <c r="H44" s="81">
        <v>0</v>
      </c>
      <c r="I44" s="82">
        <f t="shared" si="8"/>
        <v>0</v>
      </c>
      <c r="J44" s="81">
        <v>0</v>
      </c>
      <c r="K44" s="81">
        <v>0</v>
      </c>
      <c r="L44" s="81">
        <v>0</v>
      </c>
      <c r="M44" s="82">
        <f t="shared" si="9"/>
        <v>0</v>
      </c>
    </row>
    <row r="45" spans="1:14" s="21" customFormat="1" ht="11.4" thickTop="1" thickBot="1" x14ac:dyDescent="0.25">
      <c r="A45" s="136" t="s">
        <v>178</v>
      </c>
      <c r="B45" s="125">
        <v>2274</v>
      </c>
      <c r="C45" s="125">
        <v>200</v>
      </c>
      <c r="D45" s="81">
        <v>0</v>
      </c>
      <c r="E45" s="81">
        <v>0</v>
      </c>
      <c r="F45" s="81">
        <v>0</v>
      </c>
      <c r="G45" s="81">
        <v>0</v>
      </c>
      <c r="H45" s="81">
        <v>0</v>
      </c>
      <c r="I45" s="82">
        <f t="shared" si="8"/>
        <v>0</v>
      </c>
      <c r="J45" s="81">
        <v>0</v>
      </c>
      <c r="K45" s="81">
        <v>0</v>
      </c>
      <c r="L45" s="81">
        <v>0</v>
      </c>
      <c r="M45" s="82">
        <f t="shared" si="9"/>
        <v>0</v>
      </c>
    </row>
    <row r="46" spans="1:14" s="21" customFormat="1" ht="11.4" thickTop="1" thickBot="1" x14ac:dyDescent="0.25">
      <c r="A46" s="136" t="s">
        <v>179</v>
      </c>
      <c r="B46" s="125">
        <v>2275</v>
      </c>
      <c r="C46" s="125">
        <v>210</v>
      </c>
      <c r="D46" s="81">
        <v>0</v>
      </c>
      <c r="E46" s="81">
        <v>0</v>
      </c>
      <c r="F46" s="81">
        <v>0</v>
      </c>
      <c r="G46" s="81">
        <v>0</v>
      </c>
      <c r="H46" s="81">
        <v>0</v>
      </c>
      <c r="I46" s="82">
        <f t="shared" si="8"/>
        <v>0</v>
      </c>
      <c r="J46" s="81">
        <v>0</v>
      </c>
      <c r="K46" s="81">
        <v>0</v>
      </c>
      <c r="L46" s="81">
        <v>0</v>
      </c>
      <c r="M46" s="82">
        <f t="shared" si="9"/>
        <v>0</v>
      </c>
    </row>
    <row r="47" spans="1:14" s="21" customFormat="1" ht="11.4" thickTop="1" thickBot="1" x14ac:dyDescent="0.25">
      <c r="A47" s="136" t="s">
        <v>180</v>
      </c>
      <c r="B47" s="125">
        <v>2276</v>
      </c>
      <c r="C47" s="125">
        <v>220</v>
      </c>
      <c r="D47" s="81">
        <v>0</v>
      </c>
      <c r="E47" s="81">
        <v>0</v>
      </c>
      <c r="F47" s="81">
        <v>0</v>
      </c>
      <c r="G47" s="81">
        <v>0</v>
      </c>
      <c r="H47" s="81">
        <v>0</v>
      </c>
      <c r="I47" s="82">
        <f t="shared" si="8"/>
        <v>0</v>
      </c>
      <c r="J47" s="81">
        <v>0</v>
      </c>
      <c r="K47" s="81">
        <v>0</v>
      </c>
      <c r="L47" s="81">
        <v>0</v>
      </c>
      <c r="M47" s="82">
        <f t="shared" si="9"/>
        <v>0</v>
      </c>
    </row>
    <row r="48" spans="1:14" s="21" customFormat="1" ht="13.5" customHeight="1" thickTop="1" thickBot="1" x14ac:dyDescent="0.25">
      <c r="A48" s="137" t="s">
        <v>181</v>
      </c>
      <c r="B48" s="135">
        <v>2280</v>
      </c>
      <c r="C48" s="135">
        <v>230</v>
      </c>
      <c r="D48" s="350">
        <f>SUM(D49:D50)</f>
        <v>0</v>
      </c>
      <c r="E48" s="350">
        <f t="shared" ref="E48:M48" si="10">SUM(E49:E50)</f>
        <v>0</v>
      </c>
      <c r="F48" s="350">
        <f t="shared" si="10"/>
        <v>0</v>
      </c>
      <c r="G48" s="350">
        <f t="shared" si="10"/>
        <v>0</v>
      </c>
      <c r="H48" s="350">
        <f t="shared" si="10"/>
        <v>0</v>
      </c>
      <c r="I48" s="350">
        <f t="shared" si="10"/>
        <v>0</v>
      </c>
      <c r="J48" s="350">
        <f t="shared" si="10"/>
        <v>0</v>
      </c>
      <c r="K48" s="350">
        <f t="shared" si="10"/>
        <v>0</v>
      </c>
      <c r="L48" s="350">
        <f t="shared" si="10"/>
        <v>0</v>
      </c>
      <c r="M48" s="350">
        <f t="shared" si="10"/>
        <v>0</v>
      </c>
    </row>
    <row r="49" spans="1:14" s="21" customFormat="1" ht="13.5" customHeight="1" thickTop="1" thickBot="1" x14ac:dyDescent="0.25">
      <c r="A49" s="139" t="s">
        <v>182</v>
      </c>
      <c r="B49" s="125">
        <v>2281</v>
      </c>
      <c r="C49" s="125">
        <v>240</v>
      </c>
      <c r="D49" s="81">
        <v>0</v>
      </c>
      <c r="E49" s="81">
        <v>0</v>
      </c>
      <c r="F49" s="81">
        <v>0</v>
      </c>
      <c r="G49" s="81">
        <v>0</v>
      </c>
      <c r="H49" s="81">
        <v>0</v>
      </c>
      <c r="I49" s="82">
        <f>SUM(J49:K49)</f>
        <v>0</v>
      </c>
      <c r="J49" s="81">
        <v>0</v>
      </c>
      <c r="K49" s="81">
        <v>0</v>
      </c>
      <c r="L49" s="81">
        <v>0</v>
      </c>
      <c r="M49" s="81">
        <f>I49</f>
        <v>0</v>
      </c>
    </row>
    <row r="50" spans="1:14" s="21" customFormat="1" ht="13.5" customHeight="1" thickTop="1" thickBot="1" x14ac:dyDescent="0.25">
      <c r="A50" s="139" t="s">
        <v>183</v>
      </c>
      <c r="B50" s="125">
        <v>2282</v>
      </c>
      <c r="C50" s="125">
        <v>250</v>
      </c>
      <c r="D50" s="81">
        <v>0</v>
      </c>
      <c r="E50" s="81">
        <v>0</v>
      </c>
      <c r="F50" s="81">
        <v>0</v>
      </c>
      <c r="G50" s="81">
        <v>0</v>
      </c>
      <c r="H50" s="81">
        <v>0</v>
      </c>
      <c r="I50" s="82">
        <f>SUM(J50:K50)</f>
        <v>0</v>
      </c>
      <c r="J50" s="81">
        <v>0</v>
      </c>
      <c r="K50" s="81">
        <v>0</v>
      </c>
      <c r="L50" s="81">
        <v>0</v>
      </c>
      <c r="M50" s="81">
        <f>I50</f>
        <v>0</v>
      </c>
    </row>
    <row r="51" spans="1:14" s="21" customFormat="1" ht="11.4" thickTop="1" thickBot="1" x14ac:dyDescent="0.25">
      <c r="A51" s="133" t="s">
        <v>279</v>
      </c>
      <c r="B51" s="64">
        <v>2400</v>
      </c>
      <c r="C51" s="64">
        <v>260</v>
      </c>
      <c r="D51" s="325">
        <f>SUM(D52:D53)</f>
        <v>0</v>
      </c>
      <c r="E51" s="325">
        <f t="shared" ref="E51:M51" si="11">SUM(E52:E53)</f>
        <v>0</v>
      </c>
      <c r="F51" s="325">
        <f t="shared" si="11"/>
        <v>0</v>
      </c>
      <c r="G51" s="325">
        <f t="shared" si="11"/>
        <v>0</v>
      </c>
      <c r="H51" s="325">
        <f t="shared" si="11"/>
        <v>0</v>
      </c>
      <c r="I51" s="325">
        <f t="shared" si="11"/>
        <v>0</v>
      </c>
      <c r="J51" s="325">
        <f t="shared" si="11"/>
        <v>0</v>
      </c>
      <c r="K51" s="325">
        <f t="shared" si="11"/>
        <v>0</v>
      </c>
      <c r="L51" s="325">
        <f t="shared" si="11"/>
        <v>0</v>
      </c>
      <c r="M51" s="325">
        <f t="shared" si="11"/>
        <v>0</v>
      </c>
    </row>
    <row r="52" spans="1:14" s="21" customFormat="1" ht="12" thickTop="1" thickBot="1" x14ac:dyDescent="0.3">
      <c r="A52" s="134" t="s">
        <v>185</v>
      </c>
      <c r="B52" s="135">
        <v>2410</v>
      </c>
      <c r="C52" s="135">
        <v>270</v>
      </c>
      <c r="D52" s="351">
        <v>0</v>
      </c>
      <c r="E52" s="351">
        <v>0</v>
      </c>
      <c r="F52" s="351">
        <v>0</v>
      </c>
      <c r="G52" s="351">
        <v>0</v>
      </c>
      <c r="H52" s="351">
        <v>0</v>
      </c>
      <c r="I52" s="352">
        <f>SUM(J52:K52)</f>
        <v>0</v>
      </c>
      <c r="J52" s="351">
        <v>0</v>
      </c>
      <c r="K52" s="351">
        <v>0</v>
      </c>
      <c r="L52" s="351">
        <v>0</v>
      </c>
      <c r="M52" s="350">
        <f>I52</f>
        <v>0</v>
      </c>
    </row>
    <row r="53" spans="1:14" s="21" customFormat="1" ht="12" thickTop="1" thickBot="1" x14ac:dyDescent="0.3">
      <c r="A53" s="134" t="s">
        <v>186</v>
      </c>
      <c r="B53" s="135">
        <v>2420</v>
      </c>
      <c r="C53" s="135">
        <v>280</v>
      </c>
      <c r="D53" s="353">
        <v>0</v>
      </c>
      <c r="E53" s="353">
        <v>0</v>
      </c>
      <c r="F53" s="353">
        <v>0</v>
      </c>
      <c r="G53" s="353">
        <v>0</v>
      </c>
      <c r="H53" s="353">
        <v>0</v>
      </c>
      <c r="I53" s="352">
        <f>SUM(J53:K53)</f>
        <v>0</v>
      </c>
      <c r="J53" s="353">
        <v>0</v>
      </c>
      <c r="K53" s="353">
        <v>0</v>
      </c>
      <c r="L53" s="353">
        <v>0</v>
      </c>
      <c r="M53" s="350">
        <f>I53</f>
        <v>0</v>
      </c>
    </row>
    <row r="54" spans="1:14" s="21" customFormat="1" ht="11.4" thickTop="1" thickBot="1" x14ac:dyDescent="0.25">
      <c r="A54" s="133" t="s">
        <v>187</v>
      </c>
      <c r="B54" s="64">
        <v>2600</v>
      </c>
      <c r="C54" s="64">
        <v>290</v>
      </c>
      <c r="D54" s="325">
        <f>SUM(D55:D57)</f>
        <v>0</v>
      </c>
      <c r="E54" s="325">
        <f t="shared" ref="E54:M54" si="12">SUM(E55:E57)</f>
        <v>0</v>
      </c>
      <c r="F54" s="325">
        <f t="shared" si="12"/>
        <v>0</v>
      </c>
      <c r="G54" s="325">
        <f t="shared" si="12"/>
        <v>0</v>
      </c>
      <c r="H54" s="325">
        <f t="shared" si="12"/>
        <v>0</v>
      </c>
      <c r="I54" s="325">
        <f t="shared" si="12"/>
        <v>0</v>
      </c>
      <c r="J54" s="325">
        <f t="shared" si="12"/>
        <v>0</v>
      </c>
      <c r="K54" s="325">
        <f t="shared" si="12"/>
        <v>0</v>
      </c>
      <c r="L54" s="325">
        <f t="shared" si="12"/>
        <v>0</v>
      </c>
      <c r="M54" s="325">
        <f t="shared" si="12"/>
        <v>0</v>
      </c>
    </row>
    <row r="55" spans="1:14" s="21" customFormat="1" ht="12" thickTop="1" thickBot="1" x14ac:dyDescent="0.3">
      <c r="A55" s="137" t="s">
        <v>188</v>
      </c>
      <c r="B55" s="135">
        <v>2610</v>
      </c>
      <c r="C55" s="135">
        <v>300</v>
      </c>
      <c r="D55" s="351">
        <v>0</v>
      </c>
      <c r="E55" s="351">
        <v>0</v>
      </c>
      <c r="F55" s="351">
        <v>0</v>
      </c>
      <c r="G55" s="351">
        <v>0</v>
      </c>
      <c r="H55" s="351">
        <v>0</v>
      </c>
      <c r="I55" s="352">
        <f>SUM(J55:K55)</f>
        <v>0</v>
      </c>
      <c r="J55" s="351">
        <v>0</v>
      </c>
      <c r="K55" s="351">
        <v>0</v>
      </c>
      <c r="L55" s="351">
        <v>0</v>
      </c>
      <c r="M55" s="350">
        <f>I55</f>
        <v>0</v>
      </c>
    </row>
    <row r="56" spans="1:14" s="21" customFormat="1" ht="12" thickTop="1" thickBot="1" x14ac:dyDescent="0.3">
      <c r="A56" s="137" t="s">
        <v>189</v>
      </c>
      <c r="B56" s="135">
        <v>2620</v>
      </c>
      <c r="C56" s="135">
        <v>310</v>
      </c>
      <c r="D56" s="351">
        <v>0</v>
      </c>
      <c r="E56" s="351">
        <v>0</v>
      </c>
      <c r="F56" s="351">
        <v>0</v>
      </c>
      <c r="G56" s="351">
        <v>0</v>
      </c>
      <c r="H56" s="351">
        <v>0</v>
      </c>
      <c r="I56" s="352">
        <f>SUM(J56:K56)</f>
        <v>0</v>
      </c>
      <c r="J56" s="351">
        <v>0</v>
      </c>
      <c r="K56" s="351">
        <v>0</v>
      </c>
      <c r="L56" s="351">
        <v>0</v>
      </c>
      <c r="M56" s="350">
        <f>I56</f>
        <v>0</v>
      </c>
    </row>
    <row r="57" spans="1:14" s="21" customFormat="1" ht="12" thickTop="1" thickBot="1" x14ac:dyDescent="0.3">
      <c r="A57" s="134" t="s">
        <v>190</v>
      </c>
      <c r="B57" s="135">
        <v>2630</v>
      </c>
      <c r="C57" s="135">
        <v>320</v>
      </c>
      <c r="D57" s="351">
        <v>0</v>
      </c>
      <c r="E57" s="351">
        <v>0</v>
      </c>
      <c r="F57" s="351">
        <v>0</v>
      </c>
      <c r="G57" s="351">
        <v>0</v>
      </c>
      <c r="H57" s="351">
        <v>0</v>
      </c>
      <c r="I57" s="352">
        <f>SUM(J57:K57)</f>
        <v>0</v>
      </c>
      <c r="J57" s="351">
        <v>0</v>
      </c>
      <c r="K57" s="351">
        <v>0</v>
      </c>
      <c r="L57" s="351">
        <v>0</v>
      </c>
      <c r="M57" s="350">
        <f>I57</f>
        <v>0</v>
      </c>
    </row>
    <row r="58" spans="1:14" s="21" customFormat="1" ht="11.4" thickTop="1" thickBot="1" x14ac:dyDescent="0.25">
      <c r="A58" s="138" t="s">
        <v>191</v>
      </c>
      <c r="B58" s="64">
        <v>2700</v>
      </c>
      <c r="C58" s="64">
        <v>330</v>
      </c>
      <c r="D58" s="325">
        <f>SUM(D59:D61)</f>
        <v>0</v>
      </c>
      <c r="E58" s="325">
        <f t="shared" ref="E58:M58" si="13">SUM(E59:E61)</f>
        <v>0</v>
      </c>
      <c r="F58" s="325">
        <f t="shared" si="13"/>
        <v>0</v>
      </c>
      <c r="G58" s="325">
        <f t="shared" si="13"/>
        <v>0</v>
      </c>
      <c r="H58" s="325">
        <f t="shared" si="13"/>
        <v>0</v>
      </c>
      <c r="I58" s="325">
        <f t="shared" si="13"/>
        <v>0</v>
      </c>
      <c r="J58" s="325">
        <f t="shared" si="13"/>
        <v>0</v>
      </c>
      <c r="K58" s="325">
        <f t="shared" si="13"/>
        <v>0</v>
      </c>
      <c r="L58" s="325">
        <f t="shared" si="13"/>
        <v>0</v>
      </c>
      <c r="M58" s="325">
        <f t="shared" si="13"/>
        <v>0</v>
      </c>
    </row>
    <row r="59" spans="1:14" s="21" customFormat="1" ht="12" thickTop="1" thickBot="1" x14ac:dyDescent="0.3">
      <c r="A59" s="137" t="s">
        <v>192</v>
      </c>
      <c r="B59" s="135">
        <v>2710</v>
      </c>
      <c r="C59" s="135">
        <v>340</v>
      </c>
      <c r="D59" s="351">
        <v>0</v>
      </c>
      <c r="E59" s="351">
        <v>0</v>
      </c>
      <c r="F59" s="351">
        <v>0</v>
      </c>
      <c r="G59" s="351">
        <v>0</v>
      </c>
      <c r="H59" s="351">
        <v>0</v>
      </c>
      <c r="I59" s="352">
        <f>SUM(J59:K59)</f>
        <v>0</v>
      </c>
      <c r="J59" s="351">
        <v>0</v>
      </c>
      <c r="K59" s="351">
        <v>0</v>
      </c>
      <c r="L59" s="351">
        <v>0</v>
      </c>
      <c r="M59" s="350">
        <f>I59</f>
        <v>0</v>
      </c>
      <c r="N59" s="354"/>
    </row>
    <row r="60" spans="1:14" s="21" customFormat="1" ht="12" thickTop="1" thickBot="1" x14ac:dyDescent="0.3">
      <c r="A60" s="137" t="s">
        <v>193</v>
      </c>
      <c r="B60" s="135">
        <v>2720</v>
      </c>
      <c r="C60" s="135">
        <v>350</v>
      </c>
      <c r="D60" s="351">
        <v>0</v>
      </c>
      <c r="E60" s="351">
        <v>0</v>
      </c>
      <c r="F60" s="351">
        <v>0</v>
      </c>
      <c r="G60" s="351">
        <v>0</v>
      </c>
      <c r="H60" s="351">
        <v>0</v>
      </c>
      <c r="I60" s="352">
        <f>SUM(J60:K60)</f>
        <v>0</v>
      </c>
      <c r="J60" s="351">
        <v>0</v>
      </c>
      <c r="K60" s="351">
        <v>0</v>
      </c>
      <c r="L60" s="351">
        <v>0</v>
      </c>
      <c r="M60" s="350">
        <f>I60</f>
        <v>0</v>
      </c>
    </row>
    <row r="61" spans="1:14" s="21" customFormat="1" ht="12" thickTop="1" thickBot="1" x14ac:dyDescent="0.3">
      <c r="A61" s="137" t="s">
        <v>194</v>
      </c>
      <c r="B61" s="135">
        <v>2730</v>
      </c>
      <c r="C61" s="135">
        <v>360</v>
      </c>
      <c r="D61" s="351">
        <v>0</v>
      </c>
      <c r="E61" s="351">
        <v>0</v>
      </c>
      <c r="F61" s="351">
        <v>0</v>
      </c>
      <c r="G61" s="351">
        <v>0</v>
      </c>
      <c r="H61" s="351">
        <v>0</v>
      </c>
      <c r="I61" s="352">
        <f>SUM(J61:K61)</f>
        <v>0</v>
      </c>
      <c r="J61" s="351">
        <v>0</v>
      </c>
      <c r="K61" s="351">
        <v>0</v>
      </c>
      <c r="L61" s="351">
        <v>0</v>
      </c>
      <c r="M61" s="350">
        <f>I61</f>
        <v>0</v>
      </c>
      <c r="N61" s="114"/>
    </row>
    <row r="62" spans="1:14" s="21" customFormat="1" ht="11.4" thickTop="1" thickBot="1" x14ac:dyDescent="0.25">
      <c r="A62" s="138" t="s">
        <v>195</v>
      </c>
      <c r="B62" s="64">
        <v>2800</v>
      </c>
      <c r="C62" s="64">
        <v>370</v>
      </c>
      <c r="D62" s="351">
        <v>0</v>
      </c>
      <c r="E62" s="351">
        <v>0</v>
      </c>
      <c r="F62" s="351">
        <v>0</v>
      </c>
      <c r="G62" s="351">
        <v>0</v>
      </c>
      <c r="H62" s="351">
        <v>0</v>
      </c>
      <c r="I62" s="325">
        <f>SUM(J62:K62)</f>
        <v>0</v>
      </c>
      <c r="J62" s="348">
        <v>0</v>
      </c>
      <c r="K62" s="348">
        <v>0</v>
      </c>
      <c r="L62" s="348">
        <v>0</v>
      </c>
      <c r="M62" s="325">
        <f>I62</f>
        <v>0</v>
      </c>
    </row>
    <row r="63" spans="1:14" s="21" customFormat="1" ht="12.6" thickTop="1" thickBot="1" x14ac:dyDescent="0.25">
      <c r="A63" s="68" t="s">
        <v>280</v>
      </c>
      <c r="B63" s="68">
        <v>3000</v>
      </c>
      <c r="C63" s="68">
        <v>380</v>
      </c>
      <c r="D63" s="350">
        <f>D64+D78</f>
        <v>0</v>
      </c>
      <c r="E63" s="350">
        <f t="shared" ref="E63:M63" si="14">E64+E78</f>
        <v>0</v>
      </c>
      <c r="F63" s="350">
        <f t="shared" si="14"/>
        <v>0</v>
      </c>
      <c r="G63" s="350">
        <f t="shared" si="14"/>
        <v>0</v>
      </c>
      <c r="H63" s="350">
        <f t="shared" si="14"/>
        <v>0</v>
      </c>
      <c r="I63" s="350">
        <f t="shared" si="14"/>
        <v>0</v>
      </c>
      <c r="J63" s="350">
        <f t="shared" si="14"/>
        <v>0</v>
      </c>
      <c r="K63" s="350">
        <f t="shared" si="14"/>
        <v>0</v>
      </c>
      <c r="L63" s="350">
        <f t="shared" si="14"/>
        <v>0</v>
      </c>
      <c r="M63" s="350">
        <f t="shared" si="14"/>
        <v>0</v>
      </c>
    </row>
    <row r="64" spans="1:14" s="21" customFormat="1" ht="11.25" customHeight="1" thickTop="1" thickBot="1" x14ac:dyDescent="0.25">
      <c r="A64" s="133" t="s">
        <v>281</v>
      </c>
      <c r="B64" s="64">
        <v>3100</v>
      </c>
      <c r="C64" s="64">
        <v>390</v>
      </c>
      <c r="D64" s="350">
        <f>D65+D66+D69+D72+D76+D77</f>
        <v>0</v>
      </c>
      <c r="E64" s="350">
        <f t="shared" ref="E64:M64" si="15">E65+E66+E69+E72+E76+E77</f>
        <v>0</v>
      </c>
      <c r="F64" s="350">
        <f t="shared" si="15"/>
        <v>0</v>
      </c>
      <c r="G64" s="350">
        <f t="shared" si="15"/>
        <v>0</v>
      </c>
      <c r="H64" s="350">
        <f t="shared" si="15"/>
        <v>0</v>
      </c>
      <c r="I64" s="350">
        <f t="shared" si="15"/>
        <v>0</v>
      </c>
      <c r="J64" s="350">
        <f t="shared" si="15"/>
        <v>0</v>
      </c>
      <c r="K64" s="350">
        <f t="shared" si="15"/>
        <v>0</v>
      </c>
      <c r="L64" s="350">
        <f t="shared" si="15"/>
        <v>0</v>
      </c>
      <c r="M64" s="350">
        <f t="shared" si="15"/>
        <v>0</v>
      </c>
    </row>
    <row r="65" spans="1:13" s="21" customFormat="1" ht="11.4" thickTop="1" thickBot="1" x14ac:dyDescent="0.25">
      <c r="A65" s="137" t="s">
        <v>198</v>
      </c>
      <c r="B65" s="135">
        <v>3110</v>
      </c>
      <c r="C65" s="135">
        <v>400</v>
      </c>
      <c r="D65" s="351">
        <v>0</v>
      </c>
      <c r="E65" s="351">
        <v>0</v>
      </c>
      <c r="F65" s="351">
        <v>0</v>
      </c>
      <c r="G65" s="351">
        <v>0</v>
      </c>
      <c r="H65" s="351">
        <v>0</v>
      </c>
      <c r="I65" s="325">
        <f>SUM(J65:K65)</f>
        <v>0</v>
      </c>
      <c r="J65" s="351">
        <v>0</v>
      </c>
      <c r="K65" s="351">
        <v>0</v>
      </c>
      <c r="L65" s="351">
        <v>0</v>
      </c>
      <c r="M65" s="325">
        <f>I65</f>
        <v>0</v>
      </c>
    </row>
    <row r="66" spans="1:13" s="21" customFormat="1" ht="11.4" thickTop="1" thickBot="1" x14ac:dyDescent="0.25">
      <c r="A66" s="134" t="s">
        <v>199</v>
      </c>
      <c r="B66" s="135">
        <v>3120</v>
      </c>
      <c r="C66" s="135">
        <v>410</v>
      </c>
      <c r="D66" s="350">
        <f>SUM(D67:D68)</f>
        <v>0</v>
      </c>
      <c r="E66" s="350">
        <f t="shared" ref="E66:M66" si="16">SUM(E67:E68)</f>
        <v>0</v>
      </c>
      <c r="F66" s="350">
        <f t="shared" si="16"/>
        <v>0</v>
      </c>
      <c r="G66" s="350">
        <f t="shared" si="16"/>
        <v>0</v>
      </c>
      <c r="H66" s="350">
        <f t="shared" si="16"/>
        <v>0</v>
      </c>
      <c r="I66" s="350">
        <f t="shared" si="16"/>
        <v>0</v>
      </c>
      <c r="J66" s="350">
        <f t="shared" si="16"/>
        <v>0</v>
      </c>
      <c r="K66" s="350">
        <f t="shared" si="16"/>
        <v>0</v>
      </c>
      <c r="L66" s="350">
        <f t="shared" si="16"/>
        <v>0</v>
      </c>
      <c r="M66" s="350">
        <f t="shared" si="16"/>
        <v>0</v>
      </c>
    </row>
    <row r="67" spans="1:13" s="21" customFormat="1" ht="11.4" thickTop="1" thickBot="1" x14ac:dyDescent="0.25">
      <c r="A67" s="136" t="s">
        <v>282</v>
      </c>
      <c r="B67" s="125">
        <v>3121</v>
      </c>
      <c r="C67" s="125">
        <v>420</v>
      </c>
      <c r="D67" s="351">
        <v>0</v>
      </c>
      <c r="E67" s="351">
        <v>0</v>
      </c>
      <c r="F67" s="351">
        <v>0</v>
      </c>
      <c r="G67" s="351">
        <v>0</v>
      </c>
      <c r="H67" s="351">
        <v>0</v>
      </c>
      <c r="I67" s="325">
        <f>SUM(J67:K67)</f>
        <v>0</v>
      </c>
      <c r="J67" s="351">
        <v>0</v>
      </c>
      <c r="K67" s="351">
        <v>0</v>
      </c>
      <c r="L67" s="351">
        <v>0</v>
      </c>
      <c r="M67" s="325">
        <f>I67</f>
        <v>0</v>
      </c>
    </row>
    <row r="68" spans="1:13" s="21" customFormat="1" ht="11.4" thickTop="1" thickBot="1" x14ac:dyDescent="0.25">
      <c r="A68" s="136" t="s">
        <v>283</v>
      </c>
      <c r="B68" s="125">
        <v>3122</v>
      </c>
      <c r="C68" s="125">
        <v>430</v>
      </c>
      <c r="D68" s="351">
        <v>0</v>
      </c>
      <c r="E68" s="351">
        <v>0</v>
      </c>
      <c r="F68" s="351">
        <v>0</v>
      </c>
      <c r="G68" s="351">
        <v>0</v>
      </c>
      <c r="H68" s="351">
        <v>0</v>
      </c>
      <c r="I68" s="325">
        <f>SUM(J68:K68)</f>
        <v>0</v>
      </c>
      <c r="J68" s="351">
        <v>0</v>
      </c>
      <c r="K68" s="351">
        <v>0</v>
      </c>
      <c r="L68" s="351">
        <v>0</v>
      </c>
      <c r="M68" s="325">
        <f>I68</f>
        <v>0</v>
      </c>
    </row>
    <row r="69" spans="1:13" s="21" customFormat="1" ht="11.4" thickTop="1" thickBot="1" x14ac:dyDescent="0.25">
      <c r="A69" s="134" t="s">
        <v>202</v>
      </c>
      <c r="B69" s="135">
        <v>3130</v>
      </c>
      <c r="C69" s="135">
        <v>440</v>
      </c>
      <c r="D69" s="350">
        <f>SUM(D70:D71)</f>
        <v>0</v>
      </c>
      <c r="E69" s="350">
        <f t="shared" ref="E69:M69" si="17">SUM(E70:E71)</f>
        <v>0</v>
      </c>
      <c r="F69" s="350">
        <f t="shared" si="17"/>
        <v>0</v>
      </c>
      <c r="G69" s="350">
        <f t="shared" si="17"/>
        <v>0</v>
      </c>
      <c r="H69" s="350">
        <f t="shared" si="17"/>
        <v>0</v>
      </c>
      <c r="I69" s="350">
        <f t="shared" si="17"/>
        <v>0</v>
      </c>
      <c r="J69" s="350">
        <f t="shared" si="17"/>
        <v>0</v>
      </c>
      <c r="K69" s="350">
        <f t="shared" si="17"/>
        <v>0</v>
      </c>
      <c r="L69" s="350">
        <f t="shared" si="17"/>
        <v>0</v>
      </c>
      <c r="M69" s="350">
        <f t="shared" si="17"/>
        <v>0</v>
      </c>
    </row>
    <row r="70" spans="1:13" s="21" customFormat="1" ht="11.4" thickTop="1" thickBot="1" x14ac:dyDescent="0.25">
      <c r="A70" s="136" t="s">
        <v>203</v>
      </c>
      <c r="B70" s="125">
        <v>3131</v>
      </c>
      <c r="C70" s="125">
        <v>450</v>
      </c>
      <c r="D70" s="351">
        <v>0</v>
      </c>
      <c r="E70" s="351">
        <v>0</v>
      </c>
      <c r="F70" s="351">
        <v>0</v>
      </c>
      <c r="G70" s="351">
        <v>0</v>
      </c>
      <c r="H70" s="351">
        <v>0</v>
      </c>
      <c r="I70" s="325">
        <f>SUM(J70:K70)</f>
        <v>0</v>
      </c>
      <c r="J70" s="351">
        <v>0</v>
      </c>
      <c r="K70" s="351">
        <v>0</v>
      </c>
      <c r="L70" s="351">
        <v>0</v>
      </c>
      <c r="M70" s="325">
        <f>I70</f>
        <v>0</v>
      </c>
    </row>
    <row r="71" spans="1:13" s="21" customFormat="1" ht="11.4" thickTop="1" thickBot="1" x14ac:dyDescent="0.25">
      <c r="A71" s="136" t="s">
        <v>204</v>
      </c>
      <c r="B71" s="125">
        <v>3132</v>
      </c>
      <c r="C71" s="125">
        <v>460</v>
      </c>
      <c r="D71" s="351">
        <v>0</v>
      </c>
      <c r="E71" s="351">
        <v>0</v>
      </c>
      <c r="F71" s="351">
        <v>0</v>
      </c>
      <c r="G71" s="351">
        <v>0</v>
      </c>
      <c r="H71" s="351">
        <v>0</v>
      </c>
      <c r="I71" s="325">
        <f>SUM(J71:K71)</f>
        <v>0</v>
      </c>
      <c r="J71" s="351">
        <v>0</v>
      </c>
      <c r="K71" s="351">
        <v>0</v>
      </c>
      <c r="L71" s="351">
        <v>0</v>
      </c>
      <c r="M71" s="325">
        <f>I71</f>
        <v>0</v>
      </c>
    </row>
    <row r="72" spans="1:13" s="21" customFormat="1" ht="11.4" thickTop="1" thickBot="1" x14ac:dyDescent="0.25">
      <c r="A72" s="134" t="s">
        <v>205</v>
      </c>
      <c r="B72" s="135">
        <v>3140</v>
      </c>
      <c r="C72" s="135">
        <v>470</v>
      </c>
      <c r="D72" s="350">
        <f>SUM(D73:D75)</f>
        <v>0</v>
      </c>
      <c r="E72" s="350">
        <f t="shared" ref="E72:M72" si="18">SUM(E73:E75)</f>
        <v>0</v>
      </c>
      <c r="F72" s="350">
        <f t="shared" si="18"/>
        <v>0</v>
      </c>
      <c r="G72" s="350">
        <f t="shared" si="18"/>
        <v>0</v>
      </c>
      <c r="H72" s="350">
        <f t="shared" si="18"/>
        <v>0</v>
      </c>
      <c r="I72" s="350">
        <f t="shared" si="18"/>
        <v>0</v>
      </c>
      <c r="J72" s="350">
        <f t="shared" si="18"/>
        <v>0</v>
      </c>
      <c r="K72" s="350">
        <f t="shared" si="18"/>
        <v>0</v>
      </c>
      <c r="L72" s="350">
        <f t="shared" si="18"/>
        <v>0</v>
      </c>
      <c r="M72" s="350">
        <f t="shared" si="18"/>
        <v>0</v>
      </c>
    </row>
    <row r="73" spans="1:13" s="21" customFormat="1" ht="12.6" thickTop="1" thickBot="1" x14ac:dyDescent="0.25">
      <c r="A73" s="219" t="s">
        <v>206</v>
      </c>
      <c r="B73" s="125">
        <v>3141</v>
      </c>
      <c r="C73" s="125">
        <v>480</v>
      </c>
      <c r="D73" s="351">
        <v>0</v>
      </c>
      <c r="E73" s="351">
        <v>0</v>
      </c>
      <c r="F73" s="351">
        <v>0</v>
      </c>
      <c r="G73" s="351">
        <v>0</v>
      </c>
      <c r="H73" s="351">
        <v>0</v>
      </c>
      <c r="I73" s="325">
        <f>SUM(J73:K73)</f>
        <v>0</v>
      </c>
      <c r="J73" s="351">
        <v>0</v>
      </c>
      <c r="K73" s="351">
        <v>0</v>
      </c>
      <c r="L73" s="351">
        <v>0</v>
      </c>
      <c r="M73" s="325">
        <f>I73</f>
        <v>0</v>
      </c>
    </row>
    <row r="74" spans="1:13" s="21" customFormat="1" ht="12.6" thickTop="1" thickBot="1" x14ac:dyDescent="0.25">
      <c r="A74" s="219" t="s">
        <v>284</v>
      </c>
      <c r="B74" s="125">
        <v>3142</v>
      </c>
      <c r="C74" s="125">
        <v>490</v>
      </c>
      <c r="D74" s="351">
        <v>0</v>
      </c>
      <c r="E74" s="351">
        <v>0</v>
      </c>
      <c r="F74" s="351">
        <v>0</v>
      </c>
      <c r="G74" s="351">
        <v>0</v>
      </c>
      <c r="H74" s="351">
        <v>0</v>
      </c>
      <c r="I74" s="325">
        <f>SUM(J74:K74)</f>
        <v>0</v>
      </c>
      <c r="J74" s="351">
        <v>0</v>
      </c>
      <c r="K74" s="351">
        <v>0</v>
      </c>
      <c r="L74" s="351">
        <v>0</v>
      </c>
      <c r="M74" s="325">
        <f>I74</f>
        <v>0</v>
      </c>
    </row>
    <row r="75" spans="1:13" s="21" customFormat="1" ht="12.6" thickTop="1" thickBot="1" x14ac:dyDescent="0.25">
      <c r="A75" s="219" t="s">
        <v>208</v>
      </c>
      <c r="B75" s="125">
        <v>3143</v>
      </c>
      <c r="C75" s="125">
        <v>500</v>
      </c>
      <c r="D75" s="351">
        <v>0</v>
      </c>
      <c r="E75" s="351">
        <v>0</v>
      </c>
      <c r="F75" s="351">
        <v>0</v>
      </c>
      <c r="G75" s="351">
        <v>0</v>
      </c>
      <c r="H75" s="351">
        <v>0</v>
      </c>
      <c r="I75" s="325">
        <f>SUM(J75:K75)</f>
        <v>0</v>
      </c>
      <c r="J75" s="351">
        <v>0</v>
      </c>
      <c r="K75" s="351">
        <v>0</v>
      </c>
      <c r="L75" s="351">
        <v>0</v>
      </c>
      <c r="M75" s="325">
        <f>I75</f>
        <v>0</v>
      </c>
    </row>
    <row r="76" spans="1:13" s="21" customFormat="1" ht="11.4" thickTop="1" thickBot="1" x14ac:dyDescent="0.25">
      <c r="A76" s="134" t="s">
        <v>209</v>
      </c>
      <c r="B76" s="135">
        <v>3150</v>
      </c>
      <c r="C76" s="135">
        <v>510</v>
      </c>
      <c r="D76" s="351">
        <v>0</v>
      </c>
      <c r="E76" s="351">
        <v>0</v>
      </c>
      <c r="F76" s="351">
        <v>0</v>
      </c>
      <c r="G76" s="351">
        <v>0</v>
      </c>
      <c r="H76" s="351">
        <v>0</v>
      </c>
      <c r="I76" s="325">
        <f>SUM(J76:K76)</f>
        <v>0</v>
      </c>
      <c r="J76" s="351">
        <v>0</v>
      </c>
      <c r="K76" s="351">
        <v>0</v>
      </c>
      <c r="L76" s="351">
        <v>0</v>
      </c>
      <c r="M76" s="325">
        <f>I76</f>
        <v>0</v>
      </c>
    </row>
    <row r="77" spans="1:13" s="21" customFormat="1" ht="11.4" thickTop="1" thickBot="1" x14ac:dyDescent="0.25">
      <c r="A77" s="134" t="s">
        <v>210</v>
      </c>
      <c r="B77" s="135">
        <v>3160</v>
      </c>
      <c r="C77" s="135">
        <v>520</v>
      </c>
      <c r="D77" s="351">
        <v>0</v>
      </c>
      <c r="E77" s="351">
        <v>0</v>
      </c>
      <c r="F77" s="351">
        <v>0</v>
      </c>
      <c r="G77" s="351">
        <v>0</v>
      </c>
      <c r="H77" s="351">
        <v>0</v>
      </c>
      <c r="I77" s="325">
        <f>SUM(J77:K77)</f>
        <v>0</v>
      </c>
      <c r="J77" s="351">
        <v>0</v>
      </c>
      <c r="K77" s="351">
        <v>0</v>
      </c>
      <c r="L77" s="351">
        <v>0</v>
      </c>
      <c r="M77" s="325">
        <f>I77</f>
        <v>0</v>
      </c>
    </row>
    <row r="78" spans="1:13" s="21" customFormat="1" ht="12" customHeight="1" thickTop="1" thickBot="1" x14ac:dyDescent="0.25">
      <c r="A78" s="133" t="s">
        <v>211</v>
      </c>
      <c r="B78" s="64">
        <v>3200</v>
      </c>
      <c r="C78" s="64">
        <v>530</v>
      </c>
      <c r="D78" s="350">
        <f>SUM(D79:D82)</f>
        <v>0</v>
      </c>
      <c r="E78" s="350">
        <f t="shared" ref="E78:M78" si="19">SUM(E79:E82)</f>
        <v>0</v>
      </c>
      <c r="F78" s="350">
        <f t="shared" si="19"/>
        <v>0</v>
      </c>
      <c r="G78" s="350">
        <f t="shared" si="19"/>
        <v>0</v>
      </c>
      <c r="H78" s="350">
        <f t="shared" si="19"/>
        <v>0</v>
      </c>
      <c r="I78" s="350">
        <f t="shared" si="19"/>
        <v>0</v>
      </c>
      <c r="J78" s="350">
        <f t="shared" si="19"/>
        <v>0</v>
      </c>
      <c r="K78" s="350">
        <f t="shared" si="19"/>
        <v>0</v>
      </c>
      <c r="L78" s="350">
        <f t="shared" si="19"/>
        <v>0</v>
      </c>
      <c r="M78" s="350">
        <f t="shared" si="19"/>
        <v>0</v>
      </c>
    </row>
    <row r="79" spans="1:13" s="21" customFormat="1" ht="11.4" thickTop="1" thickBot="1" x14ac:dyDescent="0.25">
      <c r="A79" s="137" t="s">
        <v>285</v>
      </c>
      <c r="B79" s="135">
        <v>3210</v>
      </c>
      <c r="C79" s="135">
        <v>540</v>
      </c>
      <c r="D79" s="351">
        <v>0</v>
      </c>
      <c r="E79" s="351">
        <v>0</v>
      </c>
      <c r="F79" s="351">
        <v>0</v>
      </c>
      <c r="G79" s="351">
        <v>0</v>
      </c>
      <c r="H79" s="351">
        <v>0</v>
      </c>
      <c r="I79" s="325">
        <f>SUM(J79:K79)</f>
        <v>0</v>
      </c>
      <c r="J79" s="351">
        <v>0</v>
      </c>
      <c r="K79" s="351">
        <v>0</v>
      </c>
      <c r="L79" s="351">
        <v>0</v>
      </c>
      <c r="M79" s="325">
        <f>I79</f>
        <v>0</v>
      </c>
    </row>
    <row r="80" spans="1:13" s="21" customFormat="1" ht="11.4" thickTop="1" thickBot="1" x14ac:dyDescent="0.25">
      <c r="A80" s="137" t="s">
        <v>213</v>
      </c>
      <c r="B80" s="135">
        <v>3220</v>
      </c>
      <c r="C80" s="135">
        <v>550</v>
      </c>
      <c r="D80" s="351">
        <v>0</v>
      </c>
      <c r="E80" s="351">
        <v>0</v>
      </c>
      <c r="F80" s="351">
        <v>0</v>
      </c>
      <c r="G80" s="351">
        <v>0</v>
      </c>
      <c r="H80" s="351">
        <v>0</v>
      </c>
      <c r="I80" s="325">
        <f>SUM(J80:K80)</f>
        <v>0</v>
      </c>
      <c r="J80" s="351">
        <v>0</v>
      </c>
      <c r="K80" s="351">
        <v>0</v>
      </c>
      <c r="L80" s="351">
        <v>0</v>
      </c>
      <c r="M80" s="325">
        <f>I80</f>
        <v>0</v>
      </c>
    </row>
    <row r="81" spans="1:13" s="21" customFormat="1" ht="12.75" customHeight="1" thickTop="1" thickBot="1" x14ac:dyDescent="0.25">
      <c r="A81" s="134" t="s">
        <v>214</v>
      </c>
      <c r="B81" s="135">
        <v>3230</v>
      </c>
      <c r="C81" s="135">
        <v>560</v>
      </c>
      <c r="D81" s="351">
        <v>0</v>
      </c>
      <c r="E81" s="351">
        <v>0</v>
      </c>
      <c r="F81" s="351">
        <v>0</v>
      </c>
      <c r="G81" s="351">
        <v>0</v>
      </c>
      <c r="H81" s="351">
        <v>0</v>
      </c>
      <c r="I81" s="325">
        <f>SUM(J81:K81)</f>
        <v>0</v>
      </c>
      <c r="J81" s="351">
        <v>0</v>
      </c>
      <c r="K81" s="351">
        <v>0</v>
      </c>
      <c r="L81" s="351">
        <v>0</v>
      </c>
      <c r="M81" s="325">
        <f>I81</f>
        <v>0</v>
      </c>
    </row>
    <row r="82" spans="1:13" s="21" customFormat="1" ht="11.4" thickTop="1" thickBot="1" x14ac:dyDescent="0.25">
      <c r="A82" s="134" t="s">
        <v>215</v>
      </c>
      <c r="B82" s="135">
        <v>3240</v>
      </c>
      <c r="C82" s="135">
        <v>570</v>
      </c>
      <c r="D82" s="351">
        <v>0</v>
      </c>
      <c r="E82" s="351">
        <v>0</v>
      </c>
      <c r="F82" s="351">
        <v>0</v>
      </c>
      <c r="G82" s="351">
        <v>0</v>
      </c>
      <c r="H82" s="351">
        <v>0</v>
      </c>
      <c r="I82" s="325">
        <f>SUM(J82:K82)</f>
        <v>0</v>
      </c>
      <c r="J82" s="351">
        <v>0</v>
      </c>
      <c r="K82" s="351">
        <v>0</v>
      </c>
      <c r="L82" s="351">
        <v>0</v>
      </c>
      <c r="M82" s="325">
        <f>I82</f>
        <v>0</v>
      </c>
    </row>
    <row r="83" spans="1:13" ht="6" hidden="1" customHeight="1" x14ac:dyDescent="0.25"/>
    <row r="84" spans="1:13" ht="14.25" customHeight="1" thickTop="1" x14ac:dyDescent="0.25">
      <c r="A84" s="330" t="s">
        <v>286</v>
      </c>
      <c r="B84" s="331"/>
      <c r="C84" s="331"/>
      <c r="D84" s="331"/>
    </row>
    <row r="85" spans="1:13" x14ac:dyDescent="0.25">
      <c r="A85" s="9" t="str">
        <f>[2]ЗАПОЛНИТЬ!F30</f>
        <v xml:space="preserve">Керівник </v>
      </c>
      <c r="C85" s="9"/>
      <c r="D85" s="9"/>
      <c r="E85" s="9"/>
      <c r="F85" s="9"/>
      <c r="G85" s="230"/>
      <c r="H85" s="230"/>
      <c r="J85" s="87" t="str">
        <f>[2]ЗАПОЛНИТЬ!F26</f>
        <v>Л.О.Темченко</v>
      </c>
      <c r="K85" s="87"/>
      <c r="L85" s="87"/>
    </row>
    <row r="86" spans="1:13" x14ac:dyDescent="0.25">
      <c r="A86" s="9"/>
      <c r="C86" s="9"/>
      <c r="D86" s="9"/>
      <c r="E86" s="9"/>
      <c r="F86" s="9"/>
      <c r="G86" s="231" t="s">
        <v>115</v>
      </c>
      <c r="H86" s="231"/>
      <c r="J86" s="189" t="s">
        <v>116</v>
      </c>
      <c r="K86" s="189"/>
    </row>
    <row r="87" spans="1:13" x14ac:dyDescent="0.25">
      <c r="A87" s="9" t="str">
        <f>[2]ЗАПОЛНИТЬ!F31</f>
        <v>Головний бухгалтер</v>
      </c>
      <c r="C87" s="9"/>
      <c r="D87" s="9"/>
      <c r="E87" s="9"/>
      <c r="F87" s="9"/>
      <c r="G87" s="230"/>
      <c r="H87" s="230"/>
      <c r="J87" s="87" t="str">
        <f>[2]ЗАПОЛНИТЬ!F28</f>
        <v>А.М.Трусевич</v>
      </c>
      <c r="K87" s="87"/>
      <c r="L87" s="87"/>
    </row>
    <row r="88" spans="1:13" x14ac:dyDescent="0.25">
      <c r="A88" s="1" t="str">
        <f>[2]ЗАПОЛНИТЬ!C19</f>
        <v>"11" квітня 2016 року</v>
      </c>
      <c r="C88" s="9"/>
      <c r="D88" s="9"/>
      <c r="E88" s="9"/>
      <c r="F88" s="9"/>
      <c r="G88" s="231" t="s">
        <v>115</v>
      </c>
      <c r="H88" s="231"/>
      <c r="J88" s="189" t="s">
        <v>116</v>
      </c>
      <c r="K88" s="189"/>
      <c r="L88" s="355"/>
    </row>
    <row r="89" spans="1:13" x14ac:dyDescent="0.25">
      <c r="A89" s="21" t="s">
        <v>287</v>
      </c>
    </row>
  </sheetData>
  <mergeCells count="43">
    <mergeCell ref="G87:H87"/>
    <mergeCell ref="J87:L87"/>
    <mergeCell ref="G88:H88"/>
    <mergeCell ref="J88:K88"/>
    <mergeCell ref="K22:K24"/>
    <mergeCell ref="A84:D84"/>
    <mergeCell ref="G85:H85"/>
    <mergeCell ref="J85:L85"/>
    <mergeCell ref="G86:H86"/>
    <mergeCell ref="J86:K86"/>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6640625" style="1" customWidth="1"/>
    <col min="2" max="2" width="4.6640625" style="1" customWidth="1"/>
    <col min="3" max="3" width="3.88671875" style="1" customWidth="1"/>
    <col min="4" max="4" width="7.5546875" style="1" customWidth="1"/>
    <col min="5" max="5" width="9.109375" style="1"/>
    <col min="6" max="6" width="8.109375" style="1" customWidth="1"/>
    <col min="7" max="7" width="7.44140625" style="1" customWidth="1"/>
    <col min="8" max="8" width="8.88671875" style="1" customWidth="1"/>
    <col min="9" max="9" width="8.5546875" style="1" customWidth="1"/>
    <col min="10" max="10" width="8.109375" style="1" customWidth="1"/>
    <col min="11" max="11" width="9.44140625" style="1" customWidth="1"/>
    <col min="12" max="12" width="6.6640625" style="1" customWidth="1"/>
    <col min="13" max="13" width="11.44140625" style="1" customWidth="1"/>
    <col min="14" max="256" width="9.109375" style="1"/>
    <col min="257" max="257" width="61.6640625" style="1" customWidth="1"/>
    <col min="258" max="258" width="4.6640625" style="1" customWidth="1"/>
    <col min="259" max="259" width="3.88671875" style="1" customWidth="1"/>
    <col min="260" max="260" width="7.5546875" style="1" customWidth="1"/>
    <col min="261" max="261" width="9.109375" style="1"/>
    <col min="262" max="262" width="8.109375" style="1" customWidth="1"/>
    <col min="263" max="263" width="7.44140625" style="1" customWidth="1"/>
    <col min="264" max="264" width="8.88671875" style="1" customWidth="1"/>
    <col min="265" max="265" width="8.5546875" style="1" customWidth="1"/>
    <col min="266" max="266" width="8.109375" style="1" customWidth="1"/>
    <col min="267" max="267" width="9.44140625" style="1" customWidth="1"/>
    <col min="268" max="268" width="6.6640625" style="1" customWidth="1"/>
    <col min="269" max="269" width="11.44140625" style="1" customWidth="1"/>
    <col min="270" max="512" width="9.109375" style="1"/>
    <col min="513" max="513" width="61.6640625" style="1" customWidth="1"/>
    <col min="514" max="514" width="4.6640625" style="1" customWidth="1"/>
    <col min="515" max="515" width="3.88671875" style="1" customWidth="1"/>
    <col min="516" max="516" width="7.5546875" style="1" customWidth="1"/>
    <col min="517" max="517" width="9.109375" style="1"/>
    <col min="518" max="518" width="8.109375" style="1" customWidth="1"/>
    <col min="519" max="519" width="7.44140625" style="1" customWidth="1"/>
    <col min="520" max="520" width="8.88671875" style="1" customWidth="1"/>
    <col min="521" max="521" width="8.5546875" style="1" customWidth="1"/>
    <col min="522" max="522" width="8.109375" style="1" customWidth="1"/>
    <col min="523" max="523" width="9.44140625" style="1" customWidth="1"/>
    <col min="524" max="524" width="6.6640625" style="1" customWidth="1"/>
    <col min="525" max="525" width="11.44140625" style="1" customWidth="1"/>
    <col min="526" max="768" width="9.109375" style="1"/>
    <col min="769" max="769" width="61.6640625" style="1" customWidth="1"/>
    <col min="770" max="770" width="4.6640625" style="1" customWidth="1"/>
    <col min="771" max="771" width="3.88671875" style="1" customWidth="1"/>
    <col min="772" max="772" width="7.5546875" style="1" customWidth="1"/>
    <col min="773" max="773" width="9.109375" style="1"/>
    <col min="774" max="774" width="8.109375" style="1" customWidth="1"/>
    <col min="775" max="775" width="7.44140625" style="1" customWidth="1"/>
    <col min="776" max="776" width="8.88671875" style="1" customWidth="1"/>
    <col min="777" max="777" width="8.5546875" style="1" customWidth="1"/>
    <col min="778" max="778" width="8.109375" style="1" customWidth="1"/>
    <col min="779" max="779" width="9.44140625" style="1" customWidth="1"/>
    <col min="780" max="780" width="6.6640625" style="1" customWidth="1"/>
    <col min="781" max="781" width="11.44140625" style="1" customWidth="1"/>
    <col min="782" max="1024" width="9.109375" style="1"/>
    <col min="1025" max="1025" width="61.6640625" style="1" customWidth="1"/>
    <col min="1026" max="1026" width="4.6640625" style="1" customWidth="1"/>
    <col min="1027" max="1027" width="3.88671875" style="1" customWidth="1"/>
    <col min="1028" max="1028" width="7.5546875" style="1" customWidth="1"/>
    <col min="1029" max="1029" width="9.109375" style="1"/>
    <col min="1030" max="1030" width="8.109375" style="1" customWidth="1"/>
    <col min="1031" max="1031" width="7.44140625" style="1" customWidth="1"/>
    <col min="1032" max="1032" width="8.88671875" style="1" customWidth="1"/>
    <col min="1033" max="1033" width="8.5546875" style="1" customWidth="1"/>
    <col min="1034" max="1034" width="8.109375" style="1" customWidth="1"/>
    <col min="1035" max="1035" width="9.44140625" style="1" customWidth="1"/>
    <col min="1036" max="1036" width="6.6640625" style="1" customWidth="1"/>
    <col min="1037" max="1037" width="11.44140625" style="1" customWidth="1"/>
    <col min="1038" max="1280" width="9.109375" style="1"/>
    <col min="1281" max="1281" width="61.6640625" style="1" customWidth="1"/>
    <col min="1282" max="1282" width="4.6640625" style="1" customWidth="1"/>
    <col min="1283" max="1283" width="3.88671875" style="1" customWidth="1"/>
    <col min="1284" max="1284" width="7.5546875" style="1" customWidth="1"/>
    <col min="1285" max="1285" width="9.109375" style="1"/>
    <col min="1286" max="1286" width="8.109375" style="1" customWidth="1"/>
    <col min="1287" max="1287" width="7.44140625" style="1" customWidth="1"/>
    <col min="1288" max="1288" width="8.88671875" style="1" customWidth="1"/>
    <col min="1289" max="1289" width="8.5546875" style="1" customWidth="1"/>
    <col min="1290" max="1290" width="8.109375" style="1" customWidth="1"/>
    <col min="1291" max="1291" width="9.44140625" style="1" customWidth="1"/>
    <col min="1292" max="1292" width="6.6640625" style="1" customWidth="1"/>
    <col min="1293" max="1293" width="11.44140625" style="1" customWidth="1"/>
    <col min="1294" max="1536" width="9.109375" style="1"/>
    <col min="1537" max="1537" width="61.6640625" style="1" customWidth="1"/>
    <col min="1538" max="1538" width="4.6640625" style="1" customWidth="1"/>
    <col min="1539" max="1539" width="3.88671875" style="1" customWidth="1"/>
    <col min="1540" max="1540" width="7.5546875" style="1" customWidth="1"/>
    <col min="1541" max="1541" width="9.109375" style="1"/>
    <col min="1542" max="1542" width="8.109375" style="1" customWidth="1"/>
    <col min="1543" max="1543" width="7.44140625" style="1" customWidth="1"/>
    <col min="1544" max="1544" width="8.88671875" style="1" customWidth="1"/>
    <col min="1545" max="1545" width="8.5546875" style="1" customWidth="1"/>
    <col min="1546" max="1546" width="8.109375" style="1" customWidth="1"/>
    <col min="1547" max="1547" width="9.44140625" style="1" customWidth="1"/>
    <col min="1548" max="1548" width="6.6640625" style="1" customWidth="1"/>
    <col min="1549" max="1549" width="11.44140625" style="1" customWidth="1"/>
    <col min="1550" max="1792" width="9.109375" style="1"/>
    <col min="1793" max="1793" width="61.6640625" style="1" customWidth="1"/>
    <col min="1794" max="1794" width="4.6640625" style="1" customWidth="1"/>
    <col min="1795" max="1795" width="3.88671875" style="1" customWidth="1"/>
    <col min="1796" max="1796" width="7.5546875" style="1" customWidth="1"/>
    <col min="1797" max="1797" width="9.109375" style="1"/>
    <col min="1798" max="1798" width="8.109375" style="1" customWidth="1"/>
    <col min="1799" max="1799" width="7.44140625" style="1" customWidth="1"/>
    <col min="1800" max="1800" width="8.88671875" style="1" customWidth="1"/>
    <col min="1801" max="1801" width="8.5546875" style="1" customWidth="1"/>
    <col min="1802" max="1802" width="8.109375" style="1" customWidth="1"/>
    <col min="1803" max="1803" width="9.44140625" style="1" customWidth="1"/>
    <col min="1804" max="1804" width="6.6640625" style="1" customWidth="1"/>
    <col min="1805" max="1805" width="11.44140625" style="1" customWidth="1"/>
    <col min="1806" max="2048" width="9.109375" style="1"/>
    <col min="2049" max="2049" width="61.6640625" style="1" customWidth="1"/>
    <col min="2050" max="2050" width="4.6640625" style="1" customWidth="1"/>
    <col min="2051" max="2051" width="3.88671875" style="1" customWidth="1"/>
    <col min="2052" max="2052" width="7.5546875" style="1" customWidth="1"/>
    <col min="2053" max="2053" width="9.109375" style="1"/>
    <col min="2054" max="2054" width="8.109375" style="1" customWidth="1"/>
    <col min="2055" max="2055" width="7.44140625" style="1" customWidth="1"/>
    <col min="2056" max="2056" width="8.88671875" style="1" customWidth="1"/>
    <col min="2057" max="2057" width="8.5546875" style="1" customWidth="1"/>
    <col min="2058" max="2058" width="8.109375" style="1" customWidth="1"/>
    <col min="2059" max="2059" width="9.44140625" style="1" customWidth="1"/>
    <col min="2060" max="2060" width="6.6640625" style="1" customWidth="1"/>
    <col min="2061" max="2061" width="11.44140625" style="1" customWidth="1"/>
    <col min="2062" max="2304" width="9.109375" style="1"/>
    <col min="2305" max="2305" width="61.6640625" style="1" customWidth="1"/>
    <col min="2306" max="2306" width="4.6640625" style="1" customWidth="1"/>
    <col min="2307" max="2307" width="3.88671875" style="1" customWidth="1"/>
    <col min="2308" max="2308" width="7.5546875" style="1" customWidth="1"/>
    <col min="2309" max="2309" width="9.109375" style="1"/>
    <col min="2310" max="2310" width="8.109375" style="1" customWidth="1"/>
    <col min="2311" max="2311" width="7.44140625" style="1" customWidth="1"/>
    <col min="2312" max="2312" width="8.88671875" style="1" customWidth="1"/>
    <col min="2313" max="2313" width="8.5546875" style="1" customWidth="1"/>
    <col min="2314" max="2314" width="8.109375" style="1" customWidth="1"/>
    <col min="2315" max="2315" width="9.44140625" style="1" customWidth="1"/>
    <col min="2316" max="2316" width="6.6640625" style="1" customWidth="1"/>
    <col min="2317" max="2317" width="11.44140625" style="1" customWidth="1"/>
    <col min="2318" max="2560" width="9.109375" style="1"/>
    <col min="2561" max="2561" width="61.6640625" style="1" customWidth="1"/>
    <col min="2562" max="2562" width="4.6640625" style="1" customWidth="1"/>
    <col min="2563" max="2563" width="3.88671875" style="1" customWidth="1"/>
    <col min="2564" max="2564" width="7.5546875" style="1" customWidth="1"/>
    <col min="2565" max="2565" width="9.109375" style="1"/>
    <col min="2566" max="2566" width="8.109375" style="1" customWidth="1"/>
    <col min="2567" max="2567" width="7.44140625" style="1" customWidth="1"/>
    <col min="2568" max="2568" width="8.88671875" style="1" customWidth="1"/>
    <col min="2569" max="2569" width="8.5546875" style="1" customWidth="1"/>
    <col min="2570" max="2570" width="8.109375" style="1" customWidth="1"/>
    <col min="2571" max="2571" width="9.44140625" style="1" customWidth="1"/>
    <col min="2572" max="2572" width="6.6640625" style="1" customWidth="1"/>
    <col min="2573" max="2573" width="11.44140625" style="1" customWidth="1"/>
    <col min="2574" max="2816" width="9.109375" style="1"/>
    <col min="2817" max="2817" width="61.6640625" style="1" customWidth="1"/>
    <col min="2818" max="2818" width="4.6640625" style="1" customWidth="1"/>
    <col min="2819" max="2819" width="3.88671875" style="1" customWidth="1"/>
    <col min="2820" max="2820" width="7.5546875" style="1" customWidth="1"/>
    <col min="2821" max="2821" width="9.109375" style="1"/>
    <col min="2822" max="2822" width="8.109375" style="1" customWidth="1"/>
    <col min="2823" max="2823" width="7.44140625" style="1" customWidth="1"/>
    <col min="2824" max="2824" width="8.88671875" style="1" customWidth="1"/>
    <col min="2825" max="2825" width="8.5546875" style="1" customWidth="1"/>
    <col min="2826" max="2826" width="8.109375" style="1" customWidth="1"/>
    <col min="2827" max="2827" width="9.44140625" style="1" customWidth="1"/>
    <col min="2828" max="2828" width="6.6640625" style="1" customWidth="1"/>
    <col min="2829" max="2829" width="11.44140625" style="1" customWidth="1"/>
    <col min="2830" max="3072" width="9.109375" style="1"/>
    <col min="3073" max="3073" width="61.6640625" style="1" customWidth="1"/>
    <col min="3074" max="3074" width="4.6640625" style="1" customWidth="1"/>
    <col min="3075" max="3075" width="3.88671875" style="1" customWidth="1"/>
    <col min="3076" max="3076" width="7.5546875" style="1" customWidth="1"/>
    <col min="3077" max="3077" width="9.109375" style="1"/>
    <col min="3078" max="3078" width="8.109375" style="1" customWidth="1"/>
    <col min="3079" max="3079" width="7.44140625" style="1" customWidth="1"/>
    <col min="3080" max="3080" width="8.88671875" style="1" customWidth="1"/>
    <col min="3081" max="3081" width="8.5546875" style="1" customWidth="1"/>
    <col min="3082" max="3082" width="8.109375" style="1" customWidth="1"/>
    <col min="3083" max="3083" width="9.44140625" style="1" customWidth="1"/>
    <col min="3084" max="3084" width="6.6640625" style="1" customWidth="1"/>
    <col min="3085" max="3085" width="11.44140625" style="1" customWidth="1"/>
    <col min="3086" max="3328" width="9.109375" style="1"/>
    <col min="3329" max="3329" width="61.6640625" style="1" customWidth="1"/>
    <col min="3330" max="3330" width="4.6640625" style="1" customWidth="1"/>
    <col min="3331" max="3331" width="3.88671875" style="1" customWidth="1"/>
    <col min="3332" max="3332" width="7.5546875" style="1" customWidth="1"/>
    <col min="3333" max="3333" width="9.109375" style="1"/>
    <col min="3334" max="3334" width="8.109375" style="1" customWidth="1"/>
    <col min="3335" max="3335" width="7.44140625" style="1" customWidth="1"/>
    <col min="3336" max="3336" width="8.88671875" style="1" customWidth="1"/>
    <col min="3337" max="3337" width="8.5546875" style="1" customWidth="1"/>
    <col min="3338" max="3338" width="8.109375" style="1" customWidth="1"/>
    <col min="3339" max="3339" width="9.44140625" style="1" customWidth="1"/>
    <col min="3340" max="3340" width="6.6640625" style="1" customWidth="1"/>
    <col min="3341" max="3341" width="11.44140625" style="1" customWidth="1"/>
    <col min="3342" max="3584" width="9.109375" style="1"/>
    <col min="3585" max="3585" width="61.6640625" style="1" customWidth="1"/>
    <col min="3586" max="3586" width="4.6640625" style="1" customWidth="1"/>
    <col min="3587" max="3587" width="3.88671875" style="1" customWidth="1"/>
    <col min="3588" max="3588" width="7.5546875" style="1" customWidth="1"/>
    <col min="3589" max="3589" width="9.109375" style="1"/>
    <col min="3590" max="3590" width="8.109375" style="1" customWidth="1"/>
    <col min="3591" max="3591" width="7.44140625" style="1" customWidth="1"/>
    <col min="3592" max="3592" width="8.88671875" style="1" customWidth="1"/>
    <col min="3593" max="3593" width="8.5546875" style="1" customWidth="1"/>
    <col min="3594" max="3594" width="8.109375" style="1" customWidth="1"/>
    <col min="3595" max="3595" width="9.44140625" style="1" customWidth="1"/>
    <col min="3596" max="3596" width="6.6640625" style="1" customWidth="1"/>
    <col min="3597" max="3597" width="11.44140625" style="1" customWidth="1"/>
    <col min="3598" max="3840" width="9.109375" style="1"/>
    <col min="3841" max="3841" width="61.6640625" style="1" customWidth="1"/>
    <col min="3842" max="3842" width="4.6640625" style="1" customWidth="1"/>
    <col min="3843" max="3843" width="3.88671875" style="1" customWidth="1"/>
    <col min="3844" max="3844" width="7.5546875" style="1" customWidth="1"/>
    <col min="3845" max="3845" width="9.109375" style="1"/>
    <col min="3846" max="3846" width="8.109375" style="1" customWidth="1"/>
    <col min="3847" max="3847" width="7.44140625" style="1" customWidth="1"/>
    <col min="3848" max="3848" width="8.88671875" style="1" customWidth="1"/>
    <col min="3849" max="3849" width="8.5546875" style="1" customWidth="1"/>
    <col min="3850" max="3850" width="8.109375" style="1" customWidth="1"/>
    <col min="3851" max="3851" width="9.44140625" style="1" customWidth="1"/>
    <col min="3852" max="3852" width="6.6640625" style="1" customWidth="1"/>
    <col min="3853" max="3853" width="11.44140625" style="1" customWidth="1"/>
    <col min="3854" max="4096" width="9.109375" style="1"/>
    <col min="4097" max="4097" width="61.6640625" style="1" customWidth="1"/>
    <col min="4098" max="4098" width="4.6640625" style="1" customWidth="1"/>
    <col min="4099" max="4099" width="3.88671875" style="1" customWidth="1"/>
    <col min="4100" max="4100" width="7.5546875" style="1" customWidth="1"/>
    <col min="4101" max="4101" width="9.109375" style="1"/>
    <col min="4102" max="4102" width="8.109375" style="1" customWidth="1"/>
    <col min="4103" max="4103" width="7.44140625" style="1" customWidth="1"/>
    <col min="4104" max="4104" width="8.88671875" style="1" customWidth="1"/>
    <col min="4105" max="4105" width="8.5546875" style="1" customWidth="1"/>
    <col min="4106" max="4106" width="8.109375" style="1" customWidth="1"/>
    <col min="4107" max="4107" width="9.44140625" style="1" customWidth="1"/>
    <col min="4108" max="4108" width="6.6640625" style="1" customWidth="1"/>
    <col min="4109" max="4109" width="11.44140625" style="1" customWidth="1"/>
    <col min="4110" max="4352" width="9.109375" style="1"/>
    <col min="4353" max="4353" width="61.6640625" style="1" customWidth="1"/>
    <col min="4354" max="4354" width="4.6640625" style="1" customWidth="1"/>
    <col min="4355" max="4355" width="3.88671875" style="1" customWidth="1"/>
    <col min="4356" max="4356" width="7.5546875" style="1" customWidth="1"/>
    <col min="4357" max="4357" width="9.109375" style="1"/>
    <col min="4358" max="4358" width="8.109375" style="1" customWidth="1"/>
    <col min="4359" max="4359" width="7.44140625" style="1" customWidth="1"/>
    <col min="4360" max="4360" width="8.88671875" style="1" customWidth="1"/>
    <col min="4361" max="4361" width="8.5546875" style="1" customWidth="1"/>
    <col min="4362" max="4362" width="8.109375" style="1" customWidth="1"/>
    <col min="4363" max="4363" width="9.44140625" style="1" customWidth="1"/>
    <col min="4364" max="4364" width="6.6640625" style="1" customWidth="1"/>
    <col min="4365" max="4365" width="11.44140625" style="1" customWidth="1"/>
    <col min="4366" max="4608" width="9.109375" style="1"/>
    <col min="4609" max="4609" width="61.6640625" style="1" customWidth="1"/>
    <col min="4610" max="4610" width="4.6640625" style="1" customWidth="1"/>
    <col min="4611" max="4611" width="3.88671875" style="1" customWidth="1"/>
    <col min="4612" max="4612" width="7.5546875" style="1" customWidth="1"/>
    <col min="4613" max="4613" width="9.109375" style="1"/>
    <col min="4614" max="4614" width="8.109375" style="1" customWidth="1"/>
    <col min="4615" max="4615" width="7.44140625" style="1" customWidth="1"/>
    <col min="4616" max="4616" width="8.88671875" style="1" customWidth="1"/>
    <col min="4617" max="4617" width="8.5546875" style="1" customWidth="1"/>
    <col min="4618" max="4618" width="8.109375" style="1" customWidth="1"/>
    <col min="4619" max="4619" width="9.44140625" style="1" customWidth="1"/>
    <col min="4620" max="4620" width="6.6640625" style="1" customWidth="1"/>
    <col min="4621" max="4621" width="11.44140625" style="1" customWidth="1"/>
    <col min="4622" max="4864" width="9.109375" style="1"/>
    <col min="4865" max="4865" width="61.6640625" style="1" customWidth="1"/>
    <col min="4866" max="4866" width="4.6640625" style="1" customWidth="1"/>
    <col min="4867" max="4867" width="3.88671875" style="1" customWidth="1"/>
    <col min="4868" max="4868" width="7.5546875" style="1" customWidth="1"/>
    <col min="4869" max="4869" width="9.109375" style="1"/>
    <col min="4870" max="4870" width="8.109375" style="1" customWidth="1"/>
    <col min="4871" max="4871" width="7.44140625" style="1" customWidth="1"/>
    <col min="4872" max="4872" width="8.88671875" style="1" customWidth="1"/>
    <col min="4873" max="4873" width="8.5546875" style="1" customWidth="1"/>
    <col min="4874" max="4874" width="8.109375" style="1" customWidth="1"/>
    <col min="4875" max="4875" width="9.44140625" style="1" customWidth="1"/>
    <col min="4876" max="4876" width="6.6640625" style="1" customWidth="1"/>
    <col min="4877" max="4877" width="11.44140625" style="1" customWidth="1"/>
    <col min="4878" max="5120" width="9.109375" style="1"/>
    <col min="5121" max="5121" width="61.6640625" style="1" customWidth="1"/>
    <col min="5122" max="5122" width="4.6640625" style="1" customWidth="1"/>
    <col min="5123" max="5123" width="3.88671875" style="1" customWidth="1"/>
    <col min="5124" max="5124" width="7.5546875" style="1" customWidth="1"/>
    <col min="5125" max="5125" width="9.109375" style="1"/>
    <col min="5126" max="5126" width="8.109375" style="1" customWidth="1"/>
    <col min="5127" max="5127" width="7.44140625" style="1" customWidth="1"/>
    <col min="5128" max="5128" width="8.88671875" style="1" customWidth="1"/>
    <col min="5129" max="5129" width="8.5546875" style="1" customWidth="1"/>
    <col min="5130" max="5130" width="8.109375" style="1" customWidth="1"/>
    <col min="5131" max="5131" width="9.44140625" style="1" customWidth="1"/>
    <col min="5132" max="5132" width="6.6640625" style="1" customWidth="1"/>
    <col min="5133" max="5133" width="11.44140625" style="1" customWidth="1"/>
    <col min="5134" max="5376" width="9.109375" style="1"/>
    <col min="5377" max="5377" width="61.6640625" style="1" customWidth="1"/>
    <col min="5378" max="5378" width="4.6640625" style="1" customWidth="1"/>
    <col min="5379" max="5379" width="3.88671875" style="1" customWidth="1"/>
    <col min="5380" max="5380" width="7.5546875" style="1" customWidth="1"/>
    <col min="5381" max="5381" width="9.109375" style="1"/>
    <col min="5382" max="5382" width="8.109375" style="1" customWidth="1"/>
    <col min="5383" max="5383" width="7.44140625" style="1" customWidth="1"/>
    <col min="5384" max="5384" width="8.88671875" style="1" customWidth="1"/>
    <col min="5385" max="5385" width="8.5546875" style="1" customWidth="1"/>
    <col min="5386" max="5386" width="8.109375" style="1" customWidth="1"/>
    <col min="5387" max="5387" width="9.44140625" style="1" customWidth="1"/>
    <col min="5388" max="5388" width="6.6640625" style="1" customWidth="1"/>
    <col min="5389" max="5389" width="11.44140625" style="1" customWidth="1"/>
    <col min="5390" max="5632" width="9.109375" style="1"/>
    <col min="5633" max="5633" width="61.6640625" style="1" customWidth="1"/>
    <col min="5634" max="5634" width="4.6640625" style="1" customWidth="1"/>
    <col min="5635" max="5635" width="3.88671875" style="1" customWidth="1"/>
    <col min="5636" max="5636" width="7.5546875" style="1" customWidth="1"/>
    <col min="5637" max="5637" width="9.109375" style="1"/>
    <col min="5638" max="5638" width="8.109375" style="1" customWidth="1"/>
    <col min="5639" max="5639" width="7.44140625" style="1" customWidth="1"/>
    <col min="5640" max="5640" width="8.88671875" style="1" customWidth="1"/>
    <col min="5641" max="5641" width="8.5546875" style="1" customWidth="1"/>
    <col min="5642" max="5642" width="8.109375" style="1" customWidth="1"/>
    <col min="5643" max="5643" width="9.44140625" style="1" customWidth="1"/>
    <col min="5644" max="5644" width="6.6640625" style="1" customWidth="1"/>
    <col min="5645" max="5645" width="11.44140625" style="1" customWidth="1"/>
    <col min="5646" max="5888" width="9.109375" style="1"/>
    <col min="5889" max="5889" width="61.6640625" style="1" customWidth="1"/>
    <col min="5890" max="5890" width="4.6640625" style="1" customWidth="1"/>
    <col min="5891" max="5891" width="3.88671875" style="1" customWidth="1"/>
    <col min="5892" max="5892" width="7.5546875" style="1" customWidth="1"/>
    <col min="5893" max="5893" width="9.109375" style="1"/>
    <col min="5894" max="5894" width="8.109375" style="1" customWidth="1"/>
    <col min="5895" max="5895" width="7.44140625" style="1" customWidth="1"/>
    <col min="5896" max="5896" width="8.88671875" style="1" customWidth="1"/>
    <col min="5897" max="5897" width="8.5546875" style="1" customWidth="1"/>
    <col min="5898" max="5898" width="8.109375" style="1" customWidth="1"/>
    <col min="5899" max="5899" width="9.44140625" style="1" customWidth="1"/>
    <col min="5900" max="5900" width="6.6640625" style="1" customWidth="1"/>
    <col min="5901" max="5901" width="11.44140625" style="1" customWidth="1"/>
    <col min="5902" max="6144" width="9.109375" style="1"/>
    <col min="6145" max="6145" width="61.6640625" style="1" customWidth="1"/>
    <col min="6146" max="6146" width="4.6640625" style="1" customWidth="1"/>
    <col min="6147" max="6147" width="3.88671875" style="1" customWidth="1"/>
    <col min="6148" max="6148" width="7.5546875" style="1" customWidth="1"/>
    <col min="6149" max="6149" width="9.109375" style="1"/>
    <col min="6150" max="6150" width="8.109375" style="1" customWidth="1"/>
    <col min="6151" max="6151" width="7.44140625" style="1" customWidth="1"/>
    <col min="6152" max="6152" width="8.88671875" style="1" customWidth="1"/>
    <col min="6153" max="6153" width="8.5546875" style="1" customWidth="1"/>
    <col min="6154" max="6154" width="8.109375" style="1" customWidth="1"/>
    <col min="6155" max="6155" width="9.44140625" style="1" customWidth="1"/>
    <col min="6156" max="6156" width="6.6640625" style="1" customWidth="1"/>
    <col min="6157" max="6157" width="11.44140625" style="1" customWidth="1"/>
    <col min="6158" max="6400" width="9.109375" style="1"/>
    <col min="6401" max="6401" width="61.6640625" style="1" customWidth="1"/>
    <col min="6402" max="6402" width="4.6640625" style="1" customWidth="1"/>
    <col min="6403" max="6403" width="3.88671875" style="1" customWidth="1"/>
    <col min="6404" max="6404" width="7.5546875" style="1" customWidth="1"/>
    <col min="6405" max="6405" width="9.109375" style="1"/>
    <col min="6406" max="6406" width="8.109375" style="1" customWidth="1"/>
    <col min="6407" max="6407" width="7.44140625" style="1" customWidth="1"/>
    <col min="6408" max="6408" width="8.88671875" style="1" customWidth="1"/>
    <col min="6409" max="6409" width="8.5546875" style="1" customWidth="1"/>
    <col min="6410" max="6410" width="8.109375" style="1" customWidth="1"/>
    <col min="6411" max="6411" width="9.44140625" style="1" customWidth="1"/>
    <col min="6412" max="6412" width="6.6640625" style="1" customWidth="1"/>
    <col min="6413" max="6413" width="11.44140625" style="1" customWidth="1"/>
    <col min="6414" max="6656" width="9.109375" style="1"/>
    <col min="6657" max="6657" width="61.6640625" style="1" customWidth="1"/>
    <col min="6658" max="6658" width="4.6640625" style="1" customWidth="1"/>
    <col min="6659" max="6659" width="3.88671875" style="1" customWidth="1"/>
    <col min="6660" max="6660" width="7.5546875" style="1" customWidth="1"/>
    <col min="6661" max="6661" width="9.109375" style="1"/>
    <col min="6662" max="6662" width="8.109375" style="1" customWidth="1"/>
    <col min="6663" max="6663" width="7.44140625" style="1" customWidth="1"/>
    <col min="6664" max="6664" width="8.88671875" style="1" customWidth="1"/>
    <col min="6665" max="6665" width="8.5546875" style="1" customWidth="1"/>
    <col min="6666" max="6666" width="8.109375" style="1" customWidth="1"/>
    <col min="6667" max="6667" width="9.44140625" style="1" customWidth="1"/>
    <col min="6668" max="6668" width="6.6640625" style="1" customWidth="1"/>
    <col min="6669" max="6669" width="11.44140625" style="1" customWidth="1"/>
    <col min="6670" max="6912" width="9.109375" style="1"/>
    <col min="6913" max="6913" width="61.6640625" style="1" customWidth="1"/>
    <col min="6914" max="6914" width="4.6640625" style="1" customWidth="1"/>
    <col min="6915" max="6915" width="3.88671875" style="1" customWidth="1"/>
    <col min="6916" max="6916" width="7.5546875" style="1" customWidth="1"/>
    <col min="6917" max="6917" width="9.109375" style="1"/>
    <col min="6918" max="6918" width="8.109375" style="1" customWidth="1"/>
    <col min="6919" max="6919" width="7.44140625" style="1" customWidth="1"/>
    <col min="6920" max="6920" width="8.88671875" style="1" customWidth="1"/>
    <col min="6921" max="6921" width="8.5546875" style="1" customWidth="1"/>
    <col min="6922" max="6922" width="8.109375" style="1" customWidth="1"/>
    <col min="6923" max="6923" width="9.44140625" style="1" customWidth="1"/>
    <col min="6924" max="6924" width="6.6640625" style="1" customWidth="1"/>
    <col min="6925" max="6925" width="11.44140625" style="1" customWidth="1"/>
    <col min="6926" max="7168" width="9.109375" style="1"/>
    <col min="7169" max="7169" width="61.6640625" style="1" customWidth="1"/>
    <col min="7170" max="7170" width="4.6640625" style="1" customWidth="1"/>
    <col min="7171" max="7171" width="3.88671875" style="1" customWidth="1"/>
    <col min="7172" max="7172" width="7.5546875" style="1" customWidth="1"/>
    <col min="7173" max="7173" width="9.109375" style="1"/>
    <col min="7174" max="7174" width="8.109375" style="1" customWidth="1"/>
    <col min="7175" max="7175" width="7.44140625" style="1" customWidth="1"/>
    <col min="7176" max="7176" width="8.88671875" style="1" customWidth="1"/>
    <col min="7177" max="7177" width="8.5546875" style="1" customWidth="1"/>
    <col min="7178" max="7178" width="8.109375" style="1" customWidth="1"/>
    <col min="7179" max="7179" width="9.44140625" style="1" customWidth="1"/>
    <col min="7180" max="7180" width="6.6640625" style="1" customWidth="1"/>
    <col min="7181" max="7181" width="11.44140625" style="1" customWidth="1"/>
    <col min="7182" max="7424" width="9.109375" style="1"/>
    <col min="7425" max="7425" width="61.6640625" style="1" customWidth="1"/>
    <col min="7426" max="7426" width="4.6640625" style="1" customWidth="1"/>
    <col min="7427" max="7427" width="3.88671875" style="1" customWidth="1"/>
    <col min="7428" max="7428" width="7.5546875" style="1" customWidth="1"/>
    <col min="7429" max="7429" width="9.109375" style="1"/>
    <col min="7430" max="7430" width="8.109375" style="1" customWidth="1"/>
    <col min="7431" max="7431" width="7.44140625" style="1" customWidth="1"/>
    <col min="7432" max="7432" width="8.88671875" style="1" customWidth="1"/>
    <col min="7433" max="7433" width="8.5546875" style="1" customWidth="1"/>
    <col min="7434" max="7434" width="8.109375" style="1" customWidth="1"/>
    <col min="7435" max="7435" width="9.44140625" style="1" customWidth="1"/>
    <col min="7436" max="7436" width="6.6640625" style="1" customWidth="1"/>
    <col min="7437" max="7437" width="11.44140625" style="1" customWidth="1"/>
    <col min="7438" max="7680" width="9.109375" style="1"/>
    <col min="7681" max="7681" width="61.6640625" style="1" customWidth="1"/>
    <col min="7682" max="7682" width="4.6640625" style="1" customWidth="1"/>
    <col min="7683" max="7683" width="3.88671875" style="1" customWidth="1"/>
    <col min="7684" max="7684" width="7.5546875" style="1" customWidth="1"/>
    <col min="7685" max="7685" width="9.109375" style="1"/>
    <col min="7686" max="7686" width="8.109375" style="1" customWidth="1"/>
    <col min="7687" max="7687" width="7.44140625" style="1" customWidth="1"/>
    <col min="7688" max="7688" width="8.88671875" style="1" customWidth="1"/>
    <col min="7689" max="7689" width="8.5546875" style="1" customWidth="1"/>
    <col min="7690" max="7690" width="8.109375" style="1" customWidth="1"/>
    <col min="7691" max="7691" width="9.44140625" style="1" customWidth="1"/>
    <col min="7692" max="7692" width="6.6640625" style="1" customWidth="1"/>
    <col min="7693" max="7693" width="11.44140625" style="1" customWidth="1"/>
    <col min="7694" max="7936" width="9.109375" style="1"/>
    <col min="7937" max="7937" width="61.6640625" style="1" customWidth="1"/>
    <col min="7938" max="7938" width="4.6640625" style="1" customWidth="1"/>
    <col min="7939" max="7939" width="3.88671875" style="1" customWidth="1"/>
    <col min="7940" max="7940" width="7.5546875" style="1" customWidth="1"/>
    <col min="7941" max="7941" width="9.109375" style="1"/>
    <col min="7942" max="7942" width="8.109375" style="1" customWidth="1"/>
    <col min="7943" max="7943" width="7.44140625" style="1" customWidth="1"/>
    <col min="7944" max="7944" width="8.88671875" style="1" customWidth="1"/>
    <col min="7945" max="7945" width="8.5546875" style="1" customWidth="1"/>
    <col min="7946" max="7946" width="8.109375" style="1" customWidth="1"/>
    <col min="7947" max="7947" width="9.44140625" style="1" customWidth="1"/>
    <col min="7948" max="7948" width="6.6640625" style="1" customWidth="1"/>
    <col min="7949" max="7949" width="11.44140625" style="1" customWidth="1"/>
    <col min="7950" max="8192" width="9.109375" style="1"/>
    <col min="8193" max="8193" width="61.6640625" style="1" customWidth="1"/>
    <col min="8194" max="8194" width="4.6640625" style="1" customWidth="1"/>
    <col min="8195" max="8195" width="3.88671875" style="1" customWidth="1"/>
    <col min="8196" max="8196" width="7.5546875" style="1" customWidth="1"/>
    <col min="8197" max="8197" width="9.109375" style="1"/>
    <col min="8198" max="8198" width="8.109375" style="1" customWidth="1"/>
    <col min="8199" max="8199" width="7.44140625" style="1" customWidth="1"/>
    <col min="8200" max="8200" width="8.88671875" style="1" customWidth="1"/>
    <col min="8201" max="8201" width="8.5546875" style="1" customWidth="1"/>
    <col min="8202" max="8202" width="8.109375" style="1" customWidth="1"/>
    <col min="8203" max="8203" width="9.44140625" style="1" customWidth="1"/>
    <col min="8204" max="8204" width="6.6640625" style="1" customWidth="1"/>
    <col min="8205" max="8205" width="11.44140625" style="1" customWidth="1"/>
    <col min="8206" max="8448" width="9.109375" style="1"/>
    <col min="8449" max="8449" width="61.6640625" style="1" customWidth="1"/>
    <col min="8450" max="8450" width="4.6640625" style="1" customWidth="1"/>
    <col min="8451" max="8451" width="3.88671875" style="1" customWidth="1"/>
    <col min="8452" max="8452" width="7.5546875" style="1" customWidth="1"/>
    <col min="8453" max="8453" width="9.109375" style="1"/>
    <col min="8454" max="8454" width="8.109375" style="1" customWidth="1"/>
    <col min="8455" max="8455" width="7.44140625" style="1" customWidth="1"/>
    <col min="8456" max="8456" width="8.88671875" style="1" customWidth="1"/>
    <col min="8457" max="8457" width="8.5546875" style="1" customWidth="1"/>
    <col min="8458" max="8458" width="8.109375" style="1" customWidth="1"/>
    <col min="8459" max="8459" width="9.44140625" style="1" customWidth="1"/>
    <col min="8460" max="8460" width="6.6640625" style="1" customWidth="1"/>
    <col min="8461" max="8461" width="11.44140625" style="1" customWidth="1"/>
    <col min="8462" max="8704" width="9.109375" style="1"/>
    <col min="8705" max="8705" width="61.6640625" style="1" customWidth="1"/>
    <col min="8706" max="8706" width="4.6640625" style="1" customWidth="1"/>
    <col min="8707" max="8707" width="3.88671875" style="1" customWidth="1"/>
    <col min="8708" max="8708" width="7.5546875" style="1" customWidth="1"/>
    <col min="8709" max="8709" width="9.109375" style="1"/>
    <col min="8710" max="8710" width="8.109375" style="1" customWidth="1"/>
    <col min="8711" max="8711" width="7.44140625" style="1" customWidth="1"/>
    <col min="8712" max="8712" width="8.88671875" style="1" customWidth="1"/>
    <col min="8713" max="8713" width="8.5546875" style="1" customWidth="1"/>
    <col min="8714" max="8714" width="8.109375" style="1" customWidth="1"/>
    <col min="8715" max="8715" width="9.44140625" style="1" customWidth="1"/>
    <col min="8716" max="8716" width="6.6640625" style="1" customWidth="1"/>
    <col min="8717" max="8717" width="11.44140625" style="1" customWidth="1"/>
    <col min="8718" max="8960" width="9.109375" style="1"/>
    <col min="8961" max="8961" width="61.6640625" style="1" customWidth="1"/>
    <col min="8962" max="8962" width="4.6640625" style="1" customWidth="1"/>
    <col min="8963" max="8963" width="3.88671875" style="1" customWidth="1"/>
    <col min="8964" max="8964" width="7.5546875" style="1" customWidth="1"/>
    <col min="8965" max="8965" width="9.109375" style="1"/>
    <col min="8966" max="8966" width="8.109375" style="1" customWidth="1"/>
    <col min="8967" max="8967" width="7.44140625" style="1" customWidth="1"/>
    <col min="8968" max="8968" width="8.88671875" style="1" customWidth="1"/>
    <col min="8969" max="8969" width="8.5546875" style="1" customWidth="1"/>
    <col min="8970" max="8970" width="8.109375" style="1" customWidth="1"/>
    <col min="8971" max="8971" width="9.44140625" style="1" customWidth="1"/>
    <col min="8972" max="8972" width="6.6640625" style="1" customWidth="1"/>
    <col min="8973" max="8973" width="11.44140625" style="1" customWidth="1"/>
    <col min="8974" max="9216" width="9.109375" style="1"/>
    <col min="9217" max="9217" width="61.6640625" style="1" customWidth="1"/>
    <col min="9218" max="9218" width="4.6640625" style="1" customWidth="1"/>
    <col min="9219" max="9219" width="3.88671875" style="1" customWidth="1"/>
    <col min="9220" max="9220" width="7.5546875" style="1" customWidth="1"/>
    <col min="9221" max="9221" width="9.109375" style="1"/>
    <col min="9222" max="9222" width="8.109375" style="1" customWidth="1"/>
    <col min="9223" max="9223" width="7.44140625" style="1" customWidth="1"/>
    <col min="9224" max="9224" width="8.88671875" style="1" customWidth="1"/>
    <col min="9225" max="9225" width="8.5546875" style="1" customWidth="1"/>
    <col min="9226" max="9226" width="8.109375" style="1" customWidth="1"/>
    <col min="9227" max="9227" width="9.44140625" style="1" customWidth="1"/>
    <col min="9228" max="9228" width="6.6640625" style="1" customWidth="1"/>
    <col min="9229" max="9229" width="11.44140625" style="1" customWidth="1"/>
    <col min="9230" max="9472" width="9.109375" style="1"/>
    <col min="9473" max="9473" width="61.6640625" style="1" customWidth="1"/>
    <col min="9474" max="9474" width="4.6640625" style="1" customWidth="1"/>
    <col min="9475" max="9475" width="3.88671875" style="1" customWidth="1"/>
    <col min="9476" max="9476" width="7.5546875" style="1" customWidth="1"/>
    <col min="9477" max="9477" width="9.109375" style="1"/>
    <col min="9478" max="9478" width="8.109375" style="1" customWidth="1"/>
    <col min="9479" max="9479" width="7.44140625" style="1" customWidth="1"/>
    <col min="9480" max="9480" width="8.88671875" style="1" customWidth="1"/>
    <col min="9481" max="9481" width="8.5546875" style="1" customWidth="1"/>
    <col min="9482" max="9482" width="8.109375" style="1" customWidth="1"/>
    <col min="9483" max="9483" width="9.44140625" style="1" customWidth="1"/>
    <col min="9484" max="9484" width="6.6640625" style="1" customWidth="1"/>
    <col min="9485" max="9485" width="11.44140625" style="1" customWidth="1"/>
    <col min="9486" max="9728" width="9.109375" style="1"/>
    <col min="9729" max="9729" width="61.6640625" style="1" customWidth="1"/>
    <col min="9730" max="9730" width="4.6640625" style="1" customWidth="1"/>
    <col min="9731" max="9731" width="3.88671875" style="1" customWidth="1"/>
    <col min="9732" max="9732" width="7.5546875" style="1" customWidth="1"/>
    <col min="9733" max="9733" width="9.109375" style="1"/>
    <col min="9734" max="9734" width="8.109375" style="1" customWidth="1"/>
    <col min="9735" max="9735" width="7.44140625" style="1" customWidth="1"/>
    <col min="9736" max="9736" width="8.88671875" style="1" customWidth="1"/>
    <col min="9737" max="9737" width="8.5546875" style="1" customWidth="1"/>
    <col min="9738" max="9738" width="8.109375" style="1" customWidth="1"/>
    <col min="9739" max="9739" width="9.44140625" style="1" customWidth="1"/>
    <col min="9740" max="9740" width="6.6640625" style="1" customWidth="1"/>
    <col min="9741" max="9741" width="11.44140625" style="1" customWidth="1"/>
    <col min="9742" max="9984" width="9.109375" style="1"/>
    <col min="9985" max="9985" width="61.6640625" style="1" customWidth="1"/>
    <col min="9986" max="9986" width="4.6640625" style="1" customWidth="1"/>
    <col min="9987" max="9987" width="3.88671875" style="1" customWidth="1"/>
    <col min="9988" max="9988" width="7.5546875" style="1" customWidth="1"/>
    <col min="9989" max="9989" width="9.109375" style="1"/>
    <col min="9990" max="9990" width="8.109375" style="1" customWidth="1"/>
    <col min="9991" max="9991" width="7.44140625" style="1" customWidth="1"/>
    <col min="9992" max="9992" width="8.88671875" style="1" customWidth="1"/>
    <col min="9993" max="9993" width="8.5546875" style="1" customWidth="1"/>
    <col min="9994" max="9994" width="8.109375" style="1" customWidth="1"/>
    <col min="9995" max="9995" width="9.44140625" style="1" customWidth="1"/>
    <col min="9996" max="9996" width="6.6640625" style="1" customWidth="1"/>
    <col min="9997" max="9997" width="11.44140625" style="1" customWidth="1"/>
    <col min="9998" max="10240" width="9.109375" style="1"/>
    <col min="10241" max="10241" width="61.6640625" style="1" customWidth="1"/>
    <col min="10242" max="10242" width="4.6640625" style="1" customWidth="1"/>
    <col min="10243" max="10243" width="3.88671875" style="1" customWidth="1"/>
    <col min="10244" max="10244" width="7.5546875" style="1" customWidth="1"/>
    <col min="10245" max="10245" width="9.109375" style="1"/>
    <col min="10246" max="10246" width="8.109375" style="1" customWidth="1"/>
    <col min="10247" max="10247" width="7.44140625" style="1" customWidth="1"/>
    <col min="10248" max="10248" width="8.88671875" style="1" customWidth="1"/>
    <col min="10249" max="10249" width="8.5546875" style="1" customWidth="1"/>
    <col min="10250" max="10250" width="8.109375" style="1" customWidth="1"/>
    <col min="10251" max="10251" width="9.44140625" style="1" customWidth="1"/>
    <col min="10252" max="10252" width="6.6640625" style="1" customWidth="1"/>
    <col min="10253" max="10253" width="11.44140625" style="1" customWidth="1"/>
    <col min="10254" max="10496" width="9.109375" style="1"/>
    <col min="10497" max="10497" width="61.6640625" style="1" customWidth="1"/>
    <col min="10498" max="10498" width="4.6640625" style="1" customWidth="1"/>
    <col min="10499" max="10499" width="3.88671875" style="1" customWidth="1"/>
    <col min="10500" max="10500" width="7.5546875" style="1" customWidth="1"/>
    <col min="10501" max="10501" width="9.109375" style="1"/>
    <col min="10502" max="10502" width="8.109375" style="1" customWidth="1"/>
    <col min="10503" max="10503" width="7.44140625" style="1" customWidth="1"/>
    <col min="10504" max="10504" width="8.88671875" style="1" customWidth="1"/>
    <col min="10505" max="10505" width="8.5546875" style="1" customWidth="1"/>
    <col min="10506" max="10506" width="8.109375" style="1" customWidth="1"/>
    <col min="10507" max="10507" width="9.44140625" style="1" customWidth="1"/>
    <col min="10508" max="10508" width="6.6640625" style="1" customWidth="1"/>
    <col min="10509" max="10509" width="11.44140625" style="1" customWidth="1"/>
    <col min="10510" max="10752" width="9.109375" style="1"/>
    <col min="10753" max="10753" width="61.6640625" style="1" customWidth="1"/>
    <col min="10754" max="10754" width="4.6640625" style="1" customWidth="1"/>
    <col min="10755" max="10755" width="3.88671875" style="1" customWidth="1"/>
    <col min="10756" max="10756" width="7.5546875" style="1" customWidth="1"/>
    <col min="10757" max="10757" width="9.109375" style="1"/>
    <col min="10758" max="10758" width="8.109375" style="1" customWidth="1"/>
    <col min="10759" max="10759" width="7.44140625" style="1" customWidth="1"/>
    <col min="10760" max="10760" width="8.88671875" style="1" customWidth="1"/>
    <col min="10761" max="10761" width="8.5546875" style="1" customWidth="1"/>
    <col min="10762" max="10762" width="8.109375" style="1" customWidth="1"/>
    <col min="10763" max="10763" width="9.44140625" style="1" customWidth="1"/>
    <col min="10764" max="10764" width="6.6640625" style="1" customWidth="1"/>
    <col min="10765" max="10765" width="11.44140625" style="1" customWidth="1"/>
    <col min="10766" max="11008" width="9.109375" style="1"/>
    <col min="11009" max="11009" width="61.6640625" style="1" customWidth="1"/>
    <col min="11010" max="11010" width="4.6640625" style="1" customWidth="1"/>
    <col min="11011" max="11011" width="3.88671875" style="1" customWidth="1"/>
    <col min="11012" max="11012" width="7.5546875" style="1" customWidth="1"/>
    <col min="11013" max="11013" width="9.109375" style="1"/>
    <col min="11014" max="11014" width="8.109375" style="1" customWidth="1"/>
    <col min="11015" max="11015" width="7.44140625" style="1" customWidth="1"/>
    <col min="11016" max="11016" width="8.88671875" style="1" customWidth="1"/>
    <col min="11017" max="11017" width="8.5546875" style="1" customWidth="1"/>
    <col min="11018" max="11018" width="8.109375" style="1" customWidth="1"/>
    <col min="11019" max="11019" width="9.44140625" style="1" customWidth="1"/>
    <col min="11020" max="11020" width="6.6640625" style="1" customWidth="1"/>
    <col min="11021" max="11021" width="11.44140625" style="1" customWidth="1"/>
    <col min="11022" max="11264" width="9.109375" style="1"/>
    <col min="11265" max="11265" width="61.6640625" style="1" customWidth="1"/>
    <col min="11266" max="11266" width="4.6640625" style="1" customWidth="1"/>
    <col min="11267" max="11267" width="3.88671875" style="1" customWidth="1"/>
    <col min="11268" max="11268" width="7.5546875" style="1" customWidth="1"/>
    <col min="11269" max="11269" width="9.109375" style="1"/>
    <col min="11270" max="11270" width="8.109375" style="1" customWidth="1"/>
    <col min="11271" max="11271" width="7.44140625" style="1" customWidth="1"/>
    <col min="11272" max="11272" width="8.88671875" style="1" customWidth="1"/>
    <col min="11273" max="11273" width="8.5546875" style="1" customWidth="1"/>
    <col min="11274" max="11274" width="8.109375" style="1" customWidth="1"/>
    <col min="11275" max="11275" width="9.44140625" style="1" customWidth="1"/>
    <col min="11276" max="11276" width="6.6640625" style="1" customWidth="1"/>
    <col min="11277" max="11277" width="11.44140625" style="1" customWidth="1"/>
    <col min="11278" max="11520" width="9.109375" style="1"/>
    <col min="11521" max="11521" width="61.6640625" style="1" customWidth="1"/>
    <col min="11522" max="11522" width="4.6640625" style="1" customWidth="1"/>
    <col min="11523" max="11523" width="3.88671875" style="1" customWidth="1"/>
    <col min="11524" max="11524" width="7.5546875" style="1" customWidth="1"/>
    <col min="11525" max="11525" width="9.109375" style="1"/>
    <col min="11526" max="11526" width="8.109375" style="1" customWidth="1"/>
    <col min="11527" max="11527" width="7.44140625" style="1" customWidth="1"/>
    <col min="11528" max="11528" width="8.88671875" style="1" customWidth="1"/>
    <col min="11529" max="11529" width="8.5546875" style="1" customWidth="1"/>
    <col min="11530" max="11530" width="8.109375" style="1" customWidth="1"/>
    <col min="11531" max="11531" width="9.44140625" style="1" customWidth="1"/>
    <col min="11532" max="11532" width="6.6640625" style="1" customWidth="1"/>
    <col min="11533" max="11533" width="11.44140625" style="1" customWidth="1"/>
    <col min="11534" max="11776" width="9.109375" style="1"/>
    <col min="11777" max="11777" width="61.6640625" style="1" customWidth="1"/>
    <col min="11778" max="11778" width="4.6640625" style="1" customWidth="1"/>
    <col min="11779" max="11779" width="3.88671875" style="1" customWidth="1"/>
    <col min="11780" max="11780" width="7.5546875" style="1" customWidth="1"/>
    <col min="11781" max="11781" width="9.109375" style="1"/>
    <col min="11782" max="11782" width="8.109375" style="1" customWidth="1"/>
    <col min="11783" max="11783" width="7.44140625" style="1" customWidth="1"/>
    <col min="11784" max="11784" width="8.88671875" style="1" customWidth="1"/>
    <col min="11785" max="11785" width="8.5546875" style="1" customWidth="1"/>
    <col min="11786" max="11786" width="8.109375" style="1" customWidth="1"/>
    <col min="11787" max="11787" width="9.44140625" style="1" customWidth="1"/>
    <col min="11788" max="11788" width="6.6640625" style="1" customWidth="1"/>
    <col min="11789" max="11789" width="11.44140625" style="1" customWidth="1"/>
    <col min="11790" max="12032" width="9.109375" style="1"/>
    <col min="12033" max="12033" width="61.6640625" style="1" customWidth="1"/>
    <col min="12034" max="12034" width="4.6640625" style="1" customWidth="1"/>
    <col min="12035" max="12035" width="3.88671875" style="1" customWidth="1"/>
    <col min="12036" max="12036" width="7.5546875" style="1" customWidth="1"/>
    <col min="12037" max="12037" width="9.109375" style="1"/>
    <col min="12038" max="12038" width="8.109375" style="1" customWidth="1"/>
    <col min="12039" max="12039" width="7.44140625" style="1" customWidth="1"/>
    <col min="12040" max="12040" width="8.88671875" style="1" customWidth="1"/>
    <col min="12041" max="12041" width="8.5546875" style="1" customWidth="1"/>
    <col min="12042" max="12042" width="8.109375" style="1" customWidth="1"/>
    <col min="12043" max="12043" width="9.44140625" style="1" customWidth="1"/>
    <col min="12044" max="12044" width="6.6640625" style="1" customWidth="1"/>
    <col min="12045" max="12045" width="11.44140625" style="1" customWidth="1"/>
    <col min="12046" max="12288" width="9.109375" style="1"/>
    <col min="12289" max="12289" width="61.6640625" style="1" customWidth="1"/>
    <col min="12290" max="12290" width="4.6640625" style="1" customWidth="1"/>
    <col min="12291" max="12291" width="3.88671875" style="1" customWidth="1"/>
    <col min="12292" max="12292" width="7.5546875" style="1" customWidth="1"/>
    <col min="12293" max="12293" width="9.109375" style="1"/>
    <col min="12294" max="12294" width="8.109375" style="1" customWidth="1"/>
    <col min="12295" max="12295" width="7.44140625" style="1" customWidth="1"/>
    <col min="12296" max="12296" width="8.88671875" style="1" customWidth="1"/>
    <col min="12297" max="12297" width="8.5546875" style="1" customWidth="1"/>
    <col min="12298" max="12298" width="8.109375" style="1" customWidth="1"/>
    <col min="12299" max="12299" width="9.44140625" style="1" customWidth="1"/>
    <col min="12300" max="12300" width="6.6640625" style="1" customWidth="1"/>
    <col min="12301" max="12301" width="11.44140625" style="1" customWidth="1"/>
    <col min="12302" max="12544" width="9.109375" style="1"/>
    <col min="12545" max="12545" width="61.6640625" style="1" customWidth="1"/>
    <col min="12546" max="12546" width="4.6640625" style="1" customWidth="1"/>
    <col min="12547" max="12547" width="3.88671875" style="1" customWidth="1"/>
    <col min="12548" max="12548" width="7.5546875" style="1" customWidth="1"/>
    <col min="12549" max="12549" width="9.109375" style="1"/>
    <col min="12550" max="12550" width="8.109375" style="1" customWidth="1"/>
    <col min="12551" max="12551" width="7.44140625" style="1" customWidth="1"/>
    <col min="12552" max="12552" width="8.88671875" style="1" customWidth="1"/>
    <col min="12553" max="12553" width="8.5546875" style="1" customWidth="1"/>
    <col min="12554" max="12554" width="8.109375" style="1" customWidth="1"/>
    <col min="12555" max="12555" width="9.44140625" style="1" customWidth="1"/>
    <col min="12556" max="12556" width="6.6640625" style="1" customWidth="1"/>
    <col min="12557" max="12557" width="11.44140625" style="1" customWidth="1"/>
    <col min="12558" max="12800" width="9.109375" style="1"/>
    <col min="12801" max="12801" width="61.6640625" style="1" customWidth="1"/>
    <col min="12802" max="12802" width="4.6640625" style="1" customWidth="1"/>
    <col min="12803" max="12803" width="3.88671875" style="1" customWidth="1"/>
    <col min="12804" max="12804" width="7.5546875" style="1" customWidth="1"/>
    <col min="12805" max="12805" width="9.109375" style="1"/>
    <col min="12806" max="12806" width="8.109375" style="1" customWidth="1"/>
    <col min="12807" max="12807" width="7.44140625" style="1" customWidth="1"/>
    <col min="12808" max="12808" width="8.88671875" style="1" customWidth="1"/>
    <col min="12809" max="12809" width="8.5546875" style="1" customWidth="1"/>
    <col min="12810" max="12810" width="8.109375" style="1" customWidth="1"/>
    <col min="12811" max="12811" width="9.44140625" style="1" customWidth="1"/>
    <col min="12812" max="12812" width="6.6640625" style="1" customWidth="1"/>
    <col min="12813" max="12813" width="11.44140625" style="1" customWidth="1"/>
    <col min="12814" max="13056" width="9.109375" style="1"/>
    <col min="13057" max="13057" width="61.6640625" style="1" customWidth="1"/>
    <col min="13058" max="13058" width="4.6640625" style="1" customWidth="1"/>
    <col min="13059" max="13059" width="3.88671875" style="1" customWidth="1"/>
    <col min="13060" max="13060" width="7.5546875" style="1" customWidth="1"/>
    <col min="13061" max="13061" width="9.109375" style="1"/>
    <col min="13062" max="13062" width="8.109375" style="1" customWidth="1"/>
    <col min="13063" max="13063" width="7.44140625" style="1" customWidth="1"/>
    <col min="13064" max="13064" width="8.88671875" style="1" customWidth="1"/>
    <col min="13065" max="13065" width="8.5546875" style="1" customWidth="1"/>
    <col min="13066" max="13066" width="8.109375" style="1" customWidth="1"/>
    <col min="13067" max="13067" width="9.44140625" style="1" customWidth="1"/>
    <col min="13068" max="13068" width="6.6640625" style="1" customWidth="1"/>
    <col min="13069" max="13069" width="11.44140625" style="1" customWidth="1"/>
    <col min="13070" max="13312" width="9.109375" style="1"/>
    <col min="13313" max="13313" width="61.6640625" style="1" customWidth="1"/>
    <col min="13314" max="13314" width="4.6640625" style="1" customWidth="1"/>
    <col min="13315" max="13315" width="3.88671875" style="1" customWidth="1"/>
    <col min="13316" max="13316" width="7.5546875" style="1" customWidth="1"/>
    <col min="13317" max="13317" width="9.109375" style="1"/>
    <col min="13318" max="13318" width="8.109375" style="1" customWidth="1"/>
    <col min="13319" max="13319" width="7.44140625" style="1" customWidth="1"/>
    <col min="13320" max="13320" width="8.88671875" style="1" customWidth="1"/>
    <col min="13321" max="13321" width="8.5546875" style="1" customWidth="1"/>
    <col min="13322" max="13322" width="8.109375" style="1" customWidth="1"/>
    <col min="13323" max="13323" width="9.44140625" style="1" customWidth="1"/>
    <col min="13324" max="13324" width="6.6640625" style="1" customWidth="1"/>
    <col min="13325" max="13325" width="11.44140625" style="1" customWidth="1"/>
    <col min="13326" max="13568" width="9.109375" style="1"/>
    <col min="13569" max="13569" width="61.6640625" style="1" customWidth="1"/>
    <col min="13570" max="13570" width="4.6640625" style="1" customWidth="1"/>
    <col min="13571" max="13571" width="3.88671875" style="1" customWidth="1"/>
    <col min="13572" max="13572" width="7.5546875" style="1" customWidth="1"/>
    <col min="13573" max="13573" width="9.109375" style="1"/>
    <col min="13574" max="13574" width="8.109375" style="1" customWidth="1"/>
    <col min="13575" max="13575" width="7.44140625" style="1" customWidth="1"/>
    <col min="13576" max="13576" width="8.88671875" style="1" customWidth="1"/>
    <col min="13577" max="13577" width="8.5546875" style="1" customWidth="1"/>
    <col min="13578" max="13578" width="8.109375" style="1" customWidth="1"/>
    <col min="13579" max="13579" width="9.44140625" style="1" customWidth="1"/>
    <col min="13580" max="13580" width="6.6640625" style="1" customWidth="1"/>
    <col min="13581" max="13581" width="11.44140625" style="1" customWidth="1"/>
    <col min="13582" max="13824" width="9.109375" style="1"/>
    <col min="13825" max="13825" width="61.6640625" style="1" customWidth="1"/>
    <col min="13826" max="13826" width="4.6640625" style="1" customWidth="1"/>
    <col min="13827" max="13827" width="3.88671875" style="1" customWidth="1"/>
    <col min="13828" max="13828" width="7.5546875" style="1" customWidth="1"/>
    <col min="13829" max="13829" width="9.109375" style="1"/>
    <col min="13830" max="13830" width="8.109375" style="1" customWidth="1"/>
    <col min="13831" max="13831" width="7.44140625" style="1" customWidth="1"/>
    <col min="13832" max="13832" width="8.88671875" style="1" customWidth="1"/>
    <col min="13833" max="13833" width="8.5546875" style="1" customWidth="1"/>
    <col min="13834" max="13834" width="8.109375" style="1" customWidth="1"/>
    <col min="13835" max="13835" width="9.44140625" style="1" customWidth="1"/>
    <col min="13836" max="13836" width="6.6640625" style="1" customWidth="1"/>
    <col min="13837" max="13837" width="11.44140625" style="1" customWidth="1"/>
    <col min="13838" max="14080" width="9.109375" style="1"/>
    <col min="14081" max="14081" width="61.6640625" style="1" customWidth="1"/>
    <col min="14082" max="14082" width="4.6640625" style="1" customWidth="1"/>
    <col min="14083" max="14083" width="3.88671875" style="1" customWidth="1"/>
    <col min="14084" max="14084" width="7.5546875" style="1" customWidth="1"/>
    <col min="14085" max="14085" width="9.109375" style="1"/>
    <col min="14086" max="14086" width="8.109375" style="1" customWidth="1"/>
    <col min="14087" max="14087" width="7.44140625" style="1" customWidth="1"/>
    <col min="14088" max="14088" width="8.88671875" style="1" customWidth="1"/>
    <col min="14089" max="14089" width="8.5546875" style="1" customWidth="1"/>
    <col min="14090" max="14090" width="8.109375" style="1" customWidth="1"/>
    <col min="14091" max="14091" width="9.44140625" style="1" customWidth="1"/>
    <col min="14092" max="14092" width="6.6640625" style="1" customWidth="1"/>
    <col min="14093" max="14093" width="11.44140625" style="1" customWidth="1"/>
    <col min="14094" max="14336" width="9.109375" style="1"/>
    <col min="14337" max="14337" width="61.6640625" style="1" customWidth="1"/>
    <col min="14338" max="14338" width="4.6640625" style="1" customWidth="1"/>
    <col min="14339" max="14339" width="3.88671875" style="1" customWidth="1"/>
    <col min="14340" max="14340" width="7.5546875" style="1" customWidth="1"/>
    <col min="14341" max="14341" width="9.109375" style="1"/>
    <col min="14342" max="14342" width="8.109375" style="1" customWidth="1"/>
    <col min="14343" max="14343" width="7.44140625" style="1" customWidth="1"/>
    <col min="14344" max="14344" width="8.88671875" style="1" customWidth="1"/>
    <col min="14345" max="14345" width="8.5546875" style="1" customWidth="1"/>
    <col min="14346" max="14346" width="8.109375" style="1" customWidth="1"/>
    <col min="14347" max="14347" width="9.44140625" style="1" customWidth="1"/>
    <col min="14348" max="14348" width="6.6640625" style="1" customWidth="1"/>
    <col min="14349" max="14349" width="11.44140625" style="1" customWidth="1"/>
    <col min="14350" max="14592" width="9.109375" style="1"/>
    <col min="14593" max="14593" width="61.6640625" style="1" customWidth="1"/>
    <col min="14594" max="14594" width="4.6640625" style="1" customWidth="1"/>
    <col min="14595" max="14595" width="3.88671875" style="1" customWidth="1"/>
    <col min="14596" max="14596" width="7.5546875" style="1" customWidth="1"/>
    <col min="14597" max="14597" width="9.109375" style="1"/>
    <col min="14598" max="14598" width="8.109375" style="1" customWidth="1"/>
    <col min="14599" max="14599" width="7.44140625" style="1" customWidth="1"/>
    <col min="14600" max="14600" width="8.88671875" style="1" customWidth="1"/>
    <col min="14601" max="14601" width="8.5546875" style="1" customWidth="1"/>
    <col min="14602" max="14602" width="8.109375" style="1" customWidth="1"/>
    <col min="14603" max="14603" width="9.44140625" style="1" customWidth="1"/>
    <col min="14604" max="14604" width="6.6640625" style="1" customWidth="1"/>
    <col min="14605" max="14605" width="11.44140625" style="1" customWidth="1"/>
    <col min="14606" max="14848" width="9.109375" style="1"/>
    <col min="14849" max="14849" width="61.6640625" style="1" customWidth="1"/>
    <col min="14850" max="14850" width="4.6640625" style="1" customWidth="1"/>
    <col min="14851" max="14851" width="3.88671875" style="1" customWidth="1"/>
    <col min="14852" max="14852" width="7.5546875" style="1" customWidth="1"/>
    <col min="14853" max="14853" width="9.109375" style="1"/>
    <col min="14854" max="14854" width="8.109375" style="1" customWidth="1"/>
    <col min="14855" max="14855" width="7.44140625" style="1" customWidth="1"/>
    <col min="14856" max="14856" width="8.88671875" style="1" customWidth="1"/>
    <col min="14857" max="14857" width="8.5546875" style="1" customWidth="1"/>
    <col min="14858" max="14858" width="8.109375" style="1" customWidth="1"/>
    <col min="14859" max="14859" width="9.44140625" style="1" customWidth="1"/>
    <col min="14860" max="14860" width="6.6640625" style="1" customWidth="1"/>
    <col min="14861" max="14861" width="11.44140625" style="1" customWidth="1"/>
    <col min="14862" max="15104" width="9.109375" style="1"/>
    <col min="15105" max="15105" width="61.6640625" style="1" customWidth="1"/>
    <col min="15106" max="15106" width="4.6640625" style="1" customWidth="1"/>
    <col min="15107" max="15107" width="3.88671875" style="1" customWidth="1"/>
    <col min="15108" max="15108" width="7.5546875" style="1" customWidth="1"/>
    <col min="15109" max="15109" width="9.109375" style="1"/>
    <col min="15110" max="15110" width="8.109375" style="1" customWidth="1"/>
    <col min="15111" max="15111" width="7.44140625" style="1" customWidth="1"/>
    <col min="15112" max="15112" width="8.88671875" style="1" customWidth="1"/>
    <col min="15113" max="15113" width="8.5546875" style="1" customWidth="1"/>
    <col min="15114" max="15114" width="8.109375" style="1" customWidth="1"/>
    <col min="15115" max="15115" width="9.44140625" style="1" customWidth="1"/>
    <col min="15116" max="15116" width="6.6640625" style="1" customWidth="1"/>
    <col min="15117" max="15117" width="11.44140625" style="1" customWidth="1"/>
    <col min="15118" max="15360" width="9.109375" style="1"/>
    <col min="15361" max="15361" width="61.6640625" style="1" customWidth="1"/>
    <col min="15362" max="15362" width="4.6640625" style="1" customWidth="1"/>
    <col min="15363" max="15363" width="3.88671875" style="1" customWidth="1"/>
    <col min="15364" max="15364" width="7.5546875" style="1" customWidth="1"/>
    <col min="15365" max="15365" width="9.109375" style="1"/>
    <col min="15366" max="15366" width="8.109375" style="1" customWidth="1"/>
    <col min="15367" max="15367" width="7.44140625" style="1" customWidth="1"/>
    <col min="15368" max="15368" width="8.88671875" style="1" customWidth="1"/>
    <col min="15369" max="15369" width="8.5546875" style="1" customWidth="1"/>
    <col min="15370" max="15370" width="8.109375" style="1" customWidth="1"/>
    <col min="15371" max="15371" width="9.44140625" style="1" customWidth="1"/>
    <col min="15372" max="15372" width="6.6640625" style="1" customWidth="1"/>
    <col min="15373" max="15373" width="11.44140625" style="1" customWidth="1"/>
    <col min="15374" max="15616" width="9.109375" style="1"/>
    <col min="15617" max="15617" width="61.6640625" style="1" customWidth="1"/>
    <col min="15618" max="15618" width="4.6640625" style="1" customWidth="1"/>
    <col min="15619" max="15619" width="3.88671875" style="1" customWidth="1"/>
    <col min="15620" max="15620" width="7.5546875" style="1" customWidth="1"/>
    <col min="15621" max="15621" width="9.109375" style="1"/>
    <col min="15622" max="15622" width="8.109375" style="1" customWidth="1"/>
    <col min="15623" max="15623" width="7.44140625" style="1" customWidth="1"/>
    <col min="15624" max="15624" width="8.88671875" style="1" customWidth="1"/>
    <col min="15625" max="15625" width="8.5546875" style="1" customWidth="1"/>
    <col min="15626" max="15626" width="8.109375" style="1" customWidth="1"/>
    <col min="15627" max="15627" width="9.44140625" style="1" customWidth="1"/>
    <col min="15628" max="15628" width="6.6640625" style="1" customWidth="1"/>
    <col min="15629" max="15629" width="11.44140625" style="1" customWidth="1"/>
    <col min="15630" max="15872" width="9.109375" style="1"/>
    <col min="15873" max="15873" width="61.6640625" style="1" customWidth="1"/>
    <col min="15874" max="15874" width="4.6640625" style="1" customWidth="1"/>
    <col min="15875" max="15875" width="3.88671875" style="1" customWidth="1"/>
    <col min="15876" max="15876" width="7.5546875" style="1" customWidth="1"/>
    <col min="15877" max="15877" width="9.109375" style="1"/>
    <col min="15878" max="15878" width="8.109375" style="1" customWidth="1"/>
    <col min="15879" max="15879" width="7.44140625" style="1" customWidth="1"/>
    <col min="15880" max="15880" width="8.88671875" style="1" customWidth="1"/>
    <col min="15881" max="15881" width="8.5546875" style="1" customWidth="1"/>
    <col min="15882" max="15882" width="8.109375" style="1" customWidth="1"/>
    <col min="15883" max="15883" width="9.44140625" style="1" customWidth="1"/>
    <col min="15884" max="15884" width="6.6640625" style="1" customWidth="1"/>
    <col min="15885" max="15885" width="11.44140625" style="1" customWidth="1"/>
    <col min="15886" max="16128" width="9.109375" style="1"/>
    <col min="16129" max="16129" width="61.6640625" style="1" customWidth="1"/>
    <col min="16130" max="16130" width="4.6640625" style="1" customWidth="1"/>
    <col min="16131" max="16131" width="3.88671875" style="1" customWidth="1"/>
    <col min="16132" max="16132" width="7.5546875" style="1" customWidth="1"/>
    <col min="16133" max="16133" width="9.109375" style="1"/>
    <col min="16134" max="16134" width="8.109375" style="1" customWidth="1"/>
    <col min="16135" max="16135" width="7.44140625" style="1" customWidth="1"/>
    <col min="16136" max="16136" width="8.88671875" style="1" customWidth="1"/>
    <col min="16137" max="16137" width="8.5546875" style="1" customWidth="1"/>
    <col min="16138" max="16138" width="8.109375" style="1" customWidth="1"/>
    <col min="16139" max="16139" width="9.44140625" style="1" customWidth="1"/>
    <col min="16140" max="16140" width="6.6640625" style="1" customWidth="1"/>
    <col min="16141" max="16141" width="11.44140625" style="1" customWidth="1"/>
    <col min="16142" max="16384" width="9.109375" style="1"/>
  </cols>
  <sheetData>
    <row r="1" spans="1:13" ht="15" customHeight="1" x14ac:dyDescent="0.25">
      <c r="J1" s="95" t="s">
        <v>262</v>
      </c>
      <c r="K1" s="95"/>
      <c r="L1" s="95"/>
      <c r="M1" s="95"/>
    </row>
    <row r="2" spans="1:13" ht="30.75" customHeight="1" x14ac:dyDescent="0.25">
      <c r="J2" s="95"/>
      <c r="K2" s="95"/>
      <c r="L2" s="95"/>
      <c r="M2" s="95"/>
    </row>
    <row r="3" spans="1:13" ht="0.75" customHeight="1" x14ac:dyDescent="0.25">
      <c r="J3" s="95"/>
      <c r="K3" s="95"/>
      <c r="L3" s="95"/>
      <c r="M3" s="95"/>
    </row>
    <row r="4" spans="1:13" x14ac:dyDescent="0.25">
      <c r="A4" s="5" t="s">
        <v>118</v>
      </c>
      <c r="B4" s="5"/>
      <c r="C4" s="5"/>
      <c r="D4" s="5"/>
      <c r="E4" s="5"/>
      <c r="F4" s="5"/>
      <c r="G4" s="5"/>
      <c r="H4" s="5"/>
      <c r="I4" s="5"/>
      <c r="J4" s="5"/>
      <c r="K4" s="5"/>
      <c r="L4" s="5"/>
      <c r="M4" s="5"/>
    </row>
    <row r="5" spans="1:13" x14ac:dyDescent="0.25">
      <c r="A5" s="96" t="str">
        <f>IF([2]ЗАПОЛНИТЬ!$F$7=1,CONCATENATE([2]шапки!A6),CONCATENATE([2]шапки!A6,[2]шапки!C6))</f>
        <v xml:space="preserve">про заборгованість за бюджетними коштами (форма   № 7д, </v>
      </c>
      <c r="B5" s="96"/>
      <c r="C5" s="96"/>
      <c r="D5" s="96"/>
      <c r="E5" s="96"/>
      <c r="F5" s="96"/>
      <c r="G5" s="96"/>
      <c r="H5" s="97" t="str">
        <f>IF([2]ЗАПОЛНИТЬ!$F$7=1,[2]шапки!C6,[2]шапки!D6)</f>
        <v xml:space="preserve">   №7м)</v>
      </c>
      <c r="I5" s="99" t="str">
        <f>IF([2]ЗАПОЛНИТЬ!$F$7=1,[2]шапки!D6,"")</f>
        <v/>
      </c>
      <c r="L5" s="99"/>
      <c r="M5" s="99"/>
    </row>
    <row r="6" spans="1:13" x14ac:dyDescent="0.25">
      <c r="A6" s="5" t="str">
        <f>CONCATENATE("на ",[2]ЗАПОЛНИТЬ!$B$18," ",[2]ЗАПОЛНИТЬ!$C$18)</f>
        <v>на 1 квітня 2016 р.</v>
      </c>
      <c r="B6" s="5"/>
      <c r="C6" s="5"/>
      <c r="D6" s="5"/>
      <c r="E6" s="5"/>
      <c r="F6" s="5"/>
      <c r="G6" s="5"/>
      <c r="H6" s="5"/>
      <c r="I6" s="5"/>
      <c r="J6" s="5"/>
      <c r="K6" s="5"/>
      <c r="L6" s="5"/>
      <c r="M6" s="5"/>
    </row>
    <row r="7" spans="1:13" s="21" customFormat="1" ht="10.199999999999999" hidden="1" x14ac:dyDescent="0.2"/>
    <row r="8" spans="1:13" s="21" customFormat="1" ht="7.5" customHeight="1" x14ac:dyDescent="0.2">
      <c r="M8" s="338" t="s">
        <v>2</v>
      </c>
    </row>
    <row r="9" spans="1:13" s="21" customFormat="1" ht="21" customHeight="1" x14ac:dyDescent="0.25">
      <c r="A9" s="196" t="s">
        <v>3</v>
      </c>
      <c r="B9" s="104" t="str">
        <f>[2]ЗАПОЛНИТЬ!B3</f>
        <v>Вдділ освіти Амур -Нижньодніпровської у м.Дніпропетровську ради</v>
      </c>
      <c r="C9" s="104"/>
      <c r="D9" s="104"/>
      <c r="E9" s="104"/>
      <c r="F9" s="104"/>
      <c r="G9" s="104"/>
      <c r="H9" s="104"/>
      <c r="I9" s="104"/>
      <c r="J9" s="104"/>
      <c r="K9" s="198" t="str">
        <f>[2]ЗАПОЛНИТЬ!A13</f>
        <v>за ЄДРПОУ</v>
      </c>
      <c r="M9" s="339" t="str">
        <f>[2]ЗАПОЛНИТЬ!B13</f>
        <v>02142187</v>
      </c>
    </row>
    <row r="10" spans="1:13" s="21" customFormat="1" ht="11.25" customHeight="1" x14ac:dyDescent="0.25">
      <c r="A10" s="107" t="s">
        <v>5</v>
      </c>
      <c r="B10" s="108" t="str">
        <f>[2]ЗАПОЛНИТЬ!B5</f>
        <v>49023,м. Дніпропетровськ АНД район,пр.Мануйлівський, 31</v>
      </c>
      <c r="C10" s="108"/>
      <c r="D10" s="108"/>
      <c r="E10" s="108"/>
      <c r="F10" s="108"/>
      <c r="G10" s="108"/>
      <c r="H10" s="108"/>
      <c r="I10" s="108"/>
      <c r="J10" s="108"/>
      <c r="K10" s="198" t="str">
        <f>[2]ЗАПОЛНИТЬ!A14</f>
        <v>за КОАТУУ</v>
      </c>
      <c r="M10" s="339">
        <f>[2]ЗАПОЛНИТЬ!B14</f>
        <v>12110136300</v>
      </c>
    </row>
    <row r="11" spans="1:13" s="21" customFormat="1" ht="11.25" customHeight="1" x14ac:dyDescent="0.25">
      <c r="A11" s="107" t="str">
        <f>[2]Ф.4.3.1.КВК2!A11</f>
        <v>Організаційно-правова форма господарювання</v>
      </c>
      <c r="B11" s="340" t="str">
        <f>[2]ЗАПОЛНИТЬ!D15</f>
        <v>Орган місцевого самоврядування</v>
      </c>
      <c r="C11" s="340"/>
      <c r="D11" s="340"/>
      <c r="E11" s="340"/>
      <c r="F11" s="340"/>
      <c r="G11" s="340"/>
      <c r="H11" s="340"/>
      <c r="I11" s="340"/>
      <c r="J11" s="340"/>
      <c r="K11" s="198" t="str">
        <f>[2]ЗАПОЛНИТЬ!A15</f>
        <v>за КОПФГ</v>
      </c>
      <c r="L11" s="341"/>
      <c r="M11" s="339">
        <f>[2]ЗАПОЛНИТЬ!B15</f>
        <v>420</v>
      </c>
    </row>
    <row r="12" spans="1:13" s="21" customFormat="1" ht="10.199999999999999" x14ac:dyDescent="0.2">
      <c r="A12" s="110" t="s">
        <v>119</v>
      </c>
      <c r="B12" s="110"/>
      <c r="C12" s="110"/>
      <c r="D12" s="110"/>
      <c r="E12" s="201" t="str">
        <f>[2]ЗАПОЛНИТЬ!H9</f>
        <v>-</v>
      </c>
      <c r="F12" s="628" t="str">
        <f>IF(E12&gt;0,VLOOKUP(E12,'[2]ДовидникКВК(ГОС)'!A$1:B$65536,2,FALSE),"")</f>
        <v>-</v>
      </c>
      <c r="G12" s="628"/>
      <c r="H12" s="628"/>
      <c r="I12" s="628"/>
      <c r="J12" s="628"/>
      <c r="K12" s="628"/>
      <c r="L12" s="628"/>
    </row>
    <row r="13" spans="1:13" s="21" customFormat="1" ht="23.25" customHeight="1" x14ac:dyDescent="0.2">
      <c r="A13" s="110" t="s">
        <v>120</v>
      </c>
      <c r="B13" s="110"/>
      <c r="C13" s="110"/>
      <c r="D13" s="110"/>
      <c r="E13" s="171"/>
      <c r="F13" s="112" t="str">
        <f>IF(E13&gt;0,VLOOKUP(E13,[2]ДовидникКПК!B$1:C$65536,2,FALSE),"")</f>
        <v/>
      </c>
      <c r="G13" s="112"/>
      <c r="H13" s="112"/>
      <c r="I13" s="112"/>
      <c r="J13" s="112"/>
      <c r="K13" s="112"/>
      <c r="L13" s="112"/>
    </row>
    <row r="14" spans="1:13" s="21" customFormat="1" ht="10.199999999999999" x14ac:dyDescent="0.2">
      <c r="A14" s="110" t="s">
        <v>8</v>
      </c>
      <c r="B14" s="110"/>
      <c r="C14" s="110"/>
      <c r="D14" s="110"/>
      <c r="E14" s="117" t="str">
        <f>[2]ЗАПОЛНИТЬ!H10</f>
        <v>10</v>
      </c>
      <c r="F14" s="112" t="str">
        <f>[2]ЗАПОЛНИТЬ!I10</f>
        <v>Орган з питань освіти та науки, молоді</v>
      </c>
      <c r="G14" s="112"/>
      <c r="H14" s="112"/>
      <c r="I14" s="112"/>
      <c r="J14" s="112"/>
      <c r="K14" s="112"/>
      <c r="L14" s="112"/>
    </row>
    <row r="15" spans="1:13" s="21" customFormat="1" ht="43.5" customHeight="1" x14ac:dyDescent="0.2">
      <c r="A15" s="110" t="s">
        <v>121</v>
      </c>
      <c r="B15" s="110"/>
      <c r="C15" s="110"/>
      <c r="D15" s="110"/>
      <c r="E15" s="265" t="s">
        <v>232</v>
      </c>
      <c r="F15" s="112" t="str">
        <f>IF(E15&gt;0,VLOOKUP(E15,[2]ДовидникКФК!A$1:B$65536,2,FALSE),"")</f>
        <v>Позашкільні заклади освіти, заходи із позашкільної роботи з дітьми</v>
      </c>
      <c r="G15" s="112"/>
      <c r="H15" s="112"/>
      <c r="I15" s="112"/>
      <c r="J15" s="112"/>
      <c r="K15" s="112"/>
      <c r="L15" s="112"/>
    </row>
    <row r="16" spans="1:13" s="21" customFormat="1" ht="10.199999999999999" x14ac:dyDescent="0.2">
      <c r="A16" s="121" t="s">
        <v>263</v>
      </c>
    </row>
    <row r="17" spans="1:14" s="21" customFormat="1" ht="10.199999999999999" x14ac:dyDescent="0.2">
      <c r="A17" s="122" t="s">
        <v>10</v>
      </c>
    </row>
    <row r="18" spans="1:14" s="21" customFormat="1" ht="19.5" customHeight="1" thickBot="1" x14ac:dyDescent="0.25">
      <c r="A18" s="346" t="s">
        <v>501</v>
      </c>
      <c r="B18" s="346"/>
      <c r="C18" s="346"/>
      <c r="D18" s="346"/>
      <c r="E18" s="346"/>
      <c r="F18" s="346"/>
      <c r="G18" s="346"/>
      <c r="H18" s="346"/>
      <c r="I18" s="346"/>
      <c r="J18" s="346"/>
      <c r="K18" s="346"/>
      <c r="L18" s="346"/>
    </row>
    <row r="19" spans="1:14" s="21" customFormat="1" ht="11.25" customHeight="1" thickTop="1" thickBot="1" x14ac:dyDescent="0.25">
      <c r="A19" s="29" t="s">
        <v>124</v>
      </c>
      <c r="B19" s="29" t="s">
        <v>125</v>
      </c>
      <c r="C19" s="29" t="s">
        <v>13</v>
      </c>
      <c r="D19" s="29" t="s">
        <v>30</v>
      </c>
      <c r="E19" s="29"/>
      <c r="F19" s="29"/>
      <c r="G19" s="29"/>
      <c r="H19" s="29" t="s">
        <v>82</v>
      </c>
      <c r="I19" s="29"/>
      <c r="J19" s="29"/>
      <c r="K19" s="29"/>
      <c r="L19" s="29"/>
      <c r="M19" s="29" t="s">
        <v>265</v>
      </c>
      <c r="N19" s="347"/>
    </row>
    <row r="20" spans="1:14" s="21" customFormat="1" ht="21.75" customHeight="1" thickTop="1" thickBot="1" x14ac:dyDescent="0.25">
      <c r="A20" s="29"/>
      <c r="B20" s="29"/>
      <c r="C20" s="29"/>
      <c r="D20" s="29" t="s">
        <v>266</v>
      </c>
      <c r="E20" s="29" t="s">
        <v>267</v>
      </c>
      <c r="F20" s="29"/>
      <c r="G20" s="29" t="s">
        <v>268</v>
      </c>
      <c r="H20" s="29" t="s">
        <v>269</v>
      </c>
      <c r="I20" s="29" t="s">
        <v>267</v>
      </c>
      <c r="J20" s="29"/>
      <c r="K20" s="29"/>
      <c r="L20" s="29" t="s">
        <v>268</v>
      </c>
      <c r="M20" s="29"/>
      <c r="N20" s="347"/>
    </row>
    <row r="21" spans="1:14" s="21" customFormat="1" ht="10.5" customHeight="1" thickTop="1" thickBot="1" x14ac:dyDescent="0.25">
      <c r="A21" s="29"/>
      <c r="B21" s="29"/>
      <c r="C21" s="29"/>
      <c r="D21" s="29"/>
      <c r="E21" s="29" t="s">
        <v>135</v>
      </c>
      <c r="F21" s="29" t="s">
        <v>270</v>
      </c>
      <c r="G21" s="29"/>
      <c r="H21" s="29"/>
      <c r="I21" s="29" t="s">
        <v>135</v>
      </c>
      <c r="J21" s="323" t="s">
        <v>271</v>
      </c>
      <c r="K21" s="323"/>
      <c r="L21" s="29"/>
      <c r="M21" s="29"/>
      <c r="N21" s="347"/>
    </row>
    <row r="22" spans="1:14" s="21" customFormat="1" ht="12" customHeight="1" thickTop="1" thickBot="1" x14ac:dyDescent="0.25">
      <c r="A22" s="29"/>
      <c r="B22" s="29"/>
      <c r="C22" s="29"/>
      <c r="D22" s="29"/>
      <c r="E22" s="29"/>
      <c r="F22" s="29"/>
      <c r="G22" s="29"/>
      <c r="H22" s="29"/>
      <c r="I22" s="29"/>
      <c r="J22" s="29" t="s">
        <v>272</v>
      </c>
      <c r="K22" s="29" t="s">
        <v>273</v>
      </c>
      <c r="L22" s="29"/>
      <c r="M22" s="29"/>
      <c r="N22" s="347"/>
    </row>
    <row r="23" spans="1:14" s="21" customFormat="1" ht="12" customHeight="1" thickTop="1" thickBot="1" x14ac:dyDescent="0.25">
      <c r="A23" s="29"/>
      <c r="B23" s="29"/>
      <c r="C23" s="29"/>
      <c r="D23" s="29"/>
      <c r="E23" s="29"/>
      <c r="F23" s="29"/>
      <c r="G23" s="29"/>
      <c r="H23" s="29"/>
      <c r="I23" s="29"/>
      <c r="J23" s="29"/>
      <c r="K23" s="29"/>
      <c r="L23" s="29"/>
      <c r="M23" s="29"/>
      <c r="N23" s="347"/>
    </row>
    <row r="24" spans="1:14" s="21" customFormat="1" ht="9.75" customHeight="1" thickTop="1" thickBot="1" x14ac:dyDescent="0.25">
      <c r="A24" s="29"/>
      <c r="B24" s="29"/>
      <c r="C24" s="29"/>
      <c r="D24" s="29"/>
      <c r="E24" s="29"/>
      <c r="F24" s="29"/>
      <c r="G24" s="29"/>
      <c r="H24" s="29"/>
      <c r="I24" s="29"/>
      <c r="J24" s="29"/>
      <c r="K24" s="29"/>
      <c r="L24" s="29"/>
      <c r="M24" s="29"/>
      <c r="N24" s="347"/>
    </row>
    <row r="25" spans="1:14" s="21" customFormat="1" ht="11.4" thickTop="1" thickBot="1" x14ac:dyDescent="0.25">
      <c r="A25" s="78">
        <v>1</v>
      </c>
      <c r="B25" s="78">
        <v>2</v>
      </c>
      <c r="C25" s="78">
        <v>3</v>
      </c>
      <c r="D25" s="78">
        <v>4</v>
      </c>
      <c r="E25" s="78">
        <v>5</v>
      </c>
      <c r="F25" s="78">
        <v>6</v>
      </c>
      <c r="G25" s="78">
        <v>7</v>
      </c>
      <c r="H25" s="78">
        <v>8</v>
      </c>
      <c r="I25" s="78">
        <v>9</v>
      </c>
      <c r="J25" s="78">
        <v>10</v>
      </c>
      <c r="K25" s="78">
        <v>11</v>
      </c>
      <c r="L25" s="78">
        <v>12</v>
      </c>
      <c r="M25" s="78">
        <v>13</v>
      </c>
      <c r="N25" s="347"/>
    </row>
    <row r="26" spans="1:14" s="21" customFormat="1" ht="12.6" thickTop="1" thickBot="1" x14ac:dyDescent="0.25">
      <c r="A26" s="68" t="s">
        <v>274</v>
      </c>
      <c r="B26" s="68" t="s">
        <v>144</v>
      </c>
      <c r="C26" s="324" t="s">
        <v>145</v>
      </c>
      <c r="D26" s="325">
        <v>0</v>
      </c>
      <c r="E26" s="325">
        <v>0</v>
      </c>
      <c r="F26" s="82">
        <v>0</v>
      </c>
      <c r="G26" s="82">
        <v>0</v>
      </c>
      <c r="H26" s="325">
        <v>0</v>
      </c>
      <c r="I26" s="325">
        <v>0</v>
      </c>
      <c r="J26" s="82">
        <v>0</v>
      </c>
      <c r="K26" s="326" t="s">
        <v>144</v>
      </c>
      <c r="L26" s="82" t="s">
        <v>47</v>
      </c>
      <c r="M26" s="327" t="s">
        <v>144</v>
      </c>
      <c r="N26" s="347"/>
    </row>
    <row r="27" spans="1:14" s="21" customFormat="1" ht="14.4" thickTop="1" thickBot="1" x14ac:dyDescent="0.25">
      <c r="A27" s="31" t="s">
        <v>275</v>
      </c>
      <c r="B27" s="31" t="s">
        <v>144</v>
      </c>
      <c r="C27" s="324" t="s">
        <v>147</v>
      </c>
      <c r="D27" s="325">
        <f>D28+D63</f>
        <v>0</v>
      </c>
      <c r="E27" s="325">
        <f t="shared" ref="E27:L27" si="0">E28+E63</f>
        <v>0</v>
      </c>
      <c r="F27" s="325">
        <f t="shared" si="0"/>
        <v>0</v>
      </c>
      <c r="G27" s="325">
        <f t="shared" si="0"/>
        <v>0</v>
      </c>
      <c r="H27" s="325">
        <f t="shared" si="0"/>
        <v>0</v>
      </c>
      <c r="I27" s="325">
        <f t="shared" si="0"/>
        <v>0</v>
      </c>
      <c r="J27" s="325">
        <f t="shared" si="0"/>
        <v>0</v>
      </c>
      <c r="K27" s="325">
        <f t="shared" si="0"/>
        <v>0</v>
      </c>
      <c r="L27" s="325">
        <f t="shared" si="0"/>
        <v>0</v>
      </c>
      <c r="M27" s="325">
        <f>M28+M63</f>
        <v>0</v>
      </c>
      <c r="N27" s="347"/>
    </row>
    <row r="28" spans="1:14" s="21" customFormat="1" ht="21.6" thickTop="1" thickBot="1" x14ac:dyDescent="0.25">
      <c r="A28" s="64" t="s">
        <v>276</v>
      </c>
      <c r="B28" s="68">
        <v>2000</v>
      </c>
      <c r="C28" s="128" t="s">
        <v>149</v>
      </c>
      <c r="D28" s="325">
        <f>D29+D34+D51+D54+D58+D62</f>
        <v>0</v>
      </c>
      <c r="E28" s="325">
        <f t="shared" ref="E28:M28" si="1">E29+E34+E51+E54+E58+E62</f>
        <v>0</v>
      </c>
      <c r="F28" s="325">
        <f t="shared" si="1"/>
        <v>0</v>
      </c>
      <c r="G28" s="325">
        <f t="shared" si="1"/>
        <v>0</v>
      </c>
      <c r="H28" s="325">
        <f t="shared" si="1"/>
        <v>0</v>
      </c>
      <c r="I28" s="325">
        <f t="shared" si="1"/>
        <v>0</v>
      </c>
      <c r="J28" s="325">
        <f t="shared" si="1"/>
        <v>0</v>
      </c>
      <c r="K28" s="325">
        <f t="shared" si="1"/>
        <v>0</v>
      </c>
      <c r="L28" s="325">
        <f t="shared" si="1"/>
        <v>0</v>
      </c>
      <c r="M28" s="325">
        <f t="shared" si="1"/>
        <v>0</v>
      </c>
      <c r="N28" s="349"/>
    </row>
    <row r="29" spans="1:14" s="21" customFormat="1" ht="11.4" thickTop="1" thickBot="1" x14ac:dyDescent="0.25">
      <c r="A29" s="138" t="s">
        <v>161</v>
      </c>
      <c r="B29" s="64">
        <v>2100</v>
      </c>
      <c r="C29" s="128" t="s">
        <v>151</v>
      </c>
      <c r="D29" s="325">
        <f>D30+D33</f>
        <v>0</v>
      </c>
      <c r="E29" s="325">
        <f t="shared" ref="E29:M29" si="2">E30+E33</f>
        <v>0</v>
      </c>
      <c r="F29" s="325">
        <f t="shared" si="2"/>
        <v>0</v>
      </c>
      <c r="G29" s="325">
        <f t="shared" si="2"/>
        <v>0</v>
      </c>
      <c r="H29" s="325">
        <f t="shared" si="2"/>
        <v>0</v>
      </c>
      <c r="I29" s="325">
        <f t="shared" si="2"/>
        <v>0</v>
      </c>
      <c r="J29" s="325">
        <f t="shared" si="2"/>
        <v>0</v>
      </c>
      <c r="K29" s="325">
        <f t="shared" si="2"/>
        <v>0</v>
      </c>
      <c r="L29" s="325">
        <f t="shared" si="2"/>
        <v>0</v>
      </c>
      <c r="M29" s="325">
        <f t="shared" si="2"/>
        <v>0</v>
      </c>
      <c r="N29" s="347"/>
    </row>
    <row r="30" spans="1:14" s="21" customFormat="1" ht="11.4" thickTop="1" thickBot="1" x14ac:dyDescent="0.25">
      <c r="A30" s="134" t="s">
        <v>163</v>
      </c>
      <c r="B30" s="135">
        <v>2110</v>
      </c>
      <c r="C30" s="216" t="s">
        <v>153</v>
      </c>
      <c r="D30" s="350">
        <f>SUM(D31:D32)</f>
        <v>0</v>
      </c>
      <c r="E30" s="350">
        <f t="shared" ref="E30:L30" si="3">SUM(E31:E32)</f>
        <v>0</v>
      </c>
      <c r="F30" s="350">
        <f t="shared" si="3"/>
        <v>0</v>
      </c>
      <c r="G30" s="350">
        <f t="shared" si="3"/>
        <v>0</v>
      </c>
      <c r="H30" s="350">
        <f t="shared" si="3"/>
        <v>0</v>
      </c>
      <c r="I30" s="350">
        <f t="shared" si="3"/>
        <v>0</v>
      </c>
      <c r="J30" s="350">
        <f t="shared" si="3"/>
        <v>0</v>
      </c>
      <c r="K30" s="350">
        <f t="shared" si="3"/>
        <v>0</v>
      </c>
      <c r="L30" s="350">
        <f t="shared" si="3"/>
        <v>0</v>
      </c>
      <c r="M30" s="350">
        <f>SUM(M31:M32)</f>
        <v>0</v>
      </c>
      <c r="N30" s="347"/>
    </row>
    <row r="31" spans="1:14" s="21" customFormat="1" ht="11.4" thickTop="1" thickBot="1" x14ac:dyDescent="0.25">
      <c r="A31" s="136" t="s">
        <v>164</v>
      </c>
      <c r="B31" s="125">
        <v>2111</v>
      </c>
      <c r="C31" s="248" t="s">
        <v>155</v>
      </c>
      <c r="D31" s="81">
        <v>0</v>
      </c>
      <c r="E31" s="81">
        <v>0</v>
      </c>
      <c r="F31" s="81">
        <v>0</v>
      </c>
      <c r="G31" s="81">
        <v>0</v>
      </c>
      <c r="H31" s="81">
        <v>0</v>
      </c>
      <c r="I31" s="325">
        <f>SUM(J31:K31)</f>
        <v>0</v>
      </c>
      <c r="J31" s="81">
        <v>0</v>
      </c>
      <c r="K31" s="81">
        <v>0</v>
      </c>
      <c r="L31" s="81">
        <v>0</v>
      </c>
      <c r="M31" s="82">
        <f>I31</f>
        <v>0</v>
      </c>
      <c r="N31" s="347"/>
    </row>
    <row r="32" spans="1:14" s="21" customFormat="1" ht="11.4" thickTop="1" thickBot="1" x14ac:dyDescent="0.25">
      <c r="A32" s="136" t="s">
        <v>165</v>
      </c>
      <c r="B32" s="125">
        <v>2112</v>
      </c>
      <c r="C32" s="248" t="s">
        <v>157</v>
      </c>
      <c r="D32" s="81">
        <v>0</v>
      </c>
      <c r="E32" s="81">
        <v>0</v>
      </c>
      <c r="F32" s="81">
        <v>0</v>
      </c>
      <c r="G32" s="81">
        <v>0</v>
      </c>
      <c r="H32" s="81">
        <v>0</v>
      </c>
      <c r="I32" s="325">
        <f>SUM(J32:K32)</f>
        <v>0</v>
      </c>
      <c r="J32" s="81">
        <v>0</v>
      </c>
      <c r="K32" s="81">
        <v>0</v>
      </c>
      <c r="L32" s="81">
        <v>0</v>
      </c>
      <c r="M32" s="82">
        <f>I32</f>
        <v>0</v>
      </c>
      <c r="N32" s="347"/>
    </row>
    <row r="33" spans="1:14" s="21" customFormat="1" ht="12" thickTop="1" thickBot="1" x14ac:dyDescent="0.3">
      <c r="A33" s="137" t="s">
        <v>277</v>
      </c>
      <c r="B33" s="135">
        <v>2120</v>
      </c>
      <c r="C33" s="216" t="s">
        <v>160</v>
      </c>
      <c r="D33" s="351">
        <v>0</v>
      </c>
      <c r="E33" s="351">
        <v>0</v>
      </c>
      <c r="F33" s="351">
        <v>0</v>
      </c>
      <c r="G33" s="351">
        <v>0</v>
      </c>
      <c r="H33" s="351">
        <v>0</v>
      </c>
      <c r="I33" s="352">
        <f>SUM(J33:K33)</f>
        <v>0</v>
      </c>
      <c r="J33" s="351">
        <v>0</v>
      </c>
      <c r="K33" s="351">
        <v>0</v>
      </c>
      <c r="L33" s="351">
        <v>0</v>
      </c>
      <c r="M33" s="350">
        <f>I33</f>
        <v>0</v>
      </c>
      <c r="N33" s="347"/>
    </row>
    <row r="34" spans="1:14" s="21" customFormat="1" ht="12" thickTop="1" thickBot="1" x14ac:dyDescent="0.3">
      <c r="A34" s="138" t="s">
        <v>167</v>
      </c>
      <c r="B34" s="64">
        <v>2200</v>
      </c>
      <c r="C34" s="128" t="s">
        <v>162</v>
      </c>
      <c r="D34" s="352">
        <f>SUM(D35:D41)+D48</f>
        <v>0</v>
      </c>
      <c r="E34" s="352">
        <f t="shared" ref="E34:M34" si="4">SUM(E35:E41)+E48</f>
        <v>0</v>
      </c>
      <c r="F34" s="352">
        <f t="shared" si="4"/>
        <v>0</v>
      </c>
      <c r="G34" s="352">
        <f t="shared" si="4"/>
        <v>0</v>
      </c>
      <c r="H34" s="352">
        <f t="shared" si="4"/>
        <v>0</v>
      </c>
      <c r="I34" s="352">
        <f t="shared" si="4"/>
        <v>0</v>
      </c>
      <c r="J34" s="352">
        <f t="shared" si="4"/>
        <v>0</v>
      </c>
      <c r="K34" s="352">
        <f t="shared" si="4"/>
        <v>0</v>
      </c>
      <c r="L34" s="352">
        <f t="shared" si="4"/>
        <v>0</v>
      </c>
      <c r="M34" s="352">
        <f t="shared" si="4"/>
        <v>0</v>
      </c>
      <c r="N34" s="349"/>
    </row>
    <row r="35" spans="1:14" s="21" customFormat="1" ht="12" thickTop="1" thickBot="1" x14ac:dyDescent="0.3">
      <c r="A35" s="134" t="s">
        <v>168</v>
      </c>
      <c r="B35" s="135">
        <v>2210</v>
      </c>
      <c r="C35" s="135">
        <v>100</v>
      </c>
      <c r="D35" s="351">
        <v>0</v>
      </c>
      <c r="E35" s="351">
        <v>0</v>
      </c>
      <c r="F35" s="351">
        <v>0</v>
      </c>
      <c r="G35" s="351">
        <v>0</v>
      </c>
      <c r="H35" s="351">
        <v>0</v>
      </c>
      <c r="I35" s="352">
        <f t="shared" ref="I35:I40" si="5">SUM(J35:K35)</f>
        <v>0</v>
      </c>
      <c r="J35" s="351">
        <v>0</v>
      </c>
      <c r="K35" s="351">
        <v>0</v>
      </c>
      <c r="L35" s="351">
        <v>0</v>
      </c>
      <c r="M35" s="350">
        <f t="shared" ref="M35:M40" si="6">I35</f>
        <v>0</v>
      </c>
      <c r="N35" s="347"/>
    </row>
    <row r="36" spans="1:14" s="21" customFormat="1" ht="12" thickTop="1" thickBot="1" x14ac:dyDescent="0.3">
      <c r="A36" s="134" t="s">
        <v>169</v>
      </c>
      <c r="B36" s="135">
        <v>2220</v>
      </c>
      <c r="C36" s="135">
        <v>110</v>
      </c>
      <c r="D36" s="351">
        <v>0</v>
      </c>
      <c r="E36" s="351">
        <v>0</v>
      </c>
      <c r="F36" s="351">
        <v>0</v>
      </c>
      <c r="G36" s="351">
        <v>0</v>
      </c>
      <c r="H36" s="351">
        <v>0</v>
      </c>
      <c r="I36" s="352">
        <f t="shared" si="5"/>
        <v>0</v>
      </c>
      <c r="J36" s="351">
        <v>0</v>
      </c>
      <c r="K36" s="351">
        <v>0</v>
      </c>
      <c r="L36" s="351">
        <v>0</v>
      </c>
      <c r="M36" s="350">
        <f t="shared" si="6"/>
        <v>0</v>
      </c>
      <c r="N36" s="347"/>
    </row>
    <row r="37" spans="1:14" s="21" customFormat="1" ht="12" thickTop="1" thickBot="1" x14ac:dyDescent="0.3">
      <c r="A37" s="134" t="s">
        <v>170</v>
      </c>
      <c r="B37" s="135">
        <v>2230</v>
      </c>
      <c r="C37" s="135">
        <v>120</v>
      </c>
      <c r="D37" s="351">
        <v>0</v>
      </c>
      <c r="E37" s="351">
        <v>0</v>
      </c>
      <c r="F37" s="351">
        <v>0</v>
      </c>
      <c r="G37" s="351">
        <v>0</v>
      </c>
      <c r="H37" s="351">
        <v>0</v>
      </c>
      <c r="I37" s="352">
        <f t="shared" si="5"/>
        <v>0</v>
      </c>
      <c r="J37" s="351">
        <v>0</v>
      </c>
      <c r="K37" s="351">
        <v>0</v>
      </c>
      <c r="L37" s="351">
        <v>0</v>
      </c>
      <c r="M37" s="350">
        <f t="shared" si="6"/>
        <v>0</v>
      </c>
      <c r="N37" s="347"/>
    </row>
    <row r="38" spans="1:14" s="21" customFormat="1" ht="12" thickTop="1" thickBot="1" x14ac:dyDescent="0.3">
      <c r="A38" s="134" t="s">
        <v>171</v>
      </c>
      <c r="B38" s="135">
        <v>2240</v>
      </c>
      <c r="C38" s="135">
        <v>130</v>
      </c>
      <c r="D38" s="351">
        <v>0</v>
      </c>
      <c r="E38" s="351">
        <v>0</v>
      </c>
      <c r="F38" s="351">
        <v>0</v>
      </c>
      <c r="G38" s="351">
        <v>0</v>
      </c>
      <c r="H38" s="351">
        <v>0</v>
      </c>
      <c r="I38" s="352">
        <f t="shared" si="5"/>
        <v>0</v>
      </c>
      <c r="J38" s="351">
        <v>0</v>
      </c>
      <c r="K38" s="351">
        <v>0</v>
      </c>
      <c r="L38" s="351">
        <v>0</v>
      </c>
      <c r="M38" s="350">
        <f t="shared" si="6"/>
        <v>0</v>
      </c>
      <c r="N38" s="347"/>
    </row>
    <row r="39" spans="1:14" s="21" customFormat="1" ht="12.75" customHeight="1" thickTop="1" thickBot="1" x14ac:dyDescent="0.3">
      <c r="A39" s="134" t="s">
        <v>172</v>
      </c>
      <c r="B39" s="135">
        <v>2250</v>
      </c>
      <c r="C39" s="135">
        <v>140</v>
      </c>
      <c r="D39" s="351">
        <v>0</v>
      </c>
      <c r="E39" s="351">
        <v>0</v>
      </c>
      <c r="F39" s="351">
        <v>0</v>
      </c>
      <c r="G39" s="351">
        <v>0</v>
      </c>
      <c r="H39" s="351">
        <v>0</v>
      </c>
      <c r="I39" s="352">
        <f t="shared" si="5"/>
        <v>0</v>
      </c>
      <c r="J39" s="351">
        <v>0</v>
      </c>
      <c r="K39" s="351">
        <v>0</v>
      </c>
      <c r="L39" s="351">
        <v>0</v>
      </c>
      <c r="M39" s="350">
        <f t="shared" si="6"/>
        <v>0</v>
      </c>
      <c r="N39" s="349"/>
    </row>
    <row r="40" spans="1:14" s="21" customFormat="1" ht="12" thickTop="1" thickBot="1" x14ac:dyDescent="0.3">
      <c r="A40" s="137" t="s">
        <v>173</v>
      </c>
      <c r="B40" s="135">
        <v>2260</v>
      </c>
      <c r="C40" s="135">
        <v>150</v>
      </c>
      <c r="D40" s="351">
        <v>0</v>
      </c>
      <c r="E40" s="351">
        <v>0</v>
      </c>
      <c r="F40" s="351">
        <v>0</v>
      </c>
      <c r="G40" s="351">
        <v>0</v>
      </c>
      <c r="H40" s="351">
        <v>0</v>
      </c>
      <c r="I40" s="352">
        <f t="shared" si="5"/>
        <v>0</v>
      </c>
      <c r="J40" s="351">
        <v>0</v>
      </c>
      <c r="K40" s="351">
        <v>0</v>
      </c>
      <c r="L40" s="351">
        <v>0</v>
      </c>
      <c r="M40" s="350">
        <f t="shared" si="6"/>
        <v>0</v>
      </c>
    </row>
    <row r="41" spans="1:14" s="21" customFormat="1" ht="11.4" thickTop="1" thickBot="1" x14ac:dyDescent="0.25">
      <c r="A41" s="137" t="s">
        <v>278</v>
      </c>
      <c r="B41" s="135">
        <v>2270</v>
      </c>
      <c r="C41" s="135">
        <v>160</v>
      </c>
      <c r="D41" s="350">
        <f t="shared" ref="D41:M41" si="7">SUM(D42:D47)</f>
        <v>0</v>
      </c>
      <c r="E41" s="350">
        <f t="shared" si="7"/>
        <v>0</v>
      </c>
      <c r="F41" s="350">
        <f t="shared" si="7"/>
        <v>0</v>
      </c>
      <c r="G41" s="350">
        <f t="shared" si="7"/>
        <v>0</v>
      </c>
      <c r="H41" s="350">
        <f t="shared" si="7"/>
        <v>0</v>
      </c>
      <c r="I41" s="350">
        <f t="shared" si="7"/>
        <v>0</v>
      </c>
      <c r="J41" s="350">
        <f t="shared" si="7"/>
        <v>0</v>
      </c>
      <c r="K41" s="350">
        <f t="shared" si="7"/>
        <v>0</v>
      </c>
      <c r="L41" s="350">
        <f t="shared" si="7"/>
        <v>0</v>
      </c>
      <c r="M41" s="350">
        <f t="shared" si="7"/>
        <v>0</v>
      </c>
    </row>
    <row r="42" spans="1:14" s="21" customFormat="1" ht="11.4" thickTop="1" thickBot="1" x14ac:dyDescent="0.25">
      <c r="A42" s="136" t="s">
        <v>175</v>
      </c>
      <c r="B42" s="125">
        <v>2271</v>
      </c>
      <c r="C42" s="125">
        <v>170</v>
      </c>
      <c r="D42" s="81">
        <v>0</v>
      </c>
      <c r="E42" s="81">
        <v>0</v>
      </c>
      <c r="F42" s="81">
        <v>0</v>
      </c>
      <c r="G42" s="81">
        <v>0</v>
      </c>
      <c r="H42" s="81">
        <v>0</v>
      </c>
      <c r="I42" s="82">
        <f t="shared" ref="I42:I47" si="8">SUM(J42:K42)</f>
        <v>0</v>
      </c>
      <c r="J42" s="81">
        <v>0</v>
      </c>
      <c r="K42" s="81">
        <v>0</v>
      </c>
      <c r="L42" s="81">
        <v>0</v>
      </c>
      <c r="M42" s="82">
        <f t="shared" ref="M42:M47" si="9">I42</f>
        <v>0</v>
      </c>
    </row>
    <row r="43" spans="1:14" s="21" customFormat="1" ht="11.4" thickTop="1" thickBot="1" x14ac:dyDescent="0.25">
      <c r="A43" s="136" t="s">
        <v>176</v>
      </c>
      <c r="B43" s="125">
        <v>2272</v>
      </c>
      <c r="C43" s="125">
        <v>180</v>
      </c>
      <c r="D43" s="81">
        <v>0</v>
      </c>
      <c r="E43" s="81">
        <v>0</v>
      </c>
      <c r="F43" s="81">
        <v>0</v>
      </c>
      <c r="G43" s="81">
        <v>0</v>
      </c>
      <c r="H43" s="81">
        <v>0</v>
      </c>
      <c r="I43" s="82">
        <f t="shared" si="8"/>
        <v>0</v>
      </c>
      <c r="J43" s="81">
        <v>0</v>
      </c>
      <c r="K43" s="81">
        <v>0</v>
      </c>
      <c r="L43" s="81">
        <v>0</v>
      </c>
      <c r="M43" s="82">
        <f t="shared" si="9"/>
        <v>0</v>
      </c>
    </row>
    <row r="44" spans="1:14" s="21" customFormat="1" ht="11.4" thickTop="1" thickBot="1" x14ac:dyDescent="0.25">
      <c r="A44" s="136" t="s">
        <v>177</v>
      </c>
      <c r="B44" s="125">
        <v>2273</v>
      </c>
      <c r="C44" s="125">
        <v>190</v>
      </c>
      <c r="D44" s="81">
        <v>0</v>
      </c>
      <c r="E44" s="81">
        <v>0</v>
      </c>
      <c r="F44" s="81">
        <v>0</v>
      </c>
      <c r="G44" s="81">
        <v>0</v>
      </c>
      <c r="H44" s="81">
        <v>0</v>
      </c>
      <c r="I44" s="82">
        <f t="shared" si="8"/>
        <v>0</v>
      </c>
      <c r="J44" s="81">
        <v>0</v>
      </c>
      <c r="K44" s="81">
        <v>0</v>
      </c>
      <c r="L44" s="81">
        <v>0</v>
      </c>
      <c r="M44" s="82">
        <f t="shared" si="9"/>
        <v>0</v>
      </c>
    </row>
    <row r="45" spans="1:14" s="21" customFormat="1" ht="11.4" thickTop="1" thickBot="1" x14ac:dyDescent="0.25">
      <c r="A45" s="136" t="s">
        <v>178</v>
      </c>
      <c r="B45" s="125">
        <v>2274</v>
      </c>
      <c r="C45" s="125">
        <v>200</v>
      </c>
      <c r="D45" s="81">
        <v>0</v>
      </c>
      <c r="E45" s="81">
        <v>0</v>
      </c>
      <c r="F45" s="81">
        <v>0</v>
      </c>
      <c r="G45" s="81">
        <v>0</v>
      </c>
      <c r="H45" s="81">
        <v>0</v>
      </c>
      <c r="I45" s="82">
        <f t="shared" si="8"/>
        <v>0</v>
      </c>
      <c r="J45" s="81">
        <v>0</v>
      </c>
      <c r="K45" s="81">
        <v>0</v>
      </c>
      <c r="L45" s="81">
        <v>0</v>
      </c>
      <c r="M45" s="82">
        <f t="shared" si="9"/>
        <v>0</v>
      </c>
    </row>
    <row r="46" spans="1:14" s="21" customFormat="1" ht="11.4" thickTop="1" thickBot="1" x14ac:dyDescent="0.25">
      <c r="A46" s="136" t="s">
        <v>179</v>
      </c>
      <c r="B46" s="125">
        <v>2275</v>
      </c>
      <c r="C46" s="125">
        <v>210</v>
      </c>
      <c r="D46" s="81">
        <v>0</v>
      </c>
      <c r="E46" s="81">
        <v>0</v>
      </c>
      <c r="F46" s="81">
        <v>0</v>
      </c>
      <c r="G46" s="81">
        <v>0</v>
      </c>
      <c r="H46" s="81">
        <v>0</v>
      </c>
      <c r="I46" s="82">
        <f t="shared" si="8"/>
        <v>0</v>
      </c>
      <c r="J46" s="81">
        <v>0</v>
      </c>
      <c r="K46" s="81">
        <v>0</v>
      </c>
      <c r="L46" s="81">
        <v>0</v>
      </c>
      <c r="M46" s="82">
        <f t="shared" si="9"/>
        <v>0</v>
      </c>
    </row>
    <row r="47" spans="1:14" s="21" customFormat="1" ht="11.4" thickTop="1" thickBot="1" x14ac:dyDescent="0.25">
      <c r="A47" s="136" t="s">
        <v>180</v>
      </c>
      <c r="B47" s="125">
        <v>2276</v>
      </c>
      <c r="C47" s="125">
        <v>220</v>
      </c>
      <c r="D47" s="81">
        <v>0</v>
      </c>
      <c r="E47" s="81">
        <v>0</v>
      </c>
      <c r="F47" s="81">
        <v>0</v>
      </c>
      <c r="G47" s="81">
        <v>0</v>
      </c>
      <c r="H47" s="81">
        <v>0</v>
      </c>
      <c r="I47" s="82">
        <f t="shared" si="8"/>
        <v>0</v>
      </c>
      <c r="J47" s="81">
        <v>0</v>
      </c>
      <c r="K47" s="81">
        <v>0</v>
      </c>
      <c r="L47" s="81">
        <v>0</v>
      </c>
      <c r="M47" s="82">
        <f t="shared" si="9"/>
        <v>0</v>
      </c>
    </row>
    <row r="48" spans="1:14" s="21" customFormat="1" ht="13.5" customHeight="1" thickTop="1" thickBot="1" x14ac:dyDescent="0.25">
      <c r="A48" s="137" t="s">
        <v>181</v>
      </c>
      <c r="B48" s="135">
        <v>2280</v>
      </c>
      <c r="C48" s="135">
        <v>230</v>
      </c>
      <c r="D48" s="350">
        <f>SUM(D49:D50)</f>
        <v>0</v>
      </c>
      <c r="E48" s="350">
        <f t="shared" ref="E48:M48" si="10">SUM(E49:E50)</f>
        <v>0</v>
      </c>
      <c r="F48" s="350">
        <f t="shared" si="10"/>
        <v>0</v>
      </c>
      <c r="G48" s="350">
        <f t="shared" si="10"/>
        <v>0</v>
      </c>
      <c r="H48" s="350">
        <f t="shared" si="10"/>
        <v>0</v>
      </c>
      <c r="I48" s="350">
        <f t="shared" si="10"/>
        <v>0</v>
      </c>
      <c r="J48" s="350">
        <f t="shared" si="10"/>
        <v>0</v>
      </c>
      <c r="K48" s="350">
        <f t="shared" si="10"/>
        <v>0</v>
      </c>
      <c r="L48" s="350">
        <f t="shared" si="10"/>
        <v>0</v>
      </c>
      <c r="M48" s="350">
        <f t="shared" si="10"/>
        <v>0</v>
      </c>
    </row>
    <row r="49" spans="1:14" s="21" customFormat="1" ht="13.5" customHeight="1" thickTop="1" thickBot="1" x14ac:dyDescent="0.25">
      <c r="A49" s="139" t="s">
        <v>182</v>
      </c>
      <c r="B49" s="125">
        <v>2281</v>
      </c>
      <c r="C49" s="125">
        <v>240</v>
      </c>
      <c r="D49" s="81">
        <v>0</v>
      </c>
      <c r="E49" s="81">
        <v>0</v>
      </c>
      <c r="F49" s="81">
        <v>0</v>
      </c>
      <c r="G49" s="81">
        <v>0</v>
      </c>
      <c r="H49" s="81">
        <v>0</v>
      </c>
      <c r="I49" s="82">
        <f>SUM(J49:K49)</f>
        <v>0</v>
      </c>
      <c r="J49" s="81">
        <v>0</v>
      </c>
      <c r="K49" s="81">
        <v>0</v>
      </c>
      <c r="L49" s="81">
        <v>0</v>
      </c>
      <c r="M49" s="81">
        <f>I49</f>
        <v>0</v>
      </c>
    </row>
    <row r="50" spans="1:14" s="21" customFormat="1" ht="13.5" customHeight="1" thickTop="1" thickBot="1" x14ac:dyDescent="0.25">
      <c r="A50" s="139" t="s">
        <v>183</v>
      </c>
      <c r="B50" s="125">
        <v>2282</v>
      </c>
      <c r="C50" s="125">
        <v>250</v>
      </c>
      <c r="D50" s="81">
        <v>0</v>
      </c>
      <c r="E50" s="81">
        <v>0</v>
      </c>
      <c r="F50" s="81">
        <v>0</v>
      </c>
      <c r="G50" s="81">
        <v>0</v>
      </c>
      <c r="H50" s="81">
        <v>0</v>
      </c>
      <c r="I50" s="82">
        <f>SUM(J50:K50)</f>
        <v>0</v>
      </c>
      <c r="J50" s="81">
        <v>0</v>
      </c>
      <c r="K50" s="81">
        <v>0</v>
      </c>
      <c r="L50" s="81">
        <v>0</v>
      </c>
      <c r="M50" s="81">
        <f>I50</f>
        <v>0</v>
      </c>
    </row>
    <row r="51" spans="1:14" s="21" customFormat="1" ht="11.4" thickTop="1" thickBot="1" x14ac:dyDescent="0.25">
      <c r="A51" s="133" t="s">
        <v>279</v>
      </c>
      <c r="B51" s="64">
        <v>2400</v>
      </c>
      <c r="C51" s="64">
        <v>260</v>
      </c>
      <c r="D51" s="325">
        <f>SUM(D52:D53)</f>
        <v>0</v>
      </c>
      <c r="E51" s="325">
        <f t="shared" ref="E51:M51" si="11">SUM(E52:E53)</f>
        <v>0</v>
      </c>
      <c r="F51" s="325">
        <f t="shared" si="11"/>
        <v>0</v>
      </c>
      <c r="G51" s="325">
        <f t="shared" si="11"/>
        <v>0</v>
      </c>
      <c r="H51" s="325">
        <f t="shared" si="11"/>
        <v>0</v>
      </c>
      <c r="I51" s="325">
        <f t="shared" si="11"/>
        <v>0</v>
      </c>
      <c r="J51" s="325">
        <f t="shared" si="11"/>
        <v>0</v>
      </c>
      <c r="K51" s="325">
        <f t="shared" si="11"/>
        <v>0</v>
      </c>
      <c r="L51" s="325">
        <f t="shared" si="11"/>
        <v>0</v>
      </c>
      <c r="M51" s="325">
        <f t="shared" si="11"/>
        <v>0</v>
      </c>
    </row>
    <row r="52" spans="1:14" s="21" customFormat="1" ht="12" thickTop="1" thickBot="1" x14ac:dyDescent="0.3">
      <c r="A52" s="134" t="s">
        <v>185</v>
      </c>
      <c r="B52" s="135">
        <v>2410</v>
      </c>
      <c r="C52" s="135">
        <v>270</v>
      </c>
      <c r="D52" s="351">
        <v>0</v>
      </c>
      <c r="E52" s="351">
        <v>0</v>
      </c>
      <c r="F52" s="351">
        <v>0</v>
      </c>
      <c r="G52" s="351">
        <v>0</v>
      </c>
      <c r="H52" s="351">
        <v>0</v>
      </c>
      <c r="I52" s="352">
        <f>SUM(J52:K52)</f>
        <v>0</v>
      </c>
      <c r="J52" s="351">
        <v>0</v>
      </c>
      <c r="K52" s="351">
        <v>0</v>
      </c>
      <c r="L52" s="351">
        <v>0</v>
      </c>
      <c r="M52" s="350">
        <f>I52</f>
        <v>0</v>
      </c>
    </row>
    <row r="53" spans="1:14" s="21" customFormat="1" ht="12" thickTop="1" thickBot="1" x14ac:dyDescent="0.3">
      <c r="A53" s="134" t="s">
        <v>186</v>
      </c>
      <c r="B53" s="135">
        <v>2420</v>
      </c>
      <c r="C53" s="135">
        <v>280</v>
      </c>
      <c r="D53" s="353">
        <v>0</v>
      </c>
      <c r="E53" s="353">
        <v>0</v>
      </c>
      <c r="F53" s="353">
        <v>0</v>
      </c>
      <c r="G53" s="353">
        <v>0</v>
      </c>
      <c r="H53" s="353">
        <v>0</v>
      </c>
      <c r="I53" s="352">
        <f>SUM(J53:K53)</f>
        <v>0</v>
      </c>
      <c r="J53" s="353">
        <v>0</v>
      </c>
      <c r="K53" s="353">
        <v>0</v>
      </c>
      <c r="L53" s="353">
        <v>0</v>
      </c>
      <c r="M53" s="350">
        <f>I53</f>
        <v>0</v>
      </c>
    </row>
    <row r="54" spans="1:14" s="21" customFormat="1" ht="11.4" thickTop="1" thickBot="1" x14ac:dyDescent="0.25">
      <c r="A54" s="133" t="s">
        <v>187</v>
      </c>
      <c r="B54" s="64">
        <v>2600</v>
      </c>
      <c r="C54" s="64">
        <v>290</v>
      </c>
      <c r="D54" s="325">
        <f>SUM(D55:D57)</f>
        <v>0</v>
      </c>
      <c r="E54" s="325">
        <f t="shared" ref="E54:M54" si="12">SUM(E55:E57)</f>
        <v>0</v>
      </c>
      <c r="F54" s="325">
        <f t="shared" si="12"/>
        <v>0</v>
      </c>
      <c r="G54" s="325">
        <f t="shared" si="12"/>
        <v>0</v>
      </c>
      <c r="H54" s="325">
        <f t="shared" si="12"/>
        <v>0</v>
      </c>
      <c r="I54" s="325">
        <f t="shared" si="12"/>
        <v>0</v>
      </c>
      <c r="J54" s="325">
        <f t="shared" si="12"/>
        <v>0</v>
      </c>
      <c r="K54" s="325">
        <f t="shared" si="12"/>
        <v>0</v>
      </c>
      <c r="L54" s="325">
        <f t="shared" si="12"/>
        <v>0</v>
      </c>
      <c r="M54" s="325">
        <f t="shared" si="12"/>
        <v>0</v>
      </c>
    </row>
    <row r="55" spans="1:14" s="21" customFormat="1" ht="12" thickTop="1" thickBot="1" x14ac:dyDescent="0.3">
      <c r="A55" s="137" t="s">
        <v>188</v>
      </c>
      <c r="B55" s="135">
        <v>2610</v>
      </c>
      <c r="C55" s="135">
        <v>300</v>
      </c>
      <c r="D55" s="351">
        <v>0</v>
      </c>
      <c r="E55" s="351">
        <v>0</v>
      </c>
      <c r="F55" s="351">
        <v>0</v>
      </c>
      <c r="G55" s="351">
        <v>0</v>
      </c>
      <c r="H55" s="351">
        <v>0</v>
      </c>
      <c r="I55" s="352">
        <f>SUM(J55:K55)</f>
        <v>0</v>
      </c>
      <c r="J55" s="351">
        <v>0</v>
      </c>
      <c r="K55" s="351">
        <v>0</v>
      </c>
      <c r="L55" s="351">
        <v>0</v>
      </c>
      <c r="M55" s="350">
        <f>I55</f>
        <v>0</v>
      </c>
    </row>
    <row r="56" spans="1:14" s="21" customFormat="1" ht="12" thickTop="1" thickBot="1" x14ac:dyDescent="0.3">
      <c r="A56" s="137" t="s">
        <v>189</v>
      </c>
      <c r="B56" s="135">
        <v>2620</v>
      </c>
      <c r="C56" s="135">
        <v>310</v>
      </c>
      <c r="D56" s="351">
        <v>0</v>
      </c>
      <c r="E56" s="351">
        <v>0</v>
      </c>
      <c r="F56" s="351">
        <v>0</v>
      </c>
      <c r="G56" s="351">
        <v>0</v>
      </c>
      <c r="H56" s="351">
        <v>0</v>
      </c>
      <c r="I56" s="352">
        <f>SUM(J56:K56)</f>
        <v>0</v>
      </c>
      <c r="J56" s="351">
        <v>0</v>
      </c>
      <c r="K56" s="351">
        <v>0</v>
      </c>
      <c r="L56" s="351">
        <v>0</v>
      </c>
      <c r="M56" s="350">
        <f>I56</f>
        <v>0</v>
      </c>
    </row>
    <row r="57" spans="1:14" s="21" customFormat="1" ht="12" thickTop="1" thickBot="1" x14ac:dyDescent="0.3">
      <c r="A57" s="134" t="s">
        <v>190</v>
      </c>
      <c r="B57" s="135">
        <v>2630</v>
      </c>
      <c r="C57" s="135">
        <v>320</v>
      </c>
      <c r="D57" s="351">
        <v>0</v>
      </c>
      <c r="E57" s="351">
        <v>0</v>
      </c>
      <c r="F57" s="351">
        <v>0</v>
      </c>
      <c r="G57" s="351">
        <v>0</v>
      </c>
      <c r="H57" s="351">
        <v>0</v>
      </c>
      <c r="I57" s="352">
        <f>SUM(J57:K57)</f>
        <v>0</v>
      </c>
      <c r="J57" s="351">
        <v>0</v>
      </c>
      <c r="K57" s="351">
        <v>0</v>
      </c>
      <c r="L57" s="351">
        <v>0</v>
      </c>
      <c r="M57" s="350">
        <f>I57</f>
        <v>0</v>
      </c>
    </row>
    <row r="58" spans="1:14" s="21" customFormat="1" ht="11.4" thickTop="1" thickBot="1" x14ac:dyDescent="0.25">
      <c r="A58" s="138" t="s">
        <v>191</v>
      </c>
      <c r="B58" s="64">
        <v>2700</v>
      </c>
      <c r="C58" s="64">
        <v>330</v>
      </c>
      <c r="D58" s="325">
        <f>SUM(D59:D61)</f>
        <v>0</v>
      </c>
      <c r="E58" s="325">
        <f t="shared" ref="E58:M58" si="13">SUM(E59:E61)</f>
        <v>0</v>
      </c>
      <c r="F58" s="325">
        <f t="shared" si="13"/>
        <v>0</v>
      </c>
      <c r="G58" s="325">
        <f t="shared" si="13"/>
        <v>0</v>
      </c>
      <c r="H58" s="325">
        <f t="shared" si="13"/>
        <v>0</v>
      </c>
      <c r="I58" s="325">
        <f t="shared" si="13"/>
        <v>0</v>
      </c>
      <c r="J58" s="325">
        <f t="shared" si="13"/>
        <v>0</v>
      </c>
      <c r="K58" s="325">
        <f t="shared" si="13"/>
        <v>0</v>
      </c>
      <c r="L58" s="325">
        <f t="shared" si="13"/>
        <v>0</v>
      </c>
      <c r="M58" s="325">
        <f t="shared" si="13"/>
        <v>0</v>
      </c>
    </row>
    <row r="59" spans="1:14" s="21" customFormat="1" ht="12" thickTop="1" thickBot="1" x14ac:dyDescent="0.3">
      <c r="A59" s="137" t="s">
        <v>192</v>
      </c>
      <c r="B59" s="135">
        <v>2710</v>
      </c>
      <c r="C59" s="135">
        <v>340</v>
      </c>
      <c r="D59" s="351">
        <v>0</v>
      </c>
      <c r="E59" s="351">
        <v>0</v>
      </c>
      <c r="F59" s="351">
        <v>0</v>
      </c>
      <c r="G59" s="351">
        <v>0</v>
      </c>
      <c r="H59" s="351">
        <v>0</v>
      </c>
      <c r="I59" s="352">
        <f>SUM(J59:K59)</f>
        <v>0</v>
      </c>
      <c r="J59" s="351">
        <v>0</v>
      </c>
      <c r="K59" s="351">
        <v>0</v>
      </c>
      <c r="L59" s="351">
        <v>0</v>
      </c>
      <c r="M59" s="350">
        <f>I59</f>
        <v>0</v>
      </c>
      <c r="N59" s="354"/>
    </row>
    <row r="60" spans="1:14" s="21" customFormat="1" ht="12" thickTop="1" thickBot="1" x14ac:dyDescent="0.3">
      <c r="A60" s="137" t="s">
        <v>193</v>
      </c>
      <c r="B60" s="135">
        <v>2720</v>
      </c>
      <c r="C60" s="135">
        <v>350</v>
      </c>
      <c r="D60" s="351">
        <v>0</v>
      </c>
      <c r="E60" s="351">
        <v>0</v>
      </c>
      <c r="F60" s="351">
        <v>0</v>
      </c>
      <c r="G60" s="351">
        <v>0</v>
      </c>
      <c r="H60" s="351">
        <v>0</v>
      </c>
      <c r="I60" s="352">
        <f>SUM(J60:K60)</f>
        <v>0</v>
      </c>
      <c r="J60" s="351">
        <v>0</v>
      </c>
      <c r="K60" s="351">
        <v>0</v>
      </c>
      <c r="L60" s="351">
        <v>0</v>
      </c>
      <c r="M60" s="350">
        <f>I60</f>
        <v>0</v>
      </c>
    </row>
    <row r="61" spans="1:14" s="21" customFormat="1" ht="12" thickTop="1" thickBot="1" x14ac:dyDescent="0.3">
      <c r="A61" s="137" t="s">
        <v>194</v>
      </c>
      <c r="B61" s="135">
        <v>2730</v>
      </c>
      <c r="C61" s="135">
        <v>360</v>
      </c>
      <c r="D61" s="351">
        <v>0</v>
      </c>
      <c r="E61" s="351">
        <v>0</v>
      </c>
      <c r="F61" s="351">
        <v>0</v>
      </c>
      <c r="G61" s="351">
        <v>0</v>
      </c>
      <c r="H61" s="351">
        <v>0</v>
      </c>
      <c r="I61" s="352">
        <f>SUM(J61:K61)</f>
        <v>0</v>
      </c>
      <c r="J61" s="351">
        <v>0</v>
      </c>
      <c r="K61" s="351">
        <v>0</v>
      </c>
      <c r="L61" s="351">
        <v>0</v>
      </c>
      <c r="M61" s="350">
        <f>I61</f>
        <v>0</v>
      </c>
      <c r="N61" s="114"/>
    </row>
    <row r="62" spans="1:14" s="21" customFormat="1" ht="11.4" thickTop="1" thickBot="1" x14ac:dyDescent="0.25">
      <c r="A62" s="138" t="s">
        <v>195</v>
      </c>
      <c r="B62" s="64">
        <v>2800</v>
      </c>
      <c r="C62" s="64">
        <v>370</v>
      </c>
      <c r="D62" s="351">
        <v>0</v>
      </c>
      <c r="E62" s="351">
        <v>0</v>
      </c>
      <c r="F62" s="351">
        <v>0</v>
      </c>
      <c r="G62" s="351">
        <v>0</v>
      </c>
      <c r="H62" s="351">
        <v>0</v>
      </c>
      <c r="I62" s="325">
        <f>SUM(J62:K62)</f>
        <v>0</v>
      </c>
      <c r="J62" s="348">
        <v>0</v>
      </c>
      <c r="K62" s="348">
        <v>0</v>
      </c>
      <c r="L62" s="348">
        <v>0</v>
      </c>
      <c r="M62" s="325">
        <f>I62</f>
        <v>0</v>
      </c>
    </row>
    <row r="63" spans="1:14" s="21" customFormat="1" ht="12.6" thickTop="1" thickBot="1" x14ac:dyDescent="0.25">
      <c r="A63" s="68" t="s">
        <v>280</v>
      </c>
      <c r="B63" s="68">
        <v>3000</v>
      </c>
      <c r="C63" s="68">
        <v>380</v>
      </c>
      <c r="D63" s="350">
        <f>D64+D78</f>
        <v>0</v>
      </c>
      <c r="E63" s="350">
        <f t="shared" ref="E63:M63" si="14">E64+E78</f>
        <v>0</v>
      </c>
      <c r="F63" s="350">
        <f t="shared" si="14"/>
        <v>0</v>
      </c>
      <c r="G63" s="350">
        <f t="shared" si="14"/>
        <v>0</v>
      </c>
      <c r="H63" s="350">
        <f t="shared" si="14"/>
        <v>0</v>
      </c>
      <c r="I63" s="350">
        <f t="shared" si="14"/>
        <v>0</v>
      </c>
      <c r="J63" s="350">
        <f t="shared" si="14"/>
        <v>0</v>
      </c>
      <c r="K63" s="350">
        <f t="shared" si="14"/>
        <v>0</v>
      </c>
      <c r="L63" s="350">
        <f t="shared" si="14"/>
        <v>0</v>
      </c>
      <c r="M63" s="350">
        <f t="shared" si="14"/>
        <v>0</v>
      </c>
    </row>
    <row r="64" spans="1:14" s="21" customFormat="1" ht="11.25" customHeight="1" thickTop="1" thickBot="1" x14ac:dyDescent="0.25">
      <c r="A64" s="133" t="s">
        <v>281</v>
      </c>
      <c r="B64" s="64">
        <v>3100</v>
      </c>
      <c r="C64" s="64">
        <v>390</v>
      </c>
      <c r="D64" s="350">
        <f>D65+D66+D69+D72+D76+D77</f>
        <v>0</v>
      </c>
      <c r="E64" s="350">
        <f t="shared" ref="E64:M64" si="15">E65+E66+E69+E72+E76+E77</f>
        <v>0</v>
      </c>
      <c r="F64" s="350">
        <f t="shared" si="15"/>
        <v>0</v>
      </c>
      <c r="G64" s="350">
        <f t="shared" si="15"/>
        <v>0</v>
      </c>
      <c r="H64" s="350">
        <f t="shared" si="15"/>
        <v>0</v>
      </c>
      <c r="I64" s="350">
        <f t="shared" si="15"/>
        <v>0</v>
      </c>
      <c r="J64" s="350">
        <f t="shared" si="15"/>
        <v>0</v>
      </c>
      <c r="K64" s="350">
        <f t="shared" si="15"/>
        <v>0</v>
      </c>
      <c r="L64" s="350">
        <f t="shared" si="15"/>
        <v>0</v>
      </c>
      <c r="M64" s="350">
        <f t="shared" si="15"/>
        <v>0</v>
      </c>
    </row>
    <row r="65" spans="1:13" s="21" customFormat="1" ht="11.4" thickTop="1" thickBot="1" x14ac:dyDescent="0.25">
      <c r="A65" s="137" t="s">
        <v>198</v>
      </c>
      <c r="B65" s="135">
        <v>3110</v>
      </c>
      <c r="C65" s="135">
        <v>400</v>
      </c>
      <c r="D65" s="351">
        <v>0</v>
      </c>
      <c r="E65" s="351">
        <v>0</v>
      </c>
      <c r="F65" s="351">
        <v>0</v>
      </c>
      <c r="G65" s="351">
        <v>0</v>
      </c>
      <c r="H65" s="351">
        <v>0</v>
      </c>
      <c r="I65" s="325">
        <f>SUM(J65:K65)</f>
        <v>0</v>
      </c>
      <c r="J65" s="351">
        <v>0</v>
      </c>
      <c r="K65" s="351">
        <v>0</v>
      </c>
      <c r="L65" s="351">
        <v>0</v>
      </c>
      <c r="M65" s="325">
        <f>I65</f>
        <v>0</v>
      </c>
    </row>
    <row r="66" spans="1:13" s="21" customFormat="1" ht="11.4" thickTop="1" thickBot="1" x14ac:dyDescent="0.25">
      <c r="A66" s="134" t="s">
        <v>199</v>
      </c>
      <c r="B66" s="135">
        <v>3120</v>
      </c>
      <c r="C66" s="135">
        <v>410</v>
      </c>
      <c r="D66" s="350">
        <f>SUM(D67:D68)</f>
        <v>0</v>
      </c>
      <c r="E66" s="350">
        <f t="shared" ref="E66:M66" si="16">SUM(E67:E68)</f>
        <v>0</v>
      </c>
      <c r="F66" s="350">
        <f t="shared" si="16"/>
        <v>0</v>
      </c>
      <c r="G66" s="350">
        <f t="shared" si="16"/>
        <v>0</v>
      </c>
      <c r="H66" s="350">
        <f t="shared" si="16"/>
        <v>0</v>
      </c>
      <c r="I66" s="350">
        <f t="shared" si="16"/>
        <v>0</v>
      </c>
      <c r="J66" s="350">
        <f t="shared" si="16"/>
        <v>0</v>
      </c>
      <c r="K66" s="350">
        <f t="shared" si="16"/>
        <v>0</v>
      </c>
      <c r="L66" s="350">
        <f t="shared" si="16"/>
        <v>0</v>
      </c>
      <c r="M66" s="350">
        <f t="shared" si="16"/>
        <v>0</v>
      </c>
    </row>
    <row r="67" spans="1:13" s="21" customFormat="1" ht="11.4" thickTop="1" thickBot="1" x14ac:dyDescent="0.25">
      <c r="A67" s="136" t="s">
        <v>282</v>
      </c>
      <c r="B67" s="125">
        <v>3121</v>
      </c>
      <c r="C67" s="125">
        <v>420</v>
      </c>
      <c r="D67" s="351">
        <v>0</v>
      </c>
      <c r="E67" s="351">
        <v>0</v>
      </c>
      <c r="F67" s="351">
        <v>0</v>
      </c>
      <c r="G67" s="351">
        <v>0</v>
      </c>
      <c r="H67" s="351">
        <v>0</v>
      </c>
      <c r="I67" s="325">
        <f>SUM(J67:K67)</f>
        <v>0</v>
      </c>
      <c r="J67" s="351">
        <v>0</v>
      </c>
      <c r="K67" s="351">
        <v>0</v>
      </c>
      <c r="L67" s="351">
        <v>0</v>
      </c>
      <c r="M67" s="325">
        <f>I67</f>
        <v>0</v>
      </c>
    </row>
    <row r="68" spans="1:13" s="21" customFormat="1" ht="11.4" thickTop="1" thickBot="1" x14ac:dyDescent="0.25">
      <c r="A68" s="136" t="s">
        <v>283</v>
      </c>
      <c r="B68" s="125">
        <v>3122</v>
      </c>
      <c r="C68" s="125">
        <v>430</v>
      </c>
      <c r="D68" s="351">
        <v>0</v>
      </c>
      <c r="E68" s="351">
        <v>0</v>
      </c>
      <c r="F68" s="351">
        <v>0</v>
      </c>
      <c r="G68" s="351">
        <v>0</v>
      </c>
      <c r="H68" s="351">
        <v>0</v>
      </c>
      <c r="I68" s="325">
        <f>SUM(J68:K68)</f>
        <v>0</v>
      </c>
      <c r="J68" s="351">
        <v>0</v>
      </c>
      <c r="K68" s="351">
        <v>0</v>
      </c>
      <c r="L68" s="351">
        <v>0</v>
      </c>
      <c r="M68" s="325">
        <f>I68</f>
        <v>0</v>
      </c>
    </row>
    <row r="69" spans="1:13" s="21" customFormat="1" ht="11.4" thickTop="1" thickBot="1" x14ac:dyDescent="0.25">
      <c r="A69" s="134" t="s">
        <v>202</v>
      </c>
      <c r="B69" s="135">
        <v>3130</v>
      </c>
      <c r="C69" s="135">
        <v>440</v>
      </c>
      <c r="D69" s="350">
        <f>SUM(D70:D71)</f>
        <v>0</v>
      </c>
      <c r="E69" s="350">
        <f t="shared" ref="E69:M69" si="17">SUM(E70:E71)</f>
        <v>0</v>
      </c>
      <c r="F69" s="350">
        <f t="shared" si="17"/>
        <v>0</v>
      </c>
      <c r="G69" s="350">
        <f t="shared" si="17"/>
        <v>0</v>
      </c>
      <c r="H69" s="350">
        <f t="shared" si="17"/>
        <v>0</v>
      </c>
      <c r="I69" s="350">
        <f t="shared" si="17"/>
        <v>0</v>
      </c>
      <c r="J69" s="350">
        <f t="shared" si="17"/>
        <v>0</v>
      </c>
      <c r="K69" s="350">
        <f t="shared" si="17"/>
        <v>0</v>
      </c>
      <c r="L69" s="350">
        <f t="shared" si="17"/>
        <v>0</v>
      </c>
      <c r="M69" s="350">
        <f t="shared" si="17"/>
        <v>0</v>
      </c>
    </row>
    <row r="70" spans="1:13" s="21" customFormat="1" ht="11.4" thickTop="1" thickBot="1" x14ac:dyDescent="0.25">
      <c r="A70" s="136" t="s">
        <v>203</v>
      </c>
      <c r="B70" s="125">
        <v>3131</v>
      </c>
      <c r="C70" s="125">
        <v>450</v>
      </c>
      <c r="D70" s="351">
        <v>0</v>
      </c>
      <c r="E70" s="351">
        <v>0</v>
      </c>
      <c r="F70" s="351">
        <v>0</v>
      </c>
      <c r="G70" s="351">
        <v>0</v>
      </c>
      <c r="H70" s="351">
        <v>0</v>
      </c>
      <c r="I70" s="325">
        <f>SUM(J70:K70)</f>
        <v>0</v>
      </c>
      <c r="J70" s="351">
        <v>0</v>
      </c>
      <c r="K70" s="351">
        <v>0</v>
      </c>
      <c r="L70" s="351">
        <v>0</v>
      </c>
      <c r="M70" s="325">
        <f>I70</f>
        <v>0</v>
      </c>
    </row>
    <row r="71" spans="1:13" s="21" customFormat="1" ht="11.4" thickTop="1" thickBot="1" x14ac:dyDescent="0.25">
      <c r="A71" s="136" t="s">
        <v>204</v>
      </c>
      <c r="B71" s="125">
        <v>3132</v>
      </c>
      <c r="C71" s="125">
        <v>460</v>
      </c>
      <c r="D71" s="351">
        <v>0</v>
      </c>
      <c r="E71" s="351">
        <v>0</v>
      </c>
      <c r="F71" s="351">
        <v>0</v>
      </c>
      <c r="G71" s="351">
        <v>0</v>
      </c>
      <c r="H71" s="351">
        <v>0</v>
      </c>
      <c r="I71" s="325">
        <f>SUM(J71:K71)</f>
        <v>0</v>
      </c>
      <c r="J71" s="351">
        <v>0</v>
      </c>
      <c r="K71" s="351">
        <v>0</v>
      </c>
      <c r="L71" s="351">
        <v>0</v>
      </c>
      <c r="M71" s="325">
        <f>I71</f>
        <v>0</v>
      </c>
    </row>
    <row r="72" spans="1:13" s="21" customFormat="1" ht="11.4" thickTop="1" thickBot="1" x14ac:dyDescent="0.25">
      <c r="A72" s="134" t="s">
        <v>205</v>
      </c>
      <c r="B72" s="135">
        <v>3140</v>
      </c>
      <c r="C72" s="135">
        <v>470</v>
      </c>
      <c r="D72" s="350">
        <f>SUM(D73:D75)</f>
        <v>0</v>
      </c>
      <c r="E72" s="350">
        <f t="shared" ref="E72:M72" si="18">SUM(E73:E75)</f>
        <v>0</v>
      </c>
      <c r="F72" s="350">
        <f t="shared" si="18"/>
        <v>0</v>
      </c>
      <c r="G72" s="350">
        <f t="shared" si="18"/>
        <v>0</v>
      </c>
      <c r="H72" s="350">
        <f t="shared" si="18"/>
        <v>0</v>
      </c>
      <c r="I72" s="350">
        <f t="shared" si="18"/>
        <v>0</v>
      </c>
      <c r="J72" s="350">
        <f t="shared" si="18"/>
        <v>0</v>
      </c>
      <c r="K72" s="350">
        <f t="shared" si="18"/>
        <v>0</v>
      </c>
      <c r="L72" s="350">
        <f t="shared" si="18"/>
        <v>0</v>
      </c>
      <c r="M72" s="350">
        <f t="shared" si="18"/>
        <v>0</v>
      </c>
    </row>
    <row r="73" spans="1:13" s="21" customFormat="1" ht="12.6" thickTop="1" thickBot="1" x14ac:dyDescent="0.25">
      <c r="A73" s="219" t="s">
        <v>206</v>
      </c>
      <c r="B73" s="125">
        <v>3141</v>
      </c>
      <c r="C73" s="125">
        <v>480</v>
      </c>
      <c r="D73" s="351">
        <v>0</v>
      </c>
      <c r="E73" s="351">
        <v>0</v>
      </c>
      <c r="F73" s="351">
        <v>0</v>
      </c>
      <c r="G73" s="351">
        <v>0</v>
      </c>
      <c r="H73" s="351">
        <v>0</v>
      </c>
      <c r="I73" s="325">
        <f>SUM(J73:K73)</f>
        <v>0</v>
      </c>
      <c r="J73" s="351">
        <v>0</v>
      </c>
      <c r="K73" s="351">
        <v>0</v>
      </c>
      <c r="L73" s="351">
        <v>0</v>
      </c>
      <c r="M73" s="325">
        <f>I73</f>
        <v>0</v>
      </c>
    </row>
    <row r="74" spans="1:13" s="21" customFormat="1" ht="12.6" thickTop="1" thickBot="1" x14ac:dyDescent="0.25">
      <c r="A74" s="219" t="s">
        <v>284</v>
      </c>
      <c r="B74" s="125">
        <v>3142</v>
      </c>
      <c r="C74" s="125">
        <v>490</v>
      </c>
      <c r="D74" s="351">
        <v>0</v>
      </c>
      <c r="E74" s="351">
        <v>0</v>
      </c>
      <c r="F74" s="351">
        <v>0</v>
      </c>
      <c r="G74" s="351">
        <v>0</v>
      </c>
      <c r="H74" s="351">
        <v>0</v>
      </c>
      <c r="I74" s="325">
        <f>SUM(J74:K74)</f>
        <v>0</v>
      </c>
      <c r="J74" s="351">
        <v>0</v>
      </c>
      <c r="K74" s="351">
        <v>0</v>
      </c>
      <c r="L74" s="351">
        <v>0</v>
      </c>
      <c r="M74" s="325">
        <f>I74</f>
        <v>0</v>
      </c>
    </row>
    <row r="75" spans="1:13" s="21" customFormat="1" ht="12.6" thickTop="1" thickBot="1" x14ac:dyDescent="0.25">
      <c r="A75" s="219" t="s">
        <v>208</v>
      </c>
      <c r="B75" s="125">
        <v>3143</v>
      </c>
      <c r="C75" s="125">
        <v>500</v>
      </c>
      <c r="D75" s="351">
        <v>0</v>
      </c>
      <c r="E75" s="351">
        <v>0</v>
      </c>
      <c r="F75" s="351">
        <v>0</v>
      </c>
      <c r="G75" s="351">
        <v>0</v>
      </c>
      <c r="H75" s="351">
        <v>0</v>
      </c>
      <c r="I75" s="325">
        <f>SUM(J75:K75)</f>
        <v>0</v>
      </c>
      <c r="J75" s="351">
        <v>0</v>
      </c>
      <c r="K75" s="351">
        <v>0</v>
      </c>
      <c r="L75" s="351">
        <v>0</v>
      </c>
      <c r="M75" s="325">
        <f>I75</f>
        <v>0</v>
      </c>
    </row>
    <row r="76" spans="1:13" s="21" customFormat="1" ht="11.4" thickTop="1" thickBot="1" x14ac:dyDescent="0.25">
      <c r="A76" s="134" t="s">
        <v>209</v>
      </c>
      <c r="B76" s="135">
        <v>3150</v>
      </c>
      <c r="C76" s="135">
        <v>510</v>
      </c>
      <c r="D76" s="351">
        <v>0</v>
      </c>
      <c r="E76" s="351">
        <v>0</v>
      </c>
      <c r="F76" s="351">
        <v>0</v>
      </c>
      <c r="G76" s="351">
        <v>0</v>
      </c>
      <c r="H76" s="351">
        <v>0</v>
      </c>
      <c r="I76" s="325">
        <f>SUM(J76:K76)</f>
        <v>0</v>
      </c>
      <c r="J76" s="351">
        <v>0</v>
      </c>
      <c r="K76" s="351">
        <v>0</v>
      </c>
      <c r="L76" s="351">
        <v>0</v>
      </c>
      <c r="M76" s="325">
        <f>I76</f>
        <v>0</v>
      </c>
    </row>
    <row r="77" spans="1:13" s="21" customFormat="1" ht="11.4" thickTop="1" thickBot="1" x14ac:dyDescent="0.25">
      <c r="A77" s="134" t="s">
        <v>210</v>
      </c>
      <c r="B77" s="135">
        <v>3160</v>
      </c>
      <c r="C77" s="135">
        <v>520</v>
      </c>
      <c r="D77" s="351">
        <v>0</v>
      </c>
      <c r="E77" s="351">
        <v>0</v>
      </c>
      <c r="F77" s="351">
        <v>0</v>
      </c>
      <c r="G77" s="351">
        <v>0</v>
      </c>
      <c r="H77" s="351">
        <v>0</v>
      </c>
      <c r="I77" s="325">
        <f>SUM(J77:K77)</f>
        <v>0</v>
      </c>
      <c r="J77" s="351">
        <v>0</v>
      </c>
      <c r="K77" s="351">
        <v>0</v>
      </c>
      <c r="L77" s="351">
        <v>0</v>
      </c>
      <c r="M77" s="325">
        <f>I77</f>
        <v>0</v>
      </c>
    </row>
    <row r="78" spans="1:13" s="21" customFormat="1" ht="12" customHeight="1" thickTop="1" thickBot="1" x14ac:dyDescent="0.25">
      <c r="A78" s="133" t="s">
        <v>211</v>
      </c>
      <c r="B78" s="64">
        <v>3200</v>
      </c>
      <c r="C78" s="64">
        <v>530</v>
      </c>
      <c r="D78" s="350">
        <f>SUM(D79:D82)</f>
        <v>0</v>
      </c>
      <c r="E78" s="350">
        <f t="shared" ref="E78:M78" si="19">SUM(E79:E82)</f>
        <v>0</v>
      </c>
      <c r="F78" s="350">
        <f t="shared" si="19"/>
        <v>0</v>
      </c>
      <c r="G78" s="350">
        <f t="shared" si="19"/>
        <v>0</v>
      </c>
      <c r="H78" s="350">
        <f t="shared" si="19"/>
        <v>0</v>
      </c>
      <c r="I78" s="350">
        <f t="shared" si="19"/>
        <v>0</v>
      </c>
      <c r="J78" s="350">
        <f t="shared" si="19"/>
        <v>0</v>
      </c>
      <c r="K78" s="350">
        <f t="shared" si="19"/>
        <v>0</v>
      </c>
      <c r="L78" s="350">
        <f t="shared" si="19"/>
        <v>0</v>
      </c>
      <c r="M78" s="350">
        <f t="shared" si="19"/>
        <v>0</v>
      </c>
    </row>
    <row r="79" spans="1:13" s="21" customFormat="1" ht="11.4" thickTop="1" thickBot="1" x14ac:dyDescent="0.25">
      <c r="A79" s="137" t="s">
        <v>285</v>
      </c>
      <c r="B79" s="135">
        <v>3210</v>
      </c>
      <c r="C79" s="135">
        <v>540</v>
      </c>
      <c r="D79" s="351">
        <v>0</v>
      </c>
      <c r="E79" s="351">
        <v>0</v>
      </c>
      <c r="F79" s="351">
        <v>0</v>
      </c>
      <c r="G79" s="351">
        <v>0</v>
      </c>
      <c r="H79" s="351">
        <v>0</v>
      </c>
      <c r="I79" s="325">
        <f>SUM(J79:K79)</f>
        <v>0</v>
      </c>
      <c r="J79" s="351">
        <v>0</v>
      </c>
      <c r="K79" s="351">
        <v>0</v>
      </c>
      <c r="L79" s="351">
        <v>0</v>
      </c>
      <c r="M79" s="325">
        <f>I79</f>
        <v>0</v>
      </c>
    </row>
    <row r="80" spans="1:13" s="21" customFormat="1" ht="11.4" thickTop="1" thickBot="1" x14ac:dyDescent="0.25">
      <c r="A80" s="137" t="s">
        <v>213</v>
      </c>
      <c r="B80" s="135">
        <v>3220</v>
      </c>
      <c r="C80" s="135">
        <v>550</v>
      </c>
      <c r="D80" s="351">
        <v>0</v>
      </c>
      <c r="E80" s="351">
        <v>0</v>
      </c>
      <c r="F80" s="351">
        <v>0</v>
      </c>
      <c r="G80" s="351">
        <v>0</v>
      </c>
      <c r="H80" s="351">
        <v>0</v>
      </c>
      <c r="I80" s="325">
        <f>SUM(J80:K80)</f>
        <v>0</v>
      </c>
      <c r="J80" s="351">
        <v>0</v>
      </c>
      <c r="K80" s="351">
        <v>0</v>
      </c>
      <c r="L80" s="351">
        <v>0</v>
      </c>
      <c r="M80" s="325">
        <f>I80</f>
        <v>0</v>
      </c>
    </row>
    <row r="81" spans="1:13" s="21" customFormat="1" ht="12.75" customHeight="1" thickTop="1" thickBot="1" x14ac:dyDescent="0.25">
      <c r="A81" s="134" t="s">
        <v>214</v>
      </c>
      <c r="B81" s="135">
        <v>3230</v>
      </c>
      <c r="C81" s="135">
        <v>560</v>
      </c>
      <c r="D81" s="351">
        <v>0</v>
      </c>
      <c r="E81" s="351">
        <v>0</v>
      </c>
      <c r="F81" s="351">
        <v>0</v>
      </c>
      <c r="G81" s="351">
        <v>0</v>
      </c>
      <c r="H81" s="351">
        <v>0</v>
      </c>
      <c r="I81" s="325">
        <f>SUM(J81:K81)</f>
        <v>0</v>
      </c>
      <c r="J81" s="351">
        <v>0</v>
      </c>
      <c r="K81" s="351">
        <v>0</v>
      </c>
      <c r="L81" s="351">
        <v>0</v>
      </c>
      <c r="M81" s="325">
        <f>I81</f>
        <v>0</v>
      </c>
    </row>
    <row r="82" spans="1:13" s="21" customFormat="1" ht="11.4" thickTop="1" thickBot="1" x14ac:dyDescent="0.25">
      <c r="A82" s="134" t="s">
        <v>215</v>
      </c>
      <c r="B82" s="135">
        <v>3240</v>
      </c>
      <c r="C82" s="135">
        <v>570</v>
      </c>
      <c r="D82" s="351">
        <v>0</v>
      </c>
      <c r="E82" s="351">
        <v>0</v>
      </c>
      <c r="F82" s="351">
        <v>0</v>
      </c>
      <c r="G82" s="351">
        <v>0</v>
      </c>
      <c r="H82" s="351">
        <v>0</v>
      </c>
      <c r="I82" s="325">
        <f>SUM(J82:K82)</f>
        <v>0</v>
      </c>
      <c r="J82" s="351">
        <v>0</v>
      </c>
      <c r="K82" s="351">
        <v>0</v>
      </c>
      <c r="L82" s="351">
        <v>0</v>
      </c>
      <c r="M82" s="325">
        <f>I82</f>
        <v>0</v>
      </c>
    </row>
    <row r="83" spans="1:13" ht="6" hidden="1" customHeight="1" x14ac:dyDescent="0.25"/>
    <row r="84" spans="1:13" ht="14.25" customHeight="1" thickTop="1" x14ac:dyDescent="0.25">
      <c r="A84" s="330" t="s">
        <v>286</v>
      </c>
      <c r="B84" s="331"/>
      <c r="C84" s="331"/>
      <c r="D84" s="331"/>
    </row>
    <row r="85" spans="1:13" x14ac:dyDescent="0.25">
      <c r="A85" s="9" t="str">
        <f>[2]ЗАПОЛНИТЬ!F30</f>
        <v xml:space="preserve">Керівник </v>
      </c>
      <c r="C85" s="9"/>
      <c r="D85" s="9"/>
      <c r="E85" s="9"/>
      <c r="F85" s="9"/>
      <c r="G85" s="230"/>
      <c r="H85" s="230"/>
      <c r="J85" s="87" t="str">
        <f>[2]ЗАПОЛНИТЬ!F26</f>
        <v>Л.О.Темченко</v>
      </c>
      <c r="K85" s="87"/>
      <c r="L85" s="87"/>
    </row>
    <row r="86" spans="1:13" x14ac:dyDescent="0.25">
      <c r="A86" s="9"/>
      <c r="C86" s="9"/>
      <c r="D86" s="9"/>
      <c r="E86" s="9"/>
      <c r="F86" s="9"/>
      <c r="G86" s="231" t="s">
        <v>115</v>
      </c>
      <c r="H86" s="231"/>
      <c r="J86" s="189" t="s">
        <v>116</v>
      </c>
      <c r="K86" s="189"/>
    </row>
    <row r="87" spans="1:13" x14ac:dyDescent="0.25">
      <c r="A87" s="9" t="str">
        <f>[2]ЗАПОЛНИТЬ!F31</f>
        <v>Головний бухгалтер</v>
      </c>
      <c r="C87" s="9"/>
      <c r="D87" s="9"/>
      <c r="E87" s="9"/>
      <c r="F87" s="9"/>
      <c r="G87" s="230"/>
      <c r="H87" s="230"/>
      <c r="J87" s="87" t="str">
        <f>[2]ЗАПОЛНИТЬ!F28</f>
        <v>А.М.Трусевич</v>
      </c>
      <c r="K87" s="87"/>
      <c r="L87" s="87"/>
    </row>
    <row r="88" spans="1:13" x14ac:dyDescent="0.25">
      <c r="A88" s="1" t="str">
        <f>[2]ЗАПОЛНИТЬ!C19</f>
        <v>"11" квітня 2016 року</v>
      </c>
      <c r="C88" s="9"/>
      <c r="D88" s="9"/>
      <c r="E88" s="9"/>
      <c r="F88" s="9"/>
      <c r="G88" s="231" t="s">
        <v>115</v>
      </c>
      <c r="H88" s="231"/>
      <c r="J88" s="189" t="s">
        <v>116</v>
      </c>
      <c r="K88" s="189"/>
      <c r="L88" s="355"/>
    </row>
    <row r="89" spans="1:13" x14ac:dyDescent="0.25">
      <c r="A89" s="21" t="s">
        <v>287</v>
      </c>
    </row>
  </sheetData>
  <mergeCells count="43">
    <mergeCell ref="G87:H87"/>
    <mergeCell ref="J87:L87"/>
    <mergeCell ref="G88:H88"/>
    <mergeCell ref="J88:K88"/>
    <mergeCell ref="K22:K24"/>
    <mergeCell ref="A84:D84"/>
    <mergeCell ref="G85:H85"/>
    <mergeCell ref="J85:L85"/>
    <mergeCell ref="G86:H86"/>
    <mergeCell ref="J86:K86"/>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6640625" style="1" customWidth="1"/>
    <col min="2" max="2" width="4.6640625" style="1" customWidth="1"/>
    <col min="3" max="3" width="3.88671875" style="1" customWidth="1"/>
    <col min="4" max="4" width="7.5546875" style="1" customWidth="1"/>
    <col min="5" max="5" width="9.109375" style="1"/>
    <col min="6" max="6" width="8.109375" style="1" customWidth="1"/>
    <col min="7" max="7" width="7.44140625" style="1" customWidth="1"/>
    <col min="8" max="8" width="8.88671875" style="1" customWidth="1"/>
    <col min="9" max="9" width="8.5546875" style="1" customWidth="1"/>
    <col min="10" max="10" width="8.109375" style="1" customWidth="1"/>
    <col min="11" max="11" width="9.44140625" style="1" customWidth="1"/>
    <col min="12" max="12" width="6.6640625" style="1" customWidth="1"/>
    <col min="13" max="13" width="11.44140625" style="1" customWidth="1"/>
    <col min="14" max="256" width="9.109375" style="1"/>
    <col min="257" max="257" width="61.6640625" style="1" customWidth="1"/>
    <col min="258" max="258" width="4.6640625" style="1" customWidth="1"/>
    <col min="259" max="259" width="3.88671875" style="1" customWidth="1"/>
    <col min="260" max="260" width="7.5546875" style="1" customWidth="1"/>
    <col min="261" max="261" width="9.109375" style="1"/>
    <col min="262" max="262" width="8.109375" style="1" customWidth="1"/>
    <col min="263" max="263" width="7.44140625" style="1" customWidth="1"/>
    <col min="264" max="264" width="8.88671875" style="1" customWidth="1"/>
    <col min="265" max="265" width="8.5546875" style="1" customWidth="1"/>
    <col min="266" max="266" width="8.109375" style="1" customWidth="1"/>
    <col min="267" max="267" width="9.44140625" style="1" customWidth="1"/>
    <col min="268" max="268" width="6.6640625" style="1" customWidth="1"/>
    <col min="269" max="269" width="11.44140625" style="1" customWidth="1"/>
    <col min="270" max="512" width="9.109375" style="1"/>
    <col min="513" max="513" width="61.6640625" style="1" customWidth="1"/>
    <col min="514" max="514" width="4.6640625" style="1" customWidth="1"/>
    <col min="515" max="515" width="3.88671875" style="1" customWidth="1"/>
    <col min="516" max="516" width="7.5546875" style="1" customWidth="1"/>
    <col min="517" max="517" width="9.109375" style="1"/>
    <col min="518" max="518" width="8.109375" style="1" customWidth="1"/>
    <col min="519" max="519" width="7.44140625" style="1" customWidth="1"/>
    <col min="520" max="520" width="8.88671875" style="1" customWidth="1"/>
    <col min="521" max="521" width="8.5546875" style="1" customWidth="1"/>
    <col min="522" max="522" width="8.109375" style="1" customWidth="1"/>
    <col min="523" max="523" width="9.44140625" style="1" customWidth="1"/>
    <col min="524" max="524" width="6.6640625" style="1" customWidth="1"/>
    <col min="525" max="525" width="11.44140625" style="1" customWidth="1"/>
    <col min="526" max="768" width="9.109375" style="1"/>
    <col min="769" max="769" width="61.6640625" style="1" customWidth="1"/>
    <col min="770" max="770" width="4.6640625" style="1" customWidth="1"/>
    <col min="771" max="771" width="3.88671875" style="1" customWidth="1"/>
    <col min="772" max="772" width="7.5546875" style="1" customWidth="1"/>
    <col min="773" max="773" width="9.109375" style="1"/>
    <col min="774" max="774" width="8.109375" style="1" customWidth="1"/>
    <col min="775" max="775" width="7.44140625" style="1" customWidth="1"/>
    <col min="776" max="776" width="8.88671875" style="1" customWidth="1"/>
    <col min="777" max="777" width="8.5546875" style="1" customWidth="1"/>
    <col min="778" max="778" width="8.109375" style="1" customWidth="1"/>
    <col min="779" max="779" width="9.44140625" style="1" customWidth="1"/>
    <col min="780" max="780" width="6.6640625" style="1" customWidth="1"/>
    <col min="781" max="781" width="11.44140625" style="1" customWidth="1"/>
    <col min="782" max="1024" width="9.109375" style="1"/>
    <col min="1025" max="1025" width="61.6640625" style="1" customWidth="1"/>
    <col min="1026" max="1026" width="4.6640625" style="1" customWidth="1"/>
    <col min="1027" max="1027" width="3.88671875" style="1" customWidth="1"/>
    <col min="1028" max="1028" width="7.5546875" style="1" customWidth="1"/>
    <col min="1029" max="1029" width="9.109375" style="1"/>
    <col min="1030" max="1030" width="8.109375" style="1" customWidth="1"/>
    <col min="1031" max="1031" width="7.44140625" style="1" customWidth="1"/>
    <col min="1032" max="1032" width="8.88671875" style="1" customWidth="1"/>
    <col min="1033" max="1033" width="8.5546875" style="1" customWidth="1"/>
    <col min="1034" max="1034" width="8.109375" style="1" customWidth="1"/>
    <col min="1035" max="1035" width="9.44140625" style="1" customWidth="1"/>
    <col min="1036" max="1036" width="6.6640625" style="1" customWidth="1"/>
    <col min="1037" max="1037" width="11.44140625" style="1" customWidth="1"/>
    <col min="1038" max="1280" width="9.109375" style="1"/>
    <col min="1281" max="1281" width="61.6640625" style="1" customWidth="1"/>
    <col min="1282" max="1282" width="4.6640625" style="1" customWidth="1"/>
    <col min="1283" max="1283" width="3.88671875" style="1" customWidth="1"/>
    <col min="1284" max="1284" width="7.5546875" style="1" customWidth="1"/>
    <col min="1285" max="1285" width="9.109375" style="1"/>
    <col min="1286" max="1286" width="8.109375" style="1" customWidth="1"/>
    <col min="1287" max="1287" width="7.44140625" style="1" customWidth="1"/>
    <col min="1288" max="1288" width="8.88671875" style="1" customWidth="1"/>
    <col min="1289" max="1289" width="8.5546875" style="1" customWidth="1"/>
    <col min="1290" max="1290" width="8.109375" style="1" customWidth="1"/>
    <col min="1291" max="1291" width="9.44140625" style="1" customWidth="1"/>
    <col min="1292" max="1292" width="6.6640625" style="1" customWidth="1"/>
    <col min="1293" max="1293" width="11.44140625" style="1" customWidth="1"/>
    <col min="1294" max="1536" width="9.109375" style="1"/>
    <col min="1537" max="1537" width="61.6640625" style="1" customWidth="1"/>
    <col min="1538" max="1538" width="4.6640625" style="1" customWidth="1"/>
    <col min="1539" max="1539" width="3.88671875" style="1" customWidth="1"/>
    <col min="1540" max="1540" width="7.5546875" style="1" customWidth="1"/>
    <col min="1541" max="1541" width="9.109375" style="1"/>
    <col min="1542" max="1542" width="8.109375" style="1" customWidth="1"/>
    <col min="1543" max="1543" width="7.44140625" style="1" customWidth="1"/>
    <col min="1544" max="1544" width="8.88671875" style="1" customWidth="1"/>
    <col min="1545" max="1545" width="8.5546875" style="1" customWidth="1"/>
    <col min="1546" max="1546" width="8.109375" style="1" customWidth="1"/>
    <col min="1547" max="1547" width="9.44140625" style="1" customWidth="1"/>
    <col min="1548" max="1548" width="6.6640625" style="1" customWidth="1"/>
    <col min="1549" max="1549" width="11.44140625" style="1" customWidth="1"/>
    <col min="1550" max="1792" width="9.109375" style="1"/>
    <col min="1793" max="1793" width="61.6640625" style="1" customWidth="1"/>
    <col min="1794" max="1794" width="4.6640625" style="1" customWidth="1"/>
    <col min="1795" max="1795" width="3.88671875" style="1" customWidth="1"/>
    <col min="1796" max="1796" width="7.5546875" style="1" customWidth="1"/>
    <col min="1797" max="1797" width="9.109375" style="1"/>
    <col min="1798" max="1798" width="8.109375" style="1" customWidth="1"/>
    <col min="1799" max="1799" width="7.44140625" style="1" customWidth="1"/>
    <col min="1800" max="1800" width="8.88671875" style="1" customWidth="1"/>
    <col min="1801" max="1801" width="8.5546875" style="1" customWidth="1"/>
    <col min="1802" max="1802" width="8.109375" style="1" customWidth="1"/>
    <col min="1803" max="1803" width="9.44140625" style="1" customWidth="1"/>
    <col min="1804" max="1804" width="6.6640625" style="1" customWidth="1"/>
    <col min="1805" max="1805" width="11.44140625" style="1" customWidth="1"/>
    <col min="1806" max="2048" width="9.109375" style="1"/>
    <col min="2049" max="2049" width="61.6640625" style="1" customWidth="1"/>
    <col min="2050" max="2050" width="4.6640625" style="1" customWidth="1"/>
    <col min="2051" max="2051" width="3.88671875" style="1" customWidth="1"/>
    <col min="2052" max="2052" width="7.5546875" style="1" customWidth="1"/>
    <col min="2053" max="2053" width="9.109375" style="1"/>
    <col min="2054" max="2054" width="8.109375" style="1" customWidth="1"/>
    <col min="2055" max="2055" width="7.44140625" style="1" customWidth="1"/>
    <col min="2056" max="2056" width="8.88671875" style="1" customWidth="1"/>
    <col min="2057" max="2057" width="8.5546875" style="1" customWidth="1"/>
    <col min="2058" max="2058" width="8.109375" style="1" customWidth="1"/>
    <col min="2059" max="2059" width="9.44140625" style="1" customWidth="1"/>
    <col min="2060" max="2060" width="6.6640625" style="1" customWidth="1"/>
    <col min="2061" max="2061" width="11.44140625" style="1" customWidth="1"/>
    <col min="2062" max="2304" width="9.109375" style="1"/>
    <col min="2305" max="2305" width="61.6640625" style="1" customWidth="1"/>
    <col min="2306" max="2306" width="4.6640625" style="1" customWidth="1"/>
    <col min="2307" max="2307" width="3.88671875" style="1" customWidth="1"/>
    <col min="2308" max="2308" width="7.5546875" style="1" customWidth="1"/>
    <col min="2309" max="2309" width="9.109375" style="1"/>
    <col min="2310" max="2310" width="8.109375" style="1" customWidth="1"/>
    <col min="2311" max="2311" width="7.44140625" style="1" customWidth="1"/>
    <col min="2312" max="2312" width="8.88671875" style="1" customWidth="1"/>
    <col min="2313" max="2313" width="8.5546875" style="1" customWidth="1"/>
    <col min="2314" max="2314" width="8.109375" style="1" customWidth="1"/>
    <col min="2315" max="2315" width="9.44140625" style="1" customWidth="1"/>
    <col min="2316" max="2316" width="6.6640625" style="1" customWidth="1"/>
    <col min="2317" max="2317" width="11.44140625" style="1" customWidth="1"/>
    <col min="2318" max="2560" width="9.109375" style="1"/>
    <col min="2561" max="2561" width="61.6640625" style="1" customWidth="1"/>
    <col min="2562" max="2562" width="4.6640625" style="1" customWidth="1"/>
    <col min="2563" max="2563" width="3.88671875" style="1" customWidth="1"/>
    <col min="2564" max="2564" width="7.5546875" style="1" customWidth="1"/>
    <col min="2565" max="2565" width="9.109375" style="1"/>
    <col min="2566" max="2566" width="8.109375" style="1" customWidth="1"/>
    <col min="2567" max="2567" width="7.44140625" style="1" customWidth="1"/>
    <col min="2568" max="2568" width="8.88671875" style="1" customWidth="1"/>
    <col min="2569" max="2569" width="8.5546875" style="1" customWidth="1"/>
    <col min="2570" max="2570" width="8.109375" style="1" customWidth="1"/>
    <col min="2571" max="2571" width="9.44140625" style="1" customWidth="1"/>
    <col min="2572" max="2572" width="6.6640625" style="1" customWidth="1"/>
    <col min="2573" max="2573" width="11.44140625" style="1" customWidth="1"/>
    <col min="2574" max="2816" width="9.109375" style="1"/>
    <col min="2817" max="2817" width="61.6640625" style="1" customWidth="1"/>
    <col min="2818" max="2818" width="4.6640625" style="1" customWidth="1"/>
    <col min="2819" max="2819" width="3.88671875" style="1" customWidth="1"/>
    <col min="2820" max="2820" width="7.5546875" style="1" customWidth="1"/>
    <col min="2821" max="2821" width="9.109375" style="1"/>
    <col min="2822" max="2822" width="8.109375" style="1" customWidth="1"/>
    <col min="2823" max="2823" width="7.44140625" style="1" customWidth="1"/>
    <col min="2824" max="2824" width="8.88671875" style="1" customWidth="1"/>
    <col min="2825" max="2825" width="8.5546875" style="1" customWidth="1"/>
    <col min="2826" max="2826" width="8.109375" style="1" customWidth="1"/>
    <col min="2827" max="2827" width="9.44140625" style="1" customWidth="1"/>
    <col min="2828" max="2828" width="6.6640625" style="1" customWidth="1"/>
    <col min="2829" max="2829" width="11.44140625" style="1" customWidth="1"/>
    <col min="2830" max="3072" width="9.109375" style="1"/>
    <col min="3073" max="3073" width="61.6640625" style="1" customWidth="1"/>
    <col min="3074" max="3074" width="4.6640625" style="1" customWidth="1"/>
    <col min="3075" max="3075" width="3.88671875" style="1" customWidth="1"/>
    <col min="3076" max="3076" width="7.5546875" style="1" customWidth="1"/>
    <col min="3077" max="3077" width="9.109375" style="1"/>
    <col min="3078" max="3078" width="8.109375" style="1" customWidth="1"/>
    <col min="3079" max="3079" width="7.44140625" style="1" customWidth="1"/>
    <col min="3080" max="3080" width="8.88671875" style="1" customWidth="1"/>
    <col min="3081" max="3081" width="8.5546875" style="1" customWidth="1"/>
    <col min="3082" max="3082" width="8.109375" style="1" customWidth="1"/>
    <col min="3083" max="3083" width="9.44140625" style="1" customWidth="1"/>
    <col min="3084" max="3084" width="6.6640625" style="1" customWidth="1"/>
    <col min="3085" max="3085" width="11.44140625" style="1" customWidth="1"/>
    <col min="3086" max="3328" width="9.109375" style="1"/>
    <col min="3329" max="3329" width="61.6640625" style="1" customWidth="1"/>
    <col min="3330" max="3330" width="4.6640625" style="1" customWidth="1"/>
    <col min="3331" max="3331" width="3.88671875" style="1" customWidth="1"/>
    <col min="3332" max="3332" width="7.5546875" style="1" customWidth="1"/>
    <col min="3333" max="3333" width="9.109375" style="1"/>
    <col min="3334" max="3334" width="8.109375" style="1" customWidth="1"/>
    <col min="3335" max="3335" width="7.44140625" style="1" customWidth="1"/>
    <col min="3336" max="3336" width="8.88671875" style="1" customWidth="1"/>
    <col min="3337" max="3337" width="8.5546875" style="1" customWidth="1"/>
    <col min="3338" max="3338" width="8.109375" style="1" customWidth="1"/>
    <col min="3339" max="3339" width="9.44140625" style="1" customWidth="1"/>
    <col min="3340" max="3340" width="6.6640625" style="1" customWidth="1"/>
    <col min="3341" max="3341" width="11.44140625" style="1" customWidth="1"/>
    <col min="3342" max="3584" width="9.109375" style="1"/>
    <col min="3585" max="3585" width="61.6640625" style="1" customWidth="1"/>
    <col min="3586" max="3586" width="4.6640625" style="1" customWidth="1"/>
    <col min="3587" max="3587" width="3.88671875" style="1" customWidth="1"/>
    <col min="3588" max="3588" width="7.5546875" style="1" customWidth="1"/>
    <col min="3589" max="3589" width="9.109375" style="1"/>
    <col min="3590" max="3590" width="8.109375" style="1" customWidth="1"/>
    <col min="3591" max="3591" width="7.44140625" style="1" customWidth="1"/>
    <col min="3592" max="3592" width="8.88671875" style="1" customWidth="1"/>
    <col min="3593" max="3593" width="8.5546875" style="1" customWidth="1"/>
    <col min="3594" max="3594" width="8.109375" style="1" customWidth="1"/>
    <col min="3595" max="3595" width="9.44140625" style="1" customWidth="1"/>
    <col min="3596" max="3596" width="6.6640625" style="1" customWidth="1"/>
    <col min="3597" max="3597" width="11.44140625" style="1" customWidth="1"/>
    <col min="3598" max="3840" width="9.109375" style="1"/>
    <col min="3841" max="3841" width="61.6640625" style="1" customWidth="1"/>
    <col min="3842" max="3842" width="4.6640625" style="1" customWidth="1"/>
    <col min="3843" max="3843" width="3.88671875" style="1" customWidth="1"/>
    <col min="3844" max="3844" width="7.5546875" style="1" customWidth="1"/>
    <col min="3845" max="3845" width="9.109375" style="1"/>
    <col min="3846" max="3846" width="8.109375" style="1" customWidth="1"/>
    <col min="3847" max="3847" width="7.44140625" style="1" customWidth="1"/>
    <col min="3848" max="3848" width="8.88671875" style="1" customWidth="1"/>
    <col min="3849" max="3849" width="8.5546875" style="1" customWidth="1"/>
    <col min="3850" max="3850" width="8.109375" style="1" customWidth="1"/>
    <col min="3851" max="3851" width="9.44140625" style="1" customWidth="1"/>
    <col min="3852" max="3852" width="6.6640625" style="1" customWidth="1"/>
    <col min="3853" max="3853" width="11.44140625" style="1" customWidth="1"/>
    <col min="3854" max="4096" width="9.109375" style="1"/>
    <col min="4097" max="4097" width="61.6640625" style="1" customWidth="1"/>
    <col min="4098" max="4098" width="4.6640625" style="1" customWidth="1"/>
    <col min="4099" max="4099" width="3.88671875" style="1" customWidth="1"/>
    <col min="4100" max="4100" width="7.5546875" style="1" customWidth="1"/>
    <col min="4101" max="4101" width="9.109375" style="1"/>
    <col min="4102" max="4102" width="8.109375" style="1" customWidth="1"/>
    <col min="4103" max="4103" width="7.44140625" style="1" customWidth="1"/>
    <col min="4104" max="4104" width="8.88671875" style="1" customWidth="1"/>
    <col min="4105" max="4105" width="8.5546875" style="1" customWidth="1"/>
    <col min="4106" max="4106" width="8.109375" style="1" customWidth="1"/>
    <col min="4107" max="4107" width="9.44140625" style="1" customWidth="1"/>
    <col min="4108" max="4108" width="6.6640625" style="1" customWidth="1"/>
    <col min="4109" max="4109" width="11.44140625" style="1" customWidth="1"/>
    <col min="4110" max="4352" width="9.109375" style="1"/>
    <col min="4353" max="4353" width="61.6640625" style="1" customWidth="1"/>
    <col min="4354" max="4354" width="4.6640625" style="1" customWidth="1"/>
    <col min="4355" max="4355" width="3.88671875" style="1" customWidth="1"/>
    <col min="4356" max="4356" width="7.5546875" style="1" customWidth="1"/>
    <col min="4357" max="4357" width="9.109375" style="1"/>
    <col min="4358" max="4358" width="8.109375" style="1" customWidth="1"/>
    <col min="4359" max="4359" width="7.44140625" style="1" customWidth="1"/>
    <col min="4360" max="4360" width="8.88671875" style="1" customWidth="1"/>
    <col min="4361" max="4361" width="8.5546875" style="1" customWidth="1"/>
    <col min="4362" max="4362" width="8.109375" style="1" customWidth="1"/>
    <col min="4363" max="4363" width="9.44140625" style="1" customWidth="1"/>
    <col min="4364" max="4364" width="6.6640625" style="1" customWidth="1"/>
    <col min="4365" max="4365" width="11.44140625" style="1" customWidth="1"/>
    <col min="4366" max="4608" width="9.109375" style="1"/>
    <col min="4609" max="4609" width="61.6640625" style="1" customWidth="1"/>
    <col min="4610" max="4610" width="4.6640625" style="1" customWidth="1"/>
    <col min="4611" max="4611" width="3.88671875" style="1" customWidth="1"/>
    <col min="4612" max="4612" width="7.5546875" style="1" customWidth="1"/>
    <col min="4613" max="4613" width="9.109375" style="1"/>
    <col min="4614" max="4614" width="8.109375" style="1" customWidth="1"/>
    <col min="4615" max="4615" width="7.44140625" style="1" customWidth="1"/>
    <col min="4616" max="4616" width="8.88671875" style="1" customWidth="1"/>
    <col min="4617" max="4617" width="8.5546875" style="1" customWidth="1"/>
    <col min="4618" max="4618" width="8.109375" style="1" customWidth="1"/>
    <col min="4619" max="4619" width="9.44140625" style="1" customWidth="1"/>
    <col min="4620" max="4620" width="6.6640625" style="1" customWidth="1"/>
    <col min="4621" max="4621" width="11.44140625" style="1" customWidth="1"/>
    <col min="4622" max="4864" width="9.109375" style="1"/>
    <col min="4865" max="4865" width="61.6640625" style="1" customWidth="1"/>
    <col min="4866" max="4866" width="4.6640625" style="1" customWidth="1"/>
    <col min="4867" max="4867" width="3.88671875" style="1" customWidth="1"/>
    <col min="4868" max="4868" width="7.5546875" style="1" customWidth="1"/>
    <col min="4869" max="4869" width="9.109375" style="1"/>
    <col min="4870" max="4870" width="8.109375" style="1" customWidth="1"/>
    <col min="4871" max="4871" width="7.44140625" style="1" customWidth="1"/>
    <col min="4872" max="4872" width="8.88671875" style="1" customWidth="1"/>
    <col min="4873" max="4873" width="8.5546875" style="1" customWidth="1"/>
    <col min="4874" max="4874" width="8.109375" style="1" customWidth="1"/>
    <col min="4875" max="4875" width="9.44140625" style="1" customWidth="1"/>
    <col min="4876" max="4876" width="6.6640625" style="1" customWidth="1"/>
    <col min="4877" max="4877" width="11.44140625" style="1" customWidth="1"/>
    <col min="4878" max="5120" width="9.109375" style="1"/>
    <col min="5121" max="5121" width="61.6640625" style="1" customWidth="1"/>
    <col min="5122" max="5122" width="4.6640625" style="1" customWidth="1"/>
    <col min="5123" max="5123" width="3.88671875" style="1" customWidth="1"/>
    <col min="5124" max="5124" width="7.5546875" style="1" customWidth="1"/>
    <col min="5125" max="5125" width="9.109375" style="1"/>
    <col min="5126" max="5126" width="8.109375" style="1" customWidth="1"/>
    <col min="5127" max="5127" width="7.44140625" style="1" customWidth="1"/>
    <col min="5128" max="5128" width="8.88671875" style="1" customWidth="1"/>
    <col min="5129" max="5129" width="8.5546875" style="1" customWidth="1"/>
    <col min="5130" max="5130" width="8.109375" style="1" customWidth="1"/>
    <col min="5131" max="5131" width="9.44140625" style="1" customWidth="1"/>
    <col min="5132" max="5132" width="6.6640625" style="1" customWidth="1"/>
    <col min="5133" max="5133" width="11.44140625" style="1" customWidth="1"/>
    <col min="5134" max="5376" width="9.109375" style="1"/>
    <col min="5377" max="5377" width="61.6640625" style="1" customWidth="1"/>
    <col min="5378" max="5378" width="4.6640625" style="1" customWidth="1"/>
    <col min="5379" max="5379" width="3.88671875" style="1" customWidth="1"/>
    <col min="5380" max="5380" width="7.5546875" style="1" customWidth="1"/>
    <col min="5381" max="5381" width="9.109375" style="1"/>
    <col min="5382" max="5382" width="8.109375" style="1" customWidth="1"/>
    <col min="5383" max="5383" width="7.44140625" style="1" customWidth="1"/>
    <col min="5384" max="5384" width="8.88671875" style="1" customWidth="1"/>
    <col min="5385" max="5385" width="8.5546875" style="1" customWidth="1"/>
    <col min="5386" max="5386" width="8.109375" style="1" customWidth="1"/>
    <col min="5387" max="5387" width="9.44140625" style="1" customWidth="1"/>
    <col min="5388" max="5388" width="6.6640625" style="1" customWidth="1"/>
    <col min="5389" max="5389" width="11.44140625" style="1" customWidth="1"/>
    <col min="5390" max="5632" width="9.109375" style="1"/>
    <col min="5633" max="5633" width="61.6640625" style="1" customWidth="1"/>
    <col min="5634" max="5634" width="4.6640625" style="1" customWidth="1"/>
    <col min="5635" max="5635" width="3.88671875" style="1" customWidth="1"/>
    <col min="5636" max="5636" width="7.5546875" style="1" customWidth="1"/>
    <col min="5637" max="5637" width="9.109375" style="1"/>
    <col min="5638" max="5638" width="8.109375" style="1" customWidth="1"/>
    <col min="5639" max="5639" width="7.44140625" style="1" customWidth="1"/>
    <col min="5640" max="5640" width="8.88671875" style="1" customWidth="1"/>
    <col min="5641" max="5641" width="8.5546875" style="1" customWidth="1"/>
    <col min="5642" max="5642" width="8.109375" style="1" customWidth="1"/>
    <col min="5643" max="5643" width="9.44140625" style="1" customWidth="1"/>
    <col min="5644" max="5644" width="6.6640625" style="1" customWidth="1"/>
    <col min="5645" max="5645" width="11.44140625" style="1" customWidth="1"/>
    <col min="5646" max="5888" width="9.109375" style="1"/>
    <col min="5889" max="5889" width="61.6640625" style="1" customWidth="1"/>
    <col min="5890" max="5890" width="4.6640625" style="1" customWidth="1"/>
    <col min="5891" max="5891" width="3.88671875" style="1" customWidth="1"/>
    <col min="5892" max="5892" width="7.5546875" style="1" customWidth="1"/>
    <col min="5893" max="5893" width="9.109375" style="1"/>
    <col min="5894" max="5894" width="8.109375" style="1" customWidth="1"/>
    <col min="5895" max="5895" width="7.44140625" style="1" customWidth="1"/>
    <col min="5896" max="5896" width="8.88671875" style="1" customWidth="1"/>
    <col min="5897" max="5897" width="8.5546875" style="1" customWidth="1"/>
    <col min="5898" max="5898" width="8.109375" style="1" customWidth="1"/>
    <col min="5899" max="5899" width="9.44140625" style="1" customWidth="1"/>
    <col min="5900" max="5900" width="6.6640625" style="1" customWidth="1"/>
    <col min="5901" max="5901" width="11.44140625" style="1" customWidth="1"/>
    <col min="5902" max="6144" width="9.109375" style="1"/>
    <col min="6145" max="6145" width="61.6640625" style="1" customWidth="1"/>
    <col min="6146" max="6146" width="4.6640625" style="1" customWidth="1"/>
    <col min="6147" max="6147" width="3.88671875" style="1" customWidth="1"/>
    <col min="6148" max="6148" width="7.5546875" style="1" customWidth="1"/>
    <col min="6149" max="6149" width="9.109375" style="1"/>
    <col min="6150" max="6150" width="8.109375" style="1" customWidth="1"/>
    <col min="6151" max="6151" width="7.44140625" style="1" customWidth="1"/>
    <col min="6152" max="6152" width="8.88671875" style="1" customWidth="1"/>
    <col min="6153" max="6153" width="8.5546875" style="1" customWidth="1"/>
    <col min="6154" max="6154" width="8.109375" style="1" customWidth="1"/>
    <col min="6155" max="6155" width="9.44140625" style="1" customWidth="1"/>
    <col min="6156" max="6156" width="6.6640625" style="1" customWidth="1"/>
    <col min="6157" max="6157" width="11.44140625" style="1" customWidth="1"/>
    <col min="6158" max="6400" width="9.109375" style="1"/>
    <col min="6401" max="6401" width="61.6640625" style="1" customWidth="1"/>
    <col min="6402" max="6402" width="4.6640625" style="1" customWidth="1"/>
    <col min="6403" max="6403" width="3.88671875" style="1" customWidth="1"/>
    <col min="6404" max="6404" width="7.5546875" style="1" customWidth="1"/>
    <col min="6405" max="6405" width="9.109375" style="1"/>
    <col min="6406" max="6406" width="8.109375" style="1" customWidth="1"/>
    <col min="6407" max="6407" width="7.44140625" style="1" customWidth="1"/>
    <col min="6408" max="6408" width="8.88671875" style="1" customWidth="1"/>
    <col min="6409" max="6409" width="8.5546875" style="1" customWidth="1"/>
    <col min="6410" max="6410" width="8.109375" style="1" customWidth="1"/>
    <col min="6411" max="6411" width="9.44140625" style="1" customWidth="1"/>
    <col min="6412" max="6412" width="6.6640625" style="1" customWidth="1"/>
    <col min="6413" max="6413" width="11.44140625" style="1" customWidth="1"/>
    <col min="6414" max="6656" width="9.109375" style="1"/>
    <col min="6657" max="6657" width="61.6640625" style="1" customWidth="1"/>
    <col min="6658" max="6658" width="4.6640625" style="1" customWidth="1"/>
    <col min="6659" max="6659" width="3.88671875" style="1" customWidth="1"/>
    <col min="6660" max="6660" width="7.5546875" style="1" customWidth="1"/>
    <col min="6661" max="6661" width="9.109375" style="1"/>
    <col min="6662" max="6662" width="8.109375" style="1" customWidth="1"/>
    <col min="6663" max="6663" width="7.44140625" style="1" customWidth="1"/>
    <col min="6664" max="6664" width="8.88671875" style="1" customWidth="1"/>
    <col min="6665" max="6665" width="8.5546875" style="1" customWidth="1"/>
    <col min="6666" max="6666" width="8.109375" style="1" customWidth="1"/>
    <col min="6667" max="6667" width="9.44140625" style="1" customWidth="1"/>
    <col min="6668" max="6668" width="6.6640625" style="1" customWidth="1"/>
    <col min="6669" max="6669" width="11.44140625" style="1" customWidth="1"/>
    <col min="6670" max="6912" width="9.109375" style="1"/>
    <col min="6913" max="6913" width="61.6640625" style="1" customWidth="1"/>
    <col min="6914" max="6914" width="4.6640625" style="1" customWidth="1"/>
    <col min="6915" max="6915" width="3.88671875" style="1" customWidth="1"/>
    <col min="6916" max="6916" width="7.5546875" style="1" customWidth="1"/>
    <col min="6917" max="6917" width="9.109375" style="1"/>
    <col min="6918" max="6918" width="8.109375" style="1" customWidth="1"/>
    <col min="6919" max="6919" width="7.44140625" style="1" customWidth="1"/>
    <col min="6920" max="6920" width="8.88671875" style="1" customWidth="1"/>
    <col min="6921" max="6921" width="8.5546875" style="1" customWidth="1"/>
    <col min="6922" max="6922" width="8.109375" style="1" customWidth="1"/>
    <col min="6923" max="6923" width="9.44140625" style="1" customWidth="1"/>
    <col min="6924" max="6924" width="6.6640625" style="1" customWidth="1"/>
    <col min="6925" max="6925" width="11.44140625" style="1" customWidth="1"/>
    <col min="6926" max="7168" width="9.109375" style="1"/>
    <col min="7169" max="7169" width="61.6640625" style="1" customWidth="1"/>
    <col min="7170" max="7170" width="4.6640625" style="1" customWidth="1"/>
    <col min="7171" max="7171" width="3.88671875" style="1" customWidth="1"/>
    <col min="7172" max="7172" width="7.5546875" style="1" customWidth="1"/>
    <col min="7173" max="7173" width="9.109375" style="1"/>
    <col min="7174" max="7174" width="8.109375" style="1" customWidth="1"/>
    <col min="7175" max="7175" width="7.44140625" style="1" customWidth="1"/>
    <col min="7176" max="7176" width="8.88671875" style="1" customWidth="1"/>
    <col min="7177" max="7177" width="8.5546875" style="1" customWidth="1"/>
    <col min="7178" max="7178" width="8.109375" style="1" customWidth="1"/>
    <col min="7179" max="7179" width="9.44140625" style="1" customWidth="1"/>
    <col min="7180" max="7180" width="6.6640625" style="1" customWidth="1"/>
    <col min="7181" max="7181" width="11.44140625" style="1" customWidth="1"/>
    <col min="7182" max="7424" width="9.109375" style="1"/>
    <col min="7425" max="7425" width="61.6640625" style="1" customWidth="1"/>
    <col min="7426" max="7426" width="4.6640625" style="1" customWidth="1"/>
    <col min="7427" max="7427" width="3.88671875" style="1" customWidth="1"/>
    <col min="7428" max="7428" width="7.5546875" style="1" customWidth="1"/>
    <col min="7429" max="7429" width="9.109375" style="1"/>
    <col min="7430" max="7430" width="8.109375" style="1" customWidth="1"/>
    <col min="7431" max="7431" width="7.44140625" style="1" customWidth="1"/>
    <col min="7432" max="7432" width="8.88671875" style="1" customWidth="1"/>
    <col min="7433" max="7433" width="8.5546875" style="1" customWidth="1"/>
    <col min="7434" max="7434" width="8.109375" style="1" customWidth="1"/>
    <col min="7435" max="7435" width="9.44140625" style="1" customWidth="1"/>
    <col min="7436" max="7436" width="6.6640625" style="1" customWidth="1"/>
    <col min="7437" max="7437" width="11.44140625" style="1" customWidth="1"/>
    <col min="7438" max="7680" width="9.109375" style="1"/>
    <col min="7681" max="7681" width="61.6640625" style="1" customWidth="1"/>
    <col min="7682" max="7682" width="4.6640625" style="1" customWidth="1"/>
    <col min="7683" max="7683" width="3.88671875" style="1" customWidth="1"/>
    <col min="7684" max="7684" width="7.5546875" style="1" customWidth="1"/>
    <col min="7685" max="7685" width="9.109375" style="1"/>
    <col min="7686" max="7686" width="8.109375" style="1" customWidth="1"/>
    <col min="7687" max="7687" width="7.44140625" style="1" customWidth="1"/>
    <col min="7688" max="7688" width="8.88671875" style="1" customWidth="1"/>
    <col min="7689" max="7689" width="8.5546875" style="1" customWidth="1"/>
    <col min="7690" max="7690" width="8.109375" style="1" customWidth="1"/>
    <col min="7691" max="7691" width="9.44140625" style="1" customWidth="1"/>
    <col min="7692" max="7692" width="6.6640625" style="1" customWidth="1"/>
    <col min="7693" max="7693" width="11.44140625" style="1" customWidth="1"/>
    <col min="7694" max="7936" width="9.109375" style="1"/>
    <col min="7937" max="7937" width="61.6640625" style="1" customWidth="1"/>
    <col min="7938" max="7938" width="4.6640625" style="1" customWidth="1"/>
    <col min="7939" max="7939" width="3.88671875" style="1" customWidth="1"/>
    <col min="7940" max="7940" width="7.5546875" style="1" customWidth="1"/>
    <col min="7941" max="7941" width="9.109375" style="1"/>
    <col min="7942" max="7942" width="8.109375" style="1" customWidth="1"/>
    <col min="7943" max="7943" width="7.44140625" style="1" customWidth="1"/>
    <col min="7944" max="7944" width="8.88671875" style="1" customWidth="1"/>
    <col min="7945" max="7945" width="8.5546875" style="1" customWidth="1"/>
    <col min="7946" max="7946" width="8.109375" style="1" customWidth="1"/>
    <col min="7947" max="7947" width="9.44140625" style="1" customWidth="1"/>
    <col min="7948" max="7948" width="6.6640625" style="1" customWidth="1"/>
    <col min="7949" max="7949" width="11.44140625" style="1" customWidth="1"/>
    <col min="7950" max="8192" width="9.109375" style="1"/>
    <col min="8193" max="8193" width="61.6640625" style="1" customWidth="1"/>
    <col min="8194" max="8194" width="4.6640625" style="1" customWidth="1"/>
    <col min="8195" max="8195" width="3.88671875" style="1" customWidth="1"/>
    <col min="8196" max="8196" width="7.5546875" style="1" customWidth="1"/>
    <col min="8197" max="8197" width="9.109375" style="1"/>
    <col min="8198" max="8198" width="8.109375" style="1" customWidth="1"/>
    <col min="8199" max="8199" width="7.44140625" style="1" customWidth="1"/>
    <col min="8200" max="8200" width="8.88671875" style="1" customWidth="1"/>
    <col min="8201" max="8201" width="8.5546875" style="1" customWidth="1"/>
    <col min="8202" max="8202" width="8.109375" style="1" customWidth="1"/>
    <col min="8203" max="8203" width="9.44140625" style="1" customWidth="1"/>
    <col min="8204" max="8204" width="6.6640625" style="1" customWidth="1"/>
    <col min="8205" max="8205" width="11.44140625" style="1" customWidth="1"/>
    <col min="8206" max="8448" width="9.109375" style="1"/>
    <col min="8449" max="8449" width="61.6640625" style="1" customWidth="1"/>
    <col min="8450" max="8450" width="4.6640625" style="1" customWidth="1"/>
    <col min="8451" max="8451" width="3.88671875" style="1" customWidth="1"/>
    <col min="8452" max="8452" width="7.5546875" style="1" customWidth="1"/>
    <col min="8453" max="8453" width="9.109375" style="1"/>
    <col min="8454" max="8454" width="8.109375" style="1" customWidth="1"/>
    <col min="8455" max="8455" width="7.44140625" style="1" customWidth="1"/>
    <col min="8456" max="8456" width="8.88671875" style="1" customWidth="1"/>
    <col min="8457" max="8457" width="8.5546875" style="1" customWidth="1"/>
    <col min="8458" max="8458" width="8.109375" style="1" customWidth="1"/>
    <col min="8459" max="8459" width="9.44140625" style="1" customWidth="1"/>
    <col min="8460" max="8460" width="6.6640625" style="1" customWidth="1"/>
    <col min="8461" max="8461" width="11.44140625" style="1" customWidth="1"/>
    <col min="8462" max="8704" width="9.109375" style="1"/>
    <col min="8705" max="8705" width="61.6640625" style="1" customWidth="1"/>
    <col min="8706" max="8706" width="4.6640625" style="1" customWidth="1"/>
    <col min="8707" max="8707" width="3.88671875" style="1" customWidth="1"/>
    <col min="8708" max="8708" width="7.5546875" style="1" customWidth="1"/>
    <col min="8709" max="8709" width="9.109375" style="1"/>
    <col min="8710" max="8710" width="8.109375" style="1" customWidth="1"/>
    <col min="8711" max="8711" width="7.44140625" style="1" customWidth="1"/>
    <col min="8712" max="8712" width="8.88671875" style="1" customWidth="1"/>
    <col min="8713" max="8713" width="8.5546875" style="1" customWidth="1"/>
    <col min="8714" max="8714" width="8.109375" style="1" customWidth="1"/>
    <col min="8715" max="8715" width="9.44140625" style="1" customWidth="1"/>
    <col min="8716" max="8716" width="6.6640625" style="1" customWidth="1"/>
    <col min="8717" max="8717" width="11.44140625" style="1" customWidth="1"/>
    <col min="8718" max="8960" width="9.109375" style="1"/>
    <col min="8961" max="8961" width="61.6640625" style="1" customWidth="1"/>
    <col min="8962" max="8962" width="4.6640625" style="1" customWidth="1"/>
    <col min="8963" max="8963" width="3.88671875" style="1" customWidth="1"/>
    <col min="8964" max="8964" width="7.5546875" style="1" customWidth="1"/>
    <col min="8965" max="8965" width="9.109375" style="1"/>
    <col min="8966" max="8966" width="8.109375" style="1" customWidth="1"/>
    <col min="8967" max="8967" width="7.44140625" style="1" customWidth="1"/>
    <col min="8968" max="8968" width="8.88671875" style="1" customWidth="1"/>
    <col min="8969" max="8969" width="8.5546875" style="1" customWidth="1"/>
    <col min="8970" max="8970" width="8.109375" style="1" customWidth="1"/>
    <col min="8971" max="8971" width="9.44140625" style="1" customWidth="1"/>
    <col min="8972" max="8972" width="6.6640625" style="1" customWidth="1"/>
    <col min="8973" max="8973" width="11.44140625" style="1" customWidth="1"/>
    <col min="8974" max="9216" width="9.109375" style="1"/>
    <col min="9217" max="9217" width="61.6640625" style="1" customWidth="1"/>
    <col min="9218" max="9218" width="4.6640625" style="1" customWidth="1"/>
    <col min="9219" max="9219" width="3.88671875" style="1" customWidth="1"/>
    <col min="9220" max="9220" width="7.5546875" style="1" customWidth="1"/>
    <col min="9221" max="9221" width="9.109375" style="1"/>
    <col min="9222" max="9222" width="8.109375" style="1" customWidth="1"/>
    <col min="9223" max="9223" width="7.44140625" style="1" customWidth="1"/>
    <col min="9224" max="9224" width="8.88671875" style="1" customWidth="1"/>
    <col min="9225" max="9225" width="8.5546875" style="1" customWidth="1"/>
    <col min="9226" max="9226" width="8.109375" style="1" customWidth="1"/>
    <col min="9227" max="9227" width="9.44140625" style="1" customWidth="1"/>
    <col min="9228" max="9228" width="6.6640625" style="1" customWidth="1"/>
    <col min="9229" max="9229" width="11.44140625" style="1" customWidth="1"/>
    <col min="9230" max="9472" width="9.109375" style="1"/>
    <col min="9473" max="9473" width="61.6640625" style="1" customWidth="1"/>
    <col min="9474" max="9474" width="4.6640625" style="1" customWidth="1"/>
    <col min="9475" max="9475" width="3.88671875" style="1" customWidth="1"/>
    <col min="9476" max="9476" width="7.5546875" style="1" customWidth="1"/>
    <col min="9477" max="9477" width="9.109375" style="1"/>
    <col min="9478" max="9478" width="8.109375" style="1" customWidth="1"/>
    <col min="9479" max="9479" width="7.44140625" style="1" customWidth="1"/>
    <col min="9480" max="9480" width="8.88671875" style="1" customWidth="1"/>
    <col min="9481" max="9481" width="8.5546875" style="1" customWidth="1"/>
    <col min="9482" max="9482" width="8.109375" style="1" customWidth="1"/>
    <col min="9483" max="9483" width="9.44140625" style="1" customWidth="1"/>
    <col min="9484" max="9484" width="6.6640625" style="1" customWidth="1"/>
    <col min="9485" max="9485" width="11.44140625" style="1" customWidth="1"/>
    <col min="9486" max="9728" width="9.109375" style="1"/>
    <col min="9729" max="9729" width="61.6640625" style="1" customWidth="1"/>
    <col min="9730" max="9730" width="4.6640625" style="1" customWidth="1"/>
    <col min="9731" max="9731" width="3.88671875" style="1" customWidth="1"/>
    <col min="9732" max="9732" width="7.5546875" style="1" customWidth="1"/>
    <col min="9733" max="9733" width="9.109375" style="1"/>
    <col min="9734" max="9734" width="8.109375" style="1" customWidth="1"/>
    <col min="9735" max="9735" width="7.44140625" style="1" customWidth="1"/>
    <col min="9736" max="9736" width="8.88671875" style="1" customWidth="1"/>
    <col min="9737" max="9737" width="8.5546875" style="1" customWidth="1"/>
    <col min="9738" max="9738" width="8.109375" style="1" customWidth="1"/>
    <col min="9739" max="9739" width="9.44140625" style="1" customWidth="1"/>
    <col min="9740" max="9740" width="6.6640625" style="1" customWidth="1"/>
    <col min="9741" max="9741" width="11.44140625" style="1" customWidth="1"/>
    <col min="9742" max="9984" width="9.109375" style="1"/>
    <col min="9985" max="9985" width="61.6640625" style="1" customWidth="1"/>
    <col min="9986" max="9986" width="4.6640625" style="1" customWidth="1"/>
    <col min="9987" max="9987" width="3.88671875" style="1" customWidth="1"/>
    <col min="9988" max="9988" width="7.5546875" style="1" customWidth="1"/>
    <col min="9989" max="9989" width="9.109375" style="1"/>
    <col min="9990" max="9990" width="8.109375" style="1" customWidth="1"/>
    <col min="9991" max="9991" width="7.44140625" style="1" customWidth="1"/>
    <col min="9992" max="9992" width="8.88671875" style="1" customWidth="1"/>
    <col min="9993" max="9993" width="8.5546875" style="1" customWidth="1"/>
    <col min="9994" max="9994" width="8.109375" style="1" customWidth="1"/>
    <col min="9995" max="9995" width="9.44140625" style="1" customWidth="1"/>
    <col min="9996" max="9996" width="6.6640625" style="1" customWidth="1"/>
    <col min="9997" max="9997" width="11.44140625" style="1" customWidth="1"/>
    <col min="9998" max="10240" width="9.109375" style="1"/>
    <col min="10241" max="10241" width="61.6640625" style="1" customWidth="1"/>
    <col min="10242" max="10242" width="4.6640625" style="1" customWidth="1"/>
    <col min="10243" max="10243" width="3.88671875" style="1" customWidth="1"/>
    <col min="10244" max="10244" width="7.5546875" style="1" customWidth="1"/>
    <col min="10245" max="10245" width="9.109375" style="1"/>
    <col min="10246" max="10246" width="8.109375" style="1" customWidth="1"/>
    <col min="10247" max="10247" width="7.44140625" style="1" customWidth="1"/>
    <col min="10248" max="10248" width="8.88671875" style="1" customWidth="1"/>
    <col min="10249" max="10249" width="8.5546875" style="1" customWidth="1"/>
    <col min="10250" max="10250" width="8.109375" style="1" customWidth="1"/>
    <col min="10251" max="10251" width="9.44140625" style="1" customWidth="1"/>
    <col min="10252" max="10252" width="6.6640625" style="1" customWidth="1"/>
    <col min="10253" max="10253" width="11.44140625" style="1" customWidth="1"/>
    <col min="10254" max="10496" width="9.109375" style="1"/>
    <col min="10497" max="10497" width="61.6640625" style="1" customWidth="1"/>
    <col min="10498" max="10498" width="4.6640625" style="1" customWidth="1"/>
    <col min="10499" max="10499" width="3.88671875" style="1" customWidth="1"/>
    <col min="10500" max="10500" width="7.5546875" style="1" customWidth="1"/>
    <col min="10501" max="10501" width="9.109375" style="1"/>
    <col min="10502" max="10502" width="8.109375" style="1" customWidth="1"/>
    <col min="10503" max="10503" width="7.44140625" style="1" customWidth="1"/>
    <col min="10504" max="10504" width="8.88671875" style="1" customWidth="1"/>
    <col min="10505" max="10505" width="8.5546875" style="1" customWidth="1"/>
    <col min="10506" max="10506" width="8.109375" style="1" customWidth="1"/>
    <col min="10507" max="10507" width="9.44140625" style="1" customWidth="1"/>
    <col min="10508" max="10508" width="6.6640625" style="1" customWidth="1"/>
    <col min="10509" max="10509" width="11.44140625" style="1" customWidth="1"/>
    <col min="10510" max="10752" width="9.109375" style="1"/>
    <col min="10753" max="10753" width="61.6640625" style="1" customWidth="1"/>
    <col min="10754" max="10754" width="4.6640625" style="1" customWidth="1"/>
    <col min="10755" max="10755" width="3.88671875" style="1" customWidth="1"/>
    <col min="10756" max="10756" width="7.5546875" style="1" customWidth="1"/>
    <col min="10757" max="10757" width="9.109375" style="1"/>
    <col min="10758" max="10758" width="8.109375" style="1" customWidth="1"/>
    <col min="10759" max="10759" width="7.44140625" style="1" customWidth="1"/>
    <col min="10760" max="10760" width="8.88671875" style="1" customWidth="1"/>
    <col min="10761" max="10761" width="8.5546875" style="1" customWidth="1"/>
    <col min="10762" max="10762" width="8.109375" style="1" customWidth="1"/>
    <col min="10763" max="10763" width="9.44140625" style="1" customWidth="1"/>
    <col min="10764" max="10764" width="6.6640625" style="1" customWidth="1"/>
    <col min="10765" max="10765" width="11.44140625" style="1" customWidth="1"/>
    <col min="10766" max="11008" width="9.109375" style="1"/>
    <col min="11009" max="11009" width="61.6640625" style="1" customWidth="1"/>
    <col min="11010" max="11010" width="4.6640625" style="1" customWidth="1"/>
    <col min="11011" max="11011" width="3.88671875" style="1" customWidth="1"/>
    <col min="11012" max="11012" width="7.5546875" style="1" customWidth="1"/>
    <col min="11013" max="11013" width="9.109375" style="1"/>
    <col min="11014" max="11014" width="8.109375" style="1" customWidth="1"/>
    <col min="11015" max="11015" width="7.44140625" style="1" customWidth="1"/>
    <col min="11016" max="11016" width="8.88671875" style="1" customWidth="1"/>
    <col min="11017" max="11017" width="8.5546875" style="1" customWidth="1"/>
    <col min="11018" max="11018" width="8.109375" style="1" customWidth="1"/>
    <col min="11019" max="11019" width="9.44140625" style="1" customWidth="1"/>
    <col min="11020" max="11020" width="6.6640625" style="1" customWidth="1"/>
    <col min="11021" max="11021" width="11.44140625" style="1" customWidth="1"/>
    <col min="11022" max="11264" width="9.109375" style="1"/>
    <col min="11265" max="11265" width="61.6640625" style="1" customWidth="1"/>
    <col min="11266" max="11266" width="4.6640625" style="1" customWidth="1"/>
    <col min="11267" max="11267" width="3.88671875" style="1" customWidth="1"/>
    <col min="11268" max="11268" width="7.5546875" style="1" customWidth="1"/>
    <col min="11269" max="11269" width="9.109375" style="1"/>
    <col min="11270" max="11270" width="8.109375" style="1" customWidth="1"/>
    <col min="11271" max="11271" width="7.44140625" style="1" customWidth="1"/>
    <col min="11272" max="11272" width="8.88671875" style="1" customWidth="1"/>
    <col min="11273" max="11273" width="8.5546875" style="1" customWidth="1"/>
    <col min="11274" max="11274" width="8.109375" style="1" customWidth="1"/>
    <col min="11275" max="11275" width="9.44140625" style="1" customWidth="1"/>
    <col min="11276" max="11276" width="6.6640625" style="1" customWidth="1"/>
    <col min="11277" max="11277" width="11.44140625" style="1" customWidth="1"/>
    <col min="11278" max="11520" width="9.109375" style="1"/>
    <col min="11521" max="11521" width="61.6640625" style="1" customWidth="1"/>
    <col min="11522" max="11522" width="4.6640625" style="1" customWidth="1"/>
    <col min="11523" max="11523" width="3.88671875" style="1" customWidth="1"/>
    <col min="11524" max="11524" width="7.5546875" style="1" customWidth="1"/>
    <col min="11525" max="11525" width="9.109375" style="1"/>
    <col min="11526" max="11526" width="8.109375" style="1" customWidth="1"/>
    <col min="11527" max="11527" width="7.44140625" style="1" customWidth="1"/>
    <col min="11528" max="11528" width="8.88671875" style="1" customWidth="1"/>
    <col min="11529" max="11529" width="8.5546875" style="1" customWidth="1"/>
    <col min="11530" max="11530" width="8.109375" style="1" customWidth="1"/>
    <col min="11531" max="11531" width="9.44140625" style="1" customWidth="1"/>
    <col min="11532" max="11532" width="6.6640625" style="1" customWidth="1"/>
    <col min="11533" max="11533" width="11.44140625" style="1" customWidth="1"/>
    <col min="11534" max="11776" width="9.109375" style="1"/>
    <col min="11777" max="11777" width="61.6640625" style="1" customWidth="1"/>
    <col min="11778" max="11778" width="4.6640625" style="1" customWidth="1"/>
    <col min="11779" max="11779" width="3.88671875" style="1" customWidth="1"/>
    <col min="11780" max="11780" width="7.5546875" style="1" customWidth="1"/>
    <col min="11781" max="11781" width="9.109375" style="1"/>
    <col min="11782" max="11782" width="8.109375" style="1" customWidth="1"/>
    <col min="11783" max="11783" width="7.44140625" style="1" customWidth="1"/>
    <col min="11784" max="11784" width="8.88671875" style="1" customWidth="1"/>
    <col min="11785" max="11785" width="8.5546875" style="1" customWidth="1"/>
    <col min="11786" max="11786" width="8.109375" style="1" customWidth="1"/>
    <col min="11787" max="11787" width="9.44140625" style="1" customWidth="1"/>
    <col min="11788" max="11788" width="6.6640625" style="1" customWidth="1"/>
    <col min="11789" max="11789" width="11.44140625" style="1" customWidth="1"/>
    <col min="11790" max="12032" width="9.109375" style="1"/>
    <col min="12033" max="12033" width="61.6640625" style="1" customWidth="1"/>
    <col min="12034" max="12034" width="4.6640625" style="1" customWidth="1"/>
    <col min="12035" max="12035" width="3.88671875" style="1" customWidth="1"/>
    <col min="12036" max="12036" width="7.5546875" style="1" customWidth="1"/>
    <col min="12037" max="12037" width="9.109375" style="1"/>
    <col min="12038" max="12038" width="8.109375" style="1" customWidth="1"/>
    <col min="12039" max="12039" width="7.44140625" style="1" customWidth="1"/>
    <col min="12040" max="12040" width="8.88671875" style="1" customWidth="1"/>
    <col min="12041" max="12041" width="8.5546875" style="1" customWidth="1"/>
    <col min="12042" max="12042" width="8.109375" style="1" customWidth="1"/>
    <col min="12043" max="12043" width="9.44140625" style="1" customWidth="1"/>
    <col min="12044" max="12044" width="6.6640625" style="1" customWidth="1"/>
    <col min="12045" max="12045" width="11.44140625" style="1" customWidth="1"/>
    <col min="12046" max="12288" width="9.109375" style="1"/>
    <col min="12289" max="12289" width="61.6640625" style="1" customWidth="1"/>
    <col min="12290" max="12290" width="4.6640625" style="1" customWidth="1"/>
    <col min="12291" max="12291" width="3.88671875" style="1" customWidth="1"/>
    <col min="12292" max="12292" width="7.5546875" style="1" customWidth="1"/>
    <col min="12293" max="12293" width="9.109375" style="1"/>
    <col min="12294" max="12294" width="8.109375" style="1" customWidth="1"/>
    <col min="12295" max="12295" width="7.44140625" style="1" customWidth="1"/>
    <col min="12296" max="12296" width="8.88671875" style="1" customWidth="1"/>
    <col min="12297" max="12297" width="8.5546875" style="1" customWidth="1"/>
    <col min="12298" max="12298" width="8.109375" style="1" customWidth="1"/>
    <col min="12299" max="12299" width="9.44140625" style="1" customWidth="1"/>
    <col min="12300" max="12300" width="6.6640625" style="1" customWidth="1"/>
    <col min="12301" max="12301" width="11.44140625" style="1" customWidth="1"/>
    <col min="12302" max="12544" width="9.109375" style="1"/>
    <col min="12545" max="12545" width="61.6640625" style="1" customWidth="1"/>
    <col min="12546" max="12546" width="4.6640625" style="1" customWidth="1"/>
    <col min="12547" max="12547" width="3.88671875" style="1" customWidth="1"/>
    <col min="12548" max="12548" width="7.5546875" style="1" customWidth="1"/>
    <col min="12549" max="12549" width="9.109375" style="1"/>
    <col min="12550" max="12550" width="8.109375" style="1" customWidth="1"/>
    <col min="12551" max="12551" width="7.44140625" style="1" customWidth="1"/>
    <col min="12552" max="12552" width="8.88671875" style="1" customWidth="1"/>
    <col min="12553" max="12553" width="8.5546875" style="1" customWidth="1"/>
    <col min="12554" max="12554" width="8.109375" style="1" customWidth="1"/>
    <col min="12555" max="12555" width="9.44140625" style="1" customWidth="1"/>
    <col min="12556" max="12556" width="6.6640625" style="1" customWidth="1"/>
    <col min="12557" max="12557" width="11.44140625" style="1" customWidth="1"/>
    <col min="12558" max="12800" width="9.109375" style="1"/>
    <col min="12801" max="12801" width="61.6640625" style="1" customWidth="1"/>
    <col min="12802" max="12802" width="4.6640625" style="1" customWidth="1"/>
    <col min="12803" max="12803" width="3.88671875" style="1" customWidth="1"/>
    <col min="12804" max="12804" width="7.5546875" style="1" customWidth="1"/>
    <col min="12805" max="12805" width="9.109375" style="1"/>
    <col min="12806" max="12806" width="8.109375" style="1" customWidth="1"/>
    <col min="12807" max="12807" width="7.44140625" style="1" customWidth="1"/>
    <col min="12808" max="12808" width="8.88671875" style="1" customWidth="1"/>
    <col min="12809" max="12809" width="8.5546875" style="1" customWidth="1"/>
    <col min="12810" max="12810" width="8.109375" style="1" customWidth="1"/>
    <col min="12811" max="12811" width="9.44140625" style="1" customWidth="1"/>
    <col min="12812" max="12812" width="6.6640625" style="1" customWidth="1"/>
    <col min="12813" max="12813" width="11.44140625" style="1" customWidth="1"/>
    <col min="12814" max="13056" width="9.109375" style="1"/>
    <col min="13057" max="13057" width="61.6640625" style="1" customWidth="1"/>
    <col min="13058" max="13058" width="4.6640625" style="1" customWidth="1"/>
    <col min="13059" max="13059" width="3.88671875" style="1" customWidth="1"/>
    <col min="13060" max="13060" width="7.5546875" style="1" customWidth="1"/>
    <col min="13061" max="13061" width="9.109375" style="1"/>
    <col min="13062" max="13062" width="8.109375" style="1" customWidth="1"/>
    <col min="13063" max="13063" width="7.44140625" style="1" customWidth="1"/>
    <col min="13064" max="13064" width="8.88671875" style="1" customWidth="1"/>
    <col min="13065" max="13065" width="8.5546875" style="1" customWidth="1"/>
    <col min="13066" max="13066" width="8.109375" style="1" customWidth="1"/>
    <col min="13067" max="13067" width="9.44140625" style="1" customWidth="1"/>
    <col min="13068" max="13068" width="6.6640625" style="1" customWidth="1"/>
    <col min="13069" max="13069" width="11.44140625" style="1" customWidth="1"/>
    <col min="13070" max="13312" width="9.109375" style="1"/>
    <col min="13313" max="13313" width="61.6640625" style="1" customWidth="1"/>
    <col min="13314" max="13314" width="4.6640625" style="1" customWidth="1"/>
    <col min="13315" max="13315" width="3.88671875" style="1" customWidth="1"/>
    <col min="13316" max="13316" width="7.5546875" style="1" customWidth="1"/>
    <col min="13317" max="13317" width="9.109375" style="1"/>
    <col min="13318" max="13318" width="8.109375" style="1" customWidth="1"/>
    <col min="13319" max="13319" width="7.44140625" style="1" customWidth="1"/>
    <col min="13320" max="13320" width="8.88671875" style="1" customWidth="1"/>
    <col min="13321" max="13321" width="8.5546875" style="1" customWidth="1"/>
    <col min="13322" max="13322" width="8.109375" style="1" customWidth="1"/>
    <col min="13323" max="13323" width="9.44140625" style="1" customWidth="1"/>
    <col min="13324" max="13324" width="6.6640625" style="1" customWidth="1"/>
    <col min="13325" max="13325" width="11.44140625" style="1" customWidth="1"/>
    <col min="13326" max="13568" width="9.109375" style="1"/>
    <col min="13569" max="13569" width="61.6640625" style="1" customWidth="1"/>
    <col min="13570" max="13570" width="4.6640625" style="1" customWidth="1"/>
    <col min="13571" max="13571" width="3.88671875" style="1" customWidth="1"/>
    <col min="13572" max="13572" width="7.5546875" style="1" customWidth="1"/>
    <col min="13573" max="13573" width="9.109375" style="1"/>
    <col min="13574" max="13574" width="8.109375" style="1" customWidth="1"/>
    <col min="13575" max="13575" width="7.44140625" style="1" customWidth="1"/>
    <col min="13576" max="13576" width="8.88671875" style="1" customWidth="1"/>
    <col min="13577" max="13577" width="8.5546875" style="1" customWidth="1"/>
    <col min="13578" max="13578" width="8.109375" style="1" customWidth="1"/>
    <col min="13579" max="13579" width="9.44140625" style="1" customWidth="1"/>
    <col min="13580" max="13580" width="6.6640625" style="1" customWidth="1"/>
    <col min="13581" max="13581" width="11.44140625" style="1" customWidth="1"/>
    <col min="13582" max="13824" width="9.109375" style="1"/>
    <col min="13825" max="13825" width="61.6640625" style="1" customWidth="1"/>
    <col min="13826" max="13826" width="4.6640625" style="1" customWidth="1"/>
    <col min="13827" max="13827" width="3.88671875" style="1" customWidth="1"/>
    <col min="13828" max="13828" width="7.5546875" style="1" customWidth="1"/>
    <col min="13829" max="13829" width="9.109375" style="1"/>
    <col min="13830" max="13830" width="8.109375" style="1" customWidth="1"/>
    <col min="13831" max="13831" width="7.44140625" style="1" customWidth="1"/>
    <col min="13832" max="13832" width="8.88671875" style="1" customWidth="1"/>
    <col min="13833" max="13833" width="8.5546875" style="1" customWidth="1"/>
    <col min="13834" max="13834" width="8.109375" style="1" customWidth="1"/>
    <col min="13835" max="13835" width="9.44140625" style="1" customWidth="1"/>
    <col min="13836" max="13836" width="6.6640625" style="1" customWidth="1"/>
    <col min="13837" max="13837" width="11.44140625" style="1" customWidth="1"/>
    <col min="13838" max="14080" width="9.109375" style="1"/>
    <col min="14081" max="14081" width="61.6640625" style="1" customWidth="1"/>
    <col min="14082" max="14082" width="4.6640625" style="1" customWidth="1"/>
    <col min="14083" max="14083" width="3.88671875" style="1" customWidth="1"/>
    <col min="14084" max="14084" width="7.5546875" style="1" customWidth="1"/>
    <col min="14085" max="14085" width="9.109375" style="1"/>
    <col min="14086" max="14086" width="8.109375" style="1" customWidth="1"/>
    <col min="14087" max="14087" width="7.44140625" style="1" customWidth="1"/>
    <col min="14088" max="14088" width="8.88671875" style="1" customWidth="1"/>
    <col min="14089" max="14089" width="8.5546875" style="1" customWidth="1"/>
    <col min="14090" max="14090" width="8.109375" style="1" customWidth="1"/>
    <col min="14091" max="14091" width="9.44140625" style="1" customWidth="1"/>
    <col min="14092" max="14092" width="6.6640625" style="1" customWidth="1"/>
    <col min="14093" max="14093" width="11.44140625" style="1" customWidth="1"/>
    <col min="14094" max="14336" width="9.109375" style="1"/>
    <col min="14337" max="14337" width="61.6640625" style="1" customWidth="1"/>
    <col min="14338" max="14338" width="4.6640625" style="1" customWidth="1"/>
    <col min="14339" max="14339" width="3.88671875" style="1" customWidth="1"/>
    <col min="14340" max="14340" width="7.5546875" style="1" customWidth="1"/>
    <col min="14341" max="14341" width="9.109375" style="1"/>
    <col min="14342" max="14342" width="8.109375" style="1" customWidth="1"/>
    <col min="14343" max="14343" width="7.44140625" style="1" customWidth="1"/>
    <col min="14344" max="14344" width="8.88671875" style="1" customWidth="1"/>
    <col min="14345" max="14345" width="8.5546875" style="1" customWidth="1"/>
    <col min="14346" max="14346" width="8.109375" style="1" customWidth="1"/>
    <col min="14347" max="14347" width="9.44140625" style="1" customWidth="1"/>
    <col min="14348" max="14348" width="6.6640625" style="1" customWidth="1"/>
    <col min="14349" max="14349" width="11.44140625" style="1" customWidth="1"/>
    <col min="14350" max="14592" width="9.109375" style="1"/>
    <col min="14593" max="14593" width="61.6640625" style="1" customWidth="1"/>
    <col min="14594" max="14594" width="4.6640625" style="1" customWidth="1"/>
    <col min="14595" max="14595" width="3.88671875" style="1" customWidth="1"/>
    <col min="14596" max="14596" width="7.5546875" style="1" customWidth="1"/>
    <col min="14597" max="14597" width="9.109375" style="1"/>
    <col min="14598" max="14598" width="8.109375" style="1" customWidth="1"/>
    <col min="14599" max="14599" width="7.44140625" style="1" customWidth="1"/>
    <col min="14600" max="14600" width="8.88671875" style="1" customWidth="1"/>
    <col min="14601" max="14601" width="8.5546875" style="1" customWidth="1"/>
    <col min="14602" max="14602" width="8.109375" style="1" customWidth="1"/>
    <col min="14603" max="14603" width="9.44140625" style="1" customWidth="1"/>
    <col min="14604" max="14604" width="6.6640625" style="1" customWidth="1"/>
    <col min="14605" max="14605" width="11.44140625" style="1" customWidth="1"/>
    <col min="14606" max="14848" width="9.109375" style="1"/>
    <col min="14849" max="14849" width="61.6640625" style="1" customWidth="1"/>
    <col min="14850" max="14850" width="4.6640625" style="1" customWidth="1"/>
    <col min="14851" max="14851" width="3.88671875" style="1" customWidth="1"/>
    <col min="14852" max="14852" width="7.5546875" style="1" customWidth="1"/>
    <col min="14853" max="14853" width="9.109375" style="1"/>
    <col min="14854" max="14854" width="8.109375" style="1" customWidth="1"/>
    <col min="14855" max="14855" width="7.44140625" style="1" customWidth="1"/>
    <col min="14856" max="14856" width="8.88671875" style="1" customWidth="1"/>
    <col min="14857" max="14857" width="8.5546875" style="1" customWidth="1"/>
    <col min="14858" max="14858" width="8.109375" style="1" customWidth="1"/>
    <col min="14859" max="14859" width="9.44140625" style="1" customWidth="1"/>
    <col min="14860" max="14860" width="6.6640625" style="1" customWidth="1"/>
    <col min="14861" max="14861" width="11.44140625" style="1" customWidth="1"/>
    <col min="14862" max="15104" width="9.109375" style="1"/>
    <col min="15105" max="15105" width="61.6640625" style="1" customWidth="1"/>
    <col min="15106" max="15106" width="4.6640625" style="1" customWidth="1"/>
    <col min="15107" max="15107" width="3.88671875" style="1" customWidth="1"/>
    <col min="15108" max="15108" width="7.5546875" style="1" customWidth="1"/>
    <col min="15109" max="15109" width="9.109375" style="1"/>
    <col min="15110" max="15110" width="8.109375" style="1" customWidth="1"/>
    <col min="15111" max="15111" width="7.44140625" style="1" customWidth="1"/>
    <col min="15112" max="15112" width="8.88671875" style="1" customWidth="1"/>
    <col min="15113" max="15113" width="8.5546875" style="1" customWidth="1"/>
    <col min="15114" max="15114" width="8.109375" style="1" customWidth="1"/>
    <col min="15115" max="15115" width="9.44140625" style="1" customWidth="1"/>
    <col min="15116" max="15116" width="6.6640625" style="1" customWidth="1"/>
    <col min="15117" max="15117" width="11.44140625" style="1" customWidth="1"/>
    <col min="15118" max="15360" width="9.109375" style="1"/>
    <col min="15361" max="15361" width="61.6640625" style="1" customWidth="1"/>
    <col min="15362" max="15362" width="4.6640625" style="1" customWidth="1"/>
    <col min="15363" max="15363" width="3.88671875" style="1" customWidth="1"/>
    <col min="15364" max="15364" width="7.5546875" style="1" customWidth="1"/>
    <col min="15365" max="15365" width="9.109375" style="1"/>
    <col min="15366" max="15366" width="8.109375" style="1" customWidth="1"/>
    <col min="15367" max="15367" width="7.44140625" style="1" customWidth="1"/>
    <col min="15368" max="15368" width="8.88671875" style="1" customWidth="1"/>
    <col min="15369" max="15369" width="8.5546875" style="1" customWidth="1"/>
    <col min="15370" max="15370" width="8.109375" style="1" customWidth="1"/>
    <col min="15371" max="15371" width="9.44140625" style="1" customWidth="1"/>
    <col min="15372" max="15372" width="6.6640625" style="1" customWidth="1"/>
    <col min="15373" max="15373" width="11.44140625" style="1" customWidth="1"/>
    <col min="15374" max="15616" width="9.109375" style="1"/>
    <col min="15617" max="15617" width="61.6640625" style="1" customWidth="1"/>
    <col min="15618" max="15618" width="4.6640625" style="1" customWidth="1"/>
    <col min="15619" max="15619" width="3.88671875" style="1" customWidth="1"/>
    <col min="15620" max="15620" width="7.5546875" style="1" customWidth="1"/>
    <col min="15621" max="15621" width="9.109375" style="1"/>
    <col min="15622" max="15622" width="8.109375" style="1" customWidth="1"/>
    <col min="15623" max="15623" width="7.44140625" style="1" customWidth="1"/>
    <col min="15624" max="15624" width="8.88671875" style="1" customWidth="1"/>
    <col min="15625" max="15625" width="8.5546875" style="1" customWidth="1"/>
    <col min="15626" max="15626" width="8.109375" style="1" customWidth="1"/>
    <col min="15627" max="15627" width="9.44140625" style="1" customWidth="1"/>
    <col min="15628" max="15628" width="6.6640625" style="1" customWidth="1"/>
    <col min="15629" max="15629" width="11.44140625" style="1" customWidth="1"/>
    <col min="15630" max="15872" width="9.109375" style="1"/>
    <col min="15873" max="15873" width="61.6640625" style="1" customWidth="1"/>
    <col min="15874" max="15874" width="4.6640625" style="1" customWidth="1"/>
    <col min="15875" max="15875" width="3.88671875" style="1" customWidth="1"/>
    <col min="15876" max="15876" width="7.5546875" style="1" customWidth="1"/>
    <col min="15877" max="15877" width="9.109375" style="1"/>
    <col min="15878" max="15878" width="8.109375" style="1" customWidth="1"/>
    <col min="15879" max="15879" width="7.44140625" style="1" customWidth="1"/>
    <col min="15880" max="15880" width="8.88671875" style="1" customWidth="1"/>
    <col min="15881" max="15881" width="8.5546875" style="1" customWidth="1"/>
    <col min="15882" max="15882" width="8.109375" style="1" customWidth="1"/>
    <col min="15883" max="15883" width="9.44140625" style="1" customWidth="1"/>
    <col min="15884" max="15884" width="6.6640625" style="1" customWidth="1"/>
    <col min="15885" max="15885" width="11.44140625" style="1" customWidth="1"/>
    <col min="15886" max="16128" width="9.109375" style="1"/>
    <col min="16129" max="16129" width="61.6640625" style="1" customWidth="1"/>
    <col min="16130" max="16130" width="4.6640625" style="1" customWidth="1"/>
    <col min="16131" max="16131" width="3.88671875" style="1" customWidth="1"/>
    <col min="16132" max="16132" width="7.5546875" style="1" customWidth="1"/>
    <col min="16133" max="16133" width="9.109375" style="1"/>
    <col min="16134" max="16134" width="8.109375" style="1" customWidth="1"/>
    <col min="16135" max="16135" width="7.44140625" style="1" customWidth="1"/>
    <col min="16136" max="16136" width="8.88671875" style="1" customWidth="1"/>
    <col min="16137" max="16137" width="8.5546875" style="1" customWidth="1"/>
    <col min="16138" max="16138" width="8.109375" style="1" customWidth="1"/>
    <col min="16139" max="16139" width="9.44140625" style="1" customWidth="1"/>
    <col min="16140" max="16140" width="6.6640625" style="1" customWidth="1"/>
    <col min="16141" max="16141" width="11.44140625" style="1" customWidth="1"/>
    <col min="16142" max="16384" width="9.109375" style="1"/>
  </cols>
  <sheetData>
    <row r="1" spans="1:13" ht="15" customHeight="1" x14ac:dyDescent="0.25">
      <c r="J1" s="95" t="s">
        <v>262</v>
      </c>
      <c r="K1" s="95"/>
      <c r="L1" s="95"/>
      <c r="M1" s="95"/>
    </row>
    <row r="2" spans="1:13" ht="30.75" customHeight="1" x14ac:dyDescent="0.25">
      <c r="J2" s="95"/>
      <c r="K2" s="95"/>
      <c r="L2" s="95"/>
      <c r="M2" s="95"/>
    </row>
    <row r="3" spans="1:13" ht="0.75" customHeight="1" x14ac:dyDescent="0.25">
      <c r="J3" s="95"/>
      <c r="K3" s="95"/>
      <c r="L3" s="95"/>
      <c r="M3" s="95"/>
    </row>
    <row r="4" spans="1:13" x14ac:dyDescent="0.25">
      <c r="A4" s="5" t="s">
        <v>118</v>
      </c>
      <c r="B4" s="5"/>
      <c r="C4" s="5"/>
      <c r="D4" s="5"/>
      <c r="E4" s="5"/>
      <c r="F4" s="5"/>
      <c r="G4" s="5"/>
      <c r="H4" s="5"/>
      <c r="I4" s="5"/>
      <c r="J4" s="5"/>
      <c r="K4" s="5"/>
      <c r="L4" s="5"/>
      <c r="M4" s="5"/>
    </row>
    <row r="5" spans="1:13" x14ac:dyDescent="0.25">
      <c r="A5" s="96" t="str">
        <f>IF([2]ЗАПОЛНИТЬ!$F$7=1,CONCATENATE([2]шапки!A6),CONCATENATE([2]шапки!A6,[2]шапки!C6))</f>
        <v xml:space="preserve">про заборгованість за бюджетними коштами (форма   № 7д, </v>
      </c>
      <c r="B5" s="96"/>
      <c r="C5" s="96"/>
      <c r="D5" s="96"/>
      <c r="E5" s="96"/>
      <c r="F5" s="96"/>
      <c r="G5" s="96"/>
      <c r="H5" s="97" t="str">
        <f>IF([2]ЗАПОЛНИТЬ!$F$7=1,[2]шапки!C6,[2]шапки!D6)</f>
        <v xml:space="preserve">   №7м)</v>
      </c>
      <c r="I5" s="99" t="str">
        <f>IF([2]ЗАПОЛНИТЬ!$F$7=1,[2]шапки!D6,"")</f>
        <v/>
      </c>
      <c r="L5" s="99"/>
      <c r="M5" s="99"/>
    </row>
    <row r="6" spans="1:13" x14ac:dyDescent="0.25">
      <c r="A6" s="5" t="str">
        <f>CONCATENATE("на ",[2]ЗАПОЛНИТЬ!$B$18," ",[2]ЗАПОЛНИТЬ!$C$18)</f>
        <v>на 1 квітня 2016 р.</v>
      </c>
      <c r="B6" s="5"/>
      <c r="C6" s="5"/>
      <c r="D6" s="5"/>
      <c r="E6" s="5"/>
      <c r="F6" s="5"/>
      <c r="G6" s="5"/>
      <c r="H6" s="5"/>
      <c r="I6" s="5"/>
      <c r="J6" s="5"/>
      <c r="K6" s="5"/>
      <c r="L6" s="5"/>
      <c r="M6" s="5"/>
    </row>
    <row r="7" spans="1:13" s="21" customFormat="1" ht="10.199999999999999" hidden="1" x14ac:dyDescent="0.2"/>
    <row r="8" spans="1:13" s="21" customFormat="1" ht="7.5" customHeight="1" x14ac:dyDescent="0.2">
      <c r="M8" s="338" t="s">
        <v>2</v>
      </c>
    </row>
    <row r="9" spans="1:13" s="21" customFormat="1" ht="21" customHeight="1" x14ac:dyDescent="0.25">
      <c r="A9" s="196" t="s">
        <v>3</v>
      </c>
      <c r="B9" s="104" t="str">
        <f>[2]ЗАПОЛНИТЬ!B3</f>
        <v>Вдділ освіти Амур -Нижньодніпровської у м.Дніпропетровську ради</v>
      </c>
      <c r="C9" s="104"/>
      <c r="D9" s="104"/>
      <c r="E9" s="104"/>
      <c r="F9" s="104"/>
      <c r="G9" s="104"/>
      <c r="H9" s="104"/>
      <c r="I9" s="104"/>
      <c r="J9" s="104"/>
      <c r="K9" s="198" t="str">
        <f>[2]ЗАПОЛНИТЬ!A13</f>
        <v>за ЄДРПОУ</v>
      </c>
      <c r="M9" s="339" t="str">
        <f>[2]ЗАПОЛНИТЬ!B13</f>
        <v>02142187</v>
      </c>
    </row>
    <row r="10" spans="1:13" s="21" customFormat="1" ht="11.25" customHeight="1" x14ac:dyDescent="0.25">
      <c r="A10" s="107" t="s">
        <v>5</v>
      </c>
      <c r="B10" s="108" t="str">
        <f>[2]ЗАПОЛНИТЬ!B5</f>
        <v>49023,м. Дніпропетровськ АНД район,пр.Мануйлівський, 31</v>
      </c>
      <c r="C10" s="108"/>
      <c r="D10" s="108"/>
      <c r="E10" s="108"/>
      <c r="F10" s="108"/>
      <c r="G10" s="108"/>
      <c r="H10" s="108"/>
      <c r="I10" s="108"/>
      <c r="J10" s="108"/>
      <c r="K10" s="198" t="str">
        <f>[2]ЗАПОЛНИТЬ!A14</f>
        <v>за КОАТУУ</v>
      </c>
      <c r="M10" s="339">
        <f>[2]ЗАПОЛНИТЬ!B14</f>
        <v>12110136300</v>
      </c>
    </row>
    <row r="11" spans="1:13" s="21" customFormat="1" ht="11.25" customHeight="1" x14ac:dyDescent="0.25">
      <c r="A11" s="107" t="str">
        <f>[2]Ф.4.3.1.КВК2!A11</f>
        <v>Організаційно-правова форма господарювання</v>
      </c>
      <c r="B11" s="340" t="str">
        <f>[2]ЗАПОЛНИТЬ!D15</f>
        <v>Орган місцевого самоврядування</v>
      </c>
      <c r="C11" s="340"/>
      <c r="D11" s="340"/>
      <c r="E11" s="340"/>
      <c r="F11" s="340"/>
      <c r="G11" s="340"/>
      <c r="H11" s="340"/>
      <c r="I11" s="340"/>
      <c r="J11" s="340"/>
      <c r="K11" s="198" t="str">
        <f>[2]ЗАПОЛНИТЬ!A15</f>
        <v>за КОПФГ</v>
      </c>
      <c r="L11" s="341"/>
      <c r="M11" s="339">
        <f>[2]ЗАПОЛНИТЬ!B15</f>
        <v>420</v>
      </c>
    </row>
    <row r="12" spans="1:13" s="21" customFormat="1" ht="10.199999999999999" x14ac:dyDescent="0.2">
      <c r="A12" s="110" t="s">
        <v>119</v>
      </c>
      <c r="B12" s="110"/>
      <c r="C12" s="110"/>
      <c r="D12" s="110"/>
      <c r="E12" s="201" t="str">
        <f>[2]ЗАПОЛНИТЬ!H9</f>
        <v>-</v>
      </c>
      <c r="F12" s="628" t="str">
        <f>IF(E12&gt;0,VLOOKUP(E12,'[2]ДовидникКВК(ГОС)'!A$1:B$65536,2,FALSE),"")</f>
        <v>-</v>
      </c>
      <c r="G12" s="628"/>
      <c r="H12" s="628"/>
      <c r="I12" s="628"/>
      <c r="J12" s="628"/>
      <c r="K12" s="628"/>
      <c r="L12" s="628"/>
    </row>
    <row r="13" spans="1:13" s="21" customFormat="1" ht="23.25" customHeight="1" x14ac:dyDescent="0.2">
      <c r="A13" s="110" t="s">
        <v>120</v>
      </c>
      <c r="B13" s="110"/>
      <c r="C13" s="110"/>
      <c r="D13" s="110"/>
      <c r="E13" s="171"/>
      <c r="F13" s="112" t="str">
        <f>IF(E13&gt;0,VLOOKUP(E13,[2]ДовидникКПК!B$1:C$65536,2,FALSE),"")</f>
        <v/>
      </c>
      <c r="G13" s="112"/>
      <c r="H13" s="112"/>
      <c r="I13" s="112"/>
      <c r="J13" s="112"/>
      <c r="K13" s="112"/>
      <c r="L13" s="112"/>
    </row>
    <row r="14" spans="1:13" s="21" customFormat="1" ht="10.199999999999999" x14ac:dyDescent="0.2">
      <c r="A14" s="110" t="s">
        <v>8</v>
      </c>
      <c r="B14" s="110"/>
      <c r="C14" s="110"/>
      <c r="D14" s="110"/>
      <c r="E14" s="117" t="str">
        <f>[2]ЗАПОЛНИТЬ!H10</f>
        <v>10</v>
      </c>
      <c r="F14" s="112" t="str">
        <f>[2]ЗАПОЛНИТЬ!I10</f>
        <v>Орган з питань освіти та науки, молоді</v>
      </c>
      <c r="G14" s="112"/>
      <c r="H14" s="112"/>
      <c r="I14" s="112"/>
      <c r="J14" s="112"/>
      <c r="K14" s="112"/>
      <c r="L14" s="112"/>
    </row>
    <row r="15" spans="1:13" s="21" customFormat="1" ht="43.5" customHeight="1" x14ac:dyDescent="0.2">
      <c r="A15" s="110" t="s">
        <v>121</v>
      </c>
      <c r="B15" s="110"/>
      <c r="C15" s="110"/>
      <c r="D15" s="110"/>
      <c r="E15" s="265" t="s">
        <v>497</v>
      </c>
      <c r="F15" s="112" t="str">
        <f>IF(E15&gt;0,VLOOKUP(E15,[2]ДовидникКФК!A$1:B$65536,2,FALSE),"")</f>
        <v>Методична робота, інші заходи у сфері народної освіти</v>
      </c>
      <c r="G15" s="112"/>
      <c r="H15" s="112"/>
      <c r="I15" s="112"/>
      <c r="J15" s="112"/>
      <c r="K15" s="112"/>
      <c r="L15" s="112"/>
    </row>
    <row r="16" spans="1:13" s="21" customFormat="1" ht="10.199999999999999" x14ac:dyDescent="0.2">
      <c r="A16" s="121" t="s">
        <v>263</v>
      </c>
    </row>
    <row r="17" spans="1:14" s="21" customFormat="1" ht="10.199999999999999" x14ac:dyDescent="0.2">
      <c r="A17" s="122" t="s">
        <v>10</v>
      </c>
    </row>
    <row r="18" spans="1:14" s="21" customFormat="1" ht="19.5" customHeight="1" thickBot="1" x14ac:dyDescent="0.25">
      <c r="A18" s="346" t="s">
        <v>501</v>
      </c>
      <c r="B18" s="346"/>
      <c r="C18" s="346"/>
      <c r="D18" s="346"/>
      <c r="E18" s="346"/>
      <c r="F18" s="346"/>
      <c r="G18" s="346"/>
      <c r="H18" s="346"/>
      <c r="I18" s="346"/>
      <c r="J18" s="346"/>
      <c r="K18" s="346"/>
      <c r="L18" s="346"/>
    </row>
    <row r="19" spans="1:14" s="21" customFormat="1" ht="11.25" customHeight="1" thickTop="1" thickBot="1" x14ac:dyDescent="0.25">
      <c r="A19" s="29" t="s">
        <v>124</v>
      </c>
      <c r="B19" s="29" t="s">
        <v>125</v>
      </c>
      <c r="C19" s="29" t="s">
        <v>13</v>
      </c>
      <c r="D19" s="29" t="s">
        <v>30</v>
      </c>
      <c r="E19" s="29"/>
      <c r="F19" s="29"/>
      <c r="G19" s="29"/>
      <c r="H19" s="29" t="s">
        <v>82</v>
      </c>
      <c r="I19" s="29"/>
      <c r="J19" s="29"/>
      <c r="K19" s="29"/>
      <c r="L19" s="29"/>
      <c r="M19" s="29" t="s">
        <v>265</v>
      </c>
      <c r="N19" s="347"/>
    </row>
    <row r="20" spans="1:14" s="21" customFormat="1" ht="21.75" customHeight="1" thickTop="1" thickBot="1" x14ac:dyDescent="0.25">
      <c r="A20" s="29"/>
      <c r="B20" s="29"/>
      <c r="C20" s="29"/>
      <c r="D20" s="29" t="s">
        <v>266</v>
      </c>
      <c r="E20" s="29" t="s">
        <v>267</v>
      </c>
      <c r="F20" s="29"/>
      <c r="G20" s="29" t="s">
        <v>268</v>
      </c>
      <c r="H20" s="29" t="s">
        <v>269</v>
      </c>
      <c r="I20" s="29" t="s">
        <v>267</v>
      </c>
      <c r="J20" s="29"/>
      <c r="K20" s="29"/>
      <c r="L20" s="29" t="s">
        <v>268</v>
      </c>
      <c r="M20" s="29"/>
      <c r="N20" s="347"/>
    </row>
    <row r="21" spans="1:14" s="21" customFormat="1" ht="10.5" customHeight="1" thickTop="1" thickBot="1" x14ac:dyDescent="0.25">
      <c r="A21" s="29"/>
      <c r="B21" s="29"/>
      <c r="C21" s="29"/>
      <c r="D21" s="29"/>
      <c r="E21" s="29" t="s">
        <v>135</v>
      </c>
      <c r="F21" s="29" t="s">
        <v>270</v>
      </c>
      <c r="G21" s="29"/>
      <c r="H21" s="29"/>
      <c r="I21" s="29" t="s">
        <v>135</v>
      </c>
      <c r="J21" s="323" t="s">
        <v>271</v>
      </c>
      <c r="K21" s="323"/>
      <c r="L21" s="29"/>
      <c r="M21" s="29"/>
      <c r="N21" s="347"/>
    </row>
    <row r="22" spans="1:14" s="21" customFormat="1" ht="12" customHeight="1" thickTop="1" thickBot="1" x14ac:dyDescent="0.25">
      <c r="A22" s="29"/>
      <c r="B22" s="29"/>
      <c r="C22" s="29"/>
      <c r="D22" s="29"/>
      <c r="E22" s="29"/>
      <c r="F22" s="29"/>
      <c r="G22" s="29"/>
      <c r="H22" s="29"/>
      <c r="I22" s="29"/>
      <c r="J22" s="29" t="s">
        <v>272</v>
      </c>
      <c r="K22" s="29" t="s">
        <v>273</v>
      </c>
      <c r="L22" s="29"/>
      <c r="M22" s="29"/>
      <c r="N22" s="347"/>
    </row>
    <row r="23" spans="1:14" s="21" customFormat="1" ht="12" customHeight="1" thickTop="1" thickBot="1" x14ac:dyDescent="0.25">
      <c r="A23" s="29"/>
      <c r="B23" s="29"/>
      <c r="C23" s="29"/>
      <c r="D23" s="29"/>
      <c r="E23" s="29"/>
      <c r="F23" s="29"/>
      <c r="G23" s="29"/>
      <c r="H23" s="29"/>
      <c r="I23" s="29"/>
      <c r="J23" s="29"/>
      <c r="K23" s="29"/>
      <c r="L23" s="29"/>
      <c r="M23" s="29"/>
      <c r="N23" s="347"/>
    </row>
    <row r="24" spans="1:14" s="21" customFormat="1" ht="9.75" customHeight="1" thickTop="1" thickBot="1" x14ac:dyDescent="0.25">
      <c r="A24" s="29"/>
      <c r="B24" s="29"/>
      <c r="C24" s="29"/>
      <c r="D24" s="29"/>
      <c r="E24" s="29"/>
      <c r="F24" s="29"/>
      <c r="G24" s="29"/>
      <c r="H24" s="29"/>
      <c r="I24" s="29"/>
      <c r="J24" s="29"/>
      <c r="K24" s="29"/>
      <c r="L24" s="29"/>
      <c r="M24" s="29"/>
      <c r="N24" s="347"/>
    </row>
    <row r="25" spans="1:14" s="21" customFormat="1" ht="11.4" thickTop="1" thickBot="1" x14ac:dyDescent="0.25">
      <c r="A25" s="78">
        <v>1</v>
      </c>
      <c r="B25" s="78">
        <v>2</v>
      </c>
      <c r="C25" s="78">
        <v>3</v>
      </c>
      <c r="D25" s="78">
        <v>4</v>
      </c>
      <c r="E25" s="78">
        <v>5</v>
      </c>
      <c r="F25" s="78">
        <v>6</v>
      </c>
      <c r="G25" s="78">
        <v>7</v>
      </c>
      <c r="H25" s="78">
        <v>8</v>
      </c>
      <c r="I25" s="78">
        <v>9</v>
      </c>
      <c r="J25" s="78">
        <v>10</v>
      </c>
      <c r="K25" s="78">
        <v>11</v>
      </c>
      <c r="L25" s="78">
        <v>12</v>
      </c>
      <c r="M25" s="78">
        <v>13</v>
      </c>
      <c r="N25" s="347"/>
    </row>
    <row r="26" spans="1:14" s="21" customFormat="1" ht="12.6" thickTop="1" thickBot="1" x14ac:dyDescent="0.25">
      <c r="A26" s="68" t="s">
        <v>274</v>
      </c>
      <c r="B26" s="68" t="s">
        <v>144</v>
      </c>
      <c r="C26" s="324" t="s">
        <v>145</v>
      </c>
      <c r="D26" s="325">
        <v>0</v>
      </c>
      <c r="E26" s="325">
        <v>0</v>
      </c>
      <c r="F26" s="82">
        <v>0</v>
      </c>
      <c r="G26" s="82">
        <v>0</v>
      </c>
      <c r="H26" s="325">
        <v>0</v>
      </c>
      <c r="I26" s="325">
        <v>0</v>
      </c>
      <c r="J26" s="82">
        <v>0</v>
      </c>
      <c r="K26" s="326" t="s">
        <v>144</v>
      </c>
      <c r="L26" s="82" t="s">
        <v>47</v>
      </c>
      <c r="M26" s="327" t="s">
        <v>144</v>
      </c>
      <c r="N26" s="347"/>
    </row>
    <row r="27" spans="1:14" s="21" customFormat="1" ht="14.4" thickTop="1" thickBot="1" x14ac:dyDescent="0.25">
      <c r="A27" s="31" t="s">
        <v>275</v>
      </c>
      <c r="B27" s="31" t="s">
        <v>144</v>
      </c>
      <c r="C27" s="324" t="s">
        <v>147</v>
      </c>
      <c r="D27" s="325">
        <f>D28+D63</f>
        <v>4221.04</v>
      </c>
      <c r="E27" s="325">
        <f t="shared" ref="E27:L27" si="0">E28+E63</f>
        <v>3165.78</v>
      </c>
      <c r="F27" s="325">
        <f t="shared" si="0"/>
        <v>0</v>
      </c>
      <c r="G27" s="325">
        <f t="shared" si="0"/>
        <v>0</v>
      </c>
      <c r="H27" s="325">
        <f t="shared" si="0"/>
        <v>0</v>
      </c>
      <c r="I27" s="325">
        <f t="shared" si="0"/>
        <v>0</v>
      </c>
      <c r="J27" s="325">
        <f t="shared" si="0"/>
        <v>0</v>
      </c>
      <c r="K27" s="325">
        <f t="shared" si="0"/>
        <v>0</v>
      </c>
      <c r="L27" s="325">
        <f t="shared" si="0"/>
        <v>0</v>
      </c>
      <c r="M27" s="325">
        <f>M28+M63</f>
        <v>0</v>
      </c>
      <c r="N27" s="347"/>
    </row>
    <row r="28" spans="1:14" s="21" customFormat="1" ht="21.6" thickTop="1" thickBot="1" x14ac:dyDescent="0.25">
      <c r="A28" s="64" t="s">
        <v>276</v>
      </c>
      <c r="B28" s="68">
        <v>2000</v>
      </c>
      <c r="C28" s="128" t="s">
        <v>149</v>
      </c>
      <c r="D28" s="325">
        <f>D29+D34+D51+D54+D58+D62</f>
        <v>4221.04</v>
      </c>
      <c r="E28" s="325">
        <f t="shared" ref="E28:M28" si="1">E29+E34+E51+E54+E58+E62</f>
        <v>3165.78</v>
      </c>
      <c r="F28" s="325">
        <f t="shared" si="1"/>
        <v>0</v>
      </c>
      <c r="G28" s="325">
        <f t="shared" si="1"/>
        <v>0</v>
      </c>
      <c r="H28" s="325">
        <f t="shared" si="1"/>
        <v>0</v>
      </c>
      <c r="I28" s="325">
        <f t="shared" si="1"/>
        <v>0</v>
      </c>
      <c r="J28" s="325">
        <f t="shared" si="1"/>
        <v>0</v>
      </c>
      <c r="K28" s="325">
        <f t="shared" si="1"/>
        <v>0</v>
      </c>
      <c r="L28" s="325">
        <f t="shared" si="1"/>
        <v>0</v>
      </c>
      <c r="M28" s="325">
        <f t="shared" si="1"/>
        <v>0</v>
      </c>
      <c r="N28" s="349"/>
    </row>
    <row r="29" spans="1:14" s="21" customFormat="1" ht="11.4" thickTop="1" thickBot="1" x14ac:dyDescent="0.25">
      <c r="A29" s="138" t="s">
        <v>161</v>
      </c>
      <c r="B29" s="64">
        <v>2100</v>
      </c>
      <c r="C29" s="128" t="s">
        <v>151</v>
      </c>
      <c r="D29" s="325">
        <f>D30+D33</f>
        <v>0</v>
      </c>
      <c r="E29" s="325">
        <f t="shared" ref="E29:M29" si="2">E30+E33</f>
        <v>0</v>
      </c>
      <c r="F29" s="325">
        <f t="shared" si="2"/>
        <v>0</v>
      </c>
      <c r="G29" s="325">
        <f t="shared" si="2"/>
        <v>0</v>
      </c>
      <c r="H29" s="325">
        <f t="shared" si="2"/>
        <v>0</v>
      </c>
      <c r="I29" s="325">
        <f t="shared" si="2"/>
        <v>0</v>
      </c>
      <c r="J29" s="325">
        <f t="shared" si="2"/>
        <v>0</v>
      </c>
      <c r="K29" s="325">
        <f t="shared" si="2"/>
        <v>0</v>
      </c>
      <c r="L29" s="325">
        <f t="shared" si="2"/>
        <v>0</v>
      </c>
      <c r="M29" s="325">
        <f t="shared" si="2"/>
        <v>0</v>
      </c>
      <c r="N29" s="347"/>
    </row>
    <row r="30" spans="1:14" s="21" customFormat="1" ht="11.4" thickTop="1" thickBot="1" x14ac:dyDescent="0.25">
      <c r="A30" s="134" t="s">
        <v>163</v>
      </c>
      <c r="B30" s="135">
        <v>2110</v>
      </c>
      <c r="C30" s="216" t="s">
        <v>153</v>
      </c>
      <c r="D30" s="350">
        <f>SUM(D31:D32)</f>
        <v>0</v>
      </c>
      <c r="E30" s="350">
        <f t="shared" ref="E30:L30" si="3">SUM(E31:E32)</f>
        <v>0</v>
      </c>
      <c r="F30" s="350">
        <f t="shared" si="3"/>
        <v>0</v>
      </c>
      <c r="G30" s="350">
        <f t="shared" si="3"/>
        <v>0</v>
      </c>
      <c r="H30" s="350">
        <f t="shared" si="3"/>
        <v>0</v>
      </c>
      <c r="I30" s="350">
        <f t="shared" si="3"/>
        <v>0</v>
      </c>
      <c r="J30" s="350">
        <f t="shared" si="3"/>
        <v>0</v>
      </c>
      <c r="K30" s="350">
        <f t="shared" si="3"/>
        <v>0</v>
      </c>
      <c r="L30" s="350">
        <f t="shared" si="3"/>
        <v>0</v>
      </c>
      <c r="M30" s="350">
        <f>SUM(M31:M32)</f>
        <v>0</v>
      </c>
      <c r="N30" s="347"/>
    </row>
    <row r="31" spans="1:14" s="21" customFormat="1" ht="11.4" thickTop="1" thickBot="1" x14ac:dyDescent="0.25">
      <c r="A31" s="136" t="s">
        <v>164</v>
      </c>
      <c r="B31" s="125">
        <v>2111</v>
      </c>
      <c r="C31" s="248" t="s">
        <v>155</v>
      </c>
      <c r="D31" s="81">
        <v>0</v>
      </c>
      <c r="E31" s="81">
        <v>0</v>
      </c>
      <c r="F31" s="81">
        <v>0</v>
      </c>
      <c r="G31" s="81">
        <v>0</v>
      </c>
      <c r="H31" s="81">
        <v>0</v>
      </c>
      <c r="I31" s="325">
        <f>SUM(J31:K31)</f>
        <v>0</v>
      </c>
      <c r="J31" s="81">
        <v>0</v>
      </c>
      <c r="K31" s="81">
        <v>0</v>
      </c>
      <c r="L31" s="81">
        <v>0</v>
      </c>
      <c r="M31" s="82">
        <f>I31</f>
        <v>0</v>
      </c>
      <c r="N31" s="347"/>
    </row>
    <row r="32" spans="1:14" s="21" customFormat="1" ht="11.4" thickTop="1" thickBot="1" x14ac:dyDescent="0.25">
      <c r="A32" s="136" t="s">
        <v>165</v>
      </c>
      <c r="B32" s="125">
        <v>2112</v>
      </c>
      <c r="C32" s="248" t="s">
        <v>157</v>
      </c>
      <c r="D32" s="81">
        <v>0</v>
      </c>
      <c r="E32" s="81">
        <v>0</v>
      </c>
      <c r="F32" s="81">
        <v>0</v>
      </c>
      <c r="G32" s="81">
        <v>0</v>
      </c>
      <c r="H32" s="81">
        <v>0</v>
      </c>
      <c r="I32" s="325">
        <f>SUM(J32:K32)</f>
        <v>0</v>
      </c>
      <c r="J32" s="81">
        <v>0</v>
      </c>
      <c r="K32" s="81">
        <v>0</v>
      </c>
      <c r="L32" s="81">
        <v>0</v>
      </c>
      <c r="M32" s="82">
        <f>I32</f>
        <v>0</v>
      </c>
      <c r="N32" s="347"/>
    </row>
    <row r="33" spans="1:14" s="21" customFormat="1" ht="12" thickTop="1" thickBot="1" x14ac:dyDescent="0.3">
      <c r="A33" s="137" t="s">
        <v>277</v>
      </c>
      <c r="B33" s="135">
        <v>2120</v>
      </c>
      <c r="C33" s="216" t="s">
        <v>160</v>
      </c>
      <c r="D33" s="351">
        <v>0</v>
      </c>
      <c r="E33" s="351">
        <v>0</v>
      </c>
      <c r="F33" s="351">
        <v>0</v>
      </c>
      <c r="G33" s="351">
        <v>0</v>
      </c>
      <c r="H33" s="351">
        <v>0</v>
      </c>
      <c r="I33" s="352">
        <f>SUM(J33:K33)</f>
        <v>0</v>
      </c>
      <c r="J33" s="351">
        <v>0</v>
      </c>
      <c r="K33" s="351">
        <v>0</v>
      </c>
      <c r="L33" s="351">
        <v>0</v>
      </c>
      <c r="M33" s="350">
        <f>I33</f>
        <v>0</v>
      </c>
      <c r="N33" s="347"/>
    </row>
    <row r="34" spans="1:14" s="21" customFormat="1" ht="12" thickTop="1" thickBot="1" x14ac:dyDescent="0.3">
      <c r="A34" s="138" t="s">
        <v>167</v>
      </c>
      <c r="B34" s="64">
        <v>2200</v>
      </c>
      <c r="C34" s="128" t="s">
        <v>162</v>
      </c>
      <c r="D34" s="352">
        <f>SUM(D35:D41)+D48</f>
        <v>4221.04</v>
      </c>
      <c r="E34" s="352">
        <f t="shared" ref="E34:M34" si="4">SUM(E35:E41)+E48</f>
        <v>3165.78</v>
      </c>
      <c r="F34" s="352">
        <f t="shared" si="4"/>
        <v>0</v>
      </c>
      <c r="G34" s="352">
        <f t="shared" si="4"/>
        <v>0</v>
      </c>
      <c r="H34" s="352">
        <f t="shared" si="4"/>
        <v>0</v>
      </c>
      <c r="I34" s="352">
        <f t="shared" si="4"/>
        <v>0</v>
      </c>
      <c r="J34" s="352">
        <f t="shared" si="4"/>
        <v>0</v>
      </c>
      <c r="K34" s="352">
        <f t="shared" si="4"/>
        <v>0</v>
      </c>
      <c r="L34" s="352">
        <f t="shared" si="4"/>
        <v>0</v>
      </c>
      <c r="M34" s="352">
        <f t="shared" si="4"/>
        <v>0</v>
      </c>
      <c r="N34" s="349"/>
    </row>
    <row r="35" spans="1:14" s="21" customFormat="1" ht="12" thickTop="1" thickBot="1" x14ac:dyDescent="0.3">
      <c r="A35" s="134" t="s">
        <v>168</v>
      </c>
      <c r="B35" s="135">
        <v>2210</v>
      </c>
      <c r="C35" s="135">
        <v>100</v>
      </c>
      <c r="D35" s="351">
        <v>4221.04</v>
      </c>
      <c r="E35" s="351">
        <v>3165.78</v>
      </c>
      <c r="F35" s="351">
        <v>0</v>
      </c>
      <c r="G35" s="351">
        <v>0</v>
      </c>
      <c r="H35" s="351">
        <v>0</v>
      </c>
      <c r="I35" s="352">
        <f t="shared" ref="I35:I40" si="5">SUM(J35:K35)</f>
        <v>0</v>
      </c>
      <c r="J35" s="351">
        <v>0</v>
      </c>
      <c r="K35" s="351">
        <v>0</v>
      </c>
      <c r="L35" s="351">
        <v>0</v>
      </c>
      <c r="M35" s="350">
        <f t="shared" ref="M35:M40" si="6">I35</f>
        <v>0</v>
      </c>
      <c r="N35" s="347"/>
    </row>
    <row r="36" spans="1:14" s="21" customFormat="1" ht="12" thickTop="1" thickBot="1" x14ac:dyDescent="0.3">
      <c r="A36" s="134" t="s">
        <v>169</v>
      </c>
      <c r="B36" s="135">
        <v>2220</v>
      </c>
      <c r="C36" s="135">
        <v>110</v>
      </c>
      <c r="D36" s="351">
        <v>0</v>
      </c>
      <c r="E36" s="351">
        <v>0</v>
      </c>
      <c r="F36" s="351">
        <v>0</v>
      </c>
      <c r="G36" s="351">
        <v>0</v>
      </c>
      <c r="H36" s="351">
        <v>0</v>
      </c>
      <c r="I36" s="352">
        <f t="shared" si="5"/>
        <v>0</v>
      </c>
      <c r="J36" s="351">
        <v>0</v>
      </c>
      <c r="K36" s="351">
        <v>0</v>
      </c>
      <c r="L36" s="351">
        <v>0</v>
      </c>
      <c r="M36" s="350">
        <f t="shared" si="6"/>
        <v>0</v>
      </c>
      <c r="N36" s="347"/>
    </row>
    <row r="37" spans="1:14" s="21" customFormat="1" ht="12" thickTop="1" thickBot="1" x14ac:dyDescent="0.3">
      <c r="A37" s="134" t="s">
        <v>170</v>
      </c>
      <c r="B37" s="135">
        <v>2230</v>
      </c>
      <c r="C37" s="135">
        <v>120</v>
      </c>
      <c r="D37" s="351">
        <v>0</v>
      </c>
      <c r="E37" s="351">
        <v>0</v>
      </c>
      <c r="F37" s="351">
        <v>0</v>
      </c>
      <c r="G37" s="351">
        <v>0</v>
      </c>
      <c r="H37" s="351">
        <v>0</v>
      </c>
      <c r="I37" s="352">
        <f t="shared" si="5"/>
        <v>0</v>
      </c>
      <c r="J37" s="351">
        <v>0</v>
      </c>
      <c r="K37" s="351">
        <v>0</v>
      </c>
      <c r="L37" s="351">
        <v>0</v>
      </c>
      <c r="M37" s="350">
        <f t="shared" si="6"/>
        <v>0</v>
      </c>
      <c r="N37" s="347"/>
    </row>
    <row r="38" spans="1:14" s="21" customFormat="1" ht="12" thickTop="1" thickBot="1" x14ac:dyDescent="0.3">
      <c r="A38" s="134" t="s">
        <v>171</v>
      </c>
      <c r="B38" s="135">
        <v>2240</v>
      </c>
      <c r="C38" s="135">
        <v>130</v>
      </c>
      <c r="D38" s="351">
        <v>0</v>
      </c>
      <c r="E38" s="351">
        <v>0</v>
      </c>
      <c r="F38" s="351">
        <v>0</v>
      </c>
      <c r="G38" s="351">
        <v>0</v>
      </c>
      <c r="H38" s="351">
        <v>0</v>
      </c>
      <c r="I38" s="352">
        <f t="shared" si="5"/>
        <v>0</v>
      </c>
      <c r="J38" s="351">
        <v>0</v>
      </c>
      <c r="K38" s="351">
        <v>0</v>
      </c>
      <c r="L38" s="351">
        <v>0</v>
      </c>
      <c r="M38" s="350">
        <f t="shared" si="6"/>
        <v>0</v>
      </c>
      <c r="N38" s="347"/>
    </row>
    <row r="39" spans="1:14" s="21" customFormat="1" ht="12.75" customHeight="1" thickTop="1" thickBot="1" x14ac:dyDescent="0.3">
      <c r="A39" s="134" t="s">
        <v>172</v>
      </c>
      <c r="B39" s="135">
        <v>2250</v>
      </c>
      <c r="C39" s="135">
        <v>140</v>
      </c>
      <c r="D39" s="351">
        <v>0</v>
      </c>
      <c r="E39" s="351">
        <v>0</v>
      </c>
      <c r="F39" s="351">
        <v>0</v>
      </c>
      <c r="G39" s="351">
        <v>0</v>
      </c>
      <c r="H39" s="351">
        <v>0</v>
      </c>
      <c r="I39" s="352">
        <f t="shared" si="5"/>
        <v>0</v>
      </c>
      <c r="J39" s="351">
        <v>0</v>
      </c>
      <c r="K39" s="351">
        <v>0</v>
      </c>
      <c r="L39" s="351">
        <v>0</v>
      </c>
      <c r="M39" s="350">
        <f t="shared" si="6"/>
        <v>0</v>
      </c>
      <c r="N39" s="349"/>
    </row>
    <row r="40" spans="1:14" s="21" customFormat="1" ht="12" thickTop="1" thickBot="1" x14ac:dyDescent="0.3">
      <c r="A40" s="137" t="s">
        <v>173</v>
      </c>
      <c r="B40" s="135">
        <v>2260</v>
      </c>
      <c r="C40" s="135">
        <v>150</v>
      </c>
      <c r="D40" s="351">
        <v>0</v>
      </c>
      <c r="E40" s="351">
        <v>0</v>
      </c>
      <c r="F40" s="351">
        <v>0</v>
      </c>
      <c r="G40" s="351">
        <v>0</v>
      </c>
      <c r="H40" s="351">
        <v>0</v>
      </c>
      <c r="I40" s="352">
        <f t="shared" si="5"/>
        <v>0</v>
      </c>
      <c r="J40" s="351">
        <v>0</v>
      </c>
      <c r="K40" s="351">
        <v>0</v>
      </c>
      <c r="L40" s="351">
        <v>0</v>
      </c>
      <c r="M40" s="350">
        <f t="shared" si="6"/>
        <v>0</v>
      </c>
    </row>
    <row r="41" spans="1:14" s="21" customFormat="1" ht="11.4" thickTop="1" thickBot="1" x14ac:dyDescent="0.25">
      <c r="A41" s="137" t="s">
        <v>278</v>
      </c>
      <c r="B41" s="135">
        <v>2270</v>
      </c>
      <c r="C41" s="135">
        <v>160</v>
      </c>
      <c r="D41" s="350">
        <f t="shared" ref="D41:M41" si="7">SUM(D42:D47)</f>
        <v>0</v>
      </c>
      <c r="E41" s="350">
        <f t="shared" si="7"/>
        <v>0</v>
      </c>
      <c r="F41" s="350">
        <f t="shared" si="7"/>
        <v>0</v>
      </c>
      <c r="G41" s="350">
        <f t="shared" si="7"/>
        <v>0</v>
      </c>
      <c r="H41" s="350">
        <f t="shared" si="7"/>
        <v>0</v>
      </c>
      <c r="I41" s="350">
        <f t="shared" si="7"/>
        <v>0</v>
      </c>
      <c r="J41" s="350">
        <f t="shared" si="7"/>
        <v>0</v>
      </c>
      <c r="K41" s="350">
        <f t="shared" si="7"/>
        <v>0</v>
      </c>
      <c r="L41" s="350">
        <f t="shared" si="7"/>
        <v>0</v>
      </c>
      <c r="M41" s="350">
        <f t="shared" si="7"/>
        <v>0</v>
      </c>
    </row>
    <row r="42" spans="1:14" s="21" customFormat="1" ht="11.4" thickTop="1" thickBot="1" x14ac:dyDescent="0.25">
      <c r="A42" s="136" t="s">
        <v>175</v>
      </c>
      <c r="B42" s="125">
        <v>2271</v>
      </c>
      <c r="C42" s="125">
        <v>170</v>
      </c>
      <c r="D42" s="81">
        <v>0</v>
      </c>
      <c r="E42" s="81">
        <v>0</v>
      </c>
      <c r="F42" s="81">
        <v>0</v>
      </c>
      <c r="G42" s="81">
        <v>0</v>
      </c>
      <c r="H42" s="81">
        <v>0</v>
      </c>
      <c r="I42" s="82">
        <f t="shared" ref="I42:I47" si="8">SUM(J42:K42)</f>
        <v>0</v>
      </c>
      <c r="J42" s="81">
        <v>0</v>
      </c>
      <c r="K42" s="81">
        <v>0</v>
      </c>
      <c r="L42" s="81">
        <v>0</v>
      </c>
      <c r="M42" s="82">
        <f t="shared" ref="M42:M47" si="9">I42</f>
        <v>0</v>
      </c>
    </row>
    <row r="43" spans="1:14" s="21" customFormat="1" ht="11.4" thickTop="1" thickBot="1" x14ac:dyDescent="0.25">
      <c r="A43" s="136" t="s">
        <v>176</v>
      </c>
      <c r="B43" s="125">
        <v>2272</v>
      </c>
      <c r="C43" s="125">
        <v>180</v>
      </c>
      <c r="D43" s="81">
        <v>0</v>
      </c>
      <c r="E43" s="81">
        <v>0</v>
      </c>
      <c r="F43" s="81">
        <v>0</v>
      </c>
      <c r="G43" s="81">
        <v>0</v>
      </c>
      <c r="H43" s="81">
        <v>0</v>
      </c>
      <c r="I43" s="82">
        <f t="shared" si="8"/>
        <v>0</v>
      </c>
      <c r="J43" s="81">
        <v>0</v>
      </c>
      <c r="K43" s="81">
        <v>0</v>
      </c>
      <c r="L43" s="81">
        <v>0</v>
      </c>
      <c r="M43" s="82">
        <f t="shared" si="9"/>
        <v>0</v>
      </c>
    </row>
    <row r="44" spans="1:14" s="21" customFormat="1" ht="11.4" thickTop="1" thickBot="1" x14ac:dyDescent="0.25">
      <c r="A44" s="136" t="s">
        <v>177</v>
      </c>
      <c r="B44" s="125">
        <v>2273</v>
      </c>
      <c r="C44" s="125">
        <v>190</v>
      </c>
      <c r="D44" s="81">
        <v>0</v>
      </c>
      <c r="E44" s="81">
        <v>0</v>
      </c>
      <c r="F44" s="81">
        <v>0</v>
      </c>
      <c r="G44" s="81">
        <v>0</v>
      </c>
      <c r="H44" s="81">
        <v>0</v>
      </c>
      <c r="I44" s="82">
        <f t="shared" si="8"/>
        <v>0</v>
      </c>
      <c r="J44" s="81">
        <v>0</v>
      </c>
      <c r="K44" s="81">
        <v>0</v>
      </c>
      <c r="L44" s="81">
        <v>0</v>
      </c>
      <c r="M44" s="82">
        <f t="shared" si="9"/>
        <v>0</v>
      </c>
    </row>
    <row r="45" spans="1:14" s="21" customFormat="1" ht="11.4" thickTop="1" thickBot="1" x14ac:dyDescent="0.25">
      <c r="A45" s="136" t="s">
        <v>178</v>
      </c>
      <c r="B45" s="125">
        <v>2274</v>
      </c>
      <c r="C45" s="125">
        <v>200</v>
      </c>
      <c r="D45" s="81">
        <v>0</v>
      </c>
      <c r="E45" s="81">
        <v>0</v>
      </c>
      <c r="F45" s="81">
        <v>0</v>
      </c>
      <c r="G45" s="81">
        <v>0</v>
      </c>
      <c r="H45" s="81">
        <v>0</v>
      </c>
      <c r="I45" s="82">
        <f t="shared" si="8"/>
        <v>0</v>
      </c>
      <c r="J45" s="81">
        <v>0</v>
      </c>
      <c r="K45" s="81">
        <v>0</v>
      </c>
      <c r="L45" s="81">
        <v>0</v>
      </c>
      <c r="M45" s="82">
        <f t="shared" si="9"/>
        <v>0</v>
      </c>
    </row>
    <row r="46" spans="1:14" s="21" customFormat="1" ht="11.4" thickTop="1" thickBot="1" x14ac:dyDescent="0.25">
      <c r="A46" s="136" t="s">
        <v>179</v>
      </c>
      <c r="B46" s="125">
        <v>2275</v>
      </c>
      <c r="C46" s="125">
        <v>210</v>
      </c>
      <c r="D46" s="81">
        <v>0</v>
      </c>
      <c r="E46" s="81">
        <v>0</v>
      </c>
      <c r="F46" s="81">
        <v>0</v>
      </c>
      <c r="G46" s="81">
        <v>0</v>
      </c>
      <c r="H46" s="81">
        <v>0</v>
      </c>
      <c r="I46" s="82">
        <f t="shared" si="8"/>
        <v>0</v>
      </c>
      <c r="J46" s="81">
        <v>0</v>
      </c>
      <c r="K46" s="81">
        <v>0</v>
      </c>
      <c r="L46" s="81">
        <v>0</v>
      </c>
      <c r="M46" s="82">
        <f t="shared" si="9"/>
        <v>0</v>
      </c>
    </row>
    <row r="47" spans="1:14" s="21" customFormat="1" ht="11.4" thickTop="1" thickBot="1" x14ac:dyDescent="0.25">
      <c r="A47" s="136" t="s">
        <v>180</v>
      </c>
      <c r="B47" s="125">
        <v>2276</v>
      </c>
      <c r="C47" s="125">
        <v>220</v>
      </c>
      <c r="D47" s="81">
        <v>0</v>
      </c>
      <c r="E47" s="81">
        <v>0</v>
      </c>
      <c r="F47" s="81">
        <v>0</v>
      </c>
      <c r="G47" s="81">
        <v>0</v>
      </c>
      <c r="H47" s="81">
        <v>0</v>
      </c>
      <c r="I47" s="82">
        <f t="shared" si="8"/>
        <v>0</v>
      </c>
      <c r="J47" s="81">
        <v>0</v>
      </c>
      <c r="K47" s="81">
        <v>0</v>
      </c>
      <c r="L47" s="81">
        <v>0</v>
      </c>
      <c r="M47" s="82">
        <f t="shared" si="9"/>
        <v>0</v>
      </c>
    </row>
    <row r="48" spans="1:14" s="21" customFormat="1" ht="13.5" customHeight="1" thickTop="1" thickBot="1" x14ac:dyDescent="0.25">
      <c r="A48" s="137" t="s">
        <v>181</v>
      </c>
      <c r="B48" s="135">
        <v>2280</v>
      </c>
      <c r="C48" s="135">
        <v>230</v>
      </c>
      <c r="D48" s="350">
        <f>SUM(D49:D50)</f>
        <v>0</v>
      </c>
      <c r="E48" s="350">
        <f t="shared" ref="E48:M48" si="10">SUM(E49:E50)</f>
        <v>0</v>
      </c>
      <c r="F48" s="350">
        <f t="shared" si="10"/>
        <v>0</v>
      </c>
      <c r="G48" s="350">
        <f t="shared" si="10"/>
        <v>0</v>
      </c>
      <c r="H48" s="350">
        <f t="shared" si="10"/>
        <v>0</v>
      </c>
      <c r="I48" s="350">
        <f t="shared" si="10"/>
        <v>0</v>
      </c>
      <c r="J48" s="350">
        <f t="shared" si="10"/>
        <v>0</v>
      </c>
      <c r="K48" s="350">
        <f t="shared" si="10"/>
        <v>0</v>
      </c>
      <c r="L48" s="350">
        <f t="shared" si="10"/>
        <v>0</v>
      </c>
      <c r="M48" s="350">
        <f t="shared" si="10"/>
        <v>0</v>
      </c>
    </row>
    <row r="49" spans="1:14" s="21" customFormat="1" ht="13.5" customHeight="1" thickTop="1" thickBot="1" x14ac:dyDescent="0.25">
      <c r="A49" s="139" t="s">
        <v>182</v>
      </c>
      <c r="B49" s="125">
        <v>2281</v>
      </c>
      <c r="C49" s="125">
        <v>240</v>
      </c>
      <c r="D49" s="81">
        <v>0</v>
      </c>
      <c r="E49" s="81">
        <v>0</v>
      </c>
      <c r="F49" s="81">
        <v>0</v>
      </c>
      <c r="G49" s="81">
        <v>0</v>
      </c>
      <c r="H49" s="81">
        <v>0</v>
      </c>
      <c r="I49" s="82">
        <f>SUM(J49:K49)</f>
        <v>0</v>
      </c>
      <c r="J49" s="81">
        <v>0</v>
      </c>
      <c r="K49" s="81">
        <v>0</v>
      </c>
      <c r="L49" s="81">
        <v>0</v>
      </c>
      <c r="M49" s="81">
        <f>I49</f>
        <v>0</v>
      </c>
    </row>
    <row r="50" spans="1:14" s="21" customFormat="1" ht="13.5" customHeight="1" thickTop="1" thickBot="1" x14ac:dyDescent="0.25">
      <c r="A50" s="139" t="s">
        <v>183</v>
      </c>
      <c r="B50" s="125">
        <v>2282</v>
      </c>
      <c r="C50" s="125">
        <v>250</v>
      </c>
      <c r="D50" s="81">
        <v>0</v>
      </c>
      <c r="E50" s="81">
        <v>0</v>
      </c>
      <c r="F50" s="81">
        <v>0</v>
      </c>
      <c r="G50" s="81">
        <v>0</v>
      </c>
      <c r="H50" s="81">
        <v>0</v>
      </c>
      <c r="I50" s="82">
        <f>SUM(J50:K50)</f>
        <v>0</v>
      </c>
      <c r="J50" s="81">
        <v>0</v>
      </c>
      <c r="K50" s="81">
        <v>0</v>
      </c>
      <c r="L50" s="81">
        <v>0</v>
      </c>
      <c r="M50" s="81">
        <f>I50</f>
        <v>0</v>
      </c>
    </row>
    <row r="51" spans="1:14" s="21" customFormat="1" ht="11.4" thickTop="1" thickBot="1" x14ac:dyDescent="0.25">
      <c r="A51" s="133" t="s">
        <v>279</v>
      </c>
      <c r="B51" s="64">
        <v>2400</v>
      </c>
      <c r="C51" s="64">
        <v>260</v>
      </c>
      <c r="D51" s="325">
        <f>SUM(D52:D53)</f>
        <v>0</v>
      </c>
      <c r="E51" s="325">
        <f t="shared" ref="E51:M51" si="11">SUM(E52:E53)</f>
        <v>0</v>
      </c>
      <c r="F51" s="325">
        <f t="shared" si="11"/>
        <v>0</v>
      </c>
      <c r="G51" s="325">
        <f t="shared" si="11"/>
        <v>0</v>
      </c>
      <c r="H51" s="325">
        <f t="shared" si="11"/>
        <v>0</v>
      </c>
      <c r="I51" s="325">
        <f t="shared" si="11"/>
        <v>0</v>
      </c>
      <c r="J51" s="325">
        <f t="shared" si="11"/>
        <v>0</v>
      </c>
      <c r="K51" s="325">
        <f t="shared" si="11"/>
        <v>0</v>
      </c>
      <c r="L51" s="325">
        <f t="shared" si="11"/>
        <v>0</v>
      </c>
      <c r="M51" s="325">
        <f t="shared" si="11"/>
        <v>0</v>
      </c>
    </row>
    <row r="52" spans="1:14" s="21" customFormat="1" ht="12" thickTop="1" thickBot="1" x14ac:dyDescent="0.3">
      <c r="A52" s="134" t="s">
        <v>185</v>
      </c>
      <c r="B52" s="135">
        <v>2410</v>
      </c>
      <c r="C52" s="135">
        <v>270</v>
      </c>
      <c r="D52" s="351">
        <v>0</v>
      </c>
      <c r="E52" s="351">
        <v>0</v>
      </c>
      <c r="F52" s="351">
        <v>0</v>
      </c>
      <c r="G52" s="351">
        <v>0</v>
      </c>
      <c r="H52" s="351">
        <v>0</v>
      </c>
      <c r="I52" s="352">
        <f>SUM(J52:K52)</f>
        <v>0</v>
      </c>
      <c r="J52" s="351">
        <v>0</v>
      </c>
      <c r="K52" s="351">
        <v>0</v>
      </c>
      <c r="L52" s="351">
        <v>0</v>
      </c>
      <c r="M52" s="350">
        <f>I52</f>
        <v>0</v>
      </c>
    </row>
    <row r="53" spans="1:14" s="21" customFormat="1" ht="12" thickTop="1" thickBot="1" x14ac:dyDescent="0.3">
      <c r="A53" s="134" t="s">
        <v>186</v>
      </c>
      <c r="B53" s="135">
        <v>2420</v>
      </c>
      <c r="C53" s="135">
        <v>280</v>
      </c>
      <c r="D53" s="353">
        <v>0</v>
      </c>
      <c r="E53" s="353">
        <v>0</v>
      </c>
      <c r="F53" s="353">
        <v>0</v>
      </c>
      <c r="G53" s="353">
        <v>0</v>
      </c>
      <c r="H53" s="353">
        <v>0</v>
      </c>
      <c r="I53" s="352">
        <f>SUM(J53:K53)</f>
        <v>0</v>
      </c>
      <c r="J53" s="353">
        <v>0</v>
      </c>
      <c r="K53" s="353">
        <v>0</v>
      </c>
      <c r="L53" s="353">
        <v>0</v>
      </c>
      <c r="M53" s="350">
        <f>I53</f>
        <v>0</v>
      </c>
    </row>
    <row r="54" spans="1:14" s="21" customFormat="1" ht="11.4" thickTop="1" thickBot="1" x14ac:dyDescent="0.25">
      <c r="A54" s="133" t="s">
        <v>187</v>
      </c>
      <c r="B54" s="64">
        <v>2600</v>
      </c>
      <c r="C54" s="64">
        <v>290</v>
      </c>
      <c r="D54" s="325">
        <f>SUM(D55:D57)</f>
        <v>0</v>
      </c>
      <c r="E54" s="325">
        <f t="shared" ref="E54:M54" si="12">SUM(E55:E57)</f>
        <v>0</v>
      </c>
      <c r="F54" s="325">
        <f t="shared" si="12"/>
        <v>0</v>
      </c>
      <c r="G54" s="325">
        <f t="shared" si="12"/>
        <v>0</v>
      </c>
      <c r="H54" s="325">
        <f t="shared" si="12"/>
        <v>0</v>
      </c>
      <c r="I54" s="325">
        <f t="shared" si="12"/>
        <v>0</v>
      </c>
      <c r="J54" s="325">
        <f t="shared" si="12"/>
        <v>0</v>
      </c>
      <c r="K54" s="325">
        <f t="shared" si="12"/>
        <v>0</v>
      </c>
      <c r="L54" s="325">
        <f t="shared" si="12"/>
        <v>0</v>
      </c>
      <c r="M54" s="325">
        <f t="shared" si="12"/>
        <v>0</v>
      </c>
    </row>
    <row r="55" spans="1:14" s="21" customFormat="1" ht="12" thickTop="1" thickBot="1" x14ac:dyDescent="0.3">
      <c r="A55" s="137" t="s">
        <v>188</v>
      </c>
      <c r="B55" s="135">
        <v>2610</v>
      </c>
      <c r="C55" s="135">
        <v>300</v>
      </c>
      <c r="D55" s="351">
        <v>0</v>
      </c>
      <c r="E55" s="351">
        <v>0</v>
      </c>
      <c r="F55" s="351">
        <v>0</v>
      </c>
      <c r="G55" s="351">
        <v>0</v>
      </c>
      <c r="H55" s="351">
        <v>0</v>
      </c>
      <c r="I55" s="352">
        <f>SUM(J55:K55)</f>
        <v>0</v>
      </c>
      <c r="J55" s="351">
        <v>0</v>
      </c>
      <c r="K55" s="351">
        <v>0</v>
      </c>
      <c r="L55" s="351">
        <v>0</v>
      </c>
      <c r="M55" s="350">
        <f>I55</f>
        <v>0</v>
      </c>
    </row>
    <row r="56" spans="1:14" s="21" customFormat="1" ht="12" thickTop="1" thickBot="1" x14ac:dyDescent="0.3">
      <c r="A56" s="137" t="s">
        <v>189</v>
      </c>
      <c r="B56" s="135">
        <v>2620</v>
      </c>
      <c r="C56" s="135">
        <v>310</v>
      </c>
      <c r="D56" s="351">
        <v>0</v>
      </c>
      <c r="E56" s="351">
        <v>0</v>
      </c>
      <c r="F56" s="351">
        <v>0</v>
      </c>
      <c r="G56" s="351">
        <v>0</v>
      </c>
      <c r="H56" s="351">
        <v>0</v>
      </c>
      <c r="I56" s="352">
        <f>SUM(J56:K56)</f>
        <v>0</v>
      </c>
      <c r="J56" s="351">
        <v>0</v>
      </c>
      <c r="K56" s="351">
        <v>0</v>
      </c>
      <c r="L56" s="351">
        <v>0</v>
      </c>
      <c r="M56" s="350">
        <f>I56</f>
        <v>0</v>
      </c>
    </row>
    <row r="57" spans="1:14" s="21" customFormat="1" ht="12" thickTop="1" thickBot="1" x14ac:dyDescent="0.3">
      <c r="A57" s="134" t="s">
        <v>190</v>
      </c>
      <c r="B57" s="135">
        <v>2630</v>
      </c>
      <c r="C57" s="135">
        <v>320</v>
      </c>
      <c r="D57" s="351">
        <v>0</v>
      </c>
      <c r="E57" s="351">
        <v>0</v>
      </c>
      <c r="F57" s="351">
        <v>0</v>
      </c>
      <c r="G57" s="351">
        <v>0</v>
      </c>
      <c r="H57" s="351">
        <v>0</v>
      </c>
      <c r="I57" s="352">
        <f>SUM(J57:K57)</f>
        <v>0</v>
      </c>
      <c r="J57" s="351">
        <v>0</v>
      </c>
      <c r="K57" s="351">
        <v>0</v>
      </c>
      <c r="L57" s="351">
        <v>0</v>
      </c>
      <c r="M57" s="350">
        <f>I57</f>
        <v>0</v>
      </c>
    </row>
    <row r="58" spans="1:14" s="21" customFormat="1" ht="11.4" thickTop="1" thickBot="1" x14ac:dyDescent="0.25">
      <c r="A58" s="138" t="s">
        <v>191</v>
      </c>
      <c r="B58" s="64">
        <v>2700</v>
      </c>
      <c r="C58" s="64">
        <v>330</v>
      </c>
      <c r="D58" s="325">
        <f>SUM(D59:D61)</f>
        <v>0</v>
      </c>
      <c r="E58" s="325">
        <f t="shared" ref="E58:M58" si="13">SUM(E59:E61)</f>
        <v>0</v>
      </c>
      <c r="F58" s="325">
        <f t="shared" si="13"/>
        <v>0</v>
      </c>
      <c r="G58" s="325">
        <f t="shared" si="13"/>
        <v>0</v>
      </c>
      <c r="H58" s="325">
        <f t="shared" si="13"/>
        <v>0</v>
      </c>
      <c r="I58" s="325">
        <f t="shared" si="13"/>
        <v>0</v>
      </c>
      <c r="J58" s="325">
        <f t="shared" si="13"/>
        <v>0</v>
      </c>
      <c r="K58" s="325">
        <f t="shared" si="13"/>
        <v>0</v>
      </c>
      <c r="L58" s="325">
        <f t="shared" si="13"/>
        <v>0</v>
      </c>
      <c r="M58" s="325">
        <f t="shared" si="13"/>
        <v>0</v>
      </c>
    </row>
    <row r="59" spans="1:14" s="21" customFormat="1" ht="12" thickTop="1" thickBot="1" x14ac:dyDescent="0.3">
      <c r="A59" s="137" t="s">
        <v>192</v>
      </c>
      <c r="B59" s="135">
        <v>2710</v>
      </c>
      <c r="C59" s="135">
        <v>340</v>
      </c>
      <c r="D59" s="351">
        <v>0</v>
      </c>
      <c r="E59" s="351">
        <v>0</v>
      </c>
      <c r="F59" s="351">
        <v>0</v>
      </c>
      <c r="G59" s="351">
        <v>0</v>
      </c>
      <c r="H59" s="351">
        <v>0</v>
      </c>
      <c r="I59" s="352">
        <f>SUM(J59:K59)</f>
        <v>0</v>
      </c>
      <c r="J59" s="351">
        <v>0</v>
      </c>
      <c r="K59" s="351">
        <v>0</v>
      </c>
      <c r="L59" s="351">
        <v>0</v>
      </c>
      <c r="M59" s="350">
        <f>I59</f>
        <v>0</v>
      </c>
      <c r="N59" s="354"/>
    </row>
    <row r="60" spans="1:14" s="21" customFormat="1" ht="12" thickTop="1" thickBot="1" x14ac:dyDescent="0.3">
      <c r="A60" s="137" t="s">
        <v>193</v>
      </c>
      <c r="B60" s="135">
        <v>2720</v>
      </c>
      <c r="C60" s="135">
        <v>350</v>
      </c>
      <c r="D60" s="351">
        <v>0</v>
      </c>
      <c r="E60" s="351">
        <v>0</v>
      </c>
      <c r="F60" s="351">
        <v>0</v>
      </c>
      <c r="G60" s="351">
        <v>0</v>
      </c>
      <c r="H60" s="351">
        <v>0</v>
      </c>
      <c r="I60" s="352">
        <f>SUM(J60:K60)</f>
        <v>0</v>
      </c>
      <c r="J60" s="351">
        <v>0</v>
      </c>
      <c r="K60" s="351">
        <v>0</v>
      </c>
      <c r="L60" s="351">
        <v>0</v>
      </c>
      <c r="M60" s="350">
        <f>I60</f>
        <v>0</v>
      </c>
    </row>
    <row r="61" spans="1:14" s="21" customFormat="1" ht="12" thickTop="1" thickBot="1" x14ac:dyDescent="0.3">
      <c r="A61" s="137" t="s">
        <v>194</v>
      </c>
      <c r="B61" s="135">
        <v>2730</v>
      </c>
      <c r="C61" s="135">
        <v>360</v>
      </c>
      <c r="D61" s="351">
        <v>0</v>
      </c>
      <c r="E61" s="351">
        <v>0</v>
      </c>
      <c r="F61" s="351">
        <v>0</v>
      </c>
      <c r="G61" s="351">
        <v>0</v>
      </c>
      <c r="H61" s="351">
        <v>0</v>
      </c>
      <c r="I61" s="352">
        <f>SUM(J61:K61)</f>
        <v>0</v>
      </c>
      <c r="J61" s="351">
        <v>0</v>
      </c>
      <c r="K61" s="351">
        <v>0</v>
      </c>
      <c r="L61" s="351">
        <v>0</v>
      </c>
      <c r="M61" s="350">
        <f>I61</f>
        <v>0</v>
      </c>
      <c r="N61" s="114"/>
    </row>
    <row r="62" spans="1:14" s="21" customFormat="1" ht="11.4" thickTop="1" thickBot="1" x14ac:dyDescent="0.25">
      <c r="A62" s="138" t="s">
        <v>195</v>
      </c>
      <c r="B62" s="64">
        <v>2800</v>
      </c>
      <c r="C62" s="64">
        <v>370</v>
      </c>
      <c r="D62" s="351">
        <v>0</v>
      </c>
      <c r="E62" s="351">
        <v>0</v>
      </c>
      <c r="F62" s="351">
        <v>0</v>
      </c>
      <c r="G62" s="351">
        <v>0</v>
      </c>
      <c r="H62" s="351">
        <v>0</v>
      </c>
      <c r="I62" s="325">
        <f>SUM(J62:K62)</f>
        <v>0</v>
      </c>
      <c r="J62" s="348">
        <v>0</v>
      </c>
      <c r="K62" s="348">
        <v>0</v>
      </c>
      <c r="L62" s="348">
        <v>0</v>
      </c>
      <c r="M62" s="325">
        <f>I62</f>
        <v>0</v>
      </c>
    </row>
    <row r="63" spans="1:14" s="21" customFormat="1" ht="12.6" thickTop="1" thickBot="1" x14ac:dyDescent="0.25">
      <c r="A63" s="68" t="s">
        <v>280</v>
      </c>
      <c r="B63" s="68">
        <v>3000</v>
      </c>
      <c r="C63" s="68">
        <v>380</v>
      </c>
      <c r="D63" s="350">
        <f>D64+D78</f>
        <v>0</v>
      </c>
      <c r="E63" s="350">
        <f t="shared" ref="E63:M63" si="14">E64+E78</f>
        <v>0</v>
      </c>
      <c r="F63" s="350">
        <f t="shared" si="14"/>
        <v>0</v>
      </c>
      <c r="G63" s="350">
        <f t="shared" si="14"/>
        <v>0</v>
      </c>
      <c r="H63" s="350">
        <f t="shared" si="14"/>
        <v>0</v>
      </c>
      <c r="I63" s="350">
        <f t="shared" si="14"/>
        <v>0</v>
      </c>
      <c r="J63" s="350">
        <f t="shared" si="14"/>
        <v>0</v>
      </c>
      <c r="K63" s="350">
        <f t="shared" si="14"/>
        <v>0</v>
      </c>
      <c r="L63" s="350">
        <f t="shared" si="14"/>
        <v>0</v>
      </c>
      <c r="M63" s="350">
        <f t="shared" si="14"/>
        <v>0</v>
      </c>
    </row>
    <row r="64" spans="1:14" s="21" customFormat="1" ht="11.25" customHeight="1" thickTop="1" thickBot="1" x14ac:dyDescent="0.25">
      <c r="A64" s="133" t="s">
        <v>281</v>
      </c>
      <c r="B64" s="64">
        <v>3100</v>
      </c>
      <c r="C64" s="64">
        <v>390</v>
      </c>
      <c r="D64" s="350">
        <f>D65+D66+D69+D72+D76+D77</f>
        <v>0</v>
      </c>
      <c r="E64" s="350">
        <f t="shared" ref="E64:M64" si="15">E65+E66+E69+E72+E76+E77</f>
        <v>0</v>
      </c>
      <c r="F64" s="350">
        <f t="shared" si="15"/>
        <v>0</v>
      </c>
      <c r="G64" s="350">
        <f t="shared" si="15"/>
        <v>0</v>
      </c>
      <c r="H64" s="350">
        <f t="shared" si="15"/>
        <v>0</v>
      </c>
      <c r="I64" s="350">
        <f t="shared" si="15"/>
        <v>0</v>
      </c>
      <c r="J64" s="350">
        <f t="shared" si="15"/>
        <v>0</v>
      </c>
      <c r="K64" s="350">
        <f t="shared" si="15"/>
        <v>0</v>
      </c>
      <c r="L64" s="350">
        <f t="shared" si="15"/>
        <v>0</v>
      </c>
      <c r="M64" s="350">
        <f t="shared" si="15"/>
        <v>0</v>
      </c>
    </row>
    <row r="65" spans="1:13" s="21" customFormat="1" ht="11.4" thickTop="1" thickBot="1" x14ac:dyDescent="0.25">
      <c r="A65" s="137" t="s">
        <v>198</v>
      </c>
      <c r="B65" s="135">
        <v>3110</v>
      </c>
      <c r="C65" s="135">
        <v>400</v>
      </c>
      <c r="D65" s="351">
        <v>0</v>
      </c>
      <c r="E65" s="351">
        <v>0</v>
      </c>
      <c r="F65" s="351">
        <v>0</v>
      </c>
      <c r="G65" s="351">
        <v>0</v>
      </c>
      <c r="H65" s="351">
        <v>0</v>
      </c>
      <c r="I65" s="325">
        <f>SUM(J65:K65)</f>
        <v>0</v>
      </c>
      <c r="J65" s="351">
        <v>0</v>
      </c>
      <c r="K65" s="351">
        <v>0</v>
      </c>
      <c r="L65" s="351">
        <v>0</v>
      </c>
      <c r="M65" s="325">
        <f>I65</f>
        <v>0</v>
      </c>
    </row>
    <row r="66" spans="1:13" s="21" customFormat="1" ht="11.4" thickTop="1" thickBot="1" x14ac:dyDescent="0.25">
      <c r="A66" s="134" t="s">
        <v>199</v>
      </c>
      <c r="B66" s="135">
        <v>3120</v>
      </c>
      <c r="C66" s="135">
        <v>410</v>
      </c>
      <c r="D66" s="350">
        <f>SUM(D67:D68)</f>
        <v>0</v>
      </c>
      <c r="E66" s="350">
        <f t="shared" ref="E66:M66" si="16">SUM(E67:E68)</f>
        <v>0</v>
      </c>
      <c r="F66" s="350">
        <f t="shared" si="16"/>
        <v>0</v>
      </c>
      <c r="G66" s="350">
        <f t="shared" si="16"/>
        <v>0</v>
      </c>
      <c r="H66" s="350">
        <f t="shared" si="16"/>
        <v>0</v>
      </c>
      <c r="I66" s="350">
        <f t="shared" si="16"/>
        <v>0</v>
      </c>
      <c r="J66" s="350">
        <f t="shared" si="16"/>
        <v>0</v>
      </c>
      <c r="K66" s="350">
        <f t="shared" si="16"/>
        <v>0</v>
      </c>
      <c r="L66" s="350">
        <f t="shared" si="16"/>
        <v>0</v>
      </c>
      <c r="M66" s="350">
        <f t="shared" si="16"/>
        <v>0</v>
      </c>
    </row>
    <row r="67" spans="1:13" s="21" customFormat="1" ht="11.4" thickTop="1" thickBot="1" x14ac:dyDescent="0.25">
      <c r="A67" s="136" t="s">
        <v>282</v>
      </c>
      <c r="B67" s="125">
        <v>3121</v>
      </c>
      <c r="C67" s="125">
        <v>420</v>
      </c>
      <c r="D67" s="351">
        <v>0</v>
      </c>
      <c r="E67" s="351">
        <v>0</v>
      </c>
      <c r="F67" s="351">
        <v>0</v>
      </c>
      <c r="G67" s="351">
        <v>0</v>
      </c>
      <c r="H67" s="351">
        <v>0</v>
      </c>
      <c r="I67" s="325">
        <f>SUM(J67:K67)</f>
        <v>0</v>
      </c>
      <c r="J67" s="351">
        <v>0</v>
      </c>
      <c r="K67" s="351">
        <v>0</v>
      </c>
      <c r="L67" s="351">
        <v>0</v>
      </c>
      <c r="M67" s="325">
        <f>I67</f>
        <v>0</v>
      </c>
    </row>
    <row r="68" spans="1:13" s="21" customFormat="1" ht="11.4" thickTop="1" thickBot="1" x14ac:dyDescent="0.25">
      <c r="A68" s="136" t="s">
        <v>283</v>
      </c>
      <c r="B68" s="125">
        <v>3122</v>
      </c>
      <c r="C68" s="125">
        <v>430</v>
      </c>
      <c r="D68" s="351">
        <v>0</v>
      </c>
      <c r="E68" s="351">
        <v>0</v>
      </c>
      <c r="F68" s="351">
        <v>0</v>
      </c>
      <c r="G68" s="351">
        <v>0</v>
      </c>
      <c r="H68" s="351">
        <v>0</v>
      </c>
      <c r="I68" s="325">
        <f>SUM(J68:K68)</f>
        <v>0</v>
      </c>
      <c r="J68" s="351">
        <v>0</v>
      </c>
      <c r="K68" s="351">
        <v>0</v>
      </c>
      <c r="L68" s="351">
        <v>0</v>
      </c>
      <c r="M68" s="325">
        <f>I68</f>
        <v>0</v>
      </c>
    </row>
    <row r="69" spans="1:13" s="21" customFormat="1" ht="11.4" thickTop="1" thickBot="1" x14ac:dyDescent="0.25">
      <c r="A69" s="134" t="s">
        <v>202</v>
      </c>
      <c r="B69" s="135">
        <v>3130</v>
      </c>
      <c r="C69" s="135">
        <v>440</v>
      </c>
      <c r="D69" s="350">
        <f>SUM(D70:D71)</f>
        <v>0</v>
      </c>
      <c r="E69" s="350">
        <f t="shared" ref="E69:M69" si="17">SUM(E70:E71)</f>
        <v>0</v>
      </c>
      <c r="F69" s="350">
        <f t="shared" si="17"/>
        <v>0</v>
      </c>
      <c r="G69" s="350">
        <f t="shared" si="17"/>
        <v>0</v>
      </c>
      <c r="H69" s="350">
        <f t="shared" si="17"/>
        <v>0</v>
      </c>
      <c r="I69" s="350">
        <f t="shared" si="17"/>
        <v>0</v>
      </c>
      <c r="J69" s="350">
        <f t="shared" si="17"/>
        <v>0</v>
      </c>
      <c r="K69" s="350">
        <f t="shared" si="17"/>
        <v>0</v>
      </c>
      <c r="L69" s="350">
        <f t="shared" si="17"/>
        <v>0</v>
      </c>
      <c r="M69" s="350">
        <f t="shared" si="17"/>
        <v>0</v>
      </c>
    </row>
    <row r="70" spans="1:13" s="21" customFormat="1" ht="11.4" thickTop="1" thickBot="1" x14ac:dyDescent="0.25">
      <c r="A70" s="136" t="s">
        <v>203</v>
      </c>
      <c r="B70" s="125">
        <v>3131</v>
      </c>
      <c r="C70" s="125">
        <v>450</v>
      </c>
      <c r="D70" s="351">
        <v>0</v>
      </c>
      <c r="E70" s="351">
        <v>0</v>
      </c>
      <c r="F70" s="351">
        <v>0</v>
      </c>
      <c r="G70" s="351">
        <v>0</v>
      </c>
      <c r="H70" s="351">
        <v>0</v>
      </c>
      <c r="I70" s="325">
        <f>SUM(J70:K70)</f>
        <v>0</v>
      </c>
      <c r="J70" s="351">
        <v>0</v>
      </c>
      <c r="K70" s="351">
        <v>0</v>
      </c>
      <c r="L70" s="351">
        <v>0</v>
      </c>
      <c r="M70" s="325">
        <f>I70</f>
        <v>0</v>
      </c>
    </row>
    <row r="71" spans="1:13" s="21" customFormat="1" ht="11.4" thickTop="1" thickBot="1" x14ac:dyDescent="0.25">
      <c r="A71" s="136" t="s">
        <v>204</v>
      </c>
      <c r="B71" s="125">
        <v>3132</v>
      </c>
      <c r="C71" s="125">
        <v>460</v>
      </c>
      <c r="D71" s="351">
        <v>0</v>
      </c>
      <c r="E71" s="351">
        <v>0</v>
      </c>
      <c r="F71" s="351">
        <v>0</v>
      </c>
      <c r="G71" s="351">
        <v>0</v>
      </c>
      <c r="H71" s="351">
        <v>0</v>
      </c>
      <c r="I71" s="325">
        <f>SUM(J71:K71)</f>
        <v>0</v>
      </c>
      <c r="J71" s="351">
        <v>0</v>
      </c>
      <c r="K71" s="351">
        <v>0</v>
      </c>
      <c r="L71" s="351">
        <v>0</v>
      </c>
      <c r="M71" s="325">
        <f>I71</f>
        <v>0</v>
      </c>
    </row>
    <row r="72" spans="1:13" s="21" customFormat="1" ht="11.4" thickTop="1" thickBot="1" x14ac:dyDescent="0.25">
      <c r="A72" s="134" t="s">
        <v>205</v>
      </c>
      <c r="B72" s="135">
        <v>3140</v>
      </c>
      <c r="C72" s="135">
        <v>470</v>
      </c>
      <c r="D72" s="350">
        <f>SUM(D73:D75)</f>
        <v>0</v>
      </c>
      <c r="E72" s="350">
        <f t="shared" ref="E72:M72" si="18">SUM(E73:E75)</f>
        <v>0</v>
      </c>
      <c r="F72" s="350">
        <f t="shared" si="18"/>
        <v>0</v>
      </c>
      <c r="G72" s="350">
        <f t="shared" si="18"/>
        <v>0</v>
      </c>
      <c r="H72" s="350">
        <f t="shared" si="18"/>
        <v>0</v>
      </c>
      <c r="I72" s="350">
        <f t="shared" si="18"/>
        <v>0</v>
      </c>
      <c r="J72" s="350">
        <f t="shared" si="18"/>
        <v>0</v>
      </c>
      <c r="K72" s="350">
        <f t="shared" si="18"/>
        <v>0</v>
      </c>
      <c r="L72" s="350">
        <f t="shared" si="18"/>
        <v>0</v>
      </c>
      <c r="M72" s="350">
        <f t="shared" si="18"/>
        <v>0</v>
      </c>
    </row>
    <row r="73" spans="1:13" s="21" customFormat="1" ht="12.6" thickTop="1" thickBot="1" x14ac:dyDescent="0.25">
      <c r="A73" s="219" t="s">
        <v>206</v>
      </c>
      <c r="B73" s="125">
        <v>3141</v>
      </c>
      <c r="C73" s="125">
        <v>480</v>
      </c>
      <c r="D73" s="351">
        <v>0</v>
      </c>
      <c r="E73" s="351">
        <v>0</v>
      </c>
      <c r="F73" s="351">
        <v>0</v>
      </c>
      <c r="G73" s="351">
        <v>0</v>
      </c>
      <c r="H73" s="351">
        <v>0</v>
      </c>
      <c r="I73" s="325">
        <f>SUM(J73:K73)</f>
        <v>0</v>
      </c>
      <c r="J73" s="351">
        <v>0</v>
      </c>
      <c r="K73" s="351">
        <v>0</v>
      </c>
      <c r="L73" s="351">
        <v>0</v>
      </c>
      <c r="M73" s="325">
        <f>I73</f>
        <v>0</v>
      </c>
    </row>
    <row r="74" spans="1:13" s="21" customFormat="1" ht="12.6" thickTop="1" thickBot="1" x14ac:dyDescent="0.25">
      <c r="A74" s="219" t="s">
        <v>284</v>
      </c>
      <c r="B74" s="125">
        <v>3142</v>
      </c>
      <c r="C74" s="125">
        <v>490</v>
      </c>
      <c r="D74" s="351">
        <v>0</v>
      </c>
      <c r="E74" s="351">
        <v>0</v>
      </c>
      <c r="F74" s="351">
        <v>0</v>
      </c>
      <c r="G74" s="351">
        <v>0</v>
      </c>
      <c r="H74" s="351">
        <v>0</v>
      </c>
      <c r="I74" s="325">
        <f>SUM(J74:K74)</f>
        <v>0</v>
      </c>
      <c r="J74" s="351">
        <v>0</v>
      </c>
      <c r="K74" s="351">
        <v>0</v>
      </c>
      <c r="L74" s="351">
        <v>0</v>
      </c>
      <c r="M74" s="325">
        <f>I74</f>
        <v>0</v>
      </c>
    </row>
    <row r="75" spans="1:13" s="21" customFormat="1" ht="12.6" thickTop="1" thickBot="1" x14ac:dyDescent="0.25">
      <c r="A75" s="219" t="s">
        <v>208</v>
      </c>
      <c r="B75" s="125">
        <v>3143</v>
      </c>
      <c r="C75" s="125">
        <v>500</v>
      </c>
      <c r="D75" s="351">
        <v>0</v>
      </c>
      <c r="E75" s="351">
        <v>0</v>
      </c>
      <c r="F75" s="351">
        <v>0</v>
      </c>
      <c r="G75" s="351">
        <v>0</v>
      </c>
      <c r="H75" s="351">
        <v>0</v>
      </c>
      <c r="I75" s="325">
        <f>SUM(J75:K75)</f>
        <v>0</v>
      </c>
      <c r="J75" s="351">
        <v>0</v>
      </c>
      <c r="K75" s="351">
        <v>0</v>
      </c>
      <c r="L75" s="351">
        <v>0</v>
      </c>
      <c r="M75" s="325">
        <f>I75</f>
        <v>0</v>
      </c>
    </row>
    <row r="76" spans="1:13" s="21" customFormat="1" ht="11.4" thickTop="1" thickBot="1" x14ac:dyDescent="0.25">
      <c r="A76" s="134" t="s">
        <v>209</v>
      </c>
      <c r="B76" s="135">
        <v>3150</v>
      </c>
      <c r="C76" s="135">
        <v>510</v>
      </c>
      <c r="D76" s="351">
        <v>0</v>
      </c>
      <c r="E76" s="351">
        <v>0</v>
      </c>
      <c r="F76" s="351">
        <v>0</v>
      </c>
      <c r="G76" s="351">
        <v>0</v>
      </c>
      <c r="H76" s="351">
        <v>0</v>
      </c>
      <c r="I76" s="325">
        <f>SUM(J76:K76)</f>
        <v>0</v>
      </c>
      <c r="J76" s="351">
        <v>0</v>
      </c>
      <c r="K76" s="351">
        <v>0</v>
      </c>
      <c r="L76" s="351">
        <v>0</v>
      </c>
      <c r="M76" s="325">
        <f>I76</f>
        <v>0</v>
      </c>
    </row>
    <row r="77" spans="1:13" s="21" customFormat="1" ht="11.4" thickTop="1" thickBot="1" x14ac:dyDescent="0.25">
      <c r="A77" s="134" t="s">
        <v>210</v>
      </c>
      <c r="B77" s="135">
        <v>3160</v>
      </c>
      <c r="C77" s="135">
        <v>520</v>
      </c>
      <c r="D77" s="351">
        <v>0</v>
      </c>
      <c r="E77" s="351">
        <v>0</v>
      </c>
      <c r="F77" s="351">
        <v>0</v>
      </c>
      <c r="G77" s="351">
        <v>0</v>
      </c>
      <c r="H77" s="351">
        <v>0</v>
      </c>
      <c r="I77" s="325">
        <f>SUM(J77:K77)</f>
        <v>0</v>
      </c>
      <c r="J77" s="351">
        <v>0</v>
      </c>
      <c r="K77" s="351">
        <v>0</v>
      </c>
      <c r="L77" s="351">
        <v>0</v>
      </c>
      <c r="M77" s="325">
        <f>I77</f>
        <v>0</v>
      </c>
    </row>
    <row r="78" spans="1:13" s="21" customFormat="1" ht="12" customHeight="1" thickTop="1" thickBot="1" x14ac:dyDescent="0.25">
      <c r="A78" s="133" t="s">
        <v>211</v>
      </c>
      <c r="B78" s="64">
        <v>3200</v>
      </c>
      <c r="C78" s="64">
        <v>530</v>
      </c>
      <c r="D78" s="350">
        <f>SUM(D79:D82)</f>
        <v>0</v>
      </c>
      <c r="E78" s="350">
        <f t="shared" ref="E78:M78" si="19">SUM(E79:E82)</f>
        <v>0</v>
      </c>
      <c r="F78" s="350">
        <f t="shared" si="19"/>
        <v>0</v>
      </c>
      <c r="G78" s="350">
        <f t="shared" si="19"/>
        <v>0</v>
      </c>
      <c r="H78" s="350">
        <f t="shared" si="19"/>
        <v>0</v>
      </c>
      <c r="I78" s="350">
        <f t="shared" si="19"/>
        <v>0</v>
      </c>
      <c r="J78" s="350">
        <f t="shared" si="19"/>
        <v>0</v>
      </c>
      <c r="K78" s="350">
        <f t="shared" si="19"/>
        <v>0</v>
      </c>
      <c r="L78" s="350">
        <f t="shared" si="19"/>
        <v>0</v>
      </c>
      <c r="M78" s="350">
        <f t="shared" si="19"/>
        <v>0</v>
      </c>
    </row>
    <row r="79" spans="1:13" s="21" customFormat="1" ht="11.4" thickTop="1" thickBot="1" x14ac:dyDescent="0.25">
      <c r="A79" s="137" t="s">
        <v>285</v>
      </c>
      <c r="B79" s="135">
        <v>3210</v>
      </c>
      <c r="C79" s="135">
        <v>540</v>
      </c>
      <c r="D79" s="351">
        <v>0</v>
      </c>
      <c r="E79" s="351">
        <v>0</v>
      </c>
      <c r="F79" s="351">
        <v>0</v>
      </c>
      <c r="G79" s="351">
        <v>0</v>
      </c>
      <c r="H79" s="351">
        <v>0</v>
      </c>
      <c r="I79" s="325">
        <f>SUM(J79:K79)</f>
        <v>0</v>
      </c>
      <c r="J79" s="351">
        <v>0</v>
      </c>
      <c r="K79" s="351">
        <v>0</v>
      </c>
      <c r="L79" s="351">
        <v>0</v>
      </c>
      <c r="M79" s="325">
        <f>I79</f>
        <v>0</v>
      </c>
    </row>
    <row r="80" spans="1:13" s="21" customFormat="1" ht="11.4" thickTop="1" thickBot="1" x14ac:dyDescent="0.25">
      <c r="A80" s="137" t="s">
        <v>213</v>
      </c>
      <c r="B80" s="135">
        <v>3220</v>
      </c>
      <c r="C80" s="135">
        <v>550</v>
      </c>
      <c r="D80" s="351">
        <v>0</v>
      </c>
      <c r="E80" s="351">
        <v>0</v>
      </c>
      <c r="F80" s="351">
        <v>0</v>
      </c>
      <c r="G80" s="351">
        <v>0</v>
      </c>
      <c r="H80" s="351">
        <v>0</v>
      </c>
      <c r="I80" s="325">
        <f>SUM(J80:K80)</f>
        <v>0</v>
      </c>
      <c r="J80" s="351">
        <v>0</v>
      </c>
      <c r="K80" s="351">
        <v>0</v>
      </c>
      <c r="L80" s="351">
        <v>0</v>
      </c>
      <c r="M80" s="325">
        <f>I80</f>
        <v>0</v>
      </c>
    </row>
    <row r="81" spans="1:13" s="21" customFormat="1" ht="12.75" customHeight="1" thickTop="1" thickBot="1" x14ac:dyDescent="0.25">
      <c r="A81" s="134" t="s">
        <v>214</v>
      </c>
      <c r="B81" s="135">
        <v>3230</v>
      </c>
      <c r="C81" s="135">
        <v>560</v>
      </c>
      <c r="D81" s="351">
        <v>0</v>
      </c>
      <c r="E81" s="351">
        <v>0</v>
      </c>
      <c r="F81" s="351">
        <v>0</v>
      </c>
      <c r="G81" s="351">
        <v>0</v>
      </c>
      <c r="H81" s="351">
        <v>0</v>
      </c>
      <c r="I81" s="325">
        <f>SUM(J81:K81)</f>
        <v>0</v>
      </c>
      <c r="J81" s="351">
        <v>0</v>
      </c>
      <c r="K81" s="351">
        <v>0</v>
      </c>
      <c r="L81" s="351">
        <v>0</v>
      </c>
      <c r="M81" s="325">
        <f>I81</f>
        <v>0</v>
      </c>
    </row>
    <row r="82" spans="1:13" s="21" customFormat="1" ht="11.4" thickTop="1" thickBot="1" x14ac:dyDescent="0.25">
      <c r="A82" s="134" t="s">
        <v>215</v>
      </c>
      <c r="B82" s="135">
        <v>3240</v>
      </c>
      <c r="C82" s="135">
        <v>570</v>
      </c>
      <c r="D82" s="351">
        <v>0</v>
      </c>
      <c r="E82" s="351">
        <v>0</v>
      </c>
      <c r="F82" s="351">
        <v>0</v>
      </c>
      <c r="G82" s="351">
        <v>0</v>
      </c>
      <c r="H82" s="351">
        <v>0</v>
      </c>
      <c r="I82" s="325">
        <f>SUM(J82:K82)</f>
        <v>0</v>
      </c>
      <c r="J82" s="351">
        <v>0</v>
      </c>
      <c r="K82" s="351">
        <v>0</v>
      </c>
      <c r="L82" s="351">
        <v>0</v>
      </c>
      <c r="M82" s="325">
        <f>I82</f>
        <v>0</v>
      </c>
    </row>
    <row r="83" spans="1:13" ht="6" hidden="1" customHeight="1" x14ac:dyDescent="0.25"/>
    <row r="84" spans="1:13" ht="14.25" customHeight="1" thickTop="1" x14ac:dyDescent="0.25">
      <c r="A84" s="330" t="s">
        <v>286</v>
      </c>
      <c r="B84" s="331"/>
      <c r="C84" s="331"/>
      <c r="D84" s="331"/>
    </row>
    <row r="85" spans="1:13" x14ac:dyDescent="0.25">
      <c r="A85" s="9" t="str">
        <f>[2]ЗАПОЛНИТЬ!F30</f>
        <v xml:space="preserve">Керівник </v>
      </c>
      <c r="C85" s="9"/>
      <c r="D85" s="9"/>
      <c r="E85" s="9"/>
      <c r="F85" s="9"/>
      <c r="G85" s="230"/>
      <c r="H85" s="230"/>
      <c r="J85" s="87" t="str">
        <f>[2]ЗАПОЛНИТЬ!F26</f>
        <v>Л.О.Темченко</v>
      </c>
      <c r="K85" s="87"/>
      <c r="L85" s="87"/>
    </row>
    <row r="86" spans="1:13" x14ac:dyDescent="0.25">
      <c r="A86" s="9"/>
      <c r="C86" s="9"/>
      <c r="D86" s="9"/>
      <c r="E86" s="9"/>
      <c r="F86" s="9"/>
      <c r="G86" s="231" t="s">
        <v>115</v>
      </c>
      <c r="H86" s="231"/>
      <c r="J86" s="189" t="s">
        <v>116</v>
      </c>
      <c r="K86" s="189"/>
    </row>
    <row r="87" spans="1:13" x14ac:dyDescent="0.25">
      <c r="A87" s="9" t="str">
        <f>[2]ЗАПОЛНИТЬ!F31</f>
        <v>Головний бухгалтер</v>
      </c>
      <c r="C87" s="9"/>
      <c r="D87" s="9"/>
      <c r="E87" s="9"/>
      <c r="F87" s="9"/>
      <c r="G87" s="230"/>
      <c r="H87" s="230"/>
      <c r="J87" s="87" t="str">
        <f>[2]ЗАПОЛНИТЬ!F28</f>
        <v>А.М.Трусевич</v>
      </c>
      <c r="K87" s="87"/>
      <c r="L87" s="87"/>
    </row>
    <row r="88" spans="1:13" x14ac:dyDescent="0.25">
      <c r="A88" s="1" t="str">
        <f>[2]ЗАПОЛНИТЬ!C19</f>
        <v>"11" квітня 2016 року</v>
      </c>
      <c r="C88" s="9"/>
      <c r="D88" s="9"/>
      <c r="E88" s="9"/>
      <c r="F88" s="9"/>
      <c r="G88" s="231" t="s">
        <v>115</v>
      </c>
      <c r="H88" s="231"/>
      <c r="J88" s="189" t="s">
        <v>116</v>
      </c>
      <c r="K88" s="189"/>
      <c r="L88" s="355"/>
    </row>
    <row r="89" spans="1:13" x14ac:dyDescent="0.25">
      <c r="A89" s="21" t="s">
        <v>287</v>
      </c>
    </row>
  </sheetData>
  <mergeCells count="43">
    <mergeCell ref="G87:H87"/>
    <mergeCell ref="J87:L87"/>
    <mergeCell ref="G88:H88"/>
    <mergeCell ref="J88:K88"/>
    <mergeCell ref="K22:K24"/>
    <mergeCell ref="A84:D84"/>
    <mergeCell ref="G85:H85"/>
    <mergeCell ref="J85:L85"/>
    <mergeCell ref="G86:H86"/>
    <mergeCell ref="J86:K86"/>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6640625" style="1" customWidth="1"/>
    <col min="2" max="2" width="4.6640625" style="1" customWidth="1"/>
    <col min="3" max="3" width="3.88671875" style="1" customWidth="1"/>
    <col min="4" max="4" width="7.5546875" style="1" customWidth="1"/>
    <col min="5" max="5" width="9.109375" style="1"/>
    <col min="6" max="6" width="8.109375" style="1" customWidth="1"/>
    <col min="7" max="7" width="7.44140625" style="1" customWidth="1"/>
    <col min="8" max="8" width="8.88671875" style="1" customWidth="1"/>
    <col min="9" max="9" width="8.5546875" style="1" customWidth="1"/>
    <col min="10" max="10" width="8.109375" style="1" customWidth="1"/>
    <col min="11" max="11" width="9.44140625" style="1" customWidth="1"/>
    <col min="12" max="12" width="6.6640625" style="1" customWidth="1"/>
    <col min="13" max="13" width="11.44140625" style="1" customWidth="1"/>
    <col min="14" max="256" width="9.109375" style="1"/>
    <col min="257" max="257" width="61.6640625" style="1" customWidth="1"/>
    <col min="258" max="258" width="4.6640625" style="1" customWidth="1"/>
    <col min="259" max="259" width="3.88671875" style="1" customWidth="1"/>
    <col min="260" max="260" width="7.5546875" style="1" customWidth="1"/>
    <col min="261" max="261" width="9.109375" style="1"/>
    <col min="262" max="262" width="8.109375" style="1" customWidth="1"/>
    <col min="263" max="263" width="7.44140625" style="1" customWidth="1"/>
    <col min="264" max="264" width="8.88671875" style="1" customWidth="1"/>
    <col min="265" max="265" width="8.5546875" style="1" customWidth="1"/>
    <col min="266" max="266" width="8.109375" style="1" customWidth="1"/>
    <col min="267" max="267" width="9.44140625" style="1" customWidth="1"/>
    <col min="268" max="268" width="6.6640625" style="1" customWidth="1"/>
    <col min="269" max="269" width="11.44140625" style="1" customWidth="1"/>
    <col min="270" max="512" width="9.109375" style="1"/>
    <col min="513" max="513" width="61.6640625" style="1" customWidth="1"/>
    <col min="514" max="514" width="4.6640625" style="1" customWidth="1"/>
    <col min="515" max="515" width="3.88671875" style="1" customWidth="1"/>
    <col min="516" max="516" width="7.5546875" style="1" customWidth="1"/>
    <col min="517" max="517" width="9.109375" style="1"/>
    <col min="518" max="518" width="8.109375" style="1" customWidth="1"/>
    <col min="519" max="519" width="7.44140625" style="1" customWidth="1"/>
    <col min="520" max="520" width="8.88671875" style="1" customWidth="1"/>
    <col min="521" max="521" width="8.5546875" style="1" customWidth="1"/>
    <col min="522" max="522" width="8.109375" style="1" customWidth="1"/>
    <col min="523" max="523" width="9.44140625" style="1" customWidth="1"/>
    <col min="524" max="524" width="6.6640625" style="1" customWidth="1"/>
    <col min="525" max="525" width="11.44140625" style="1" customWidth="1"/>
    <col min="526" max="768" width="9.109375" style="1"/>
    <col min="769" max="769" width="61.6640625" style="1" customWidth="1"/>
    <col min="770" max="770" width="4.6640625" style="1" customWidth="1"/>
    <col min="771" max="771" width="3.88671875" style="1" customWidth="1"/>
    <col min="772" max="772" width="7.5546875" style="1" customWidth="1"/>
    <col min="773" max="773" width="9.109375" style="1"/>
    <col min="774" max="774" width="8.109375" style="1" customWidth="1"/>
    <col min="775" max="775" width="7.44140625" style="1" customWidth="1"/>
    <col min="776" max="776" width="8.88671875" style="1" customWidth="1"/>
    <col min="777" max="777" width="8.5546875" style="1" customWidth="1"/>
    <col min="778" max="778" width="8.109375" style="1" customWidth="1"/>
    <col min="779" max="779" width="9.44140625" style="1" customWidth="1"/>
    <col min="780" max="780" width="6.6640625" style="1" customWidth="1"/>
    <col min="781" max="781" width="11.44140625" style="1" customWidth="1"/>
    <col min="782" max="1024" width="9.109375" style="1"/>
    <col min="1025" max="1025" width="61.6640625" style="1" customWidth="1"/>
    <col min="1026" max="1026" width="4.6640625" style="1" customWidth="1"/>
    <col min="1027" max="1027" width="3.88671875" style="1" customWidth="1"/>
    <col min="1028" max="1028" width="7.5546875" style="1" customWidth="1"/>
    <col min="1029" max="1029" width="9.109375" style="1"/>
    <col min="1030" max="1030" width="8.109375" style="1" customWidth="1"/>
    <col min="1031" max="1031" width="7.44140625" style="1" customWidth="1"/>
    <col min="1032" max="1032" width="8.88671875" style="1" customWidth="1"/>
    <col min="1033" max="1033" width="8.5546875" style="1" customWidth="1"/>
    <col min="1034" max="1034" width="8.109375" style="1" customWidth="1"/>
    <col min="1035" max="1035" width="9.44140625" style="1" customWidth="1"/>
    <col min="1036" max="1036" width="6.6640625" style="1" customWidth="1"/>
    <col min="1037" max="1037" width="11.44140625" style="1" customWidth="1"/>
    <col min="1038" max="1280" width="9.109375" style="1"/>
    <col min="1281" max="1281" width="61.6640625" style="1" customWidth="1"/>
    <col min="1282" max="1282" width="4.6640625" style="1" customWidth="1"/>
    <col min="1283" max="1283" width="3.88671875" style="1" customWidth="1"/>
    <col min="1284" max="1284" width="7.5546875" style="1" customWidth="1"/>
    <col min="1285" max="1285" width="9.109375" style="1"/>
    <col min="1286" max="1286" width="8.109375" style="1" customWidth="1"/>
    <col min="1287" max="1287" width="7.44140625" style="1" customWidth="1"/>
    <col min="1288" max="1288" width="8.88671875" style="1" customWidth="1"/>
    <col min="1289" max="1289" width="8.5546875" style="1" customWidth="1"/>
    <col min="1290" max="1290" width="8.109375" style="1" customWidth="1"/>
    <col min="1291" max="1291" width="9.44140625" style="1" customWidth="1"/>
    <col min="1292" max="1292" width="6.6640625" style="1" customWidth="1"/>
    <col min="1293" max="1293" width="11.44140625" style="1" customWidth="1"/>
    <col min="1294" max="1536" width="9.109375" style="1"/>
    <col min="1537" max="1537" width="61.6640625" style="1" customWidth="1"/>
    <col min="1538" max="1538" width="4.6640625" style="1" customWidth="1"/>
    <col min="1539" max="1539" width="3.88671875" style="1" customWidth="1"/>
    <col min="1540" max="1540" width="7.5546875" style="1" customWidth="1"/>
    <col min="1541" max="1541" width="9.109375" style="1"/>
    <col min="1542" max="1542" width="8.109375" style="1" customWidth="1"/>
    <col min="1543" max="1543" width="7.44140625" style="1" customWidth="1"/>
    <col min="1544" max="1544" width="8.88671875" style="1" customWidth="1"/>
    <col min="1545" max="1545" width="8.5546875" style="1" customWidth="1"/>
    <col min="1546" max="1546" width="8.109375" style="1" customWidth="1"/>
    <col min="1547" max="1547" width="9.44140625" style="1" customWidth="1"/>
    <col min="1548" max="1548" width="6.6640625" style="1" customWidth="1"/>
    <col min="1549" max="1549" width="11.44140625" style="1" customWidth="1"/>
    <col min="1550" max="1792" width="9.109375" style="1"/>
    <col min="1793" max="1793" width="61.6640625" style="1" customWidth="1"/>
    <col min="1794" max="1794" width="4.6640625" style="1" customWidth="1"/>
    <col min="1795" max="1795" width="3.88671875" style="1" customWidth="1"/>
    <col min="1796" max="1796" width="7.5546875" style="1" customWidth="1"/>
    <col min="1797" max="1797" width="9.109375" style="1"/>
    <col min="1798" max="1798" width="8.109375" style="1" customWidth="1"/>
    <col min="1799" max="1799" width="7.44140625" style="1" customWidth="1"/>
    <col min="1800" max="1800" width="8.88671875" style="1" customWidth="1"/>
    <col min="1801" max="1801" width="8.5546875" style="1" customWidth="1"/>
    <col min="1802" max="1802" width="8.109375" style="1" customWidth="1"/>
    <col min="1803" max="1803" width="9.44140625" style="1" customWidth="1"/>
    <col min="1804" max="1804" width="6.6640625" style="1" customWidth="1"/>
    <col min="1805" max="1805" width="11.44140625" style="1" customWidth="1"/>
    <col min="1806" max="2048" width="9.109375" style="1"/>
    <col min="2049" max="2049" width="61.6640625" style="1" customWidth="1"/>
    <col min="2050" max="2050" width="4.6640625" style="1" customWidth="1"/>
    <col min="2051" max="2051" width="3.88671875" style="1" customWidth="1"/>
    <col min="2052" max="2052" width="7.5546875" style="1" customWidth="1"/>
    <col min="2053" max="2053" width="9.109375" style="1"/>
    <col min="2054" max="2054" width="8.109375" style="1" customWidth="1"/>
    <col min="2055" max="2055" width="7.44140625" style="1" customWidth="1"/>
    <col min="2056" max="2056" width="8.88671875" style="1" customWidth="1"/>
    <col min="2057" max="2057" width="8.5546875" style="1" customWidth="1"/>
    <col min="2058" max="2058" width="8.109375" style="1" customWidth="1"/>
    <col min="2059" max="2059" width="9.44140625" style="1" customWidth="1"/>
    <col min="2060" max="2060" width="6.6640625" style="1" customWidth="1"/>
    <col min="2061" max="2061" width="11.44140625" style="1" customWidth="1"/>
    <col min="2062" max="2304" width="9.109375" style="1"/>
    <col min="2305" max="2305" width="61.6640625" style="1" customWidth="1"/>
    <col min="2306" max="2306" width="4.6640625" style="1" customWidth="1"/>
    <col min="2307" max="2307" width="3.88671875" style="1" customWidth="1"/>
    <col min="2308" max="2308" width="7.5546875" style="1" customWidth="1"/>
    <col min="2309" max="2309" width="9.109375" style="1"/>
    <col min="2310" max="2310" width="8.109375" style="1" customWidth="1"/>
    <col min="2311" max="2311" width="7.44140625" style="1" customWidth="1"/>
    <col min="2312" max="2312" width="8.88671875" style="1" customWidth="1"/>
    <col min="2313" max="2313" width="8.5546875" style="1" customWidth="1"/>
    <col min="2314" max="2314" width="8.109375" style="1" customWidth="1"/>
    <col min="2315" max="2315" width="9.44140625" style="1" customWidth="1"/>
    <col min="2316" max="2316" width="6.6640625" style="1" customWidth="1"/>
    <col min="2317" max="2317" width="11.44140625" style="1" customWidth="1"/>
    <col min="2318" max="2560" width="9.109375" style="1"/>
    <col min="2561" max="2561" width="61.6640625" style="1" customWidth="1"/>
    <col min="2562" max="2562" width="4.6640625" style="1" customWidth="1"/>
    <col min="2563" max="2563" width="3.88671875" style="1" customWidth="1"/>
    <col min="2564" max="2564" width="7.5546875" style="1" customWidth="1"/>
    <col min="2565" max="2565" width="9.109375" style="1"/>
    <col min="2566" max="2566" width="8.109375" style="1" customWidth="1"/>
    <col min="2567" max="2567" width="7.44140625" style="1" customWidth="1"/>
    <col min="2568" max="2568" width="8.88671875" style="1" customWidth="1"/>
    <col min="2569" max="2569" width="8.5546875" style="1" customWidth="1"/>
    <col min="2570" max="2570" width="8.109375" style="1" customWidth="1"/>
    <col min="2571" max="2571" width="9.44140625" style="1" customWidth="1"/>
    <col min="2572" max="2572" width="6.6640625" style="1" customWidth="1"/>
    <col min="2573" max="2573" width="11.44140625" style="1" customWidth="1"/>
    <col min="2574" max="2816" width="9.109375" style="1"/>
    <col min="2817" max="2817" width="61.6640625" style="1" customWidth="1"/>
    <col min="2818" max="2818" width="4.6640625" style="1" customWidth="1"/>
    <col min="2819" max="2819" width="3.88671875" style="1" customWidth="1"/>
    <col min="2820" max="2820" width="7.5546875" style="1" customWidth="1"/>
    <col min="2821" max="2821" width="9.109375" style="1"/>
    <col min="2822" max="2822" width="8.109375" style="1" customWidth="1"/>
    <col min="2823" max="2823" width="7.44140625" style="1" customWidth="1"/>
    <col min="2824" max="2824" width="8.88671875" style="1" customWidth="1"/>
    <col min="2825" max="2825" width="8.5546875" style="1" customWidth="1"/>
    <col min="2826" max="2826" width="8.109375" style="1" customWidth="1"/>
    <col min="2827" max="2827" width="9.44140625" style="1" customWidth="1"/>
    <col min="2828" max="2828" width="6.6640625" style="1" customWidth="1"/>
    <col min="2829" max="2829" width="11.44140625" style="1" customWidth="1"/>
    <col min="2830" max="3072" width="9.109375" style="1"/>
    <col min="3073" max="3073" width="61.6640625" style="1" customWidth="1"/>
    <col min="3074" max="3074" width="4.6640625" style="1" customWidth="1"/>
    <col min="3075" max="3075" width="3.88671875" style="1" customWidth="1"/>
    <col min="3076" max="3076" width="7.5546875" style="1" customWidth="1"/>
    <col min="3077" max="3077" width="9.109375" style="1"/>
    <col min="3078" max="3078" width="8.109375" style="1" customWidth="1"/>
    <col min="3079" max="3079" width="7.44140625" style="1" customWidth="1"/>
    <col min="3080" max="3080" width="8.88671875" style="1" customWidth="1"/>
    <col min="3081" max="3081" width="8.5546875" style="1" customWidth="1"/>
    <col min="3082" max="3082" width="8.109375" style="1" customWidth="1"/>
    <col min="3083" max="3083" width="9.44140625" style="1" customWidth="1"/>
    <col min="3084" max="3084" width="6.6640625" style="1" customWidth="1"/>
    <col min="3085" max="3085" width="11.44140625" style="1" customWidth="1"/>
    <col min="3086" max="3328" width="9.109375" style="1"/>
    <col min="3329" max="3329" width="61.6640625" style="1" customWidth="1"/>
    <col min="3330" max="3330" width="4.6640625" style="1" customWidth="1"/>
    <col min="3331" max="3331" width="3.88671875" style="1" customWidth="1"/>
    <col min="3332" max="3332" width="7.5546875" style="1" customWidth="1"/>
    <col min="3333" max="3333" width="9.109375" style="1"/>
    <col min="3334" max="3334" width="8.109375" style="1" customWidth="1"/>
    <col min="3335" max="3335" width="7.44140625" style="1" customWidth="1"/>
    <col min="3336" max="3336" width="8.88671875" style="1" customWidth="1"/>
    <col min="3337" max="3337" width="8.5546875" style="1" customWidth="1"/>
    <col min="3338" max="3338" width="8.109375" style="1" customWidth="1"/>
    <col min="3339" max="3339" width="9.44140625" style="1" customWidth="1"/>
    <col min="3340" max="3340" width="6.6640625" style="1" customWidth="1"/>
    <col min="3341" max="3341" width="11.44140625" style="1" customWidth="1"/>
    <col min="3342" max="3584" width="9.109375" style="1"/>
    <col min="3585" max="3585" width="61.6640625" style="1" customWidth="1"/>
    <col min="3586" max="3586" width="4.6640625" style="1" customWidth="1"/>
    <col min="3587" max="3587" width="3.88671875" style="1" customWidth="1"/>
    <col min="3588" max="3588" width="7.5546875" style="1" customWidth="1"/>
    <col min="3589" max="3589" width="9.109375" style="1"/>
    <col min="3590" max="3590" width="8.109375" style="1" customWidth="1"/>
    <col min="3591" max="3591" width="7.44140625" style="1" customWidth="1"/>
    <col min="3592" max="3592" width="8.88671875" style="1" customWidth="1"/>
    <col min="3593" max="3593" width="8.5546875" style="1" customWidth="1"/>
    <col min="3594" max="3594" width="8.109375" style="1" customWidth="1"/>
    <col min="3595" max="3595" width="9.44140625" style="1" customWidth="1"/>
    <col min="3596" max="3596" width="6.6640625" style="1" customWidth="1"/>
    <col min="3597" max="3597" width="11.44140625" style="1" customWidth="1"/>
    <col min="3598" max="3840" width="9.109375" style="1"/>
    <col min="3841" max="3841" width="61.6640625" style="1" customWidth="1"/>
    <col min="3842" max="3842" width="4.6640625" style="1" customWidth="1"/>
    <col min="3843" max="3843" width="3.88671875" style="1" customWidth="1"/>
    <col min="3844" max="3844" width="7.5546875" style="1" customWidth="1"/>
    <col min="3845" max="3845" width="9.109375" style="1"/>
    <col min="3846" max="3846" width="8.109375" style="1" customWidth="1"/>
    <col min="3847" max="3847" width="7.44140625" style="1" customWidth="1"/>
    <col min="3848" max="3848" width="8.88671875" style="1" customWidth="1"/>
    <col min="3849" max="3849" width="8.5546875" style="1" customWidth="1"/>
    <col min="3850" max="3850" width="8.109375" style="1" customWidth="1"/>
    <col min="3851" max="3851" width="9.44140625" style="1" customWidth="1"/>
    <col min="3852" max="3852" width="6.6640625" style="1" customWidth="1"/>
    <col min="3853" max="3853" width="11.44140625" style="1" customWidth="1"/>
    <col min="3854" max="4096" width="9.109375" style="1"/>
    <col min="4097" max="4097" width="61.6640625" style="1" customWidth="1"/>
    <col min="4098" max="4098" width="4.6640625" style="1" customWidth="1"/>
    <col min="4099" max="4099" width="3.88671875" style="1" customWidth="1"/>
    <col min="4100" max="4100" width="7.5546875" style="1" customWidth="1"/>
    <col min="4101" max="4101" width="9.109375" style="1"/>
    <col min="4102" max="4102" width="8.109375" style="1" customWidth="1"/>
    <col min="4103" max="4103" width="7.44140625" style="1" customWidth="1"/>
    <col min="4104" max="4104" width="8.88671875" style="1" customWidth="1"/>
    <col min="4105" max="4105" width="8.5546875" style="1" customWidth="1"/>
    <col min="4106" max="4106" width="8.109375" style="1" customWidth="1"/>
    <col min="4107" max="4107" width="9.44140625" style="1" customWidth="1"/>
    <col min="4108" max="4108" width="6.6640625" style="1" customWidth="1"/>
    <col min="4109" max="4109" width="11.44140625" style="1" customWidth="1"/>
    <col min="4110" max="4352" width="9.109375" style="1"/>
    <col min="4353" max="4353" width="61.6640625" style="1" customWidth="1"/>
    <col min="4354" max="4354" width="4.6640625" style="1" customWidth="1"/>
    <col min="4355" max="4355" width="3.88671875" style="1" customWidth="1"/>
    <col min="4356" max="4356" width="7.5546875" style="1" customWidth="1"/>
    <col min="4357" max="4357" width="9.109375" style="1"/>
    <col min="4358" max="4358" width="8.109375" style="1" customWidth="1"/>
    <col min="4359" max="4359" width="7.44140625" style="1" customWidth="1"/>
    <col min="4360" max="4360" width="8.88671875" style="1" customWidth="1"/>
    <col min="4361" max="4361" width="8.5546875" style="1" customWidth="1"/>
    <col min="4362" max="4362" width="8.109375" style="1" customWidth="1"/>
    <col min="4363" max="4363" width="9.44140625" style="1" customWidth="1"/>
    <col min="4364" max="4364" width="6.6640625" style="1" customWidth="1"/>
    <col min="4365" max="4365" width="11.44140625" style="1" customWidth="1"/>
    <col min="4366" max="4608" width="9.109375" style="1"/>
    <col min="4609" max="4609" width="61.6640625" style="1" customWidth="1"/>
    <col min="4610" max="4610" width="4.6640625" style="1" customWidth="1"/>
    <col min="4611" max="4611" width="3.88671875" style="1" customWidth="1"/>
    <col min="4612" max="4612" width="7.5546875" style="1" customWidth="1"/>
    <col min="4613" max="4613" width="9.109375" style="1"/>
    <col min="4614" max="4614" width="8.109375" style="1" customWidth="1"/>
    <col min="4615" max="4615" width="7.44140625" style="1" customWidth="1"/>
    <col min="4616" max="4616" width="8.88671875" style="1" customWidth="1"/>
    <col min="4617" max="4617" width="8.5546875" style="1" customWidth="1"/>
    <col min="4618" max="4618" width="8.109375" style="1" customWidth="1"/>
    <col min="4619" max="4619" width="9.44140625" style="1" customWidth="1"/>
    <col min="4620" max="4620" width="6.6640625" style="1" customWidth="1"/>
    <col min="4621" max="4621" width="11.44140625" style="1" customWidth="1"/>
    <col min="4622" max="4864" width="9.109375" style="1"/>
    <col min="4865" max="4865" width="61.6640625" style="1" customWidth="1"/>
    <col min="4866" max="4866" width="4.6640625" style="1" customWidth="1"/>
    <col min="4867" max="4867" width="3.88671875" style="1" customWidth="1"/>
    <col min="4868" max="4868" width="7.5546875" style="1" customWidth="1"/>
    <col min="4869" max="4869" width="9.109375" style="1"/>
    <col min="4870" max="4870" width="8.109375" style="1" customWidth="1"/>
    <col min="4871" max="4871" width="7.44140625" style="1" customWidth="1"/>
    <col min="4872" max="4872" width="8.88671875" style="1" customWidth="1"/>
    <col min="4873" max="4873" width="8.5546875" style="1" customWidth="1"/>
    <col min="4874" max="4874" width="8.109375" style="1" customWidth="1"/>
    <col min="4875" max="4875" width="9.44140625" style="1" customWidth="1"/>
    <col min="4876" max="4876" width="6.6640625" style="1" customWidth="1"/>
    <col min="4877" max="4877" width="11.44140625" style="1" customWidth="1"/>
    <col min="4878" max="5120" width="9.109375" style="1"/>
    <col min="5121" max="5121" width="61.6640625" style="1" customWidth="1"/>
    <col min="5122" max="5122" width="4.6640625" style="1" customWidth="1"/>
    <col min="5123" max="5123" width="3.88671875" style="1" customWidth="1"/>
    <col min="5124" max="5124" width="7.5546875" style="1" customWidth="1"/>
    <col min="5125" max="5125" width="9.109375" style="1"/>
    <col min="5126" max="5126" width="8.109375" style="1" customWidth="1"/>
    <col min="5127" max="5127" width="7.44140625" style="1" customWidth="1"/>
    <col min="5128" max="5128" width="8.88671875" style="1" customWidth="1"/>
    <col min="5129" max="5129" width="8.5546875" style="1" customWidth="1"/>
    <col min="5130" max="5130" width="8.109375" style="1" customWidth="1"/>
    <col min="5131" max="5131" width="9.44140625" style="1" customWidth="1"/>
    <col min="5132" max="5132" width="6.6640625" style="1" customWidth="1"/>
    <col min="5133" max="5133" width="11.44140625" style="1" customWidth="1"/>
    <col min="5134" max="5376" width="9.109375" style="1"/>
    <col min="5377" max="5377" width="61.6640625" style="1" customWidth="1"/>
    <col min="5378" max="5378" width="4.6640625" style="1" customWidth="1"/>
    <col min="5379" max="5379" width="3.88671875" style="1" customWidth="1"/>
    <col min="5380" max="5380" width="7.5546875" style="1" customWidth="1"/>
    <col min="5381" max="5381" width="9.109375" style="1"/>
    <col min="5382" max="5382" width="8.109375" style="1" customWidth="1"/>
    <col min="5383" max="5383" width="7.44140625" style="1" customWidth="1"/>
    <col min="5384" max="5384" width="8.88671875" style="1" customWidth="1"/>
    <col min="5385" max="5385" width="8.5546875" style="1" customWidth="1"/>
    <col min="5386" max="5386" width="8.109375" style="1" customWidth="1"/>
    <col min="5387" max="5387" width="9.44140625" style="1" customWidth="1"/>
    <col min="5388" max="5388" width="6.6640625" style="1" customWidth="1"/>
    <col min="5389" max="5389" width="11.44140625" style="1" customWidth="1"/>
    <col min="5390" max="5632" width="9.109375" style="1"/>
    <col min="5633" max="5633" width="61.6640625" style="1" customWidth="1"/>
    <col min="5634" max="5634" width="4.6640625" style="1" customWidth="1"/>
    <col min="5635" max="5635" width="3.88671875" style="1" customWidth="1"/>
    <col min="5636" max="5636" width="7.5546875" style="1" customWidth="1"/>
    <col min="5637" max="5637" width="9.109375" style="1"/>
    <col min="5638" max="5638" width="8.109375" style="1" customWidth="1"/>
    <col min="5639" max="5639" width="7.44140625" style="1" customWidth="1"/>
    <col min="5640" max="5640" width="8.88671875" style="1" customWidth="1"/>
    <col min="5641" max="5641" width="8.5546875" style="1" customWidth="1"/>
    <col min="5642" max="5642" width="8.109375" style="1" customWidth="1"/>
    <col min="5643" max="5643" width="9.44140625" style="1" customWidth="1"/>
    <col min="5644" max="5644" width="6.6640625" style="1" customWidth="1"/>
    <col min="5645" max="5645" width="11.44140625" style="1" customWidth="1"/>
    <col min="5646" max="5888" width="9.109375" style="1"/>
    <col min="5889" max="5889" width="61.6640625" style="1" customWidth="1"/>
    <col min="5890" max="5890" width="4.6640625" style="1" customWidth="1"/>
    <col min="5891" max="5891" width="3.88671875" style="1" customWidth="1"/>
    <col min="5892" max="5892" width="7.5546875" style="1" customWidth="1"/>
    <col min="5893" max="5893" width="9.109375" style="1"/>
    <col min="5894" max="5894" width="8.109375" style="1" customWidth="1"/>
    <col min="5895" max="5895" width="7.44140625" style="1" customWidth="1"/>
    <col min="5896" max="5896" width="8.88671875" style="1" customWidth="1"/>
    <col min="5897" max="5897" width="8.5546875" style="1" customWidth="1"/>
    <col min="5898" max="5898" width="8.109375" style="1" customWidth="1"/>
    <col min="5899" max="5899" width="9.44140625" style="1" customWidth="1"/>
    <col min="5900" max="5900" width="6.6640625" style="1" customWidth="1"/>
    <col min="5901" max="5901" width="11.44140625" style="1" customWidth="1"/>
    <col min="5902" max="6144" width="9.109375" style="1"/>
    <col min="6145" max="6145" width="61.6640625" style="1" customWidth="1"/>
    <col min="6146" max="6146" width="4.6640625" style="1" customWidth="1"/>
    <col min="6147" max="6147" width="3.88671875" style="1" customWidth="1"/>
    <col min="6148" max="6148" width="7.5546875" style="1" customWidth="1"/>
    <col min="6149" max="6149" width="9.109375" style="1"/>
    <col min="6150" max="6150" width="8.109375" style="1" customWidth="1"/>
    <col min="6151" max="6151" width="7.44140625" style="1" customWidth="1"/>
    <col min="6152" max="6152" width="8.88671875" style="1" customWidth="1"/>
    <col min="6153" max="6153" width="8.5546875" style="1" customWidth="1"/>
    <col min="6154" max="6154" width="8.109375" style="1" customWidth="1"/>
    <col min="6155" max="6155" width="9.44140625" style="1" customWidth="1"/>
    <col min="6156" max="6156" width="6.6640625" style="1" customWidth="1"/>
    <col min="6157" max="6157" width="11.44140625" style="1" customWidth="1"/>
    <col min="6158" max="6400" width="9.109375" style="1"/>
    <col min="6401" max="6401" width="61.6640625" style="1" customWidth="1"/>
    <col min="6402" max="6402" width="4.6640625" style="1" customWidth="1"/>
    <col min="6403" max="6403" width="3.88671875" style="1" customWidth="1"/>
    <col min="6404" max="6404" width="7.5546875" style="1" customWidth="1"/>
    <col min="6405" max="6405" width="9.109375" style="1"/>
    <col min="6406" max="6406" width="8.109375" style="1" customWidth="1"/>
    <col min="6407" max="6407" width="7.44140625" style="1" customWidth="1"/>
    <col min="6408" max="6408" width="8.88671875" style="1" customWidth="1"/>
    <col min="6409" max="6409" width="8.5546875" style="1" customWidth="1"/>
    <col min="6410" max="6410" width="8.109375" style="1" customWidth="1"/>
    <col min="6411" max="6411" width="9.44140625" style="1" customWidth="1"/>
    <col min="6412" max="6412" width="6.6640625" style="1" customWidth="1"/>
    <col min="6413" max="6413" width="11.44140625" style="1" customWidth="1"/>
    <col min="6414" max="6656" width="9.109375" style="1"/>
    <col min="6657" max="6657" width="61.6640625" style="1" customWidth="1"/>
    <col min="6658" max="6658" width="4.6640625" style="1" customWidth="1"/>
    <col min="6659" max="6659" width="3.88671875" style="1" customWidth="1"/>
    <col min="6660" max="6660" width="7.5546875" style="1" customWidth="1"/>
    <col min="6661" max="6661" width="9.109375" style="1"/>
    <col min="6662" max="6662" width="8.109375" style="1" customWidth="1"/>
    <col min="6663" max="6663" width="7.44140625" style="1" customWidth="1"/>
    <col min="6664" max="6664" width="8.88671875" style="1" customWidth="1"/>
    <col min="6665" max="6665" width="8.5546875" style="1" customWidth="1"/>
    <col min="6666" max="6666" width="8.109375" style="1" customWidth="1"/>
    <col min="6667" max="6667" width="9.44140625" style="1" customWidth="1"/>
    <col min="6668" max="6668" width="6.6640625" style="1" customWidth="1"/>
    <col min="6669" max="6669" width="11.44140625" style="1" customWidth="1"/>
    <col min="6670" max="6912" width="9.109375" style="1"/>
    <col min="6913" max="6913" width="61.6640625" style="1" customWidth="1"/>
    <col min="6914" max="6914" width="4.6640625" style="1" customWidth="1"/>
    <col min="6915" max="6915" width="3.88671875" style="1" customWidth="1"/>
    <col min="6916" max="6916" width="7.5546875" style="1" customWidth="1"/>
    <col min="6917" max="6917" width="9.109375" style="1"/>
    <col min="6918" max="6918" width="8.109375" style="1" customWidth="1"/>
    <col min="6919" max="6919" width="7.44140625" style="1" customWidth="1"/>
    <col min="6920" max="6920" width="8.88671875" style="1" customWidth="1"/>
    <col min="6921" max="6921" width="8.5546875" style="1" customWidth="1"/>
    <col min="6922" max="6922" width="8.109375" style="1" customWidth="1"/>
    <col min="6923" max="6923" width="9.44140625" style="1" customWidth="1"/>
    <col min="6924" max="6924" width="6.6640625" style="1" customWidth="1"/>
    <col min="6925" max="6925" width="11.44140625" style="1" customWidth="1"/>
    <col min="6926" max="7168" width="9.109375" style="1"/>
    <col min="7169" max="7169" width="61.6640625" style="1" customWidth="1"/>
    <col min="7170" max="7170" width="4.6640625" style="1" customWidth="1"/>
    <col min="7171" max="7171" width="3.88671875" style="1" customWidth="1"/>
    <col min="7172" max="7172" width="7.5546875" style="1" customWidth="1"/>
    <col min="7173" max="7173" width="9.109375" style="1"/>
    <col min="7174" max="7174" width="8.109375" style="1" customWidth="1"/>
    <col min="7175" max="7175" width="7.44140625" style="1" customWidth="1"/>
    <col min="7176" max="7176" width="8.88671875" style="1" customWidth="1"/>
    <col min="7177" max="7177" width="8.5546875" style="1" customWidth="1"/>
    <col min="7178" max="7178" width="8.109375" style="1" customWidth="1"/>
    <col min="7179" max="7179" width="9.44140625" style="1" customWidth="1"/>
    <col min="7180" max="7180" width="6.6640625" style="1" customWidth="1"/>
    <col min="7181" max="7181" width="11.44140625" style="1" customWidth="1"/>
    <col min="7182" max="7424" width="9.109375" style="1"/>
    <col min="7425" max="7425" width="61.6640625" style="1" customWidth="1"/>
    <col min="7426" max="7426" width="4.6640625" style="1" customWidth="1"/>
    <col min="7427" max="7427" width="3.88671875" style="1" customWidth="1"/>
    <col min="7428" max="7428" width="7.5546875" style="1" customWidth="1"/>
    <col min="7429" max="7429" width="9.109375" style="1"/>
    <col min="7430" max="7430" width="8.109375" style="1" customWidth="1"/>
    <col min="7431" max="7431" width="7.44140625" style="1" customWidth="1"/>
    <col min="7432" max="7432" width="8.88671875" style="1" customWidth="1"/>
    <col min="7433" max="7433" width="8.5546875" style="1" customWidth="1"/>
    <col min="7434" max="7434" width="8.109375" style="1" customWidth="1"/>
    <col min="7435" max="7435" width="9.44140625" style="1" customWidth="1"/>
    <col min="7436" max="7436" width="6.6640625" style="1" customWidth="1"/>
    <col min="7437" max="7437" width="11.44140625" style="1" customWidth="1"/>
    <col min="7438" max="7680" width="9.109375" style="1"/>
    <col min="7681" max="7681" width="61.6640625" style="1" customWidth="1"/>
    <col min="7682" max="7682" width="4.6640625" style="1" customWidth="1"/>
    <col min="7683" max="7683" width="3.88671875" style="1" customWidth="1"/>
    <col min="7684" max="7684" width="7.5546875" style="1" customWidth="1"/>
    <col min="7685" max="7685" width="9.109375" style="1"/>
    <col min="7686" max="7686" width="8.109375" style="1" customWidth="1"/>
    <col min="7687" max="7687" width="7.44140625" style="1" customWidth="1"/>
    <col min="7688" max="7688" width="8.88671875" style="1" customWidth="1"/>
    <col min="7689" max="7689" width="8.5546875" style="1" customWidth="1"/>
    <col min="7690" max="7690" width="8.109375" style="1" customWidth="1"/>
    <col min="7691" max="7691" width="9.44140625" style="1" customWidth="1"/>
    <col min="7692" max="7692" width="6.6640625" style="1" customWidth="1"/>
    <col min="7693" max="7693" width="11.44140625" style="1" customWidth="1"/>
    <col min="7694" max="7936" width="9.109375" style="1"/>
    <col min="7937" max="7937" width="61.6640625" style="1" customWidth="1"/>
    <col min="7938" max="7938" width="4.6640625" style="1" customWidth="1"/>
    <col min="7939" max="7939" width="3.88671875" style="1" customWidth="1"/>
    <col min="7940" max="7940" width="7.5546875" style="1" customWidth="1"/>
    <col min="7941" max="7941" width="9.109375" style="1"/>
    <col min="7942" max="7942" width="8.109375" style="1" customWidth="1"/>
    <col min="7943" max="7943" width="7.44140625" style="1" customWidth="1"/>
    <col min="7944" max="7944" width="8.88671875" style="1" customWidth="1"/>
    <col min="7945" max="7945" width="8.5546875" style="1" customWidth="1"/>
    <col min="7946" max="7946" width="8.109375" style="1" customWidth="1"/>
    <col min="7947" max="7947" width="9.44140625" style="1" customWidth="1"/>
    <col min="7948" max="7948" width="6.6640625" style="1" customWidth="1"/>
    <col min="7949" max="7949" width="11.44140625" style="1" customWidth="1"/>
    <col min="7950" max="8192" width="9.109375" style="1"/>
    <col min="8193" max="8193" width="61.6640625" style="1" customWidth="1"/>
    <col min="8194" max="8194" width="4.6640625" style="1" customWidth="1"/>
    <col min="8195" max="8195" width="3.88671875" style="1" customWidth="1"/>
    <col min="8196" max="8196" width="7.5546875" style="1" customWidth="1"/>
    <col min="8197" max="8197" width="9.109375" style="1"/>
    <col min="8198" max="8198" width="8.109375" style="1" customWidth="1"/>
    <col min="8199" max="8199" width="7.44140625" style="1" customWidth="1"/>
    <col min="8200" max="8200" width="8.88671875" style="1" customWidth="1"/>
    <col min="8201" max="8201" width="8.5546875" style="1" customWidth="1"/>
    <col min="8202" max="8202" width="8.109375" style="1" customWidth="1"/>
    <col min="8203" max="8203" width="9.44140625" style="1" customWidth="1"/>
    <col min="8204" max="8204" width="6.6640625" style="1" customWidth="1"/>
    <col min="8205" max="8205" width="11.44140625" style="1" customWidth="1"/>
    <col min="8206" max="8448" width="9.109375" style="1"/>
    <col min="8449" max="8449" width="61.6640625" style="1" customWidth="1"/>
    <col min="8450" max="8450" width="4.6640625" style="1" customWidth="1"/>
    <col min="8451" max="8451" width="3.88671875" style="1" customWidth="1"/>
    <col min="8452" max="8452" width="7.5546875" style="1" customWidth="1"/>
    <col min="8453" max="8453" width="9.109375" style="1"/>
    <col min="8454" max="8454" width="8.109375" style="1" customWidth="1"/>
    <col min="8455" max="8455" width="7.44140625" style="1" customWidth="1"/>
    <col min="8456" max="8456" width="8.88671875" style="1" customWidth="1"/>
    <col min="8457" max="8457" width="8.5546875" style="1" customWidth="1"/>
    <col min="8458" max="8458" width="8.109375" style="1" customWidth="1"/>
    <col min="8459" max="8459" width="9.44140625" style="1" customWidth="1"/>
    <col min="8460" max="8460" width="6.6640625" style="1" customWidth="1"/>
    <col min="8461" max="8461" width="11.44140625" style="1" customWidth="1"/>
    <col min="8462" max="8704" width="9.109375" style="1"/>
    <col min="8705" max="8705" width="61.6640625" style="1" customWidth="1"/>
    <col min="8706" max="8706" width="4.6640625" style="1" customWidth="1"/>
    <col min="8707" max="8707" width="3.88671875" style="1" customWidth="1"/>
    <col min="8708" max="8708" width="7.5546875" style="1" customWidth="1"/>
    <col min="8709" max="8709" width="9.109375" style="1"/>
    <col min="8710" max="8710" width="8.109375" style="1" customWidth="1"/>
    <col min="8711" max="8711" width="7.44140625" style="1" customWidth="1"/>
    <col min="8712" max="8712" width="8.88671875" style="1" customWidth="1"/>
    <col min="8713" max="8713" width="8.5546875" style="1" customWidth="1"/>
    <col min="8714" max="8714" width="8.109375" style="1" customWidth="1"/>
    <col min="8715" max="8715" width="9.44140625" style="1" customWidth="1"/>
    <col min="8716" max="8716" width="6.6640625" style="1" customWidth="1"/>
    <col min="8717" max="8717" width="11.44140625" style="1" customWidth="1"/>
    <col min="8718" max="8960" width="9.109375" style="1"/>
    <col min="8961" max="8961" width="61.6640625" style="1" customWidth="1"/>
    <col min="8962" max="8962" width="4.6640625" style="1" customWidth="1"/>
    <col min="8963" max="8963" width="3.88671875" style="1" customWidth="1"/>
    <col min="8964" max="8964" width="7.5546875" style="1" customWidth="1"/>
    <col min="8965" max="8965" width="9.109375" style="1"/>
    <col min="8966" max="8966" width="8.109375" style="1" customWidth="1"/>
    <col min="8967" max="8967" width="7.44140625" style="1" customWidth="1"/>
    <col min="8968" max="8968" width="8.88671875" style="1" customWidth="1"/>
    <col min="8969" max="8969" width="8.5546875" style="1" customWidth="1"/>
    <col min="8970" max="8970" width="8.109375" style="1" customWidth="1"/>
    <col min="8971" max="8971" width="9.44140625" style="1" customWidth="1"/>
    <col min="8972" max="8972" width="6.6640625" style="1" customWidth="1"/>
    <col min="8973" max="8973" width="11.44140625" style="1" customWidth="1"/>
    <col min="8974" max="9216" width="9.109375" style="1"/>
    <col min="9217" max="9217" width="61.6640625" style="1" customWidth="1"/>
    <col min="9218" max="9218" width="4.6640625" style="1" customWidth="1"/>
    <col min="9219" max="9219" width="3.88671875" style="1" customWidth="1"/>
    <col min="9220" max="9220" width="7.5546875" style="1" customWidth="1"/>
    <col min="9221" max="9221" width="9.109375" style="1"/>
    <col min="9222" max="9222" width="8.109375" style="1" customWidth="1"/>
    <col min="9223" max="9223" width="7.44140625" style="1" customWidth="1"/>
    <col min="9224" max="9224" width="8.88671875" style="1" customWidth="1"/>
    <col min="9225" max="9225" width="8.5546875" style="1" customWidth="1"/>
    <col min="9226" max="9226" width="8.109375" style="1" customWidth="1"/>
    <col min="9227" max="9227" width="9.44140625" style="1" customWidth="1"/>
    <col min="9228" max="9228" width="6.6640625" style="1" customWidth="1"/>
    <col min="9229" max="9229" width="11.44140625" style="1" customWidth="1"/>
    <col min="9230" max="9472" width="9.109375" style="1"/>
    <col min="9473" max="9473" width="61.6640625" style="1" customWidth="1"/>
    <col min="9474" max="9474" width="4.6640625" style="1" customWidth="1"/>
    <col min="9475" max="9475" width="3.88671875" style="1" customWidth="1"/>
    <col min="9476" max="9476" width="7.5546875" style="1" customWidth="1"/>
    <col min="9477" max="9477" width="9.109375" style="1"/>
    <col min="9478" max="9478" width="8.109375" style="1" customWidth="1"/>
    <col min="9479" max="9479" width="7.44140625" style="1" customWidth="1"/>
    <col min="9480" max="9480" width="8.88671875" style="1" customWidth="1"/>
    <col min="9481" max="9481" width="8.5546875" style="1" customWidth="1"/>
    <col min="9482" max="9482" width="8.109375" style="1" customWidth="1"/>
    <col min="9483" max="9483" width="9.44140625" style="1" customWidth="1"/>
    <col min="9484" max="9484" width="6.6640625" style="1" customWidth="1"/>
    <col min="9485" max="9485" width="11.44140625" style="1" customWidth="1"/>
    <col min="9486" max="9728" width="9.109375" style="1"/>
    <col min="9729" max="9729" width="61.6640625" style="1" customWidth="1"/>
    <col min="9730" max="9730" width="4.6640625" style="1" customWidth="1"/>
    <col min="9731" max="9731" width="3.88671875" style="1" customWidth="1"/>
    <col min="9732" max="9732" width="7.5546875" style="1" customWidth="1"/>
    <col min="9733" max="9733" width="9.109375" style="1"/>
    <col min="9734" max="9734" width="8.109375" style="1" customWidth="1"/>
    <col min="9735" max="9735" width="7.44140625" style="1" customWidth="1"/>
    <col min="9736" max="9736" width="8.88671875" style="1" customWidth="1"/>
    <col min="9737" max="9737" width="8.5546875" style="1" customWidth="1"/>
    <col min="9738" max="9738" width="8.109375" style="1" customWidth="1"/>
    <col min="9739" max="9739" width="9.44140625" style="1" customWidth="1"/>
    <col min="9740" max="9740" width="6.6640625" style="1" customWidth="1"/>
    <col min="9741" max="9741" width="11.44140625" style="1" customWidth="1"/>
    <col min="9742" max="9984" width="9.109375" style="1"/>
    <col min="9985" max="9985" width="61.6640625" style="1" customWidth="1"/>
    <col min="9986" max="9986" width="4.6640625" style="1" customWidth="1"/>
    <col min="9987" max="9987" width="3.88671875" style="1" customWidth="1"/>
    <col min="9988" max="9988" width="7.5546875" style="1" customWidth="1"/>
    <col min="9989" max="9989" width="9.109375" style="1"/>
    <col min="9990" max="9990" width="8.109375" style="1" customWidth="1"/>
    <col min="9991" max="9991" width="7.44140625" style="1" customWidth="1"/>
    <col min="9992" max="9992" width="8.88671875" style="1" customWidth="1"/>
    <col min="9993" max="9993" width="8.5546875" style="1" customWidth="1"/>
    <col min="9994" max="9994" width="8.109375" style="1" customWidth="1"/>
    <col min="9995" max="9995" width="9.44140625" style="1" customWidth="1"/>
    <col min="9996" max="9996" width="6.6640625" style="1" customWidth="1"/>
    <col min="9997" max="9997" width="11.44140625" style="1" customWidth="1"/>
    <col min="9998" max="10240" width="9.109375" style="1"/>
    <col min="10241" max="10241" width="61.6640625" style="1" customWidth="1"/>
    <col min="10242" max="10242" width="4.6640625" style="1" customWidth="1"/>
    <col min="10243" max="10243" width="3.88671875" style="1" customWidth="1"/>
    <col min="10244" max="10244" width="7.5546875" style="1" customWidth="1"/>
    <col min="10245" max="10245" width="9.109375" style="1"/>
    <col min="10246" max="10246" width="8.109375" style="1" customWidth="1"/>
    <col min="10247" max="10247" width="7.44140625" style="1" customWidth="1"/>
    <col min="10248" max="10248" width="8.88671875" style="1" customWidth="1"/>
    <col min="10249" max="10249" width="8.5546875" style="1" customWidth="1"/>
    <col min="10250" max="10250" width="8.109375" style="1" customWidth="1"/>
    <col min="10251" max="10251" width="9.44140625" style="1" customWidth="1"/>
    <col min="10252" max="10252" width="6.6640625" style="1" customWidth="1"/>
    <col min="10253" max="10253" width="11.44140625" style="1" customWidth="1"/>
    <col min="10254" max="10496" width="9.109375" style="1"/>
    <col min="10497" max="10497" width="61.6640625" style="1" customWidth="1"/>
    <col min="10498" max="10498" width="4.6640625" style="1" customWidth="1"/>
    <col min="10499" max="10499" width="3.88671875" style="1" customWidth="1"/>
    <col min="10500" max="10500" width="7.5546875" style="1" customWidth="1"/>
    <col min="10501" max="10501" width="9.109375" style="1"/>
    <col min="10502" max="10502" width="8.109375" style="1" customWidth="1"/>
    <col min="10503" max="10503" width="7.44140625" style="1" customWidth="1"/>
    <col min="10504" max="10504" width="8.88671875" style="1" customWidth="1"/>
    <col min="10505" max="10505" width="8.5546875" style="1" customWidth="1"/>
    <col min="10506" max="10506" width="8.109375" style="1" customWidth="1"/>
    <col min="10507" max="10507" width="9.44140625" style="1" customWidth="1"/>
    <col min="10508" max="10508" width="6.6640625" style="1" customWidth="1"/>
    <col min="10509" max="10509" width="11.44140625" style="1" customWidth="1"/>
    <col min="10510" max="10752" width="9.109375" style="1"/>
    <col min="10753" max="10753" width="61.6640625" style="1" customWidth="1"/>
    <col min="10754" max="10754" width="4.6640625" style="1" customWidth="1"/>
    <col min="10755" max="10755" width="3.88671875" style="1" customWidth="1"/>
    <col min="10756" max="10756" width="7.5546875" style="1" customWidth="1"/>
    <col min="10757" max="10757" width="9.109375" style="1"/>
    <col min="10758" max="10758" width="8.109375" style="1" customWidth="1"/>
    <col min="10759" max="10759" width="7.44140625" style="1" customWidth="1"/>
    <col min="10760" max="10760" width="8.88671875" style="1" customWidth="1"/>
    <col min="10761" max="10761" width="8.5546875" style="1" customWidth="1"/>
    <col min="10762" max="10762" width="8.109375" style="1" customWidth="1"/>
    <col min="10763" max="10763" width="9.44140625" style="1" customWidth="1"/>
    <col min="10764" max="10764" width="6.6640625" style="1" customWidth="1"/>
    <col min="10765" max="10765" width="11.44140625" style="1" customWidth="1"/>
    <col min="10766" max="11008" width="9.109375" style="1"/>
    <col min="11009" max="11009" width="61.6640625" style="1" customWidth="1"/>
    <col min="11010" max="11010" width="4.6640625" style="1" customWidth="1"/>
    <col min="11011" max="11011" width="3.88671875" style="1" customWidth="1"/>
    <col min="11012" max="11012" width="7.5546875" style="1" customWidth="1"/>
    <col min="11013" max="11013" width="9.109375" style="1"/>
    <col min="11014" max="11014" width="8.109375" style="1" customWidth="1"/>
    <col min="11015" max="11015" width="7.44140625" style="1" customWidth="1"/>
    <col min="11016" max="11016" width="8.88671875" style="1" customWidth="1"/>
    <col min="11017" max="11017" width="8.5546875" style="1" customWidth="1"/>
    <col min="11018" max="11018" width="8.109375" style="1" customWidth="1"/>
    <col min="11019" max="11019" width="9.44140625" style="1" customWidth="1"/>
    <col min="11020" max="11020" width="6.6640625" style="1" customWidth="1"/>
    <col min="11021" max="11021" width="11.44140625" style="1" customWidth="1"/>
    <col min="11022" max="11264" width="9.109375" style="1"/>
    <col min="11265" max="11265" width="61.6640625" style="1" customWidth="1"/>
    <col min="11266" max="11266" width="4.6640625" style="1" customWidth="1"/>
    <col min="11267" max="11267" width="3.88671875" style="1" customWidth="1"/>
    <col min="11268" max="11268" width="7.5546875" style="1" customWidth="1"/>
    <col min="11269" max="11269" width="9.109375" style="1"/>
    <col min="11270" max="11270" width="8.109375" style="1" customWidth="1"/>
    <col min="11271" max="11271" width="7.44140625" style="1" customWidth="1"/>
    <col min="11272" max="11272" width="8.88671875" style="1" customWidth="1"/>
    <col min="11273" max="11273" width="8.5546875" style="1" customWidth="1"/>
    <col min="11274" max="11274" width="8.109375" style="1" customWidth="1"/>
    <col min="11275" max="11275" width="9.44140625" style="1" customWidth="1"/>
    <col min="11276" max="11276" width="6.6640625" style="1" customWidth="1"/>
    <col min="11277" max="11277" width="11.44140625" style="1" customWidth="1"/>
    <col min="11278" max="11520" width="9.109375" style="1"/>
    <col min="11521" max="11521" width="61.6640625" style="1" customWidth="1"/>
    <col min="11522" max="11522" width="4.6640625" style="1" customWidth="1"/>
    <col min="11523" max="11523" width="3.88671875" style="1" customWidth="1"/>
    <col min="11524" max="11524" width="7.5546875" style="1" customWidth="1"/>
    <col min="11525" max="11525" width="9.109375" style="1"/>
    <col min="11526" max="11526" width="8.109375" style="1" customWidth="1"/>
    <col min="11527" max="11527" width="7.44140625" style="1" customWidth="1"/>
    <col min="11528" max="11528" width="8.88671875" style="1" customWidth="1"/>
    <col min="11529" max="11529" width="8.5546875" style="1" customWidth="1"/>
    <col min="11530" max="11530" width="8.109375" style="1" customWidth="1"/>
    <col min="11531" max="11531" width="9.44140625" style="1" customWidth="1"/>
    <col min="11532" max="11532" width="6.6640625" style="1" customWidth="1"/>
    <col min="11533" max="11533" width="11.44140625" style="1" customWidth="1"/>
    <col min="11534" max="11776" width="9.109375" style="1"/>
    <col min="11777" max="11777" width="61.6640625" style="1" customWidth="1"/>
    <col min="11778" max="11778" width="4.6640625" style="1" customWidth="1"/>
    <col min="11779" max="11779" width="3.88671875" style="1" customWidth="1"/>
    <col min="11780" max="11780" width="7.5546875" style="1" customWidth="1"/>
    <col min="11781" max="11781" width="9.109375" style="1"/>
    <col min="11782" max="11782" width="8.109375" style="1" customWidth="1"/>
    <col min="11783" max="11783" width="7.44140625" style="1" customWidth="1"/>
    <col min="11784" max="11784" width="8.88671875" style="1" customWidth="1"/>
    <col min="11785" max="11785" width="8.5546875" style="1" customWidth="1"/>
    <col min="11786" max="11786" width="8.109375" style="1" customWidth="1"/>
    <col min="11787" max="11787" width="9.44140625" style="1" customWidth="1"/>
    <col min="11788" max="11788" width="6.6640625" style="1" customWidth="1"/>
    <col min="11789" max="11789" width="11.44140625" style="1" customWidth="1"/>
    <col min="11790" max="12032" width="9.109375" style="1"/>
    <col min="12033" max="12033" width="61.6640625" style="1" customWidth="1"/>
    <col min="12034" max="12034" width="4.6640625" style="1" customWidth="1"/>
    <col min="12035" max="12035" width="3.88671875" style="1" customWidth="1"/>
    <col min="12036" max="12036" width="7.5546875" style="1" customWidth="1"/>
    <col min="12037" max="12037" width="9.109375" style="1"/>
    <col min="12038" max="12038" width="8.109375" style="1" customWidth="1"/>
    <col min="12039" max="12039" width="7.44140625" style="1" customWidth="1"/>
    <col min="12040" max="12040" width="8.88671875" style="1" customWidth="1"/>
    <col min="12041" max="12041" width="8.5546875" style="1" customWidth="1"/>
    <col min="12042" max="12042" width="8.109375" style="1" customWidth="1"/>
    <col min="12043" max="12043" width="9.44140625" style="1" customWidth="1"/>
    <col min="12044" max="12044" width="6.6640625" style="1" customWidth="1"/>
    <col min="12045" max="12045" width="11.44140625" style="1" customWidth="1"/>
    <col min="12046" max="12288" width="9.109375" style="1"/>
    <col min="12289" max="12289" width="61.6640625" style="1" customWidth="1"/>
    <col min="12290" max="12290" width="4.6640625" style="1" customWidth="1"/>
    <col min="12291" max="12291" width="3.88671875" style="1" customWidth="1"/>
    <col min="12292" max="12292" width="7.5546875" style="1" customWidth="1"/>
    <col min="12293" max="12293" width="9.109375" style="1"/>
    <col min="12294" max="12294" width="8.109375" style="1" customWidth="1"/>
    <col min="12295" max="12295" width="7.44140625" style="1" customWidth="1"/>
    <col min="12296" max="12296" width="8.88671875" style="1" customWidth="1"/>
    <col min="12297" max="12297" width="8.5546875" style="1" customWidth="1"/>
    <col min="12298" max="12298" width="8.109375" style="1" customWidth="1"/>
    <col min="12299" max="12299" width="9.44140625" style="1" customWidth="1"/>
    <col min="12300" max="12300" width="6.6640625" style="1" customWidth="1"/>
    <col min="12301" max="12301" width="11.44140625" style="1" customWidth="1"/>
    <col min="12302" max="12544" width="9.109375" style="1"/>
    <col min="12545" max="12545" width="61.6640625" style="1" customWidth="1"/>
    <col min="12546" max="12546" width="4.6640625" style="1" customWidth="1"/>
    <col min="12547" max="12547" width="3.88671875" style="1" customWidth="1"/>
    <col min="12548" max="12548" width="7.5546875" style="1" customWidth="1"/>
    <col min="12549" max="12549" width="9.109375" style="1"/>
    <col min="12550" max="12550" width="8.109375" style="1" customWidth="1"/>
    <col min="12551" max="12551" width="7.44140625" style="1" customWidth="1"/>
    <col min="12552" max="12552" width="8.88671875" style="1" customWidth="1"/>
    <col min="12553" max="12553" width="8.5546875" style="1" customWidth="1"/>
    <col min="12554" max="12554" width="8.109375" style="1" customWidth="1"/>
    <col min="12555" max="12555" width="9.44140625" style="1" customWidth="1"/>
    <col min="12556" max="12556" width="6.6640625" style="1" customWidth="1"/>
    <col min="12557" max="12557" width="11.44140625" style="1" customWidth="1"/>
    <col min="12558" max="12800" width="9.109375" style="1"/>
    <col min="12801" max="12801" width="61.6640625" style="1" customWidth="1"/>
    <col min="12802" max="12802" width="4.6640625" style="1" customWidth="1"/>
    <col min="12803" max="12803" width="3.88671875" style="1" customWidth="1"/>
    <col min="12804" max="12804" width="7.5546875" style="1" customWidth="1"/>
    <col min="12805" max="12805" width="9.109375" style="1"/>
    <col min="12806" max="12806" width="8.109375" style="1" customWidth="1"/>
    <col min="12807" max="12807" width="7.44140625" style="1" customWidth="1"/>
    <col min="12808" max="12808" width="8.88671875" style="1" customWidth="1"/>
    <col min="12809" max="12809" width="8.5546875" style="1" customWidth="1"/>
    <col min="12810" max="12810" width="8.109375" style="1" customWidth="1"/>
    <col min="12811" max="12811" width="9.44140625" style="1" customWidth="1"/>
    <col min="12812" max="12812" width="6.6640625" style="1" customWidth="1"/>
    <col min="12813" max="12813" width="11.44140625" style="1" customWidth="1"/>
    <col min="12814" max="13056" width="9.109375" style="1"/>
    <col min="13057" max="13057" width="61.6640625" style="1" customWidth="1"/>
    <col min="13058" max="13058" width="4.6640625" style="1" customWidth="1"/>
    <col min="13059" max="13059" width="3.88671875" style="1" customWidth="1"/>
    <col min="13060" max="13060" width="7.5546875" style="1" customWidth="1"/>
    <col min="13061" max="13061" width="9.109375" style="1"/>
    <col min="13062" max="13062" width="8.109375" style="1" customWidth="1"/>
    <col min="13063" max="13063" width="7.44140625" style="1" customWidth="1"/>
    <col min="13064" max="13064" width="8.88671875" style="1" customWidth="1"/>
    <col min="13065" max="13065" width="8.5546875" style="1" customWidth="1"/>
    <col min="13066" max="13066" width="8.109375" style="1" customWidth="1"/>
    <col min="13067" max="13067" width="9.44140625" style="1" customWidth="1"/>
    <col min="13068" max="13068" width="6.6640625" style="1" customWidth="1"/>
    <col min="13069" max="13069" width="11.44140625" style="1" customWidth="1"/>
    <col min="13070" max="13312" width="9.109375" style="1"/>
    <col min="13313" max="13313" width="61.6640625" style="1" customWidth="1"/>
    <col min="13314" max="13314" width="4.6640625" style="1" customWidth="1"/>
    <col min="13315" max="13315" width="3.88671875" style="1" customWidth="1"/>
    <col min="13316" max="13316" width="7.5546875" style="1" customWidth="1"/>
    <col min="13317" max="13317" width="9.109375" style="1"/>
    <col min="13318" max="13318" width="8.109375" style="1" customWidth="1"/>
    <col min="13319" max="13319" width="7.44140625" style="1" customWidth="1"/>
    <col min="13320" max="13320" width="8.88671875" style="1" customWidth="1"/>
    <col min="13321" max="13321" width="8.5546875" style="1" customWidth="1"/>
    <col min="13322" max="13322" width="8.109375" style="1" customWidth="1"/>
    <col min="13323" max="13323" width="9.44140625" style="1" customWidth="1"/>
    <col min="13324" max="13324" width="6.6640625" style="1" customWidth="1"/>
    <col min="13325" max="13325" width="11.44140625" style="1" customWidth="1"/>
    <col min="13326" max="13568" width="9.109375" style="1"/>
    <col min="13569" max="13569" width="61.6640625" style="1" customWidth="1"/>
    <col min="13570" max="13570" width="4.6640625" style="1" customWidth="1"/>
    <col min="13571" max="13571" width="3.88671875" style="1" customWidth="1"/>
    <col min="13572" max="13572" width="7.5546875" style="1" customWidth="1"/>
    <col min="13573" max="13573" width="9.109375" style="1"/>
    <col min="13574" max="13574" width="8.109375" style="1" customWidth="1"/>
    <col min="13575" max="13575" width="7.44140625" style="1" customWidth="1"/>
    <col min="13576" max="13576" width="8.88671875" style="1" customWidth="1"/>
    <col min="13577" max="13577" width="8.5546875" style="1" customWidth="1"/>
    <col min="13578" max="13578" width="8.109375" style="1" customWidth="1"/>
    <col min="13579" max="13579" width="9.44140625" style="1" customWidth="1"/>
    <col min="13580" max="13580" width="6.6640625" style="1" customWidth="1"/>
    <col min="13581" max="13581" width="11.44140625" style="1" customWidth="1"/>
    <col min="13582" max="13824" width="9.109375" style="1"/>
    <col min="13825" max="13825" width="61.6640625" style="1" customWidth="1"/>
    <col min="13826" max="13826" width="4.6640625" style="1" customWidth="1"/>
    <col min="13827" max="13827" width="3.88671875" style="1" customWidth="1"/>
    <col min="13828" max="13828" width="7.5546875" style="1" customWidth="1"/>
    <col min="13829" max="13829" width="9.109375" style="1"/>
    <col min="13830" max="13830" width="8.109375" style="1" customWidth="1"/>
    <col min="13831" max="13831" width="7.44140625" style="1" customWidth="1"/>
    <col min="13832" max="13832" width="8.88671875" style="1" customWidth="1"/>
    <col min="13833" max="13833" width="8.5546875" style="1" customWidth="1"/>
    <col min="13834" max="13834" width="8.109375" style="1" customWidth="1"/>
    <col min="13835" max="13835" width="9.44140625" style="1" customWidth="1"/>
    <col min="13836" max="13836" width="6.6640625" style="1" customWidth="1"/>
    <col min="13837" max="13837" width="11.44140625" style="1" customWidth="1"/>
    <col min="13838" max="14080" width="9.109375" style="1"/>
    <col min="14081" max="14081" width="61.6640625" style="1" customWidth="1"/>
    <col min="14082" max="14082" width="4.6640625" style="1" customWidth="1"/>
    <col min="14083" max="14083" width="3.88671875" style="1" customWidth="1"/>
    <col min="14084" max="14084" width="7.5546875" style="1" customWidth="1"/>
    <col min="14085" max="14085" width="9.109375" style="1"/>
    <col min="14086" max="14086" width="8.109375" style="1" customWidth="1"/>
    <col min="14087" max="14087" width="7.44140625" style="1" customWidth="1"/>
    <col min="14088" max="14088" width="8.88671875" style="1" customWidth="1"/>
    <col min="14089" max="14089" width="8.5546875" style="1" customWidth="1"/>
    <col min="14090" max="14090" width="8.109375" style="1" customWidth="1"/>
    <col min="14091" max="14091" width="9.44140625" style="1" customWidth="1"/>
    <col min="14092" max="14092" width="6.6640625" style="1" customWidth="1"/>
    <col min="14093" max="14093" width="11.44140625" style="1" customWidth="1"/>
    <col min="14094" max="14336" width="9.109375" style="1"/>
    <col min="14337" max="14337" width="61.6640625" style="1" customWidth="1"/>
    <col min="14338" max="14338" width="4.6640625" style="1" customWidth="1"/>
    <col min="14339" max="14339" width="3.88671875" style="1" customWidth="1"/>
    <col min="14340" max="14340" width="7.5546875" style="1" customWidth="1"/>
    <col min="14341" max="14341" width="9.109375" style="1"/>
    <col min="14342" max="14342" width="8.109375" style="1" customWidth="1"/>
    <col min="14343" max="14343" width="7.44140625" style="1" customWidth="1"/>
    <col min="14344" max="14344" width="8.88671875" style="1" customWidth="1"/>
    <col min="14345" max="14345" width="8.5546875" style="1" customWidth="1"/>
    <col min="14346" max="14346" width="8.109375" style="1" customWidth="1"/>
    <col min="14347" max="14347" width="9.44140625" style="1" customWidth="1"/>
    <col min="14348" max="14348" width="6.6640625" style="1" customWidth="1"/>
    <col min="14349" max="14349" width="11.44140625" style="1" customWidth="1"/>
    <col min="14350" max="14592" width="9.109375" style="1"/>
    <col min="14593" max="14593" width="61.6640625" style="1" customWidth="1"/>
    <col min="14594" max="14594" width="4.6640625" style="1" customWidth="1"/>
    <col min="14595" max="14595" width="3.88671875" style="1" customWidth="1"/>
    <col min="14596" max="14596" width="7.5546875" style="1" customWidth="1"/>
    <col min="14597" max="14597" width="9.109375" style="1"/>
    <col min="14598" max="14598" width="8.109375" style="1" customWidth="1"/>
    <col min="14599" max="14599" width="7.44140625" style="1" customWidth="1"/>
    <col min="14600" max="14600" width="8.88671875" style="1" customWidth="1"/>
    <col min="14601" max="14601" width="8.5546875" style="1" customWidth="1"/>
    <col min="14602" max="14602" width="8.109375" style="1" customWidth="1"/>
    <col min="14603" max="14603" width="9.44140625" style="1" customWidth="1"/>
    <col min="14604" max="14604" width="6.6640625" style="1" customWidth="1"/>
    <col min="14605" max="14605" width="11.44140625" style="1" customWidth="1"/>
    <col min="14606" max="14848" width="9.109375" style="1"/>
    <col min="14849" max="14849" width="61.6640625" style="1" customWidth="1"/>
    <col min="14850" max="14850" width="4.6640625" style="1" customWidth="1"/>
    <col min="14851" max="14851" width="3.88671875" style="1" customWidth="1"/>
    <col min="14852" max="14852" width="7.5546875" style="1" customWidth="1"/>
    <col min="14853" max="14853" width="9.109375" style="1"/>
    <col min="14854" max="14854" width="8.109375" style="1" customWidth="1"/>
    <col min="14855" max="14855" width="7.44140625" style="1" customWidth="1"/>
    <col min="14856" max="14856" width="8.88671875" style="1" customWidth="1"/>
    <col min="14857" max="14857" width="8.5546875" style="1" customWidth="1"/>
    <col min="14858" max="14858" width="8.109375" style="1" customWidth="1"/>
    <col min="14859" max="14859" width="9.44140625" style="1" customWidth="1"/>
    <col min="14860" max="14860" width="6.6640625" style="1" customWidth="1"/>
    <col min="14861" max="14861" width="11.44140625" style="1" customWidth="1"/>
    <col min="14862" max="15104" width="9.109375" style="1"/>
    <col min="15105" max="15105" width="61.6640625" style="1" customWidth="1"/>
    <col min="15106" max="15106" width="4.6640625" style="1" customWidth="1"/>
    <col min="15107" max="15107" width="3.88671875" style="1" customWidth="1"/>
    <col min="15108" max="15108" width="7.5546875" style="1" customWidth="1"/>
    <col min="15109" max="15109" width="9.109375" style="1"/>
    <col min="15110" max="15110" width="8.109375" style="1" customWidth="1"/>
    <col min="15111" max="15111" width="7.44140625" style="1" customWidth="1"/>
    <col min="15112" max="15112" width="8.88671875" style="1" customWidth="1"/>
    <col min="15113" max="15113" width="8.5546875" style="1" customWidth="1"/>
    <col min="15114" max="15114" width="8.109375" style="1" customWidth="1"/>
    <col min="15115" max="15115" width="9.44140625" style="1" customWidth="1"/>
    <col min="15116" max="15116" width="6.6640625" style="1" customWidth="1"/>
    <col min="15117" max="15117" width="11.44140625" style="1" customWidth="1"/>
    <col min="15118" max="15360" width="9.109375" style="1"/>
    <col min="15361" max="15361" width="61.6640625" style="1" customWidth="1"/>
    <col min="15362" max="15362" width="4.6640625" style="1" customWidth="1"/>
    <col min="15363" max="15363" width="3.88671875" style="1" customWidth="1"/>
    <col min="15364" max="15364" width="7.5546875" style="1" customWidth="1"/>
    <col min="15365" max="15365" width="9.109375" style="1"/>
    <col min="15366" max="15366" width="8.109375" style="1" customWidth="1"/>
    <col min="15367" max="15367" width="7.44140625" style="1" customWidth="1"/>
    <col min="15368" max="15368" width="8.88671875" style="1" customWidth="1"/>
    <col min="15369" max="15369" width="8.5546875" style="1" customWidth="1"/>
    <col min="15370" max="15370" width="8.109375" style="1" customWidth="1"/>
    <col min="15371" max="15371" width="9.44140625" style="1" customWidth="1"/>
    <col min="15372" max="15372" width="6.6640625" style="1" customWidth="1"/>
    <col min="15373" max="15373" width="11.44140625" style="1" customWidth="1"/>
    <col min="15374" max="15616" width="9.109375" style="1"/>
    <col min="15617" max="15617" width="61.6640625" style="1" customWidth="1"/>
    <col min="15618" max="15618" width="4.6640625" style="1" customWidth="1"/>
    <col min="15619" max="15619" width="3.88671875" style="1" customWidth="1"/>
    <col min="15620" max="15620" width="7.5546875" style="1" customWidth="1"/>
    <col min="15621" max="15621" width="9.109375" style="1"/>
    <col min="15622" max="15622" width="8.109375" style="1" customWidth="1"/>
    <col min="15623" max="15623" width="7.44140625" style="1" customWidth="1"/>
    <col min="15624" max="15624" width="8.88671875" style="1" customWidth="1"/>
    <col min="15625" max="15625" width="8.5546875" style="1" customWidth="1"/>
    <col min="15626" max="15626" width="8.109375" style="1" customWidth="1"/>
    <col min="15627" max="15627" width="9.44140625" style="1" customWidth="1"/>
    <col min="15628" max="15628" width="6.6640625" style="1" customWidth="1"/>
    <col min="15629" max="15629" width="11.44140625" style="1" customWidth="1"/>
    <col min="15630" max="15872" width="9.109375" style="1"/>
    <col min="15873" max="15873" width="61.6640625" style="1" customWidth="1"/>
    <col min="15874" max="15874" width="4.6640625" style="1" customWidth="1"/>
    <col min="15875" max="15875" width="3.88671875" style="1" customWidth="1"/>
    <col min="15876" max="15876" width="7.5546875" style="1" customWidth="1"/>
    <col min="15877" max="15877" width="9.109375" style="1"/>
    <col min="15878" max="15878" width="8.109375" style="1" customWidth="1"/>
    <col min="15879" max="15879" width="7.44140625" style="1" customWidth="1"/>
    <col min="15880" max="15880" width="8.88671875" style="1" customWidth="1"/>
    <col min="15881" max="15881" width="8.5546875" style="1" customWidth="1"/>
    <col min="15882" max="15882" width="8.109375" style="1" customWidth="1"/>
    <col min="15883" max="15883" width="9.44140625" style="1" customWidth="1"/>
    <col min="15884" max="15884" width="6.6640625" style="1" customWidth="1"/>
    <col min="15885" max="15885" width="11.44140625" style="1" customWidth="1"/>
    <col min="15886" max="16128" width="9.109375" style="1"/>
    <col min="16129" max="16129" width="61.6640625" style="1" customWidth="1"/>
    <col min="16130" max="16130" width="4.6640625" style="1" customWidth="1"/>
    <col min="16131" max="16131" width="3.88671875" style="1" customWidth="1"/>
    <col min="16132" max="16132" width="7.5546875" style="1" customWidth="1"/>
    <col min="16133" max="16133" width="9.109375" style="1"/>
    <col min="16134" max="16134" width="8.109375" style="1" customWidth="1"/>
    <col min="16135" max="16135" width="7.44140625" style="1" customWidth="1"/>
    <col min="16136" max="16136" width="8.88671875" style="1" customWidth="1"/>
    <col min="16137" max="16137" width="8.5546875" style="1" customWidth="1"/>
    <col min="16138" max="16138" width="8.109375" style="1" customWidth="1"/>
    <col min="16139" max="16139" width="9.44140625" style="1" customWidth="1"/>
    <col min="16140" max="16140" width="6.6640625" style="1" customWidth="1"/>
    <col min="16141" max="16141" width="11.44140625" style="1" customWidth="1"/>
    <col min="16142" max="16384" width="9.109375" style="1"/>
  </cols>
  <sheetData>
    <row r="1" spans="1:13" ht="15" customHeight="1" x14ac:dyDescent="0.25">
      <c r="J1" s="95" t="s">
        <v>262</v>
      </c>
      <c r="K1" s="95"/>
      <c r="L1" s="95"/>
      <c r="M1" s="95"/>
    </row>
    <row r="2" spans="1:13" ht="30.75" customHeight="1" x14ac:dyDescent="0.25">
      <c r="J2" s="95"/>
      <c r="K2" s="95"/>
      <c r="L2" s="95"/>
      <c r="M2" s="95"/>
    </row>
    <row r="3" spans="1:13" ht="0.75" customHeight="1" x14ac:dyDescent="0.25">
      <c r="J3" s="95"/>
      <c r="K3" s="95"/>
      <c r="L3" s="95"/>
      <c r="M3" s="95"/>
    </row>
    <row r="4" spans="1:13" x14ac:dyDescent="0.25">
      <c r="A4" s="5" t="s">
        <v>118</v>
      </c>
      <c r="B4" s="5"/>
      <c r="C4" s="5"/>
      <c r="D4" s="5"/>
      <c r="E4" s="5"/>
      <c r="F4" s="5"/>
      <c r="G4" s="5"/>
      <c r="H4" s="5"/>
      <c r="I4" s="5"/>
      <c r="J4" s="5"/>
      <c r="K4" s="5"/>
      <c r="L4" s="5"/>
      <c r="M4" s="5"/>
    </row>
    <row r="5" spans="1:13" x14ac:dyDescent="0.25">
      <c r="A5" s="96" t="str">
        <f>IF([2]ЗАПОЛНИТЬ!$F$7=1,CONCATENATE([2]шапки!A6),CONCATENATE([2]шапки!A6,[2]шапки!C6))</f>
        <v xml:space="preserve">про заборгованість за бюджетними коштами (форма   № 7д, </v>
      </c>
      <c r="B5" s="96"/>
      <c r="C5" s="96"/>
      <c r="D5" s="96"/>
      <c r="E5" s="96"/>
      <c r="F5" s="96"/>
      <c r="G5" s="96"/>
      <c r="H5" s="97" t="str">
        <f>IF([2]ЗАПОЛНИТЬ!$F$7=1,[2]шапки!C6,[2]шапки!D6)</f>
        <v xml:space="preserve">   №7м)</v>
      </c>
      <c r="I5" s="99" t="str">
        <f>IF([2]ЗАПОЛНИТЬ!$F$7=1,[2]шапки!D6,"")</f>
        <v/>
      </c>
      <c r="L5" s="99"/>
      <c r="M5" s="99"/>
    </row>
    <row r="6" spans="1:13" x14ac:dyDescent="0.25">
      <c r="A6" s="5" t="str">
        <f>CONCATENATE("на ",[2]ЗАПОЛНИТЬ!$B$18," ",[2]ЗАПОЛНИТЬ!$C$18)</f>
        <v>на 1 квітня 2016 р.</v>
      </c>
      <c r="B6" s="5"/>
      <c r="C6" s="5"/>
      <c r="D6" s="5"/>
      <c r="E6" s="5"/>
      <c r="F6" s="5"/>
      <c r="G6" s="5"/>
      <c r="H6" s="5"/>
      <c r="I6" s="5"/>
      <c r="J6" s="5"/>
      <c r="K6" s="5"/>
      <c r="L6" s="5"/>
      <c r="M6" s="5"/>
    </row>
    <row r="7" spans="1:13" s="21" customFormat="1" ht="10.199999999999999" hidden="1" x14ac:dyDescent="0.2"/>
    <row r="8" spans="1:13" s="21" customFormat="1" ht="7.5" customHeight="1" x14ac:dyDescent="0.2">
      <c r="M8" s="338" t="s">
        <v>2</v>
      </c>
    </row>
    <row r="9" spans="1:13" s="21" customFormat="1" ht="21" customHeight="1" x14ac:dyDescent="0.25">
      <c r="A9" s="196" t="s">
        <v>3</v>
      </c>
      <c r="B9" s="104" t="str">
        <f>[2]ЗАПОЛНИТЬ!B3</f>
        <v>Вдділ освіти Амур -Нижньодніпровської у м.Дніпропетровську ради</v>
      </c>
      <c r="C9" s="104"/>
      <c r="D9" s="104"/>
      <c r="E9" s="104"/>
      <c r="F9" s="104"/>
      <c r="G9" s="104"/>
      <c r="H9" s="104"/>
      <c r="I9" s="104"/>
      <c r="J9" s="104"/>
      <c r="K9" s="198" t="str">
        <f>[2]ЗАПОЛНИТЬ!A13</f>
        <v>за ЄДРПОУ</v>
      </c>
      <c r="M9" s="339" t="str">
        <f>[2]ЗАПОЛНИТЬ!B13</f>
        <v>02142187</v>
      </c>
    </row>
    <row r="10" spans="1:13" s="21" customFormat="1" ht="11.25" customHeight="1" x14ac:dyDescent="0.25">
      <c r="A10" s="107" t="s">
        <v>5</v>
      </c>
      <c r="B10" s="108" t="str">
        <f>[2]ЗАПОЛНИТЬ!B5</f>
        <v>49023,м. Дніпропетровськ АНД район,пр.Мануйлівський, 31</v>
      </c>
      <c r="C10" s="108"/>
      <c r="D10" s="108"/>
      <c r="E10" s="108"/>
      <c r="F10" s="108"/>
      <c r="G10" s="108"/>
      <c r="H10" s="108"/>
      <c r="I10" s="108"/>
      <c r="J10" s="108"/>
      <c r="K10" s="198" t="str">
        <f>[2]ЗАПОЛНИТЬ!A14</f>
        <v>за КОАТУУ</v>
      </c>
      <c r="M10" s="339">
        <f>[2]ЗАПОЛНИТЬ!B14</f>
        <v>12110136300</v>
      </c>
    </row>
    <row r="11" spans="1:13" s="21" customFormat="1" ht="11.25" customHeight="1" x14ac:dyDescent="0.25">
      <c r="A11" s="107" t="str">
        <f>[2]Ф.4.3.1.КВК2!A11</f>
        <v>Організаційно-правова форма господарювання</v>
      </c>
      <c r="B11" s="340" t="str">
        <f>[2]ЗАПОЛНИТЬ!D15</f>
        <v>Орган місцевого самоврядування</v>
      </c>
      <c r="C11" s="340"/>
      <c r="D11" s="340"/>
      <c r="E11" s="340"/>
      <c r="F11" s="340"/>
      <c r="G11" s="340"/>
      <c r="H11" s="340"/>
      <c r="I11" s="340"/>
      <c r="J11" s="340"/>
      <c r="K11" s="198" t="str">
        <f>[2]ЗАПОЛНИТЬ!A15</f>
        <v>за КОПФГ</v>
      </c>
      <c r="L11" s="341"/>
      <c r="M11" s="339">
        <f>[2]ЗАПОЛНИТЬ!B15</f>
        <v>420</v>
      </c>
    </row>
    <row r="12" spans="1:13" s="21" customFormat="1" ht="10.199999999999999" x14ac:dyDescent="0.2">
      <c r="A12" s="110" t="s">
        <v>119</v>
      </c>
      <c r="B12" s="110"/>
      <c r="C12" s="110"/>
      <c r="D12" s="110"/>
      <c r="E12" s="201" t="str">
        <f>[2]ЗАПОЛНИТЬ!H9</f>
        <v>-</v>
      </c>
      <c r="F12" s="628" t="str">
        <f>IF(E12&gt;0,VLOOKUP(E12,'[2]ДовидникКВК(ГОС)'!A$1:B$65536,2,FALSE),"")</f>
        <v>-</v>
      </c>
      <c r="G12" s="628"/>
      <c r="H12" s="628"/>
      <c r="I12" s="628"/>
      <c r="J12" s="628"/>
      <c r="K12" s="628"/>
      <c r="L12" s="628"/>
    </row>
    <row r="13" spans="1:13" s="21" customFormat="1" ht="23.25" customHeight="1" x14ac:dyDescent="0.2">
      <c r="A13" s="110" t="s">
        <v>120</v>
      </c>
      <c r="B13" s="110"/>
      <c r="C13" s="110"/>
      <c r="D13" s="110"/>
      <c r="E13" s="171"/>
      <c r="F13" s="112" t="str">
        <f>IF(E13&gt;0,VLOOKUP(E13,[2]ДовидникКПК!B$1:C$65536,2,FALSE),"")</f>
        <v/>
      </c>
      <c r="G13" s="112"/>
      <c r="H13" s="112"/>
      <c r="I13" s="112"/>
      <c r="J13" s="112"/>
      <c r="K13" s="112"/>
      <c r="L13" s="112"/>
    </row>
    <row r="14" spans="1:13" s="21" customFormat="1" ht="10.199999999999999" x14ac:dyDescent="0.2">
      <c r="A14" s="110" t="s">
        <v>8</v>
      </c>
      <c r="B14" s="110"/>
      <c r="C14" s="110"/>
      <c r="D14" s="110"/>
      <c r="E14" s="117" t="str">
        <f>[2]ЗАПОЛНИТЬ!H10</f>
        <v>10</v>
      </c>
      <c r="F14" s="112" t="str">
        <f>[2]ЗАПОЛНИТЬ!I10</f>
        <v>Орган з питань освіти та науки, молоді</v>
      </c>
      <c r="G14" s="112"/>
      <c r="H14" s="112"/>
      <c r="I14" s="112"/>
      <c r="J14" s="112"/>
      <c r="K14" s="112"/>
      <c r="L14" s="112"/>
    </row>
    <row r="15" spans="1:13" s="21" customFormat="1" ht="43.5" customHeight="1" x14ac:dyDescent="0.2">
      <c r="A15" s="110" t="s">
        <v>121</v>
      </c>
      <c r="B15" s="110"/>
      <c r="C15" s="110"/>
      <c r="D15" s="110"/>
      <c r="E15" s="265" t="s">
        <v>498</v>
      </c>
      <c r="F15" s="112" t="str">
        <f>IF(E15&gt;0,VLOOKUP(E15,[2]ДовидникКФК!A$1:B$65536,2,FALSE),"")</f>
        <v>Служби технічного нагляду за будівництвом і капітальним ремонтом</v>
      </c>
      <c r="G15" s="112"/>
      <c r="H15" s="112"/>
      <c r="I15" s="112"/>
      <c r="J15" s="112"/>
      <c r="K15" s="112"/>
      <c r="L15" s="112"/>
    </row>
    <row r="16" spans="1:13" s="21" customFormat="1" ht="10.199999999999999" x14ac:dyDescent="0.2">
      <c r="A16" s="121" t="s">
        <v>263</v>
      </c>
    </row>
    <row r="17" spans="1:14" s="21" customFormat="1" ht="10.199999999999999" x14ac:dyDescent="0.2">
      <c r="A17" s="122" t="s">
        <v>10</v>
      </c>
    </row>
    <row r="18" spans="1:14" s="21" customFormat="1" ht="19.5" customHeight="1" thickBot="1" x14ac:dyDescent="0.25">
      <c r="A18" s="346" t="s">
        <v>501</v>
      </c>
      <c r="B18" s="346"/>
      <c r="C18" s="346"/>
      <c r="D18" s="346"/>
      <c r="E18" s="346"/>
      <c r="F18" s="346"/>
      <c r="G18" s="346"/>
      <c r="H18" s="346"/>
      <c r="I18" s="346"/>
      <c r="J18" s="346"/>
      <c r="K18" s="346"/>
      <c r="L18" s="346"/>
    </row>
    <row r="19" spans="1:14" s="21" customFormat="1" ht="11.25" customHeight="1" thickTop="1" thickBot="1" x14ac:dyDescent="0.25">
      <c r="A19" s="29" t="s">
        <v>124</v>
      </c>
      <c r="B19" s="29" t="s">
        <v>125</v>
      </c>
      <c r="C19" s="29" t="s">
        <v>13</v>
      </c>
      <c r="D19" s="29" t="s">
        <v>30</v>
      </c>
      <c r="E19" s="29"/>
      <c r="F19" s="29"/>
      <c r="G19" s="29"/>
      <c r="H19" s="29" t="s">
        <v>82</v>
      </c>
      <c r="I19" s="29"/>
      <c r="J19" s="29"/>
      <c r="K19" s="29"/>
      <c r="L19" s="29"/>
      <c r="M19" s="29" t="s">
        <v>265</v>
      </c>
      <c r="N19" s="347"/>
    </row>
    <row r="20" spans="1:14" s="21" customFormat="1" ht="21.75" customHeight="1" thickTop="1" thickBot="1" x14ac:dyDescent="0.25">
      <c r="A20" s="29"/>
      <c r="B20" s="29"/>
      <c r="C20" s="29"/>
      <c r="D20" s="29" t="s">
        <v>266</v>
      </c>
      <c r="E20" s="29" t="s">
        <v>267</v>
      </c>
      <c r="F20" s="29"/>
      <c r="G20" s="29" t="s">
        <v>268</v>
      </c>
      <c r="H20" s="29" t="s">
        <v>269</v>
      </c>
      <c r="I20" s="29" t="s">
        <v>267</v>
      </c>
      <c r="J20" s="29"/>
      <c r="K20" s="29"/>
      <c r="L20" s="29" t="s">
        <v>268</v>
      </c>
      <c r="M20" s="29"/>
      <c r="N20" s="347"/>
    </row>
    <row r="21" spans="1:14" s="21" customFormat="1" ht="10.5" customHeight="1" thickTop="1" thickBot="1" x14ac:dyDescent="0.25">
      <c r="A21" s="29"/>
      <c r="B21" s="29"/>
      <c r="C21" s="29"/>
      <c r="D21" s="29"/>
      <c r="E21" s="29" t="s">
        <v>135</v>
      </c>
      <c r="F21" s="29" t="s">
        <v>270</v>
      </c>
      <c r="G21" s="29"/>
      <c r="H21" s="29"/>
      <c r="I21" s="29" t="s">
        <v>135</v>
      </c>
      <c r="J21" s="323" t="s">
        <v>271</v>
      </c>
      <c r="K21" s="323"/>
      <c r="L21" s="29"/>
      <c r="M21" s="29"/>
      <c r="N21" s="347"/>
    </row>
    <row r="22" spans="1:14" s="21" customFormat="1" ht="12" customHeight="1" thickTop="1" thickBot="1" x14ac:dyDescent="0.25">
      <c r="A22" s="29"/>
      <c r="B22" s="29"/>
      <c r="C22" s="29"/>
      <c r="D22" s="29"/>
      <c r="E22" s="29"/>
      <c r="F22" s="29"/>
      <c r="G22" s="29"/>
      <c r="H22" s="29"/>
      <c r="I22" s="29"/>
      <c r="J22" s="29" t="s">
        <v>272</v>
      </c>
      <c r="K22" s="29" t="s">
        <v>273</v>
      </c>
      <c r="L22" s="29"/>
      <c r="M22" s="29"/>
      <c r="N22" s="347"/>
    </row>
    <row r="23" spans="1:14" s="21" customFormat="1" ht="12" customHeight="1" thickTop="1" thickBot="1" x14ac:dyDescent="0.25">
      <c r="A23" s="29"/>
      <c r="B23" s="29"/>
      <c r="C23" s="29"/>
      <c r="D23" s="29"/>
      <c r="E23" s="29"/>
      <c r="F23" s="29"/>
      <c r="G23" s="29"/>
      <c r="H23" s="29"/>
      <c r="I23" s="29"/>
      <c r="J23" s="29"/>
      <c r="K23" s="29"/>
      <c r="L23" s="29"/>
      <c r="M23" s="29"/>
      <c r="N23" s="347"/>
    </row>
    <row r="24" spans="1:14" s="21" customFormat="1" ht="9.75" customHeight="1" thickTop="1" thickBot="1" x14ac:dyDescent="0.25">
      <c r="A24" s="29"/>
      <c r="B24" s="29"/>
      <c r="C24" s="29"/>
      <c r="D24" s="29"/>
      <c r="E24" s="29"/>
      <c r="F24" s="29"/>
      <c r="G24" s="29"/>
      <c r="H24" s="29"/>
      <c r="I24" s="29"/>
      <c r="J24" s="29"/>
      <c r="K24" s="29"/>
      <c r="L24" s="29"/>
      <c r="M24" s="29"/>
      <c r="N24" s="347"/>
    </row>
    <row r="25" spans="1:14" s="21" customFormat="1" ht="11.4" thickTop="1" thickBot="1" x14ac:dyDescent="0.25">
      <c r="A25" s="78">
        <v>1</v>
      </c>
      <c r="B25" s="78">
        <v>2</v>
      </c>
      <c r="C25" s="78">
        <v>3</v>
      </c>
      <c r="D25" s="78">
        <v>4</v>
      </c>
      <c r="E25" s="78">
        <v>5</v>
      </c>
      <c r="F25" s="78">
        <v>6</v>
      </c>
      <c r="G25" s="78">
        <v>7</v>
      </c>
      <c r="H25" s="78">
        <v>8</v>
      </c>
      <c r="I25" s="78">
        <v>9</v>
      </c>
      <c r="J25" s="78">
        <v>10</v>
      </c>
      <c r="K25" s="78">
        <v>11</v>
      </c>
      <c r="L25" s="78">
        <v>12</v>
      </c>
      <c r="M25" s="78">
        <v>13</v>
      </c>
      <c r="N25" s="347"/>
    </row>
    <row r="26" spans="1:14" s="21" customFormat="1" ht="12.6" thickTop="1" thickBot="1" x14ac:dyDescent="0.25">
      <c r="A26" s="68" t="s">
        <v>274</v>
      </c>
      <c r="B26" s="68" t="s">
        <v>144</v>
      </c>
      <c r="C26" s="324" t="s">
        <v>145</v>
      </c>
      <c r="D26" s="325">
        <v>0</v>
      </c>
      <c r="E26" s="325">
        <v>0</v>
      </c>
      <c r="F26" s="82">
        <v>0</v>
      </c>
      <c r="G26" s="82">
        <v>0</v>
      </c>
      <c r="H26" s="325">
        <v>0</v>
      </c>
      <c r="I26" s="325">
        <v>0</v>
      </c>
      <c r="J26" s="82">
        <v>0</v>
      </c>
      <c r="K26" s="326" t="s">
        <v>144</v>
      </c>
      <c r="L26" s="82" t="s">
        <v>47</v>
      </c>
      <c r="M26" s="327" t="s">
        <v>144</v>
      </c>
      <c r="N26" s="347"/>
    </row>
    <row r="27" spans="1:14" s="21" customFormat="1" ht="14.4" thickTop="1" thickBot="1" x14ac:dyDescent="0.25">
      <c r="A27" s="31" t="s">
        <v>275</v>
      </c>
      <c r="B27" s="31" t="s">
        <v>144</v>
      </c>
      <c r="C27" s="324" t="s">
        <v>147</v>
      </c>
      <c r="D27" s="325">
        <f>D28+D63</f>
        <v>0</v>
      </c>
      <c r="E27" s="325">
        <f t="shared" ref="E27:L27" si="0">E28+E63</f>
        <v>0</v>
      </c>
      <c r="F27" s="325">
        <f t="shared" si="0"/>
        <v>0</v>
      </c>
      <c r="G27" s="325">
        <f t="shared" si="0"/>
        <v>0</v>
      </c>
      <c r="H27" s="325">
        <f t="shared" si="0"/>
        <v>0</v>
      </c>
      <c r="I27" s="325">
        <f t="shared" si="0"/>
        <v>0</v>
      </c>
      <c r="J27" s="325">
        <f t="shared" si="0"/>
        <v>0</v>
      </c>
      <c r="K27" s="325">
        <f t="shared" si="0"/>
        <v>0</v>
      </c>
      <c r="L27" s="325">
        <f t="shared" si="0"/>
        <v>0</v>
      </c>
      <c r="M27" s="325">
        <f>M28+M63</f>
        <v>0</v>
      </c>
      <c r="N27" s="347"/>
    </row>
    <row r="28" spans="1:14" s="21" customFormat="1" ht="21.6" thickTop="1" thickBot="1" x14ac:dyDescent="0.25">
      <c r="A28" s="64" t="s">
        <v>276</v>
      </c>
      <c r="B28" s="68">
        <v>2000</v>
      </c>
      <c r="C28" s="128" t="s">
        <v>149</v>
      </c>
      <c r="D28" s="325">
        <f>D29+D34+D51+D54+D58+D62</f>
        <v>0</v>
      </c>
      <c r="E28" s="325">
        <f t="shared" ref="E28:M28" si="1">E29+E34+E51+E54+E58+E62</f>
        <v>0</v>
      </c>
      <c r="F28" s="325">
        <f t="shared" si="1"/>
        <v>0</v>
      </c>
      <c r="G28" s="325">
        <f t="shared" si="1"/>
        <v>0</v>
      </c>
      <c r="H28" s="325">
        <f t="shared" si="1"/>
        <v>0</v>
      </c>
      <c r="I28" s="325">
        <f t="shared" si="1"/>
        <v>0</v>
      </c>
      <c r="J28" s="325">
        <f t="shared" si="1"/>
        <v>0</v>
      </c>
      <c r="K28" s="325">
        <f t="shared" si="1"/>
        <v>0</v>
      </c>
      <c r="L28" s="325">
        <f t="shared" si="1"/>
        <v>0</v>
      </c>
      <c r="M28" s="325">
        <f t="shared" si="1"/>
        <v>0</v>
      </c>
      <c r="N28" s="349"/>
    </row>
    <row r="29" spans="1:14" s="21" customFormat="1" ht="11.4" thickTop="1" thickBot="1" x14ac:dyDescent="0.25">
      <c r="A29" s="138" t="s">
        <v>161</v>
      </c>
      <c r="B29" s="64">
        <v>2100</v>
      </c>
      <c r="C29" s="128" t="s">
        <v>151</v>
      </c>
      <c r="D29" s="325">
        <f>D30+D33</f>
        <v>0</v>
      </c>
      <c r="E29" s="325">
        <f t="shared" ref="E29:M29" si="2">E30+E33</f>
        <v>0</v>
      </c>
      <c r="F29" s="325">
        <f t="shared" si="2"/>
        <v>0</v>
      </c>
      <c r="G29" s="325">
        <f t="shared" si="2"/>
        <v>0</v>
      </c>
      <c r="H29" s="325">
        <f t="shared" si="2"/>
        <v>0</v>
      </c>
      <c r="I29" s="325">
        <f t="shared" si="2"/>
        <v>0</v>
      </c>
      <c r="J29" s="325">
        <f t="shared" si="2"/>
        <v>0</v>
      </c>
      <c r="K29" s="325">
        <f t="shared" si="2"/>
        <v>0</v>
      </c>
      <c r="L29" s="325">
        <f t="shared" si="2"/>
        <v>0</v>
      </c>
      <c r="M29" s="325">
        <f t="shared" si="2"/>
        <v>0</v>
      </c>
      <c r="N29" s="347"/>
    </row>
    <row r="30" spans="1:14" s="21" customFormat="1" ht="11.4" thickTop="1" thickBot="1" x14ac:dyDescent="0.25">
      <c r="A30" s="134" t="s">
        <v>163</v>
      </c>
      <c r="B30" s="135">
        <v>2110</v>
      </c>
      <c r="C30" s="216" t="s">
        <v>153</v>
      </c>
      <c r="D30" s="350">
        <f>SUM(D31:D32)</f>
        <v>0</v>
      </c>
      <c r="E30" s="350">
        <f t="shared" ref="E30:L30" si="3">SUM(E31:E32)</f>
        <v>0</v>
      </c>
      <c r="F30" s="350">
        <f t="shared" si="3"/>
        <v>0</v>
      </c>
      <c r="G30" s="350">
        <f t="shared" si="3"/>
        <v>0</v>
      </c>
      <c r="H30" s="350">
        <f t="shared" si="3"/>
        <v>0</v>
      </c>
      <c r="I30" s="350">
        <f t="shared" si="3"/>
        <v>0</v>
      </c>
      <c r="J30" s="350">
        <f t="shared" si="3"/>
        <v>0</v>
      </c>
      <c r="K30" s="350">
        <f t="shared" si="3"/>
        <v>0</v>
      </c>
      <c r="L30" s="350">
        <f t="shared" si="3"/>
        <v>0</v>
      </c>
      <c r="M30" s="350">
        <f>SUM(M31:M32)</f>
        <v>0</v>
      </c>
      <c r="N30" s="347"/>
    </row>
    <row r="31" spans="1:14" s="21" customFormat="1" ht="11.4" thickTop="1" thickBot="1" x14ac:dyDescent="0.25">
      <c r="A31" s="136" t="s">
        <v>164</v>
      </c>
      <c r="B31" s="125">
        <v>2111</v>
      </c>
      <c r="C31" s="248" t="s">
        <v>155</v>
      </c>
      <c r="D31" s="81">
        <v>0</v>
      </c>
      <c r="E31" s="81">
        <v>0</v>
      </c>
      <c r="F31" s="81">
        <v>0</v>
      </c>
      <c r="G31" s="81">
        <v>0</v>
      </c>
      <c r="H31" s="81">
        <v>0</v>
      </c>
      <c r="I31" s="325">
        <f>SUM(J31:K31)</f>
        <v>0</v>
      </c>
      <c r="J31" s="81">
        <v>0</v>
      </c>
      <c r="K31" s="81">
        <v>0</v>
      </c>
      <c r="L31" s="81">
        <v>0</v>
      </c>
      <c r="M31" s="82">
        <f>I31</f>
        <v>0</v>
      </c>
      <c r="N31" s="347"/>
    </row>
    <row r="32" spans="1:14" s="21" customFormat="1" ht="11.4" thickTop="1" thickBot="1" x14ac:dyDescent="0.25">
      <c r="A32" s="136" t="s">
        <v>165</v>
      </c>
      <c r="B32" s="125">
        <v>2112</v>
      </c>
      <c r="C32" s="248" t="s">
        <v>157</v>
      </c>
      <c r="D32" s="81">
        <v>0</v>
      </c>
      <c r="E32" s="81">
        <v>0</v>
      </c>
      <c r="F32" s="81">
        <v>0</v>
      </c>
      <c r="G32" s="81">
        <v>0</v>
      </c>
      <c r="H32" s="81">
        <v>0</v>
      </c>
      <c r="I32" s="325">
        <f>SUM(J32:K32)</f>
        <v>0</v>
      </c>
      <c r="J32" s="81">
        <v>0</v>
      </c>
      <c r="K32" s="81">
        <v>0</v>
      </c>
      <c r="L32" s="81">
        <v>0</v>
      </c>
      <c r="M32" s="82">
        <f>I32</f>
        <v>0</v>
      </c>
      <c r="N32" s="347"/>
    </row>
    <row r="33" spans="1:14" s="21" customFormat="1" ht="12" thickTop="1" thickBot="1" x14ac:dyDescent="0.3">
      <c r="A33" s="137" t="s">
        <v>277</v>
      </c>
      <c r="B33" s="135">
        <v>2120</v>
      </c>
      <c r="C33" s="216" t="s">
        <v>160</v>
      </c>
      <c r="D33" s="351">
        <v>0</v>
      </c>
      <c r="E33" s="351">
        <v>0</v>
      </c>
      <c r="F33" s="351">
        <v>0</v>
      </c>
      <c r="G33" s="351">
        <v>0</v>
      </c>
      <c r="H33" s="351">
        <v>0</v>
      </c>
      <c r="I33" s="352">
        <f>SUM(J33:K33)</f>
        <v>0</v>
      </c>
      <c r="J33" s="351">
        <v>0</v>
      </c>
      <c r="K33" s="351">
        <v>0</v>
      </c>
      <c r="L33" s="351">
        <v>0</v>
      </c>
      <c r="M33" s="350">
        <f>I33</f>
        <v>0</v>
      </c>
      <c r="N33" s="347"/>
    </row>
    <row r="34" spans="1:14" s="21" customFormat="1" ht="12" thickTop="1" thickBot="1" x14ac:dyDescent="0.3">
      <c r="A34" s="138" t="s">
        <v>167</v>
      </c>
      <c r="B34" s="64">
        <v>2200</v>
      </c>
      <c r="C34" s="128" t="s">
        <v>162</v>
      </c>
      <c r="D34" s="352">
        <f>SUM(D35:D41)+D48</f>
        <v>0</v>
      </c>
      <c r="E34" s="352">
        <f t="shared" ref="E34:M34" si="4">SUM(E35:E41)+E48</f>
        <v>0</v>
      </c>
      <c r="F34" s="352">
        <f t="shared" si="4"/>
        <v>0</v>
      </c>
      <c r="G34" s="352">
        <f t="shared" si="4"/>
        <v>0</v>
      </c>
      <c r="H34" s="352">
        <f t="shared" si="4"/>
        <v>0</v>
      </c>
      <c r="I34" s="352">
        <f t="shared" si="4"/>
        <v>0</v>
      </c>
      <c r="J34" s="352">
        <f t="shared" si="4"/>
        <v>0</v>
      </c>
      <c r="K34" s="352">
        <f t="shared" si="4"/>
        <v>0</v>
      </c>
      <c r="L34" s="352">
        <f t="shared" si="4"/>
        <v>0</v>
      </c>
      <c r="M34" s="352">
        <f t="shared" si="4"/>
        <v>0</v>
      </c>
      <c r="N34" s="349"/>
    </row>
    <row r="35" spans="1:14" s="21" customFormat="1" ht="12" thickTop="1" thickBot="1" x14ac:dyDescent="0.3">
      <c r="A35" s="134" t="s">
        <v>168</v>
      </c>
      <c r="B35" s="135">
        <v>2210</v>
      </c>
      <c r="C35" s="135">
        <v>100</v>
      </c>
      <c r="D35" s="81">
        <v>0</v>
      </c>
      <c r="E35" s="81">
        <v>0</v>
      </c>
      <c r="F35" s="351">
        <v>0</v>
      </c>
      <c r="G35" s="351">
        <v>0</v>
      </c>
      <c r="H35" s="351">
        <v>0</v>
      </c>
      <c r="I35" s="352">
        <f t="shared" ref="I35:I40" si="5">SUM(J35:K35)</f>
        <v>0</v>
      </c>
      <c r="J35" s="351">
        <v>0</v>
      </c>
      <c r="K35" s="351">
        <v>0</v>
      </c>
      <c r="L35" s="351">
        <v>0</v>
      </c>
      <c r="M35" s="350">
        <f t="shared" ref="M35:M40" si="6">I35</f>
        <v>0</v>
      </c>
      <c r="N35" s="347"/>
    </row>
    <row r="36" spans="1:14" s="21" customFormat="1" ht="12" thickTop="1" thickBot="1" x14ac:dyDescent="0.3">
      <c r="A36" s="134" t="s">
        <v>169</v>
      </c>
      <c r="B36" s="135">
        <v>2220</v>
      </c>
      <c r="C36" s="135">
        <v>110</v>
      </c>
      <c r="D36" s="351">
        <v>0</v>
      </c>
      <c r="E36" s="351">
        <v>0</v>
      </c>
      <c r="F36" s="351">
        <v>0</v>
      </c>
      <c r="G36" s="351">
        <v>0</v>
      </c>
      <c r="H36" s="351">
        <v>0</v>
      </c>
      <c r="I36" s="352">
        <f t="shared" si="5"/>
        <v>0</v>
      </c>
      <c r="J36" s="351">
        <v>0</v>
      </c>
      <c r="K36" s="351">
        <v>0</v>
      </c>
      <c r="L36" s="351">
        <v>0</v>
      </c>
      <c r="M36" s="350">
        <f t="shared" si="6"/>
        <v>0</v>
      </c>
      <c r="N36" s="347"/>
    </row>
    <row r="37" spans="1:14" s="21" customFormat="1" ht="12" thickTop="1" thickBot="1" x14ac:dyDescent="0.3">
      <c r="A37" s="134" t="s">
        <v>170</v>
      </c>
      <c r="B37" s="135">
        <v>2230</v>
      </c>
      <c r="C37" s="135">
        <v>120</v>
      </c>
      <c r="D37" s="351">
        <v>0</v>
      </c>
      <c r="E37" s="351">
        <v>0</v>
      </c>
      <c r="F37" s="351">
        <v>0</v>
      </c>
      <c r="G37" s="351">
        <v>0</v>
      </c>
      <c r="H37" s="351">
        <v>0</v>
      </c>
      <c r="I37" s="352">
        <f t="shared" si="5"/>
        <v>0</v>
      </c>
      <c r="J37" s="351">
        <v>0</v>
      </c>
      <c r="K37" s="351">
        <v>0</v>
      </c>
      <c r="L37" s="351">
        <v>0</v>
      </c>
      <c r="M37" s="350">
        <f t="shared" si="6"/>
        <v>0</v>
      </c>
      <c r="N37" s="347"/>
    </row>
    <row r="38" spans="1:14" s="21" customFormat="1" ht="12" thickTop="1" thickBot="1" x14ac:dyDescent="0.3">
      <c r="A38" s="134" t="s">
        <v>171</v>
      </c>
      <c r="B38" s="135">
        <v>2240</v>
      </c>
      <c r="C38" s="135">
        <v>130</v>
      </c>
      <c r="D38" s="351">
        <v>0</v>
      </c>
      <c r="E38" s="351">
        <v>0</v>
      </c>
      <c r="F38" s="351">
        <v>0</v>
      </c>
      <c r="G38" s="351">
        <v>0</v>
      </c>
      <c r="H38" s="351">
        <v>0</v>
      </c>
      <c r="I38" s="352">
        <f t="shared" si="5"/>
        <v>0</v>
      </c>
      <c r="J38" s="351">
        <v>0</v>
      </c>
      <c r="K38" s="351">
        <v>0</v>
      </c>
      <c r="L38" s="351">
        <v>0</v>
      </c>
      <c r="M38" s="350">
        <f t="shared" si="6"/>
        <v>0</v>
      </c>
      <c r="N38" s="347"/>
    </row>
    <row r="39" spans="1:14" s="21" customFormat="1" ht="12.75" customHeight="1" thickTop="1" thickBot="1" x14ac:dyDescent="0.3">
      <c r="A39" s="134" t="s">
        <v>172</v>
      </c>
      <c r="B39" s="135">
        <v>2250</v>
      </c>
      <c r="C39" s="135">
        <v>140</v>
      </c>
      <c r="D39" s="351">
        <v>0</v>
      </c>
      <c r="E39" s="351">
        <v>0</v>
      </c>
      <c r="F39" s="351">
        <v>0</v>
      </c>
      <c r="G39" s="351">
        <v>0</v>
      </c>
      <c r="H39" s="351">
        <v>0</v>
      </c>
      <c r="I39" s="352">
        <f t="shared" si="5"/>
        <v>0</v>
      </c>
      <c r="J39" s="351">
        <v>0</v>
      </c>
      <c r="K39" s="351">
        <v>0</v>
      </c>
      <c r="L39" s="351">
        <v>0</v>
      </c>
      <c r="M39" s="350">
        <f t="shared" si="6"/>
        <v>0</v>
      </c>
      <c r="N39" s="349"/>
    </row>
    <row r="40" spans="1:14" s="21" customFormat="1" ht="12" thickTop="1" thickBot="1" x14ac:dyDescent="0.3">
      <c r="A40" s="137" t="s">
        <v>173</v>
      </c>
      <c r="B40" s="135">
        <v>2260</v>
      </c>
      <c r="C40" s="135">
        <v>150</v>
      </c>
      <c r="D40" s="351">
        <v>0</v>
      </c>
      <c r="E40" s="351">
        <v>0</v>
      </c>
      <c r="F40" s="351">
        <v>0</v>
      </c>
      <c r="G40" s="351">
        <v>0</v>
      </c>
      <c r="H40" s="351">
        <v>0</v>
      </c>
      <c r="I40" s="352">
        <f t="shared" si="5"/>
        <v>0</v>
      </c>
      <c r="J40" s="351">
        <v>0</v>
      </c>
      <c r="K40" s="351">
        <v>0</v>
      </c>
      <c r="L40" s="351">
        <v>0</v>
      </c>
      <c r="M40" s="350">
        <f t="shared" si="6"/>
        <v>0</v>
      </c>
    </row>
    <row r="41" spans="1:14" s="21" customFormat="1" ht="11.4" thickTop="1" thickBot="1" x14ac:dyDescent="0.25">
      <c r="A41" s="137" t="s">
        <v>278</v>
      </c>
      <c r="B41" s="135">
        <v>2270</v>
      </c>
      <c r="C41" s="135">
        <v>160</v>
      </c>
      <c r="D41" s="350">
        <f t="shared" ref="D41:M41" si="7">SUM(D42:D47)</f>
        <v>0</v>
      </c>
      <c r="E41" s="350">
        <f t="shared" si="7"/>
        <v>0</v>
      </c>
      <c r="F41" s="350">
        <f t="shared" si="7"/>
        <v>0</v>
      </c>
      <c r="G41" s="350">
        <f t="shared" si="7"/>
        <v>0</v>
      </c>
      <c r="H41" s="350">
        <f t="shared" si="7"/>
        <v>0</v>
      </c>
      <c r="I41" s="350">
        <f t="shared" si="7"/>
        <v>0</v>
      </c>
      <c r="J41" s="350">
        <f t="shared" si="7"/>
        <v>0</v>
      </c>
      <c r="K41" s="350">
        <f t="shared" si="7"/>
        <v>0</v>
      </c>
      <c r="L41" s="350">
        <f t="shared" si="7"/>
        <v>0</v>
      </c>
      <c r="M41" s="350">
        <f t="shared" si="7"/>
        <v>0</v>
      </c>
    </row>
    <row r="42" spans="1:14" s="21" customFormat="1" ht="11.4" thickTop="1" thickBot="1" x14ac:dyDescent="0.25">
      <c r="A42" s="136" t="s">
        <v>175</v>
      </c>
      <c r="B42" s="125">
        <v>2271</v>
      </c>
      <c r="C42" s="125">
        <v>170</v>
      </c>
      <c r="D42" s="81">
        <v>0</v>
      </c>
      <c r="E42" s="81">
        <v>0</v>
      </c>
      <c r="F42" s="81">
        <v>0</v>
      </c>
      <c r="G42" s="81">
        <v>0</v>
      </c>
      <c r="H42" s="81">
        <v>0</v>
      </c>
      <c r="I42" s="82">
        <f t="shared" ref="I42:I47" si="8">SUM(J42:K42)</f>
        <v>0</v>
      </c>
      <c r="J42" s="81">
        <v>0</v>
      </c>
      <c r="K42" s="81">
        <v>0</v>
      </c>
      <c r="L42" s="81">
        <v>0</v>
      </c>
      <c r="M42" s="82">
        <f t="shared" ref="M42:M47" si="9">I42</f>
        <v>0</v>
      </c>
    </row>
    <row r="43" spans="1:14" s="21" customFormat="1" ht="11.4" thickTop="1" thickBot="1" x14ac:dyDescent="0.25">
      <c r="A43" s="136" t="s">
        <v>176</v>
      </c>
      <c r="B43" s="125">
        <v>2272</v>
      </c>
      <c r="C43" s="125">
        <v>180</v>
      </c>
      <c r="D43" s="81">
        <v>0</v>
      </c>
      <c r="E43" s="81">
        <v>0</v>
      </c>
      <c r="F43" s="81">
        <v>0</v>
      </c>
      <c r="G43" s="81">
        <v>0</v>
      </c>
      <c r="H43" s="81">
        <v>0</v>
      </c>
      <c r="I43" s="82">
        <f t="shared" si="8"/>
        <v>0</v>
      </c>
      <c r="J43" s="81">
        <v>0</v>
      </c>
      <c r="K43" s="81">
        <v>0</v>
      </c>
      <c r="L43" s="81">
        <v>0</v>
      </c>
      <c r="M43" s="82">
        <f t="shared" si="9"/>
        <v>0</v>
      </c>
    </row>
    <row r="44" spans="1:14" s="21" customFormat="1" ht="11.4" thickTop="1" thickBot="1" x14ac:dyDescent="0.25">
      <c r="A44" s="136" t="s">
        <v>177</v>
      </c>
      <c r="B44" s="125">
        <v>2273</v>
      </c>
      <c r="C44" s="125">
        <v>190</v>
      </c>
      <c r="D44" s="81">
        <v>0</v>
      </c>
      <c r="E44" s="81">
        <v>0</v>
      </c>
      <c r="F44" s="81">
        <v>0</v>
      </c>
      <c r="G44" s="81">
        <v>0</v>
      </c>
      <c r="H44" s="81">
        <v>0</v>
      </c>
      <c r="I44" s="82">
        <f t="shared" si="8"/>
        <v>0</v>
      </c>
      <c r="J44" s="81">
        <v>0</v>
      </c>
      <c r="K44" s="81">
        <v>0</v>
      </c>
      <c r="L44" s="81">
        <v>0</v>
      </c>
      <c r="M44" s="82">
        <f t="shared" si="9"/>
        <v>0</v>
      </c>
    </row>
    <row r="45" spans="1:14" s="21" customFormat="1" ht="11.4" thickTop="1" thickBot="1" x14ac:dyDescent="0.25">
      <c r="A45" s="136" t="s">
        <v>178</v>
      </c>
      <c r="B45" s="125">
        <v>2274</v>
      </c>
      <c r="C45" s="125">
        <v>200</v>
      </c>
      <c r="D45" s="81">
        <v>0</v>
      </c>
      <c r="E45" s="81">
        <v>0</v>
      </c>
      <c r="F45" s="81">
        <v>0</v>
      </c>
      <c r="G45" s="81">
        <v>0</v>
      </c>
      <c r="H45" s="81">
        <v>0</v>
      </c>
      <c r="I45" s="82">
        <f t="shared" si="8"/>
        <v>0</v>
      </c>
      <c r="J45" s="81">
        <v>0</v>
      </c>
      <c r="K45" s="81">
        <v>0</v>
      </c>
      <c r="L45" s="81">
        <v>0</v>
      </c>
      <c r="M45" s="82">
        <f t="shared" si="9"/>
        <v>0</v>
      </c>
    </row>
    <row r="46" spans="1:14" s="21" customFormat="1" ht="11.4" thickTop="1" thickBot="1" x14ac:dyDescent="0.25">
      <c r="A46" s="136" t="s">
        <v>179</v>
      </c>
      <c r="B46" s="125">
        <v>2275</v>
      </c>
      <c r="C46" s="125">
        <v>210</v>
      </c>
      <c r="D46" s="81">
        <v>0</v>
      </c>
      <c r="E46" s="81">
        <v>0</v>
      </c>
      <c r="F46" s="81">
        <v>0</v>
      </c>
      <c r="G46" s="81">
        <v>0</v>
      </c>
      <c r="H46" s="81">
        <v>0</v>
      </c>
      <c r="I46" s="82">
        <f t="shared" si="8"/>
        <v>0</v>
      </c>
      <c r="J46" s="81">
        <v>0</v>
      </c>
      <c r="K46" s="81">
        <v>0</v>
      </c>
      <c r="L46" s="81">
        <v>0</v>
      </c>
      <c r="M46" s="82">
        <f t="shared" si="9"/>
        <v>0</v>
      </c>
    </row>
    <row r="47" spans="1:14" s="21" customFormat="1" ht="11.4" thickTop="1" thickBot="1" x14ac:dyDescent="0.25">
      <c r="A47" s="136" t="s">
        <v>180</v>
      </c>
      <c r="B47" s="125">
        <v>2276</v>
      </c>
      <c r="C47" s="125">
        <v>220</v>
      </c>
      <c r="D47" s="81">
        <v>0</v>
      </c>
      <c r="E47" s="81">
        <v>0</v>
      </c>
      <c r="F47" s="81">
        <v>0</v>
      </c>
      <c r="G47" s="81">
        <v>0</v>
      </c>
      <c r="H47" s="81">
        <v>0</v>
      </c>
      <c r="I47" s="82">
        <f t="shared" si="8"/>
        <v>0</v>
      </c>
      <c r="J47" s="81">
        <v>0</v>
      </c>
      <c r="K47" s="81">
        <v>0</v>
      </c>
      <c r="L47" s="81">
        <v>0</v>
      </c>
      <c r="M47" s="82">
        <f t="shared" si="9"/>
        <v>0</v>
      </c>
    </row>
    <row r="48" spans="1:14" s="21" customFormat="1" ht="13.5" customHeight="1" thickTop="1" thickBot="1" x14ac:dyDescent="0.25">
      <c r="A48" s="137" t="s">
        <v>181</v>
      </c>
      <c r="B48" s="135">
        <v>2280</v>
      </c>
      <c r="C48" s="135">
        <v>230</v>
      </c>
      <c r="D48" s="350">
        <f>SUM(D49:D50)</f>
        <v>0</v>
      </c>
      <c r="E48" s="350">
        <f t="shared" ref="E48:M48" si="10">SUM(E49:E50)</f>
        <v>0</v>
      </c>
      <c r="F48" s="350">
        <f t="shared" si="10"/>
        <v>0</v>
      </c>
      <c r="G48" s="350">
        <f t="shared" si="10"/>
        <v>0</v>
      </c>
      <c r="H48" s="350">
        <f t="shared" si="10"/>
        <v>0</v>
      </c>
      <c r="I48" s="350">
        <f t="shared" si="10"/>
        <v>0</v>
      </c>
      <c r="J48" s="350">
        <f t="shared" si="10"/>
        <v>0</v>
      </c>
      <c r="K48" s="350">
        <f t="shared" si="10"/>
        <v>0</v>
      </c>
      <c r="L48" s="350">
        <f t="shared" si="10"/>
        <v>0</v>
      </c>
      <c r="M48" s="350">
        <f t="shared" si="10"/>
        <v>0</v>
      </c>
    </row>
    <row r="49" spans="1:14" s="21" customFormat="1" ht="13.5" customHeight="1" thickTop="1" thickBot="1" x14ac:dyDescent="0.25">
      <c r="A49" s="139" t="s">
        <v>182</v>
      </c>
      <c r="B49" s="125">
        <v>2281</v>
      </c>
      <c r="C49" s="125">
        <v>240</v>
      </c>
      <c r="D49" s="81">
        <v>0</v>
      </c>
      <c r="E49" s="81">
        <v>0</v>
      </c>
      <c r="F49" s="81">
        <v>0</v>
      </c>
      <c r="G49" s="81">
        <v>0</v>
      </c>
      <c r="H49" s="81">
        <v>0</v>
      </c>
      <c r="I49" s="82">
        <f>SUM(J49:K49)</f>
        <v>0</v>
      </c>
      <c r="J49" s="81">
        <v>0</v>
      </c>
      <c r="K49" s="81">
        <v>0</v>
      </c>
      <c r="L49" s="81">
        <v>0</v>
      </c>
      <c r="M49" s="81">
        <f>I49</f>
        <v>0</v>
      </c>
    </row>
    <row r="50" spans="1:14" s="21" customFormat="1" ht="13.5" customHeight="1" thickTop="1" thickBot="1" x14ac:dyDescent="0.25">
      <c r="A50" s="139" t="s">
        <v>183</v>
      </c>
      <c r="B50" s="125">
        <v>2282</v>
      </c>
      <c r="C50" s="125">
        <v>250</v>
      </c>
      <c r="D50" s="81">
        <v>0</v>
      </c>
      <c r="E50" s="81">
        <v>0</v>
      </c>
      <c r="F50" s="81">
        <v>0</v>
      </c>
      <c r="G50" s="81">
        <v>0</v>
      </c>
      <c r="H50" s="81">
        <v>0</v>
      </c>
      <c r="I50" s="82">
        <f>SUM(J50:K50)</f>
        <v>0</v>
      </c>
      <c r="J50" s="81">
        <v>0</v>
      </c>
      <c r="K50" s="81">
        <v>0</v>
      </c>
      <c r="L50" s="81">
        <v>0</v>
      </c>
      <c r="M50" s="81">
        <f>I50</f>
        <v>0</v>
      </c>
    </row>
    <row r="51" spans="1:14" s="21" customFormat="1" ht="11.4" thickTop="1" thickBot="1" x14ac:dyDescent="0.25">
      <c r="A51" s="133" t="s">
        <v>279</v>
      </c>
      <c r="B51" s="64">
        <v>2400</v>
      </c>
      <c r="C51" s="64">
        <v>260</v>
      </c>
      <c r="D51" s="325">
        <f>SUM(D52:D53)</f>
        <v>0</v>
      </c>
      <c r="E51" s="325">
        <f t="shared" ref="E51:M51" si="11">SUM(E52:E53)</f>
        <v>0</v>
      </c>
      <c r="F51" s="325">
        <f t="shared" si="11"/>
        <v>0</v>
      </c>
      <c r="G51" s="325">
        <f t="shared" si="11"/>
        <v>0</v>
      </c>
      <c r="H51" s="325">
        <f t="shared" si="11"/>
        <v>0</v>
      </c>
      <c r="I51" s="325">
        <f t="shared" si="11"/>
        <v>0</v>
      </c>
      <c r="J51" s="325">
        <f t="shared" si="11"/>
        <v>0</v>
      </c>
      <c r="K51" s="325">
        <f t="shared" si="11"/>
        <v>0</v>
      </c>
      <c r="L51" s="325">
        <f t="shared" si="11"/>
        <v>0</v>
      </c>
      <c r="M51" s="325">
        <f t="shared" si="11"/>
        <v>0</v>
      </c>
    </row>
    <row r="52" spans="1:14" s="21" customFormat="1" ht="12" thickTop="1" thickBot="1" x14ac:dyDescent="0.3">
      <c r="A52" s="134" t="s">
        <v>185</v>
      </c>
      <c r="B52" s="135">
        <v>2410</v>
      </c>
      <c r="C52" s="135">
        <v>270</v>
      </c>
      <c r="D52" s="351">
        <v>0</v>
      </c>
      <c r="E52" s="351">
        <v>0</v>
      </c>
      <c r="F52" s="351">
        <v>0</v>
      </c>
      <c r="G52" s="351">
        <v>0</v>
      </c>
      <c r="H52" s="351">
        <v>0</v>
      </c>
      <c r="I52" s="352">
        <f>SUM(J52:K52)</f>
        <v>0</v>
      </c>
      <c r="J52" s="351">
        <v>0</v>
      </c>
      <c r="K52" s="351">
        <v>0</v>
      </c>
      <c r="L52" s="351">
        <v>0</v>
      </c>
      <c r="M52" s="350">
        <f>I52</f>
        <v>0</v>
      </c>
    </row>
    <row r="53" spans="1:14" s="21" customFormat="1" ht="12" thickTop="1" thickBot="1" x14ac:dyDescent="0.3">
      <c r="A53" s="134" t="s">
        <v>186</v>
      </c>
      <c r="B53" s="135">
        <v>2420</v>
      </c>
      <c r="C53" s="135">
        <v>280</v>
      </c>
      <c r="D53" s="353">
        <v>0</v>
      </c>
      <c r="E53" s="353">
        <v>0</v>
      </c>
      <c r="F53" s="353">
        <v>0</v>
      </c>
      <c r="G53" s="353">
        <v>0</v>
      </c>
      <c r="H53" s="353">
        <v>0</v>
      </c>
      <c r="I53" s="352">
        <f>SUM(J53:K53)</f>
        <v>0</v>
      </c>
      <c r="J53" s="353">
        <v>0</v>
      </c>
      <c r="K53" s="353">
        <v>0</v>
      </c>
      <c r="L53" s="353">
        <v>0</v>
      </c>
      <c r="M53" s="350">
        <f>I53</f>
        <v>0</v>
      </c>
    </row>
    <row r="54" spans="1:14" s="21" customFormat="1" ht="11.4" thickTop="1" thickBot="1" x14ac:dyDescent="0.25">
      <c r="A54" s="133" t="s">
        <v>187</v>
      </c>
      <c r="B54" s="64">
        <v>2600</v>
      </c>
      <c r="C54" s="64">
        <v>290</v>
      </c>
      <c r="D54" s="325">
        <f>SUM(D55:D57)</f>
        <v>0</v>
      </c>
      <c r="E54" s="325">
        <f t="shared" ref="E54:M54" si="12">SUM(E55:E57)</f>
        <v>0</v>
      </c>
      <c r="F54" s="325">
        <f t="shared" si="12"/>
        <v>0</v>
      </c>
      <c r="G54" s="325">
        <f t="shared" si="12"/>
        <v>0</v>
      </c>
      <c r="H54" s="325">
        <f t="shared" si="12"/>
        <v>0</v>
      </c>
      <c r="I54" s="325">
        <f t="shared" si="12"/>
        <v>0</v>
      </c>
      <c r="J54" s="325">
        <f t="shared" si="12"/>
        <v>0</v>
      </c>
      <c r="K54" s="325">
        <f t="shared" si="12"/>
        <v>0</v>
      </c>
      <c r="L54" s="325">
        <f t="shared" si="12"/>
        <v>0</v>
      </c>
      <c r="M54" s="325">
        <f t="shared" si="12"/>
        <v>0</v>
      </c>
    </row>
    <row r="55" spans="1:14" s="21" customFormat="1" ht="12" thickTop="1" thickBot="1" x14ac:dyDescent="0.3">
      <c r="A55" s="137" t="s">
        <v>188</v>
      </c>
      <c r="B55" s="135">
        <v>2610</v>
      </c>
      <c r="C55" s="135">
        <v>300</v>
      </c>
      <c r="D55" s="351">
        <v>0</v>
      </c>
      <c r="E55" s="351">
        <v>0</v>
      </c>
      <c r="F55" s="351">
        <v>0</v>
      </c>
      <c r="G55" s="351">
        <v>0</v>
      </c>
      <c r="H55" s="351">
        <v>0</v>
      </c>
      <c r="I55" s="352">
        <f>SUM(J55:K55)</f>
        <v>0</v>
      </c>
      <c r="J55" s="351">
        <v>0</v>
      </c>
      <c r="K55" s="351">
        <v>0</v>
      </c>
      <c r="L55" s="351">
        <v>0</v>
      </c>
      <c r="M55" s="350">
        <f>I55</f>
        <v>0</v>
      </c>
    </row>
    <row r="56" spans="1:14" s="21" customFormat="1" ht="12" thickTop="1" thickBot="1" x14ac:dyDescent="0.3">
      <c r="A56" s="137" t="s">
        <v>189</v>
      </c>
      <c r="B56" s="135">
        <v>2620</v>
      </c>
      <c r="C56" s="135">
        <v>310</v>
      </c>
      <c r="D56" s="351">
        <v>0</v>
      </c>
      <c r="E56" s="351">
        <v>0</v>
      </c>
      <c r="F56" s="351">
        <v>0</v>
      </c>
      <c r="G56" s="351">
        <v>0</v>
      </c>
      <c r="H56" s="351">
        <v>0</v>
      </c>
      <c r="I56" s="352">
        <f>SUM(J56:K56)</f>
        <v>0</v>
      </c>
      <c r="J56" s="351">
        <v>0</v>
      </c>
      <c r="K56" s="351">
        <v>0</v>
      </c>
      <c r="L56" s="351">
        <v>0</v>
      </c>
      <c r="M56" s="350">
        <f>I56</f>
        <v>0</v>
      </c>
    </row>
    <row r="57" spans="1:14" s="21" customFormat="1" ht="12" thickTop="1" thickBot="1" x14ac:dyDescent="0.3">
      <c r="A57" s="134" t="s">
        <v>190</v>
      </c>
      <c r="B57" s="135">
        <v>2630</v>
      </c>
      <c r="C57" s="135">
        <v>320</v>
      </c>
      <c r="D57" s="351">
        <v>0</v>
      </c>
      <c r="E57" s="351">
        <v>0</v>
      </c>
      <c r="F57" s="351">
        <v>0</v>
      </c>
      <c r="G57" s="351">
        <v>0</v>
      </c>
      <c r="H57" s="351">
        <v>0</v>
      </c>
      <c r="I57" s="352">
        <f>SUM(J57:K57)</f>
        <v>0</v>
      </c>
      <c r="J57" s="351">
        <v>0</v>
      </c>
      <c r="K57" s="351">
        <v>0</v>
      </c>
      <c r="L57" s="351">
        <v>0</v>
      </c>
      <c r="M57" s="350">
        <f>I57</f>
        <v>0</v>
      </c>
    </row>
    <row r="58" spans="1:14" s="21" customFormat="1" ht="11.4" thickTop="1" thickBot="1" x14ac:dyDescent="0.25">
      <c r="A58" s="138" t="s">
        <v>191</v>
      </c>
      <c r="B58" s="64">
        <v>2700</v>
      </c>
      <c r="C58" s="64">
        <v>330</v>
      </c>
      <c r="D58" s="325">
        <f>SUM(D59:D61)</f>
        <v>0</v>
      </c>
      <c r="E58" s="325">
        <f t="shared" ref="E58:M58" si="13">SUM(E59:E61)</f>
        <v>0</v>
      </c>
      <c r="F58" s="325">
        <f t="shared" si="13"/>
        <v>0</v>
      </c>
      <c r="G58" s="325">
        <f t="shared" si="13"/>
        <v>0</v>
      </c>
      <c r="H58" s="325">
        <f t="shared" si="13"/>
        <v>0</v>
      </c>
      <c r="I58" s="325">
        <f t="shared" si="13"/>
        <v>0</v>
      </c>
      <c r="J58" s="325">
        <f t="shared" si="13"/>
        <v>0</v>
      </c>
      <c r="K58" s="325">
        <f t="shared" si="13"/>
        <v>0</v>
      </c>
      <c r="L58" s="325">
        <f t="shared" si="13"/>
        <v>0</v>
      </c>
      <c r="M58" s="325">
        <f t="shared" si="13"/>
        <v>0</v>
      </c>
    </row>
    <row r="59" spans="1:14" s="21" customFormat="1" ht="12" thickTop="1" thickBot="1" x14ac:dyDescent="0.3">
      <c r="A59" s="137" t="s">
        <v>192</v>
      </c>
      <c r="B59" s="135">
        <v>2710</v>
      </c>
      <c r="C59" s="135">
        <v>340</v>
      </c>
      <c r="D59" s="351">
        <v>0</v>
      </c>
      <c r="E59" s="351">
        <v>0</v>
      </c>
      <c r="F59" s="351">
        <v>0</v>
      </c>
      <c r="G59" s="351">
        <v>0</v>
      </c>
      <c r="H59" s="351">
        <v>0</v>
      </c>
      <c r="I59" s="352">
        <f>SUM(J59:K59)</f>
        <v>0</v>
      </c>
      <c r="J59" s="351">
        <v>0</v>
      </c>
      <c r="K59" s="351">
        <v>0</v>
      </c>
      <c r="L59" s="351">
        <v>0</v>
      </c>
      <c r="M59" s="350">
        <f>I59</f>
        <v>0</v>
      </c>
      <c r="N59" s="354"/>
    </row>
    <row r="60" spans="1:14" s="21" customFormat="1" ht="12" thickTop="1" thickBot="1" x14ac:dyDescent="0.3">
      <c r="A60" s="137" t="s">
        <v>193</v>
      </c>
      <c r="B60" s="135">
        <v>2720</v>
      </c>
      <c r="C60" s="135">
        <v>350</v>
      </c>
      <c r="D60" s="351">
        <v>0</v>
      </c>
      <c r="E60" s="351">
        <v>0</v>
      </c>
      <c r="F60" s="351">
        <v>0</v>
      </c>
      <c r="G60" s="351">
        <v>0</v>
      </c>
      <c r="H60" s="351">
        <v>0</v>
      </c>
      <c r="I60" s="352">
        <f>SUM(J60:K60)</f>
        <v>0</v>
      </c>
      <c r="J60" s="351">
        <v>0</v>
      </c>
      <c r="K60" s="351">
        <v>0</v>
      </c>
      <c r="L60" s="351">
        <v>0</v>
      </c>
      <c r="M60" s="350">
        <f>I60</f>
        <v>0</v>
      </c>
    </row>
    <row r="61" spans="1:14" s="21" customFormat="1" ht="12" thickTop="1" thickBot="1" x14ac:dyDescent="0.3">
      <c r="A61" s="137" t="s">
        <v>194</v>
      </c>
      <c r="B61" s="135">
        <v>2730</v>
      </c>
      <c r="C61" s="135">
        <v>360</v>
      </c>
      <c r="D61" s="351">
        <v>0</v>
      </c>
      <c r="E61" s="351">
        <v>0</v>
      </c>
      <c r="F61" s="351">
        <v>0</v>
      </c>
      <c r="G61" s="351">
        <v>0</v>
      </c>
      <c r="H61" s="351">
        <v>0</v>
      </c>
      <c r="I61" s="352">
        <f>SUM(J61:K61)</f>
        <v>0</v>
      </c>
      <c r="J61" s="351">
        <v>0</v>
      </c>
      <c r="K61" s="351">
        <v>0</v>
      </c>
      <c r="L61" s="351">
        <v>0</v>
      </c>
      <c r="M61" s="350">
        <f>I61</f>
        <v>0</v>
      </c>
      <c r="N61" s="114"/>
    </row>
    <row r="62" spans="1:14" s="21" customFormat="1" ht="11.4" thickTop="1" thickBot="1" x14ac:dyDescent="0.25">
      <c r="A62" s="138" t="s">
        <v>195</v>
      </c>
      <c r="B62" s="64">
        <v>2800</v>
      </c>
      <c r="C62" s="64">
        <v>370</v>
      </c>
      <c r="D62" s="351">
        <v>0</v>
      </c>
      <c r="E62" s="351">
        <v>0</v>
      </c>
      <c r="F62" s="351">
        <v>0</v>
      </c>
      <c r="G62" s="351">
        <v>0</v>
      </c>
      <c r="H62" s="351">
        <v>0</v>
      </c>
      <c r="I62" s="325">
        <f>SUM(J62:K62)</f>
        <v>0</v>
      </c>
      <c r="J62" s="348">
        <v>0</v>
      </c>
      <c r="K62" s="348">
        <v>0</v>
      </c>
      <c r="L62" s="348">
        <v>0</v>
      </c>
      <c r="M62" s="325">
        <f>I62</f>
        <v>0</v>
      </c>
    </row>
    <row r="63" spans="1:14" s="21" customFormat="1" ht="12.6" thickTop="1" thickBot="1" x14ac:dyDescent="0.25">
      <c r="A63" s="68" t="s">
        <v>280</v>
      </c>
      <c r="B63" s="68">
        <v>3000</v>
      </c>
      <c r="C63" s="68">
        <v>380</v>
      </c>
      <c r="D63" s="350">
        <f>D64+D78</f>
        <v>0</v>
      </c>
      <c r="E63" s="350">
        <f t="shared" ref="E63:M63" si="14">E64+E78</f>
        <v>0</v>
      </c>
      <c r="F63" s="350">
        <f t="shared" si="14"/>
        <v>0</v>
      </c>
      <c r="G63" s="350">
        <f t="shared" si="14"/>
        <v>0</v>
      </c>
      <c r="H63" s="350">
        <f t="shared" si="14"/>
        <v>0</v>
      </c>
      <c r="I63" s="350">
        <f t="shared" si="14"/>
        <v>0</v>
      </c>
      <c r="J63" s="350">
        <f t="shared" si="14"/>
        <v>0</v>
      </c>
      <c r="K63" s="350">
        <f t="shared" si="14"/>
        <v>0</v>
      </c>
      <c r="L63" s="350">
        <f t="shared" si="14"/>
        <v>0</v>
      </c>
      <c r="M63" s="350">
        <f t="shared" si="14"/>
        <v>0</v>
      </c>
    </row>
    <row r="64" spans="1:14" s="21" customFormat="1" ht="11.25" customHeight="1" thickTop="1" thickBot="1" x14ac:dyDescent="0.25">
      <c r="A64" s="133" t="s">
        <v>281</v>
      </c>
      <c r="B64" s="64">
        <v>3100</v>
      </c>
      <c r="C64" s="64">
        <v>390</v>
      </c>
      <c r="D64" s="350">
        <f>D65+D66+D69+D72+D76+D77</f>
        <v>0</v>
      </c>
      <c r="E64" s="350">
        <f t="shared" ref="E64:M64" si="15">E65+E66+E69+E72+E76+E77</f>
        <v>0</v>
      </c>
      <c r="F64" s="350">
        <f t="shared" si="15"/>
        <v>0</v>
      </c>
      <c r="G64" s="350">
        <f t="shared" si="15"/>
        <v>0</v>
      </c>
      <c r="H64" s="350">
        <f t="shared" si="15"/>
        <v>0</v>
      </c>
      <c r="I64" s="350">
        <f t="shared" si="15"/>
        <v>0</v>
      </c>
      <c r="J64" s="350">
        <f t="shared" si="15"/>
        <v>0</v>
      </c>
      <c r="K64" s="350">
        <f t="shared" si="15"/>
        <v>0</v>
      </c>
      <c r="L64" s="350">
        <f t="shared" si="15"/>
        <v>0</v>
      </c>
      <c r="M64" s="350">
        <f t="shared" si="15"/>
        <v>0</v>
      </c>
    </row>
    <row r="65" spans="1:13" s="21" customFormat="1" ht="11.4" thickTop="1" thickBot="1" x14ac:dyDescent="0.25">
      <c r="A65" s="137" t="s">
        <v>198</v>
      </c>
      <c r="B65" s="135">
        <v>3110</v>
      </c>
      <c r="C65" s="135">
        <v>400</v>
      </c>
      <c r="D65" s="351">
        <v>0</v>
      </c>
      <c r="E65" s="351">
        <v>0</v>
      </c>
      <c r="F65" s="351">
        <v>0</v>
      </c>
      <c r="G65" s="351">
        <v>0</v>
      </c>
      <c r="H65" s="351">
        <v>0</v>
      </c>
      <c r="I65" s="325">
        <f>SUM(J65:K65)</f>
        <v>0</v>
      </c>
      <c r="J65" s="351">
        <v>0</v>
      </c>
      <c r="K65" s="351">
        <v>0</v>
      </c>
      <c r="L65" s="351">
        <v>0</v>
      </c>
      <c r="M65" s="325">
        <f>I65</f>
        <v>0</v>
      </c>
    </row>
    <row r="66" spans="1:13" s="21" customFormat="1" ht="11.4" thickTop="1" thickBot="1" x14ac:dyDescent="0.25">
      <c r="A66" s="134" t="s">
        <v>199</v>
      </c>
      <c r="B66" s="135">
        <v>3120</v>
      </c>
      <c r="C66" s="135">
        <v>410</v>
      </c>
      <c r="D66" s="350">
        <f>SUM(D67:D68)</f>
        <v>0</v>
      </c>
      <c r="E66" s="350">
        <f t="shared" ref="E66:M66" si="16">SUM(E67:E68)</f>
        <v>0</v>
      </c>
      <c r="F66" s="350">
        <f t="shared" si="16"/>
        <v>0</v>
      </c>
      <c r="G66" s="350">
        <f t="shared" si="16"/>
        <v>0</v>
      </c>
      <c r="H66" s="350">
        <f t="shared" si="16"/>
        <v>0</v>
      </c>
      <c r="I66" s="350">
        <f t="shared" si="16"/>
        <v>0</v>
      </c>
      <c r="J66" s="350">
        <f t="shared" si="16"/>
        <v>0</v>
      </c>
      <c r="K66" s="350">
        <f t="shared" si="16"/>
        <v>0</v>
      </c>
      <c r="L66" s="350">
        <f t="shared" si="16"/>
        <v>0</v>
      </c>
      <c r="M66" s="350">
        <f t="shared" si="16"/>
        <v>0</v>
      </c>
    </row>
    <row r="67" spans="1:13" s="21" customFormat="1" ht="11.4" thickTop="1" thickBot="1" x14ac:dyDescent="0.25">
      <c r="A67" s="136" t="s">
        <v>282</v>
      </c>
      <c r="B67" s="125">
        <v>3121</v>
      </c>
      <c r="C67" s="125">
        <v>420</v>
      </c>
      <c r="D67" s="351">
        <v>0</v>
      </c>
      <c r="E67" s="351">
        <v>0</v>
      </c>
      <c r="F67" s="351">
        <v>0</v>
      </c>
      <c r="G67" s="351">
        <v>0</v>
      </c>
      <c r="H67" s="351">
        <v>0</v>
      </c>
      <c r="I67" s="325">
        <f>SUM(J67:K67)</f>
        <v>0</v>
      </c>
      <c r="J67" s="351">
        <v>0</v>
      </c>
      <c r="K67" s="351">
        <v>0</v>
      </c>
      <c r="L67" s="351">
        <v>0</v>
      </c>
      <c r="M67" s="325">
        <f>I67</f>
        <v>0</v>
      </c>
    </row>
    <row r="68" spans="1:13" s="21" customFormat="1" ht="11.4" thickTop="1" thickBot="1" x14ac:dyDescent="0.25">
      <c r="A68" s="136" t="s">
        <v>283</v>
      </c>
      <c r="B68" s="125">
        <v>3122</v>
      </c>
      <c r="C68" s="125">
        <v>430</v>
      </c>
      <c r="D68" s="351">
        <v>0</v>
      </c>
      <c r="E68" s="351">
        <v>0</v>
      </c>
      <c r="F68" s="351">
        <v>0</v>
      </c>
      <c r="G68" s="351">
        <v>0</v>
      </c>
      <c r="H68" s="351">
        <v>0</v>
      </c>
      <c r="I68" s="325">
        <f>SUM(J68:K68)</f>
        <v>0</v>
      </c>
      <c r="J68" s="351">
        <v>0</v>
      </c>
      <c r="K68" s="351">
        <v>0</v>
      </c>
      <c r="L68" s="351">
        <v>0</v>
      </c>
      <c r="M68" s="325">
        <f>I68</f>
        <v>0</v>
      </c>
    </row>
    <row r="69" spans="1:13" s="21" customFormat="1" ht="11.4" thickTop="1" thickBot="1" x14ac:dyDescent="0.25">
      <c r="A69" s="134" t="s">
        <v>202</v>
      </c>
      <c r="B69" s="135">
        <v>3130</v>
      </c>
      <c r="C69" s="135">
        <v>440</v>
      </c>
      <c r="D69" s="350">
        <f>SUM(D70:D71)</f>
        <v>0</v>
      </c>
      <c r="E69" s="350">
        <f t="shared" ref="E69:M69" si="17">SUM(E70:E71)</f>
        <v>0</v>
      </c>
      <c r="F69" s="350">
        <f t="shared" si="17"/>
        <v>0</v>
      </c>
      <c r="G69" s="350">
        <f t="shared" si="17"/>
        <v>0</v>
      </c>
      <c r="H69" s="350">
        <f t="shared" si="17"/>
        <v>0</v>
      </c>
      <c r="I69" s="350">
        <f t="shared" si="17"/>
        <v>0</v>
      </c>
      <c r="J69" s="350">
        <f t="shared" si="17"/>
        <v>0</v>
      </c>
      <c r="K69" s="350">
        <f t="shared" si="17"/>
        <v>0</v>
      </c>
      <c r="L69" s="350">
        <f t="shared" si="17"/>
        <v>0</v>
      </c>
      <c r="M69" s="350">
        <f t="shared" si="17"/>
        <v>0</v>
      </c>
    </row>
    <row r="70" spans="1:13" s="21" customFormat="1" ht="11.4" thickTop="1" thickBot="1" x14ac:dyDescent="0.25">
      <c r="A70" s="136" t="s">
        <v>203</v>
      </c>
      <c r="B70" s="125">
        <v>3131</v>
      </c>
      <c r="C70" s="125">
        <v>450</v>
      </c>
      <c r="D70" s="351">
        <v>0</v>
      </c>
      <c r="E70" s="351">
        <v>0</v>
      </c>
      <c r="F70" s="351">
        <v>0</v>
      </c>
      <c r="G70" s="351">
        <v>0</v>
      </c>
      <c r="H70" s="351">
        <v>0</v>
      </c>
      <c r="I70" s="325">
        <f>SUM(J70:K70)</f>
        <v>0</v>
      </c>
      <c r="J70" s="351">
        <v>0</v>
      </c>
      <c r="K70" s="351">
        <v>0</v>
      </c>
      <c r="L70" s="351">
        <v>0</v>
      </c>
      <c r="M70" s="325">
        <f>I70</f>
        <v>0</v>
      </c>
    </row>
    <row r="71" spans="1:13" s="21" customFormat="1" ht="11.4" thickTop="1" thickBot="1" x14ac:dyDescent="0.25">
      <c r="A71" s="136" t="s">
        <v>204</v>
      </c>
      <c r="B71" s="125">
        <v>3132</v>
      </c>
      <c r="C71" s="125">
        <v>460</v>
      </c>
      <c r="D71" s="351">
        <v>0</v>
      </c>
      <c r="E71" s="351">
        <v>0</v>
      </c>
      <c r="F71" s="351">
        <v>0</v>
      </c>
      <c r="G71" s="351">
        <v>0</v>
      </c>
      <c r="H71" s="351">
        <v>0</v>
      </c>
      <c r="I71" s="325">
        <f>SUM(J71:K71)</f>
        <v>0</v>
      </c>
      <c r="J71" s="351">
        <v>0</v>
      </c>
      <c r="K71" s="351">
        <v>0</v>
      </c>
      <c r="L71" s="351">
        <v>0</v>
      </c>
      <c r="M71" s="325">
        <f>I71</f>
        <v>0</v>
      </c>
    </row>
    <row r="72" spans="1:13" s="21" customFormat="1" ht="11.4" thickTop="1" thickBot="1" x14ac:dyDescent="0.25">
      <c r="A72" s="134" t="s">
        <v>205</v>
      </c>
      <c r="B72" s="135">
        <v>3140</v>
      </c>
      <c r="C72" s="135">
        <v>470</v>
      </c>
      <c r="D72" s="350">
        <f>SUM(D73:D75)</f>
        <v>0</v>
      </c>
      <c r="E72" s="350">
        <f t="shared" ref="E72:M72" si="18">SUM(E73:E75)</f>
        <v>0</v>
      </c>
      <c r="F72" s="350">
        <f t="shared" si="18"/>
        <v>0</v>
      </c>
      <c r="G72" s="350">
        <f t="shared" si="18"/>
        <v>0</v>
      </c>
      <c r="H72" s="350">
        <f t="shared" si="18"/>
        <v>0</v>
      </c>
      <c r="I72" s="350">
        <f t="shared" si="18"/>
        <v>0</v>
      </c>
      <c r="J72" s="350">
        <f t="shared" si="18"/>
        <v>0</v>
      </c>
      <c r="K72" s="350">
        <f t="shared" si="18"/>
        <v>0</v>
      </c>
      <c r="L72" s="350">
        <f t="shared" si="18"/>
        <v>0</v>
      </c>
      <c r="M72" s="350">
        <f t="shared" si="18"/>
        <v>0</v>
      </c>
    </row>
    <row r="73" spans="1:13" s="21" customFormat="1" ht="12.6" thickTop="1" thickBot="1" x14ac:dyDescent="0.25">
      <c r="A73" s="219" t="s">
        <v>206</v>
      </c>
      <c r="B73" s="125">
        <v>3141</v>
      </c>
      <c r="C73" s="125">
        <v>480</v>
      </c>
      <c r="D73" s="351">
        <v>0</v>
      </c>
      <c r="E73" s="351">
        <v>0</v>
      </c>
      <c r="F73" s="351">
        <v>0</v>
      </c>
      <c r="G73" s="351">
        <v>0</v>
      </c>
      <c r="H73" s="351">
        <v>0</v>
      </c>
      <c r="I73" s="325">
        <f>SUM(J73:K73)</f>
        <v>0</v>
      </c>
      <c r="J73" s="351">
        <v>0</v>
      </c>
      <c r="K73" s="351">
        <v>0</v>
      </c>
      <c r="L73" s="351">
        <v>0</v>
      </c>
      <c r="M73" s="325">
        <f>I73</f>
        <v>0</v>
      </c>
    </row>
    <row r="74" spans="1:13" s="21" customFormat="1" ht="12.6" thickTop="1" thickBot="1" x14ac:dyDescent="0.25">
      <c r="A74" s="219" t="s">
        <v>284</v>
      </c>
      <c r="B74" s="125">
        <v>3142</v>
      </c>
      <c r="C74" s="125">
        <v>490</v>
      </c>
      <c r="D74" s="351">
        <v>0</v>
      </c>
      <c r="E74" s="351">
        <v>0</v>
      </c>
      <c r="F74" s="351">
        <v>0</v>
      </c>
      <c r="G74" s="351">
        <v>0</v>
      </c>
      <c r="H74" s="351">
        <v>0</v>
      </c>
      <c r="I74" s="325">
        <f>SUM(J74:K74)</f>
        <v>0</v>
      </c>
      <c r="J74" s="351">
        <v>0</v>
      </c>
      <c r="K74" s="351">
        <v>0</v>
      </c>
      <c r="L74" s="351">
        <v>0</v>
      </c>
      <c r="M74" s="325">
        <f>I74</f>
        <v>0</v>
      </c>
    </row>
    <row r="75" spans="1:13" s="21" customFormat="1" ht="12.6" thickTop="1" thickBot="1" x14ac:dyDescent="0.25">
      <c r="A75" s="219" t="s">
        <v>208</v>
      </c>
      <c r="B75" s="125">
        <v>3143</v>
      </c>
      <c r="C75" s="125">
        <v>500</v>
      </c>
      <c r="D75" s="351">
        <v>0</v>
      </c>
      <c r="E75" s="351">
        <v>0</v>
      </c>
      <c r="F75" s="351">
        <v>0</v>
      </c>
      <c r="G75" s="351">
        <v>0</v>
      </c>
      <c r="H75" s="351">
        <v>0</v>
      </c>
      <c r="I75" s="325">
        <f>SUM(J75:K75)</f>
        <v>0</v>
      </c>
      <c r="J75" s="351">
        <v>0</v>
      </c>
      <c r="K75" s="351">
        <v>0</v>
      </c>
      <c r="L75" s="351">
        <v>0</v>
      </c>
      <c r="M75" s="325">
        <f>I75</f>
        <v>0</v>
      </c>
    </row>
    <row r="76" spans="1:13" s="21" customFormat="1" ht="11.4" thickTop="1" thickBot="1" x14ac:dyDescent="0.25">
      <c r="A76" s="134" t="s">
        <v>209</v>
      </c>
      <c r="B76" s="135">
        <v>3150</v>
      </c>
      <c r="C76" s="135">
        <v>510</v>
      </c>
      <c r="D76" s="351">
        <v>0</v>
      </c>
      <c r="E76" s="351">
        <v>0</v>
      </c>
      <c r="F76" s="351">
        <v>0</v>
      </c>
      <c r="G76" s="351">
        <v>0</v>
      </c>
      <c r="H76" s="351">
        <v>0</v>
      </c>
      <c r="I76" s="325">
        <f>SUM(J76:K76)</f>
        <v>0</v>
      </c>
      <c r="J76" s="351">
        <v>0</v>
      </c>
      <c r="K76" s="351">
        <v>0</v>
      </c>
      <c r="L76" s="351">
        <v>0</v>
      </c>
      <c r="M76" s="325">
        <f>I76</f>
        <v>0</v>
      </c>
    </row>
    <row r="77" spans="1:13" s="21" customFormat="1" ht="11.4" thickTop="1" thickBot="1" x14ac:dyDescent="0.25">
      <c r="A77" s="134" t="s">
        <v>210</v>
      </c>
      <c r="B77" s="135">
        <v>3160</v>
      </c>
      <c r="C77" s="135">
        <v>520</v>
      </c>
      <c r="D77" s="351">
        <v>0</v>
      </c>
      <c r="E77" s="351">
        <v>0</v>
      </c>
      <c r="F77" s="351">
        <v>0</v>
      </c>
      <c r="G77" s="351">
        <v>0</v>
      </c>
      <c r="H77" s="351">
        <v>0</v>
      </c>
      <c r="I77" s="325">
        <f>SUM(J77:K77)</f>
        <v>0</v>
      </c>
      <c r="J77" s="351">
        <v>0</v>
      </c>
      <c r="K77" s="351">
        <v>0</v>
      </c>
      <c r="L77" s="351">
        <v>0</v>
      </c>
      <c r="M77" s="325">
        <f>I77</f>
        <v>0</v>
      </c>
    </row>
    <row r="78" spans="1:13" s="21" customFormat="1" ht="12" customHeight="1" thickTop="1" thickBot="1" x14ac:dyDescent="0.25">
      <c r="A78" s="133" t="s">
        <v>211</v>
      </c>
      <c r="B78" s="64">
        <v>3200</v>
      </c>
      <c r="C78" s="64">
        <v>530</v>
      </c>
      <c r="D78" s="350">
        <f>SUM(D79:D82)</f>
        <v>0</v>
      </c>
      <c r="E78" s="350">
        <f t="shared" ref="E78:M78" si="19">SUM(E79:E82)</f>
        <v>0</v>
      </c>
      <c r="F78" s="350">
        <f t="shared" si="19"/>
        <v>0</v>
      </c>
      <c r="G78" s="350">
        <f t="shared" si="19"/>
        <v>0</v>
      </c>
      <c r="H78" s="350">
        <f t="shared" si="19"/>
        <v>0</v>
      </c>
      <c r="I78" s="350">
        <f t="shared" si="19"/>
        <v>0</v>
      </c>
      <c r="J78" s="350">
        <f t="shared" si="19"/>
        <v>0</v>
      </c>
      <c r="K78" s="350">
        <f t="shared" si="19"/>
        <v>0</v>
      </c>
      <c r="L78" s="350">
        <f t="shared" si="19"/>
        <v>0</v>
      </c>
      <c r="M78" s="350">
        <f t="shared" si="19"/>
        <v>0</v>
      </c>
    </row>
    <row r="79" spans="1:13" s="21" customFormat="1" ht="11.4" thickTop="1" thickBot="1" x14ac:dyDescent="0.25">
      <c r="A79" s="137" t="s">
        <v>285</v>
      </c>
      <c r="B79" s="135">
        <v>3210</v>
      </c>
      <c r="C79" s="135">
        <v>540</v>
      </c>
      <c r="D79" s="351">
        <v>0</v>
      </c>
      <c r="E79" s="351">
        <v>0</v>
      </c>
      <c r="F79" s="351">
        <v>0</v>
      </c>
      <c r="G79" s="351">
        <v>0</v>
      </c>
      <c r="H79" s="351">
        <v>0</v>
      </c>
      <c r="I79" s="325">
        <f>SUM(J79:K79)</f>
        <v>0</v>
      </c>
      <c r="J79" s="351">
        <v>0</v>
      </c>
      <c r="K79" s="351">
        <v>0</v>
      </c>
      <c r="L79" s="351">
        <v>0</v>
      </c>
      <c r="M79" s="325">
        <f>I79</f>
        <v>0</v>
      </c>
    </row>
    <row r="80" spans="1:13" s="21" customFormat="1" ht="11.4" thickTop="1" thickBot="1" x14ac:dyDescent="0.25">
      <c r="A80" s="137" t="s">
        <v>213</v>
      </c>
      <c r="B80" s="135">
        <v>3220</v>
      </c>
      <c r="C80" s="135">
        <v>550</v>
      </c>
      <c r="D80" s="351">
        <v>0</v>
      </c>
      <c r="E80" s="351">
        <v>0</v>
      </c>
      <c r="F80" s="351">
        <v>0</v>
      </c>
      <c r="G80" s="351">
        <v>0</v>
      </c>
      <c r="H80" s="351">
        <v>0</v>
      </c>
      <c r="I80" s="325">
        <f>SUM(J80:K80)</f>
        <v>0</v>
      </c>
      <c r="J80" s="351">
        <v>0</v>
      </c>
      <c r="K80" s="351">
        <v>0</v>
      </c>
      <c r="L80" s="351">
        <v>0</v>
      </c>
      <c r="M80" s="325">
        <f>I80</f>
        <v>0</v>
      </c>
    </row>
    <row r="81" spans="1:13" s="21" customFormat="1" ht="12.75" customHeight="1" thickTop="1" thickBot="1" x14ac:dyDescent="0.25">
      <c r="A81" s="134" t="s">
        <v>214</v>
      </c>
      <c r="B81" s="135">
        <v>3230</v>
      </c>
      <c r="C81" s="135">
        <v>560</v>
      </c>
      <c r="D81" s="351">
        <v>0</v>
      </c>
      <c r="E81" s="351">
        <v>0</v>
      </c>
      <c r="F81" s="351">
        <v>0</v>
      </c>
      <c r="G81" s="351">
        <v>0</v>
      </c>
      <c r="H81" s="351">
        <v>0</v>
      </c>
      <c r="I81" s="325">
        <f>SUM(J81:K81)</f>
        <v>0</v>
      </c>
      <c r="J81" s="351">
        <v>0</v>
      </c>
      <c r="K81" s="351">
        <v>0</v>
      </c>
      <c r="L81" s="351">
        <v>0</v>
      </c>
      <c r="M81" s="325">
        <f>I81</f>
        <v>0</v>
      </c>
    </row>
    <row r="82" spans="1:13" s="21" customFormat="1" ht="11.4" thickTop="1" thickBot="1" x14ac:dyDescent="0.25">
      <c r="A82" s="134" t="s">
        <v>215</v>
      </c>
      <c r="B82" s="135">
        <v>3240</v>
      </c>
      <c r="C82" s="135">
        <v>570</v>
      </c>
      <c r="D82" s="351">
        <v>0</v>
      </c>
      <c r="E82" s="351">
        <v>0</v>
      </c>
      <c r="F82" s="351">
        <v>0</v>
      </c>
      <c r="G82" s="351">
        <v>0</v>
      </c>
      <c r="H82" s="351">
        <v>0</v>
      </c>
      <c r="I82" s="325">
        <f>SUM(J82:K82)</f>
        <v>0</v>
      </c>
      <c r="J82" s="351">
        <v>0</v>
      </c>
      <c r="K82" s="351">
        <v>0</v>
      </c>
      <c r="L82" s="351">
        <v>0</v>
      </c>
      <c r="M82" s="325">
        <f>I82</f>
        <v>0</v>
      </c>
    </row>
    <row r="83" spans="1:13" ht="6" hidden="1" customHeight="1" x14ac:dyDescent="0.25"/>
    <row r="84" spans="1:13" ht="14.25" customHeight="1" thickTop="1" x14ac:dyDescent="0.25">
      <c r="A84" s="330" t="s">
        <v>286</v>
      </c>
      <c r="B84" s="331"/>
      <c r="C84" s="331"/>
      <c r="D84" s="331"/>
    </row>
    <row r="85" spans="1:13" x14ac:dyDescent="0.25">
      <c r="A85" s="9" t="str">
        <f>[2]ЗАПОЛНИТЬ!F30</f>
        <v xml:space="preserve">Керівник </v>
      </c>
      <c r="C85" s="9"/>
      <c r="D85" s="9"/>
      <c r="E85" s="9"/>
      <c r="F85" s="9"/>
      <c r="G85" s="230"/>
      <c r="H85" s="230"/>
      <c r="J85" s="87" t="str">
        <f>[2]ЗАПОЛНИТЬ!F26</f>
        <v>Л.О.Темченко</v>
      </c>
      <c r="K85" s="87"/>
      <c r="L85" s="87"/>
    </row>
    <row r="86" spans="1:13" x14ac:dyDescent="0.25">
      <c r="A86" s="9"/>
      <c r="C86" s="9"/>
      <c r="D86" s="9"/>
      <c r="E86" s="9"/>
      <c r="F86" s="9"/>
      <c r="G86" s="231" t="s">
        <v>115</v>
      </c>
      <c r="H86" s="231"/>
      <c r="J86" s="189" t="s">
        <v>116</v>
      </c>
      <c r="K86" s="189"/>
    </row>
    <row r="87" spans="1:13" x14ac:dyDescent="0.25">
      <c r="A87" s="9" t="str">
        <f>[2]ЗАПОЛНИТЬ!F31</f>
        <v>Головний бухгалтер</v>
      </c>
      <c r="C87" s="9"/>
      <c r="D87" s="9"/>
      <c r="E87" s="9"/>
      <c r="F87" s="9"/>
      <c r="G87" s="230"/>
      <c r="H87" s="230"/>
      <c r="J87" s="87" t="str">
        <f>[2]ЗАПОЛНИТЬ!F28</f>
        <v>А.М.Трусевич</v>
      </c>
      <c r="K87" s="87"/>
      <c r="L87" s="87"/>
    </row>
    <row r="88" spans="1:13" x14ac:dyDescent="0.25">
      <c r="A88" s="1" t="str">
        <f>[2]ЗАПОЛНИТЬ!C19</f>
        <v>"11" квітня 2016 року</v>
      </c>
      <c r="C88" s="9"/>
      <c r="D88" s="9"/>
      <c r="E88" s="9"/>
      <c r="F88" s="9"/>
      <c r="G88" s="231" t="s">
        <v>115</v>
      </c>
      <c r="H88" s="231"/>
      <c r="J88" s="189" t="s">
        <v>116</v>
      </c>
      <c r="K88" s="189"/>
      <c r="L88" s="355"/>
    </row>
    <row r="89" spans="1:13" x14ac:dyDescent="0.25">
      <c r="A89" s="21" t="s">
        <v>287</v>
      </c>
    </row>
  </sheetData>
  <mergeCells count="43">
    <mergeCell ref="G87:H87"/>
    <mergeCell ref="J87:L87"/>
    <mergeCell ref="G88:H88"/>
    <mergeCell ref="J88:K88"/>
    <mergeCell ref="K22:K24"/>
    <mergeCell ref="A84:D84"/>
    <mergeCell ref="G85:H85"/>
    <mergeCell ref="J85:L85"/>
    <mergeCell ref="G86:H86"/>
    <mergeCell ref="J86:K86"/>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activeCell="G17" sqref="G17"/>
    </sheetView>
  </sheetViews>
  <sheetFormatPr defaultRowHeight="14.4" x14ac:dyDescent="0.3"/>
  <cols>
    <col min="1" max="1" width="66" customWidth="1"/>
    <col min="2" max="2" width="5" customWidth="1"/>
    <col min="3" max="3" width="4.44140625" customWidth="1"/>
    <col min="4" max="4" width="11.5546875" customWidth="1"/>
    <col min="5" max="5" width="11.88671875" customWidth="1"/>
    <col min="6" max="6" width="9.88671875" customWidth="1"/>
    <col min="7" max="7" width="12.5546875" customWidth="1"/>
    <col min="8" max="8" width="11.5546875" customWidth="1"/>
    <col min="9" max="9" width="12.33203125" customWidth="1"/>
    <col min="10" max="10" width="12.44140625" customWidth="1"/>
    <col min="14" max="14" width="10.109375" customWidth="1"/>
    <col min="257" max="257" width="66" customWidth="1"/>
    <col min="258" max="258" width="5" customWidth="1"/>
    <col min="259" max="259" width="4.44140625" customWidth="1"/>
    <col min="260" max="260" width="11.5546875" customWidth="1"/>
    <col min="261" max="261" width="11.88671875" customWidth="1"/>
    <col min="262" max="262" width="9.88671875" customWidth="1"/>
    <col min="263" max="263" width="12.5546875" customWidth="1"/>
    <col min="264" max="264" width="11.5546875" customWidth="1"/>
    <col min="265" max="265" width="12.33203125" customWidth="1"/>
    <col min="266" max="266" width="12.44140625" customWidth="1"/>
    <col min="270" max="270" width="10.109375" customWidth="1"/>
    <col min="513" max="513" width="66" customWidth="1"/>
    <col min="514" max="514" width="5" customWidth="1"/>
    <col min="515" max="515" width="4.44140625" customWidth="1"/>
    <col min="516" max="516" width="11.5546875" customWidth="1"/>
    <col min="517" max="517" width="11.88671875" customWidth="1"/>
    <col min="518" max="518" width="9.88671875" customWidth="1"/>
    <col min="519" max="519" width="12.5546875" customWidth="1"/>
    <col min="520" max="520" width="11.5546875" customWidth="1"/>
    <col min="521" max="521" width="12.33203125" customWidth="1"/>
    <col min="522" max="522" width="12.44140625" customWidth="1"/>
    <col min="526" max="526" width="10.109375" customWidth="1"/>
    <col min="769" max="769" width="66" customWidth="1"/>
    <col min="770" max="770" width="5" customWidth="1"/>
    <col min="771" max="771" width="4.44140625" customWidth="1"/>
    <col min="772" max="772" width="11.5546875" customWidth="1"/>
    <col min="773" max="773" width="11.88671875" customWidth="1"/>
    <col min="774" max="774" width="9.88671875" customWidth="1"/>
    <col min="775" max="775" width="12.5546875" customWidth="1"/>
    <col min="776" max="776" width="11.5546875" customWidth="1"/>
    <col min="777" max="777" width="12.33203125" customWidth="1"/>
    <col min="778" max="778" width="12.44140625" customWidth="1"/>
    <col min="782" max="782" width="10.109375" customWidth="1"/>
    <col min="1025" max="1025" width="66" customWidth="1"/>
    <col min="1026" max="1026" width="5" customWidth="1"/>
    <col min="1027" max="1027" width="4.44140625" customWidth="1"/>
    <col min="1028" max="1028" width="11.5546875" customWidth="1"/>
    <col min="1029" max="1029" width="11.88671875" customWidth="1"/>
    <col min="1030" max="1030" width="9.88671875" customWidth="1"/>
    <col min="1031" max="1031" width="12.5546875" customWidth="1"/>
    <col min="1032" max="1032" width="11.5546875" customWidth="1"/>
    <col min="1033" max="1033" width="12.33203125" customWidth="1"/>
    <col min="1034" max="1034" width="12.44140625" customWidth="1"/>
    <col min="1038" max="1038" width="10.109375" customWidth="1"/>
    <col min="1281" max="1281" width="66" customWidth="1"/>
    <col min="1282" max="1282" width="5" customWidth="1"/>
    <col min="1283" max="1283" width="4.44140625" customWidth="1"/>
    <col min="1284" max="1284" width="11.5546875" customWidth="1"/>
    <col min="1285" max="1285" width="11.88671875" customWidth="1"/>
    <col min="1286" max="1286" width="9.88671875" customWidth="1"/>
    <col min="1287" max="1287" width="12.5546875" customWidth="1"/>
    <col min="1288" max="1288" width="11.5546875" customWidth="1"/>
    <col min="1289" max="1289" width="12.33203125" customWidth="1"/>
    <col min="1290" max="1290" width="12.44140625" customWidth="1"/>
    <col min="1294" max="1294" width="10.109375" customWidth="1"/>
    <col min="1537" max="1537" width="66" customWidth="1"/>
    <col min="1538" max="1538" width="5" customWidth="1"/>
    <col min="1539" max="1539" width="4.44140625" customWidth="1"/>
    <col min="1540" max="1540" width="11.5546875" customWidth="1"/>
    <col min="1541" max="1541" width="11.88671875" customWidth="1"/>
    <col min="1542" max="1542" width="9.88671875" customWidth="1"/>
    <col min="1543" max="1543" width="12.5546875" customWidth="1"/>
    <col min="1544" max="1544" width="11.5546875" customWidth="1"/>
    <col min="1545" max="1545" width="12.33203125" customWidth="1"/>
    <col min="1546" max="1546" width="12.44140625" customWidth="1"/>
    <col min="1550" max="1550" width="10.109375" customWidth="1"/>
    <col min="1793" max="1793" width="66" customWidth="1"/>
    <col min="1794" max="1794" width="5" customWidth="1"/>
    <col min="1795" max="1795" width="4.44140625" customWidth="1"/>
    <col min="1796" max="1796" width="11.5546875" customWidth="1"/>
    <col min="1797" max="1797" width="11.88671875" customWidth="1"/>
    <col min="1798" max="1798" width="9.88671875" customWidth="1"/>
    <col min="1799" max="1799" width="12.5546875" customWidth="1"/>
    <col min="1800" max="1800" width="11.5546875" customWidth="1"/>
    <col min="1801" max="1801" width="12.33203125" customWidth="1"/>
    <col min="1802" max="1802" width="12.44140625" customWidth="1"/>
    <col min="1806" max="1806" width="10.109375" customWidth="1"/>
    <col min="2049" max="2049" width="66" customWidth="1"/>
    <col min="2050" max="2050" width="5" customWidth="1"/>
    <col min="2051" max="2051" width="4.44140625" customWidth="1"/>
    <col min="2052" max="2052" width="11.5546875" customWidth="1"/>
    <col min="2053" max="2053" width="11.88671875" customWidth="1"/>
    <col min="2054" max="2054" width="9.88671875" customWidth="1"/>
    <col min="2055" max="2055" width="12.5546875" customWidth="1"/>
    <col min="2056" max="2056" width="11.5546875" customWidth="1"/>
    <col min="2057" max="2057" width="12.33203125" customWidth="1"/>
    <col min="2058" max="2058" width="12.44140625" customWidth="1"/>
    <col min="2062" max="2062" width="10.109375" customWidth="1"/>
    <col min="2305" max="2305" width="66" customWidth="1"/>
    <col min="2306" max="2306" width="5" customWidth="1"/>
    <col min="2307" max="2307" width="4.44140625" customWidth="1"/>
    <col min="2308" max="2308" width="11.5546875" customWidth="1"/>
    <col min="2309" max="2309" width="11.88671875" customWidth="1"/>
    <col min="2310" max="2310" width="9.88671875" customWidth="1"/>
    <col min="2311" max="2311" width="12.5546875" customWidth="1"/>
    <col min="2312" max="2312" width="11.5546875" customWidth="1"/>
    <col min="2313" max="2313" width="12.33203125" customWidth="1"/>
    <col min="2314" max="2314" width="12.44140625" customWidth="1"/>
    <col min="2318" max="2318" width="10.109375" customWidth="1"/>
    <col min="2561" max="2561" width="66" customWidth="1"/>
    <col min="2562" max="2562" width="5" customWidth="1"/>
    <col min="2563" max="2563" width="4.44140625" customWidth="1"/>
    <col min="2564" max="2564" width="11.5546875" customWidth="1"/>
    <col min="2565" max="2565" width="11.88671875" customWidth="1"/>
    <col min="2566" max="2566" width="9.88671875" customWidth="1"/>
    <col min="2567" max="2567" width="12.5546875" customWidth="1"/>
    <col min="2568" max="2568" width="11.5546875" customWidth="1"/>
    <col min="2569" max="2569" width="12.33203125" customWidth="1"/>
    <col min="2570" max="2570" width="12.44140625" customWidth="1"/>
    <col min="2574" max="2574" width="10.109375" customWidth="1"/>
    <col min="2817" max="2817" width="66" customWidth="1"/>
    <col min="2818" max="2818" width="5" customWidth="1"/>
    <col min="2819" max="2819" width="4.44140625" customWidth="1"/>
    <col min="2820" max="2820" width="11.5546875" customWidth="1"/>
    <col min="2821" max="2821" width="11.88671875" customWidth="1"/>
    <col min="2822" max="2822" width="9.88671875" customWidth="1"/>
    <col min="2823" max="2823" width="12.5546875" customWidth="1"/>
    <col min="2824" max="2824" width="11.5546875" customWidth="1"/>
    <col min="2825" max="2825" width="12.33203125" customWidth="1"/>
    <col min="2826" max="2826" width="12.44140625" customWidth="1"/>
    <col min="2830" max="2830" width="10.109375" customWidth="1"/>
    <col min="3073" max="3073" width="66" customWidth="1"/>
    <col min="3074" max="3074" width="5" customWidth="1"/>
    <col min="3075" max="3075" width="4.44140625" customWidth="1"/>
    <col min="3076" max="3076" width="11.5546875" customWidth="1"/>
    <col min="3077" max="3077" width="11.88671875" customWidth="1"/>
    <col min="3078" max="3078" width="9.88671875" customWidth="1"/>
    <col min="3079" max="3079" width="12.5546875" customWidth="1"/>
    <col min="3080" max="3080" width="11.5546875" customWidth="1"/>
    <col min="3081" max="3081" width="12.33203125" customWidth="1"/>
    <col min="3082" max="3082" width="12.44140625" customWidth="1"/>
    <col min="3086" max="3086" width="10.109375" customWidth="1"/>
    <col min="3329" max="3329" width="66" customWidth="1"/>
    <col min="3330" max="3330" width="5" customWidth="1"/>
    <col min="3331" max="3331" width="4.44140625" customWidth="1"/>
    <col min="3332" max="3332" width="11.5546875" customWidth="1"/>
    <col min="3333" max="3333" width="11.88671875" customWidth="1"/>
    <col min="3334" max="3334" width="9.88671875" customWidth="1"/>
    <col min="3335" max="3335" width="12.5546875" customWidth="1"/>
    <col min="3336" max="3336" width="11.5546875" customWidth="1"/>
    <col min="3337" max="3337" width="12.33203125" customWidth="1"/>
    <col min="3338" max="3338" width="12.44140625" customWidth="1"/>
    <col min="3342" max="3342" width="10.109375" customWidth="1"/>
    <col min="3585" max="3585" width="66" customWidth="1"/>
    <col min="3586" max="3586" width="5" customWidth="1"/>
    <col min="3587" max="3587" width="4.44140625" customWidth="1"/>
    <col min="3588" max="3588" width="11.5546875" customWidth="1"/>
    <col min="3589" max="3589" width="11.88671875" customWidth="1"/>
    <col min="3590" max="3590" width="9.88671875" customWidth="1"/>
    <col min="3591" max="3591" width="12.5546875" customWidth="1"/>
    <col min="3592" max="3592" width="11.5546875" customWidth="1"/>
    <col min="3593" max="3593" width="12.33203125" customWidth="1"/>
    <col min="3594" max="3594" width="12.44140625" customWidth="1"/>
    <col min="3598" max="3598" width="10.109375" customWidth="1"/>
    <col min="3841" max="3841" width="66" customWidth="1"/>
    <col min="3842" max="3842" width="5" customWidth="1"/>
    <col min="3843" max="3843" width="4.44140625" customWidth="1"/>
    <col min="3844" max="3844" width="11.5546875" customWidth="1"/>
    <col min="3845" max="3845" width="11.88671875" customWidth="1"/>
    <col min="3846" max="3846" width="9.88671875" customWidth="1"/>
    <col min="3847" max="3847" width="12.5546875" customWidth="1"/>
    <col min="3848" max="3848" width="11.5546875" customWidth="1"/>
    <col min="3849" max="3849" width="12.33203125" customWidth="1"/>
    <col min="3850" max="3850" width="12.44140625" customWidth="1"/>
    <col min="3854" max="3854" width="10.109375" customWidth="1"/>
    <col min="4097" max="4097" width="66" customWidth="1"/>
    <col min="4098" max="4098" width="5" customWidth="1"/>
    <col min="4099" max="4099" width="4.44140625" customWidth="1"/>
    <col min="4100" max="4100" width="11.5546875" customWidth="1"/>
    <col min="4101" max="4101" width="11.88671875" customWidth="1"/>
    <col min="4102" max="4102" width="9.88671875" customWidth="1"/>
    <col min="4103" max="4103" width="12.5546875" customWidth="1"/>
    <col min="4104" max="4104" width="11.5546875" customWidth="1"/>
    <col min="4105" max="4105" width="12.33203125" customWidth="1"/>
    <col min="4106" max="4106" width="12.44140625" customWidth="1"/>
    <col min="4110" max="4110" width="10.109375" customWidth="1"/>
    <col min="4353" max="4353" width="66" customWidth="1"/>
    <col min="4354" max="4354" width="5" customWidth="1"/>
    <col min="4355" max="4355" width="4.44140625" customWidth="1"/>
    <col min="4356" max="4356" width="11.5546875" customWidth="1"/>
    <col min="4357" max="4357" width="11.88671875" customWidth="1"/>
    <col min="4358" max="4358" width="9.88671875" customWidth="1"/>
    <col min="4359" max="4359" width="12.5546875" customWidth="1"/>
    <col min="4360" max="4360" width="11.5546875" customWidth="1"/>
    <col min="4361" max="4361" width="12.33203125" customWidth="1"/>
    <col min="4362" max="4362" width="12.44140625" customWidth="1"/>
    <col min="4366" max="4366" width="10.109375" customWidth="1"/>
    <col min="4609" max="4609" width="66" customWidth="1"/>
    <col min="4610" max="4610" width="5" customWidth="1"/>
    <col min="4611" max="4611" width="4.44140625" customWidth="1"/>
    <col min="4612" max="4612" width="11.5546875" customWidth="1"/>
    <col min="4613" max="4613" width="11.88671875" customWidth="1"/>
    <col min="4614" max="4614" width="9.88671875" customWidth="1"/>
    <col min="4615" max="4615" width="12.5546875" customWidth="1"/>
    <col min="4616" max="4616" width="11.5546875" customWidth="1"/>
    <col min="4617" max="4617" width="12.33203125" customWidth="1"/>
    <col min="4618" max="4618" width="12.44140625" customWidth="1"/>
    <col min="4622" max="4622" width="10.109375" customWidth="1"/>
    <col min="4865" max="4865" width="66" customWidth="1"/>
    <col min="4866" max="4866" width="5" customWidth="1"/>
    <col min="4867" max="4867" width="4.44140625" customWidth="1"/>
    <col min="4868" max="4868" width="11.5546875" customWidth="1"/>
    <col min="4869" max="4869" width="11.88671875" customWidth="1"/>
    <col min="4870" max="4870" width="9.88671875" customWidth="1"/>
    <col min="4871" max="4871" width="12.5546875" customWidth="1"/>
    <col min="4872" max="4872" width="11.5546875" customWidth="1"/>
    <col min="4873" max="4873" width="12.33203125" customWidth="1"/>
    <col min="4874" max="4874" width="12.44140625" customWidth="1"/>
    <col min="4878" max="4878" width="10.109375" customWidth="1"/>
    <col min="5121" max="5121" width="66" customWidth="1"/>
    <col min="5122" max="5122" width="5" customWidth="1"/>
    <col min="5123" max="5123" width="4.44140625" customWidth="1"/>
    <col min="5124" max="5124" width="11.5546875" customWidth="1"/>
    <col min="5125" max="5125" width="11.88671875" customWidth="1"/>
    <col min="5126" max="5126" width="9.88671875" customWidth="1"/>
    <col min="5127" max="5127" width="12.5546875" customWidth="1"/>
    <col min="5128" max="5128" width="11.5546875" customWidth="1"/>
    <col min="5129" max="5129" width="12.33203125" customWidth="1"/>
    <col min="5130" max="5130" width="12.44140625" customWidth="1"/>
    <col min="5134" max="5134" width="10.109375" customWidth="1"/>
    <col min="5377" max="5377" width="66" customWidth="1"/>
    <col min="5378" max="5378" width="5" customWidth="1"/>
    <col min="5379" max="5379" width="4.44140625" customWidth="1"/>
    <col min="5380" max="5380" width="11.5546875" customWidth="1"/>
    <col min="5381" max="5381" width="11.88671875" customWidth="1"/>
    <col min="5382" max="5382" width="9.88671875" customWidth="1"/>
    <col min="5383" max="5383" width="12.5546875" customWidth="1"/>
    <col min="5384" max="5384" width="11.5546875" customWidth="1"/>
    <col min="5385" max="5385" width="12.33203125" customWidth="1"/>
    <col min="5386" max="5386" width="12.44140625" customWidth="1"/>
    <col min="5390" max="5390" width="10.109375" customWidth="1"/>
    <col min="5633" max="5633" width="66" customWidth="1"/>
    <col min="5634" max="5634" width="5" customWidth="1"/>
    <col min="5635" max="5635" width="4.44140625" customWidth="1"/>
    <col min="5636" max="5636" width="11.5546875" customWidth="1"/>
    <col min="5637" max="5637" width="11.88671875" customWidth="1"/>
    <col min="5638" max="5638" width="9.88671875" customWidth="1"/>
    <col min="5639" max="5639" width="12.5546875" customWidth="1"/>
    <col min="5640" max="5640" width="11.5546875" customWidth="1"/>
    <col min="5641" max="5641" width="12.33203125" customWidth="1"/>
    <col min="5642" max="5642" width="12.44140625" customWidth="1"/>
    <col min="5646" max="5646" width="10.109375" customWidth="1"/>
    <col min="5889" max="5889" width="66" customWidth="1"/>
    <col min="5890" max="5890" width="5" customWidth="1"/>
    <col min="5891" max="5891" width="4.44140625" customWidth="1"/>
    <col min="5892" max="5892" width="11.5546875" customWidth="1"/>
    <col min="5893" max="5893" width="11.88671875" customWidth="1"/>
    <col min="5894" max="5894" width="9.88671875" customWidth="1"/>
    <col min="5895" max="5895" width="12.5546875" customWidth="1"/>
    <col min="5896" max="5896" width="11.5546875" customWidth="1"/>
    <col min="5897" max="5897" width="12.33203125" customWidth="1"/>
    <col min="5898" max="5898" width="12.44140625" customWidth="1"/>
    <col min="5902" max="5902" width="10.109375" customWidth="1"/>
    <col min="6145" max="6145" width="66" customWidth="1"/>
    <col min="6146" max="6146" width="5" customWidth="1"/>
    <col min="6147" max="6147" width="4.44140625" customWidth="1"/>
    <col min="6148" max="6148" width="11.5546875" customWidth="1"/>
    <col min="6149" max="6149" width="11.88671875" customWidth="1"/>
    <col min="6150" max="6150" width="9.88671875" customWidth="1"/>
    <col min="6151" max="6151" width="12.5546875" customWidth="1"/>
    <col min="6152" max="6152" width="11.5546875" customWidth="1"/>
    <col min="6153" max="6153" width="12.33203125" customWidth="1"/>
    <col min="6154" max="6154" width="12.44140625" customWidth="1"/>
    <col min="6158" max="6158" width="10.109375" customWidth="1"/>
    <col min="6401" max="6401" width="66" customWidth="1"/>
    <col min="6402" max="6402" width="5" customWidth="1"/>
    <col min="6403" max="6403" width="4.44140625" customWidth="1"/>
    <col min="6404" max="6404" width="11.5546875" customWidth="1"/>
    <col min="6405" max="6405" width="11.88671875" customWidth="1"/>
    <col min="6406" max="6406" width="9.88671875" customWidth="1"/>
    <col min="6407" max="6407" width="12.5546875" customWidth="1"/>
    <col min="6408" max="6408" width="11.5546875" customWidth="1"/>
    <col min="6409" max="6409" width="12.33203125" customWidth="1"/>
    <col min="6410" max="6410" width="12.44140625" customWidth="1"/>
    <col min="6414" max="6414" width="10.109375" customWidth="1"/>
    <col min="6657" max="6657" width="66" customWidth="1"/>
    <col min="6658" max="6658" width="5" customWidth="1"/>
    <col min="6659" max="6659" width="4.44140625" customWidth="1"/>
    <col min="6660" max="6660" width="11.5546875" customWidth="1"/>
    <col min="6661" max="6661" width="11.88671875" customWidth="1"/>
    <col min="6662" max="6662" width="9.88671875" customWidth="1"/>
    <col min="6663" max="6663" width="12.5546875" customWidth="1"/>
    <col min="6664" max="6664" width="11.5546875" customWidth="1"/>
    <col min="6665" max="6665" width="12.33203125" customWidth="1"/>
    <col min="6666" max="6666" width="12.44140625" customWidth="1"/>
    <col min="6670" max="6670" width="10.109375" customWidth="1"/>
    <col min="6913" max="6913" width="66" customWidth="1"/>
    <col min="6914" max="6914" width="5" customWidth="1"/>
    <col min="6915" max="6915" width="4.44140625" customWidth="1"/>
    <col min="6916" max="6916" width="11.5546875" customWidth="1"/>
    <col min="6917" max="6917" width="11.88671875" customWidth="1"/>
    <col min="6918" max="6918" width="9.88671875" customWidth="1"/>
    <col min="6919" max="6919" width="12.5546875" customWidth="1"/>
    <col min="6920" max="6920" width="11.5546875" customWidth="1"/>
    <col min="6921" max="6921" width="12.33203125" customWidth="1"/>
    <col min="6922" max="6922" width="12.44140625" customWidth="1"/>
    <col min="6926" max="6926" width="10.109375" customWidth="1"/>
    <col min="7169" max="7169" width="66" customWidth="1"/>
    <col min="7170" max="7170" width="5" customWidth="1"/>
    <col min="7171" max="7171" width="4.44140625" customWidth="1"/>
    <col min="7172" max="7172" width="11.5546875" customWidth="1"/>
    <col min="7173" max="7173" width="11.88671875" customWidth="1"/>
    <col min="7174" max="7174" width="9.88671875" customWidth="1"/>
    <col min="7175" max="7175" width="12.5546875" customWidth="1"/>
    <col min="7176" max="7176" width="11.5546875" customWidth="1"/>
    <col min="7177" max="7177" width="12.33203125" customWidth="1"/>
    <col min="7178" max="7178" width="12.44140625" customWidth="1"/>
    <col min="7182" max="7182" width="10.109375" customWidth="1"/>
    <col min="7425" max="7425" width="66" customWidth="1"/>
    <col min="7426" max="7426" width="5" customWidth="1"/>
    <col min="7427" max="7427" width="4.44140625" customWidth="1"/>
    <col min="7428" max="7428" width="11.5546875" customWidth="1"/>
    <col min="7429" max="7429" width="11.88671875" customWidth="1"/>
    <col min="7430" max="7430" width="9.88671875" customWidth="1"/>
    <col min="7431" max="7431" width="12.5546875" customWidth="1"/>
    <col min="7432" max="7432" width="11.5546875" customWidth="1"/>
    <col min="7433" max="7433" width="12.33203125" customWidth="1"/>
    <col min="7434" max="7434" width="12.44140625" customWidth="1"/>
    <col min="7438" max="7438" width="10.109375" customWidth="1"/>
    <col min="7681" max="7681" width="66" customWidth="1"/>
    <col min="7682" max="7682" width="5" customWidth="1"/>
    <col min="7683" max="7683" width="4.44140625" customWidth="1"/>
    <col min="7684" max="7684" width="11.5546875" customWidth="1"/>
    <col min="7685" max="7685" width="11.88671875" customWidth="1"/>
    <col min="7686" max="7686" width="9.88671875" customWidth="1"/>
    <col min="7687" max="7687" width="12.5546875" customWidth="1"/>
    <col min="7688" max="7688" width="11.5546875" customWidth="1"/>
    <col min="7689" max="7689" width="12.33203125" customWidth="1"/>
    <col min="7690" max="7690" width="12.44140625" customWidth="1"/>
    <col min="7694" max="7694" width="10.109375" customWidth="1"/>
    <col min="7937" max="7937" width="66" customWidth="1"/>
    <col min="7938" max="7938" width="5" customWidth="1"/>
    <col min="7939" max="7939" width="4.44140625" customWidth="1"/>
    <col min="7940" max="7940" width="11.5546875" customWidth="1"/>
    <col min="7941" max="7941" width="11.88671875" customWidth="1"/>
    <col min="7942" max="7942" width="9.88671875" customWidth="1"/>
    <col min="7943" max="7943" width="12.5546875" customWidth="1"/>
    <col min="7944" max="7944" width="11.5546875" customWidth="1"/>
    <col min="7945" max="7945" width="12.33203125" customWidth="1"/>
    <col min="7946" max="7946" width="12.44140625" customWidth="1"/>
    <col min="7950" max="7950" width="10.109375" customWidth="1"/>
    <col min="8193" max="8193" width="66" customWidth="1"/>
    <col min="8194" max="8194" width="5" customWidth="1"/>
    <col min="8195" max="8195" width="4.44140625" customWidth="1"/>
    <col min="8196" max="8196" width="11.5546875" customWidth="1"/>
    <col min="8197" max="8197" width="11.88671875" customWidth="1"/>
    <col min="8198" max="8198" width="9.88671875" customWidth="1"/>
    <col min="8199" max="8199" width="12.5546875" customWidth="1"/>
    <col min="8200" max="8200" width="11.5546875" customWidth="1"/>
    <col min="8201" max="8201" width="12.33203125" customWidth="1"/>
    <col min="8202" max="8202" width="12.44140625" customWidth="1"/>
    <col min="8206" max="8206" width="10.109375" customWidth="1"/>
    <col min="8449" max="8449" width="66" customWidth="1"/>
    <col min="8450" max="8450" width="5" customWidth="1"/>
    <col min="8451" max="8451" width="4.44140625" customWidth="1"/>
    <col min="8452" max="8452" width="11.5546875" customWidth="1"/>
    <col min="8453" max="8453" width="11.88671875" customWidth="1"/>
    <col min="8454" max="8454" width="9.88671875" customWidth="1"/>
    <col min="8455" max="8455" width="12.5546875" customWidth="1"/>
    <col min="8456" max="8456" width="11.5546875" customWidth="1"/>
    <col min="8457" max="8457" width="12.33203125" customWidth="1"/>
    <col min="8458" max="8458" width="12.44140625" customWidth="1"/>
    <col min="8462" max="8462" width="10.109375" customWidth="1"/>
    <col min="8705" max="8705" width="66" customWidth="1"/>
    <col min="8706" max="8706" width="5" customWidth="1"/>
    <col min="8707" max="8707" width="4.44140625" customWidth="1"/>
    <col min="8708" max="8708" width="11.5546875" customWidth="1"/>
    <col min="8709" max="8709" width="11.88671875" customWidth="1"/>
    <col min="8710" max="8710" width="9.88671875" customWidth="1"/>
    <col min="8711" max="8711" width="12.5546875" customWidth="1"/>
    <col min="8712" max="8712" width="11.5546875" customWidth="1"/>
    <col min="8713" max="8713" width="12.33203125" customWidth="1"/>
    <col min="8714" max="8714" width="12.44140625" customWidth="1"/>
    <col min="8718" max="8718" width="10.109375" customWidth="1"/>
    <col min="8961" max="8961" width="66" customWidth="1"/>
    <col min="8962" max="8962" width="5" customWidth="1"/>
    <col min="8963" max="8963" width="4.44140625" customWidth="1"/>
    <col min="8964" max="8964" width="11.5546875" customWidth="1"/>
    <col min="8965" max="8965" width="11.88671875" customWidth="1"/>
    <col min="8966" max="8966" width="9.88671875" customWidth="1"/>
    <col min="8967" max="8967" width="12.5546875" customWidth="1"/>
    <col min="8968" max="8968" width="11.5546875" customWidth="1"/>
    <col min="8969" max="8969" width="12.33203125" customWidth="1"/>
    <col min="8970" max="8970" width="12.44140625" customWidth="1"/>
    <col min="8974" max="8974" width="10.109375" customWidth="1"/>
    <col min="9217" max="9217" width="66" customWidth="1"/>
    <col min="9218" max="9218" width="5" customWidth="1"/>
    <col min="9219" max="9219" width="4.44140625" customWidth="1"/>
    <col min="9220" max="9220" width="11.5546875" customWidth="1"/>
    <col min="9221" max="9221" width="11.88671875" customWidth="1"/>
    <col min="9222" max="9222" width="9.88671875" customWidth="1"/>
    <col min="9223" max="9223" width="12.5546875" customWidth="1"/>
    <col min="9224" max="9224" width="11.5546875" customWidth="1"/>
    <col min="9225" max="9225" width="12.33203125" customWidth="1"/>
    <col min="9226" max="9226" width="12.44140625" customWidth="1"/>
    <col min="9230" max="9230" width="10.109375" customWidth="1"/>
    <col min="9473" max="9473" width="66" customWidth="1"/>
    <col min="9474" max="9474" width="5" customWidth="1"/>
    <col min="9475" max="9475" width="4.44140625" customWidth="1"/>
    <col min="9476" max="9476" width="11.5546875" customWidth="1"/>
    <col min="9477" max="9477" width="11.88671875" customWidth="1"/>
    <col min="9478" max="9478" width="9.88671875" customWidth="1"/>
    <col min="9479" max="9479" width="12.5546875" customWidth="1"/>
    <col min="9480" max="9480" width="11.5546875" customWidth="1"/>
    <col min="9481" max="9481" width="12.33203125" customWidth="1"/>
    <col min="9482" max="9482" width="12.44140625" customWidth="1"/>
    <col min="9486" max="9486" width="10.109375" customWidth="1"/>
    <col min="9729" max="9729" width="66" customWidth="1"/>
    <col min="9730" max="9730" width="5" customWidth="1"/>
    <col min="9731" max="9731" width="4.44140625" customWidth="1"/>
    <col min="9732" max="9732" width="11.5546875" customWidth="1"/>
    <col min="9733" max="9733" width="11.88671875" customWidth="1"/>
    <col min="9734" max="9734" width="9.88671875" customWidth="1"/>
    <col min="9735" max="9735" width="12.5546875" customWidth="1"/>
    <col min="9736" max="9736" width="11.5546875" customWidth="1"/>
    <col min="9737" max="9737" width="12.33203125" customWidth="1"/>
    <col min="9738" max="9738" width="12.44140625" customWidth="1"/>
    <col min="9742" max="9742" width="10.109375" customWidth="1"/>
    <col min="9985" max="9985" width="66" customWidth="1"/>
    <col min="9986" max="9986" width="5" customWidth="1"/>
    <col min="9987" max="9987" width="4.44140625" customWidth="1"/>
    <col min="9988" max="9988" width="11.5546875" customWidth="1"/>
    <col min="9989" max="9989" width="11.88671875" customWidth="1"/>
    <col min="9990" max="9990" width="9.88671875" customWidth="1"/>
    <col min="9991" max="9991" width="12.5546875" customWidth="1"/>
    <col min="9992" max="9992" width="11.5546875" customWidth="1"/>
    <col min="9993" max="9993" width="12.33203125" customWidth="1"/>
    <col min="9994" max="9994" width="12.44140625" customWidth="1"/>
    <col min="9998" max="9998" width="10.109375" customWidth="1"/>
    <col min="10241" max="10241" width="66" customWidth="1"/>
    <col min="10242" max="10242" width="5" customWidth="1"/>
    <col min="10243" max="10243" width="4.44140625" customWidth="1"/>
    <col min="10244" max="10244" width="11.5546875" customWidth="1"/>
    <col min="10245" max="10245" width="11.88671875" customWidth="1"/>
    <col min="10246" max="10246" width="9.88671875" customWidth="1"/>
    <col min="10247" max="10247" width="12.5546875" customWidth="1"/>
    <col min="10248" max="10248" width="11.5546875" customWidth="1"/>
    <col min="10249" max="10249" width="12.33203125" customWidth="1"/>
    <col min="10250" max="10250" width="12.44140625" customWidth="1"/>
    <col min="10254" max="10254" width="10.109375" customWidth="1"/>
    <col min="10497" max="10497" width="66" customWidth="1"/>
    <col min="10498" max="10498" width="5" customWidth="1"/>
    <col min="10499" max="10499" width="4.44140625" customWidth="1"/>
    <col min="10500" max="10500" width="11.5546875" customWidth="1"/>
    <col min="10501" max="10501" width="11.88671875" customWidth="1"/>
    <col min="10502" max="10502" width="9.88671875" customWidth="1"/>
    <col min="10503" max="10503" width="12.5546875" customWidth="1"/>
    <col min="10504" max="10504" width="11.5546875" customWidth="1"/>
    <col min="10505" max="10505" width="12.33203125" customWidth="1"/>
    <col min="10506" max="10506" width="12.44140625" customWidth="1"/>
    <col min="10510" max="10510" width="10.109375" customWidth="1"/>
    <col min="10753" max="10753" width="66" customWidth="1"/>
    <col min="10754" max="10754" width="5" customWidth="1"/>
    <col min="10755" max="10755" width="4.44140625" customWidth="1"/>
    <col min="10756" max="10756" width="11.5546875" customWidth="1"/>
    <col min="10757" max="10757" width="11.88671875" customWidth="1"/>
    <col min="10758" max="10758" width="9.88671875" customWidth="1"/>
    <col min="10759" max="10759" width="12.5546875" customWidth="1"/>
    <col min="10760" max="10760" width="11.5546875" customWidth="1"/>
    <col min="10761" max="10761" width="12.33203125" customWidth="1"/>
    <col min="10762" max="10762" width="12.44140625" customWidth="1"/>
    <col min="10766" max="10766" width="10.109375" customWidth="1"/>
    <col min="11009" max="11009" width="66" customWidth="1"/>
    <col min="11010" max="11010" width="5" customWidth="1"/>
    <col min="11011" max="11011" width="4.44140625" customWidth="1"/>
    <col min="11012" max="11012" width="11.5546875" customWidth="1"/>
    <col min="11013" max="11013" width="11.88671875" customWidth="1"/>
    <col min="11014" max="11014" width="9.88671875" customWidth="1"/>
    <col min="11015" max="11015" width="12.5546875" customWidth="1"/>
    <col min="11016" max="11016" width="11.5546875" customWidth="1"/>
    <col min="11017" max="11017" width="12.33203125" customWidth="1"/>
    <col min="11018" max="11018" width="12.44140625" customWidth="1"/>
    <col min="11022" max="11022" width="10.109375" customWidth="1"/>
    <col min="11265" max="11265" width="66" customWidth="1"/>
    <col min="11266" max="11266" width="5" customWidth="1"/>
    <col min="11267" max="11267" width="4.44140625" customWidth="1"/>
    <col min="11268" max="11268" width="11.5546875" customWidth="1"/>
    <col min="11269" max="11269" width="11.88671875" customWidth="1"/>
    <col min="11270" max="11270" width="9.88671875" customWidth="1"/>
    <col min="11271" max="11271" width="12.5546875" customWidth="1"/>
    <col min="11272" max="11272" width="11.5546875" customWidth="1"/>
    <col min="11273" max="11273" width="12.33203125" customWidth="1"/>
    <col min="11274" max="11274" width="12.44140625" customWidth="1"/>
    <col min="11278" max="11278" width="10.109375" customWidth="1"/>
    <col min="11521" max="11521" width="66" customWidth="1"/>
    <col min="11522" max="11522" width="5" customWidth="1"/>
    <col min="11523" max="11523" width="4.44140625" customWidth="1"/>
    <col min="11524" max="11524" width="11.5546875" customWidth="1"/>
    <col min="11525" max="11525" width="11.88671875" customWidth="1"/>
    <col min="11526" max="11526" width="9.88671875" customWidth="1"/>
    <col min="11527" max="11527" width="12.5546875" customWidth="1"/>
    <col min="11528" max="11528" width="11.5546875" customWidth="1"/>
    <col min="11529" max="11529" width="12.33203125" customWidth="1"/>
    <col min="11530" max="11530" width="12.44140625" customWidth="1"/>
    <col min="11534" max="11534" width="10.109375" customWidth="1"/>
    <col min="11777" max="11777" width="66" customWidth="1"/>
    <col min="11778" max="11778" width="5" customWidth="1"/>
    <col min="11779" max="11779" width="4.44140625" customWidth="1"/>
    <col min="11780" max="11780" width="11.5546875" customWidth="1"/>
    <col min="11781" max="11781" width="11.88671875" customWidth="1"/>
    <col min="11782" max="11782" width="9.88671875" customWidth="1"/>
    <col min="11783" max="11783" width="12.5546875" customWidth="1"/>
    <col min="11784" max="11784" width="11.5546875" customWidth="1"/>
    <col min="11785" max="11785" width="12.33203125" customWidth="1"/>
    <col min="11786" max="11786" width="12.44140625" customWidth="1"/>
    <col min="11790" max="11790" width="10.109375" customWidth="1"/>
    <col min="12033" max="12033" width="66" customWidth="1"/>
    <col min="12034" max="12034" width="5" customWidth="1"/>
    <col min="12035" max="12035" width="4.44140625" customWidth="1"/>
    <col min="12036" max="12036" width="11.5546875" customWidth="1"/>
    <col min="12037" max="12037" width="11.88671875" customWidth="1"/>
    <col min="12038" max="12038" width="9.88671875" customWidth="1"/>
    <col min="12039" max="12039" width="12.5546875" customWidth="1"/>
    <col min="12040" max="12040" width="11.5546875" customWidth="1"/>
    <col min="12041" max="12041" width="12.33203125" customWidth="1"/>
    <col min="12042" max="12042" width="12.44140625" customWidth="1"/>
    <col min="12046" max="12046" width="10.109375" customWidth="1"/>
    <col min="12289" max="12289" width="66" customWidth="1"/>
    <col min="12290" max="12290" width="5" customWidth="1"/>
    <col min="12291" max="12291" width="4.44140625" customWidth="1"/>
    <col min="12292" max="12292" width="11.5546875" customWidth="1"/>
    <col min="12293" max="12293" width="11.88671875" customWidth="1"/>
    <col min="12294" max="12294" width="9.88671875" customWidth="1"/>
    <col min="12295" max="12295" width="12.5546875" customWidth="1"/>
    <col min="12296" max="12296" width="11.5546875" customWidth="1"/>
    <col min="12297" max="12297" width="12.33203125" customWidth="1"/>
    <col min="12298" max="12298" width="12.44140625" customWidth="1"/>
    <col min="12302" max="12302" width="10.109375" customWidth="1"/>
    <col min="12545" max="12545" width="66" customWidth="1"/>
    <col min="12546" max="12546" width="5" customWidth="1"/>
    <col min="12547" max="12547" width="4.44140625" customWidth="1"/>
    <col min="12548" max="12548" width="11.5546875" customWidth="1"/>
    <col min="12549" max="12549" width="11.88671875" customWidth="1"/>
    <col min="12550" max="12550" width="9.88671875" customWidth="1"/>
    <col min="12551" max="12551" width="12.5546875" customWidth="1"/>
    <col min="12552" max="12552" width="11.5546875" customWidth="1"/>
    <col min="12553" max="12553" width="12.33203125" customWidth="1"/>
    <col min="12554" max="12554" width="12.44140625" customWidth="1"/>
    <col min="12558" max="12558" width="10.109375" customWidth="1"/>
    <col min="12801" max="12801" width="66" customWidth="1"/>
    <col min="12802" max="12802" width="5" customWidth="1"/>
    <col min="12803" max="12803" width="4.44140625" customWidth="1"/>
    <col min="12804" max="12804" width="11.5546875" customWidth="1"/>
    <col min="12805" max="12805" width="11.88671875" customWidth="1"/>
    <col min="12806" max="12806" width="9.88671875" customWidth="1"/>
    <col min="12807" max="12807" width="12.5546875" customWidth="1"/>
    <col min="12808" max="12808" width="11.5546875" customWidth="1"/>
    <col min="12809" max="12809" width="12.33203125" customWidth="1"/>
    <col min="12810" max="12810" width="12.44140625" customWidth="1"/>
    <col min="12814" max="12814" width="10.109375" customWidth="1"/>
    <col min="13057" max="13057" width="66" customWidth="1"/>
    <col min="13058" max="13058" width="5" customWidth="1"/>
    <col min="13059" max="13059" width="4.44140625" customWidth="1"/>
    <col min="13060" max="13060" width="11.5546875" customWidth="1"/>
    <col min="13061" max="13061" width="11.88671875" customWidth="1"/>
    <col min="13062" max="13062" width="9.88671875" customWidth="1"/>
    <col min="13063" max="13063" width="12.5546875" customWidth="1"/>
    <col min="13064" max="13064" width="11.5546875" customWidth="1"/>
    <col min="13065" max="13065" width="12.33203125" customWidth="1"/>
    <col min="13066" max="13066" width="12.44140625" customWidth="1"/>
    <col min="13070" max="13070" width="10.109375" customWidth="1"/>
    <col min="13313" max="13313" width="66" customWidth="1"/>
    <col min="13314" max="13314" width="5" customWidth="1"/>
    <col min="13315" max="13315" width="4.44140625" customWidth="1"/>
    <col min="13316" max="13316" width="11.5546875" customWidth="1"/>
    <col min="13317" max="13317" width="11.88671875" customWidth="1"/>
    <col min="13318" max="13318" width="9.88671875" customWidth="1"/>
    <col min="13319" max="13319" width="12.5546875" customWidth="1"/>
    <col min="13320" max="13320" width="11.5546875" customWidth="1"/>
    <col min="13321" max="13321" width="12.33203125" customWidth="1"/>
    <col min="13322" max="13322" width="12.44140625" customWidth="1"/>
    <col min="13326" max="13326" width="10.109375" customWidth="1"/>
    <col min="13569" max="13569" width="66" customWidth="1"/>
    <col min="13570" max="13570" width="5" customWidth="1"/>
    <col min="13571" max="13571" width="4.44140625" customWidth="1"/>
    <col min="13572" max="13572" width="11.5546875" customWidth="1"/>
    <col min="13573" max="13573" width="11.88671875" customWidth="1"/>
    <col min="13574" max="13574" width="9.88671875" customWidth="1"/>
    <col min="13575" max="13575" width="12.5546875" customWidth="1"/>
    <col min="13576" max="13576" width="11.5546875" customWidth="1"/>
    <col min="13577" max="13577" width="12.33203125" customWidth="1"/>
    <col min="13578" max="13578" width="12.44140625" customWidth="1"/>
    <col min="13582" max="13582" width="10.109375" customWidth="1"/>
    <col min="13825" max="13825" width="66" customWidth="1"/>
    <col min="13826" max="13826" width="5" customWidth="1"/>
    <col min="13827" max="13827" width="4.44140625" customWidth="1"/>
    <col min="13828" max="13828" width="11.5546875" customWidth="1"/>
    <col min="13829" max="13829" width="11.88671875" customWidth="1"/>
    <col min="13830" max="13830" width="9.88671875" customWidth="1"/>
    <col min="13831" max="13831" width="12.5546875" customWidth="1"/>
    <col min="13832" max="13832" width="11.5546875" customWidth="1"/>
    <col min="13833" max="13833" width="12.33203125" customWidth="1"/>
    <col min="13834" max="13834" width="12.44140625" customWidth="1"/>
    <col min="13838" max="13838" width="10.109375" customWidth="1"/>
    <col min="14081" max="14081" width="66" customWidth="1"/>
    <col min="14082" max="14082" width="5" customWidth="1"/>
    <col min="14083" max="14083" width="4.44140625" customWidth="1"/>
    <col min="14084" max="14084" width="11.5546875" customWidth="1"/>
    <col min="14085" max="14085" width="11.88671875" customWidth="1"/>
    <col min="14086" max="14086" width="9.88671875" customWidth="1"/>
    <col min="14087" max="14087" width="12.5546875" customWidth="1"/>
    <col min="14088" max="14088" width="11.5546875" customWidth="1"/>
    <col min="14089" max="14089" width="12.33203125" customWidth="1"/>
    <col min="14090" max="14090" width="12.44140625" customWidth="1"/>
    <col min="14094" max="14094" width="10.109375" customWidth="1"/>
    <col min="14337" max="14337" width="66" customWidth="1"/>
    <col min="14338" max="14338" width="5" customWidth="1"/>
    <col min="14339" max="14339" width="4.44140625" customWidth="1"/>
    <col min="14340" max="14340" width="11.5546875" customWidth="1"/>
    <col min="14341" max="14341" width="11.88671875" customWidth="1"/>
    <col min="14342" max="14342" width="9.88671875" customWidth="1"/>
    <col min="14343" max="14343" width="12.5546875" customWidth="1"/>
    <col min="14344" max="14344" width="11.5546875" customWidth="1"/>
    <col min="14345" max="14345" width="12.33203125" customWidth="1"/>
    <col min="14346" max="14346" width="12.44140625" customWidth="1"/>
    <col min="14350" max="14350" width="10.109375" customWidth="1"/>
    <col min="14593" max="14593" width="66" customWidth="1"/>
    <col min="14594" max="14594" width="5" customWidth="1"/>
    <col min="14595" max="14595" width="4.44140625" customWidth="1"/>
    <col min="14596" max="14596" width="11.5546875" customWidth="1"/>
    <col min="14597" max="14597" width="11.88671875" customWidth="1"/>
    <col min="14598" max="14598" width="9.88671875" customWidth="1"/>
    <col min="14599" max="14599" width="12.5546875" customWidth="1"/>
    <col min="14600" max="14600" width="11.5546875" customWidth="1"/>
    <col min="14601" max="14601" width="12.33203125" customWidth="1"/>
    <col min="14602" max="14602" width="12.44140625" customWidth="1"/>
    <col min="14606" max="14606" width="10.109375" customWidth="1"/>
    <col min="14849" max="14849" width="66" customWidth="1"/>
    <col min="14850" max="14850" width="5" customWidth="1"/>
    <col min="14851" max="14851" width="4.44140625" customWidth="1"/>
    <col min="14852" max="14852" width="11.5546875" customWidth="1"/>
    <col min="14853" max="14853" width="11.88671875" customWidth="1"/>
    <col min="14854" max="14854" width="9.88671875" customWidth="1"/>
    <col min="14855" max="14855" width="12.5546875" customWidth="1"/>
    <col min="14856" max="14856" width="11.5546875" customWidth="1"/>
    <col min="14857" max="14857" width="12.33203125" customWidth="1"/>
    <col min="14858" max="14858" width="12.44140625" customWidth="1"/>
    <col min="14862" max="14862" width="10.109375" customWidth="1"/>
    <col min="15105" max="15105" width="66" customWidth="1"/>
    <col min="15106" max="15106" width="5" customWidth="1"/>
    <col min="15107" max="15107" width="4.44140625" customWidth="1"/>
    <col min="15108" max="15108" width="11.5546875" customWidth="1"/>
    <col min="15109" max="15109" width="11.88671875" customWidth="1"/>
    <col min="15110" max="15110" width="9.88671875" customWidth="1"/>
    <col min="15111" max="15111" width="12.5546875" customWidth="1"/>
    <col min="15112" max="15112" width="11.5546875" customWidth="1"/>
    <col min="15113" max="15113" width="12.33203125" customWidth="1"/>
    <col min="15114" max="15114" width="12.44140625" customWidth="1"/>
    <col min="15118" max="15118" width="10.109375" customWidth="1"/>
    <col min="15361" max="15361" width="66" customWidth="1"/>
    <col min="15362" max="15362" width="5" customWidth="1"/>
    <col min="15363" max="15363" width="4.44140625" customWidth="1"/>
    <col min="15364" max="15364" width="11.5546875" customWidth="1"/>
    <col min="15365" max="15365" width="11.88671875" customWidth="1"/>
    <col min="15366" max="15366" width="9.88671875" customWidth="1"/>
    <col min="15367" max="15367" width="12.5546875" customWidth="1"/>
    <col min="15368" max="15368" width="11.5546875" customWidth="1"/>
    <col min="15369" max="15369" width="12.33203125" customWidth="1"/>
    <col min="15370" max="15370" width="12.44140625" customWidth="1"/>
    <col min="15374" max="15374" width="10.109375" customWidth="1"/>
    <col min="15617" max="15617" width="66" customWidth="1"/>
    <col min="15618" max="15618" width="5" customWidth="1"/>
    <col min="15619" max="15619" width="4.44140625" customWidth="1"/>
    <col min="15620" max="15620" width="11.5546875" customWidth="1"/>
    <col min="15621" max="15621" width="11.88671875" customWidth="1"/>
    <col min="15622" max="15622" width="9.88671875" customWidth="1"/>
    <col min="15623" max="15623" width="12.5546875" customWidth="1"/>
    <col min="15624" max="15624" width="11.5546875" customWidth="1"/>
    <col min="15625" max="15625" width="12.33203125" customWidth="1"/>
    <col min="15626" max="15626" width="12.44140625" customWidth="1"/>
    <col min="15630" max="15630" width="10.109375" customWidth="1"/>
    <col min="15873" max="15873" width="66" customWidth="1"/>
    <col min="15874" max="15874" width="5" customWidth="1"/>
    <col min="15875" max="15875" width="4.44140625" customWidth="1"/>
    <col min="15876" max="15876" width="11.5546875" customWidth="1"/>
    <col min="15877" max="15877" width="11.88671875" customWidth="1"/>
    <col min="15878" max="15878" width="9.88671875" customWidth="1"/>
    <col min="15879" max="15879" width="12.5546875" customWidth="1"/>
    <col min="15880" max="15880" width="11.5546875" customWidth="1"/>
    <col min="15881" max="15881" width="12.33203125" customWidth="1"/>
    <col min="15882" max="15882" width="12.44140625" customWidth="1"/>
    <col min="15886" max="15886" width="10.109375" customWidth="1"/>
    <col min="16129" max="16129" width="66" customWidth="1"/>
    <col min="16130" max="16130" width="5" customWidth="1"/>
    <col min="16131" max="16131" width="4.44140625" customWidth="1"/>
    <col min="16132" max="16132" width="11.5546875" customWidth="1"/>
    <col min="16133" max="16133" width="11.88671875" customWidth="1"/>
    <col min="16134" max="16134" width="9.88671875" customWidth="1"/>
    <col min="16135" max="16135" width="12.5546875" customWidth="1"/>
    <col min="16136" max="16136" width="11.5546875" customWidth="1"/>
    <col min="16137" max="16137" width="12.33203125" customWidth="1"/>
    <col min="16138" max="16138" width="12.44140625" customWidth="1"/>
    <col min="16142" max="16142" width="10.109375" customWidth="1"/>
  </cols>
  <sheetData>
    <row r="1" spans="1:14" s="1" customFormat="1" ht="15" customHeight="1" x14ac:dyDescent="0.25">
      <c r="H1" s="95" t="s">
        <v>491</v>
      </c>
      <c r="I1" s="95"/>
      <c r="J1" s="95"/>
      <c r="K1" s="194"/>
    </row>
    <row r="2" spans="1:14" s="1" customFormat="1" ht="24" customHeight="1" x14ac:dyDescent="0.25">
      <c r="G2" s="194"/>
      <c r="H2" s="95"/>
      <c r="I2" s="95"/>
      <c r="J2" s="95"/>
      <c r="K2" s="194"/>
    </row>
    <row r="3" spans="1:14" s="1" customFormat="1" ht="0.75" customHeight="1" x14ac:dyDescent="0.25">
      <c r="G3" s="194"/>
      <c r="H3" s="95"/>
      <c r="I3" s="95"/>
      <c r="J3" s="95"/>
      <c r="K3" s="194"/>
    </row>
    <row r="4" spans="1:14" s="1" customFormat="1" ht="13.8" x14ac:dyDescent="0.25">
      <c r="A4" s="5" t="s">
        <v>118</v>
      </c>
      <c r="B4" s="5"/>
      <c r="C4" s="5"/>
      <c r="D4" s="5"/>
      <c r="E4" s="5"/>
      <c r="F4" s="5"/>
      <c r="G4" s="5"/>
      <c r="H4" s="5"/>
      <c r="I4" s="5"/>
      <c r="J4" s="5"/>
      <c r="K4" s="99"/>
      <c r="L4" s="99"/>
      <c r="M4" s="99"/>
      <c r="N4" s="99"/>
    </row>
    <row r="5" spans="1:14" s="1" customFormat="1" ht="13.8" x14ac:dyDescent="0.25">
      <c r="A5" s="96" t="str">
        <f>IF([2]ЗАПОЛНИТЬ!$F$7=1,CONCATENATE([2]шапки!A2),CONCATENATE([2]шапки!A2,[2]шапки!C2))</f>
        <v>про надходження та використання коштів загального фонду (форма      №2д,</v>
      </c>
      <c r="B5" s="96"/>
      <c r="C5" s="96"/>
      <c r="D5" s="96"/>
      <c r="E5" s="96"/>
      <c r="F5" s="96"/>
      <c r="G5" s="97" t="str">
        <f>IF([2]ЗАПОЛНИТЬ!$F$7=1,[2]шапки!C2,[2]шапки!D2)</f>
        <v xml:space="preserve">      №2м)</v>
      </c>
      <c r="H5" s="99" t="str">
        <f>IF([2]ЗАПОЛНИТЬ!$F$7=1,[2]шапки!D2,"")</f>
        <v/>
      </c>
      <c r="I5" s="99"/>
      <c r="J5" s="99"/>
      <c r="K5" s="99"/>
      <c r="L5" s="99"/>
      <c r="M5" s="99"/>
      <c r="N5" s="99"/>
    </row>
    <row r="6" spans="1:14" s="1" customFormat="1" ht="13.8" x14ac:dyDescent="0.25">
      <c r="A6" s="5" t="str">
        <f>CONCATENATE("за ",[2]ЗАПОЛНИТЬ!$B$17," ",[2]ЗАПОЛНИТЬ!$C$17)</f>
        <v>за І квартал 2016 р.</v>
      </c>
      <c r="B6" s="5"/>
      <c r="C6" s="5"/>
      <c r="D6" s="5"/>
      <c r="E6" s="5"/>
      <c r="F6" s="5"/>
      <c r="G6" s="5"/>
      <c r="H6" s="5"/>
      <c r="I6" s="5"/>
      <c r="J6" s="5"/>
    </row>
    <row r="7" spans="1:14" s="21" customFormat="1" ht="9" customHeight="1" x14ac:dyDescent="0.2">
      <c r="J7" s="338" t="s">
        <v>2</v>
      </c>
    </row>
    <row r="8" spans="1:14" s="21" customFormat="1" ht="6.75" hidden="1" customHeight="1" x14ac:dyDescent="0.2">
      <c r="J8" s="588"/>
    </row>
    <row r="9" spans="1:14" s="21" customFormat="1" ht="12" x14ac:dyDescent="0.25">
      <c r="A9" s="196" t="s">
        <v>3</v>
      </c>
      <c r="B9" s="104" t="str">
        <f>[2]ЗАПОЛНИТЬ!B3</f>
        <v>Вдділ освіти Амур -Нижньодніпровської у м.Дніпропетровську ради</v>
      </c>
      <c r="C9" s="104"/>
      <c r="D9" s="104"/>
      <c r="E9" s="104"/>
      <c r="F9" s="104"/>
      <c r="G9" s="104"/>
      <c r="H9" s="104"/>
      <c r="I9" s="198" t="s">
        <v>4</v>
      </c>
      <c r="J9" s="339" t="str">
        <f>[2]ЗАПОЛНИТЬ!B13</f>
        <v>02142187</v>
      </c>
      <c r="K9" s="207"/>
      <c r="L9" s="199"/>
    </row>
    <row r="10" spans="1:14" s="21" customFormat="1" ht="11.25" customHeight="1" x14ac:dyDescent="0.2">
      <c r="A10" s="107" t="s">
        <v>5</v>
      </c>
      <c r="B10" s="108" t="str">
        <f>[2]ЗАПОЛНИТЬ!B5</f>
        <v>49023,м. Дніпропетровськ АНД район,пр.Мануйлівський, 31</v>
      </c>
      <c r="C10" s="108"/>
      <c r="D10" s="108"/>
      <c r="E10" s="108"/>
      <c r="F10" s="108"/>
      <c r="G10" s="108"/>
      <c r="H10" s="108"/>
      <c r="I10" s="21" t="s">
        <v>492</v>
      </c>
      <c r="J10" s="589">
        <f>[2]ЗАПОЛНИТЬ!B14</f>
        <v>12110136300</v>
      </c>
      <c r="K10" s="207"/>
      <c r="L10" s="107"/>
    </row>
    <row r="11" spans="1:14" s="21" customFormat="1" ht="11.25" customHeight="1" x14ac:dyDescent="0.25">
      <c r="A11" s="7" t="s">
        <v>6</v>
      </c>
      <c r="B11" s="358" t="str">
        <f>[2]ЗАПОЛНИТЬ!D15</f>
        <v>Орган місцевого самоврядування</v>
      </c>
      <c r="C11" s="358"/>
      <c r="D11" s="358"/>
      <c r="E11" s="358"/>
      <c r="F11" s="358"/>
      <c r="G11" s="358"/>
      <c r="H11" s="358"/>
      <c r="I11" s="21" t="s">
        <v>493</v>
      </c>
      <c r="J11" s="589">
        <f>[2]ЗАПОЛНИТЬ!B15</f>
        <v>420</v>
      </c>
      <c r="K11" s="207"/>
      <c r="L11" s="107"/>
    </row>
    <row r="12" spans="1:14" s="21" customFormat="1" ht="11.4" x14ac:dyDescent="0.2">
      <c r="A12" s="110" t="s">
        <v>119</v>
      </c>
      <c r="B12" s="110"/>
      <c r="C12" s="110"/>
      <c r="D12" s="119" t="str">
        <f>[2]ЗАПОЛНИТЬ!H9</f>
        <v>-</v>
      </c>
      <c r="E12" s="118" t="str">
        <f>IF(D12&gt;0,VLOOKUP(D12,'[2]ДовидникКВК(ГОС)'!A$1:B$65536,2,FALSE),"")</f>
        <v>-</v>
      </c>
      <c r="F12" s="118"/>
      <c r="G12" s="118"/>
      <c r="H12" s="118"/>
      <c r="K12" s="204"/>
      <c r="L12" s="199"/>
    </row>
    <row r="13" spans="1:14" s="21" customFormat="1" ht="16.2" x14ac:dyDescent="0.35">
      <c r="A13" s="110" t="s">
        <v>120</v>
      </c>
      <c r="B13" s="110"/>
      <c r="C13" s="110"/>
      <c r="D13" s="590"/>
      <c r="E13" s="591"/>
      <c r="F13" s="591"/>
      <c r="G13" s="591"/>
      <c r="H13" s="591"/>
      <c r="I13" s="591"/>
      <c r="J13" s="591"/>
      <c r="K13" s="207"/>
      <c r="L13" s="199"/>
    </row>
    <row r="14" spans="1:14" s="21" customFormat="1" ht="10.199999999999999" x14ac:dyDescent="0.2">
      <c r="A14" s="110" t="s">
        <v>8</v>
      </c>
      <c r="B14" s="110"/>
      <c r="C14" s="110"/>
      <c r="D14" s="201" t="str">
        <f>[2]ЗАПОЛНИТЬ!H10</f>
        <v>10</v>
      </c>
      <c r="E14" s="118" t="str">
        <f>[2]ЗАПОЛНИТЬ!I10</f>
        <v>Орган з питань освіти та науки, молоді</v>
      </c>
      <c r="F14" s="118"/>
      <c r="G14" s="118"/>
      <c r="H14" s="118"/>
      <c r="I14" s="118"/>
      <c r="J14" s="118"/>
      <c r="K14" s="207"/>
      <c r="L14" s="199"/>
    </row>
    <row r="15" spans="1:14" s="21" customFormat="1" ht="33.75" customHeight="1" x14ac:dyDescent="0.35">
      <c r="A15" s="110" t="s">
        <v>121</v>
      </c>
      <c r="B15" s="110"/>
      <c r="C15" s="110"/>
      <c r="D15" s="119"/>
      <c r="E15" s="592" t="s">
        <v>122</v>
      </c>
      <c r="F15" s="592"/>
      <c r="G15" s="592"/>
      <c r="H15" s="592"/>
      <c r="I15" s="592"/>
      <c r="J15" s="592"/>
      <c r="K15" s="207"/>
      <c r="L15" s="199"/>
    </row>
    <row r="16" spans="1:14" s="21" customFormat="1" ht="10.199999999999999" x14ac:dyDescent="0.2">
      <c r="A16" s="122" t="s">
        <v>249</v>
      </c>
    </row>
    <row r="17" spans="1:12" s="21" customFormat="1" ht="10.199999999999999" x14ac:dyDescent="0.2">
      <c r="A17" s="122" t="s">
        <v>10</v>
      </c>
    </row>
    <row r="18" spans="1:12" s="21" customFormat="1" ht="3" customHeight="1" thickBot="1" x14ac:dyDescent="0.25">
      <c r="A18" s="346"/>
      <c r="B18" s="346"/>
      <c r="C18" s="346"/>
      <c r="D18" s="346"/>
      <c r="E18" s="346"/>
      <c r="F18" s="346"/>
      <c r="G18" s="346"/>
      <c r="H18" s="346"/>
      <c r="I18" s="346"/>
      <c r="J18" s="346"/>
      <c r="K18" s="346"/>
      <c r="L18" s="346"/>
    </row>
    <row r="19" spans="1:12" s="21" customFormat="1" ht="11.25" customHeight="1" thickTop="1" thickBot="1" x14ac:dyDescent="0.25">
      <c r="A19" s="29" t="s">
        <v>124</v>
      </c>
      <c r="B19" s="75" t="s">
        <v>235</v>
      </c>
      <c r="C19" s="29" t="s">
        <v>13</v>
      </c>
      <c r="D19" s="75" t="s">
        <v>126</v>
      </c>
      <c r="E19" s="75" t="s">
        <v>251</v>
      </c>
      <c r="F19" s="76" t="s">
        <v>127</v>
      </c>
      <c r="G19" s="76" t="s">
        <v>238</v>
      </c>
      <c r="H19" s="76" t="s">
        <v>132</v>
      </c>
      <c r="I19" s="76" t="s">
        <v>133</v>
      </c>
      <c r="J19" s="75" t="s">
        <v>134</v>
      </c>
    </row>
    <row r="20" spans="1:12" s="21" customFormat="1" ht="11.4" thickTop="1" thickBot="1" x14ac:dyDescent="0.25">
      <c r="A20" s="29"/>
      <c r="B20" s="75"/>
      <c r="C20" s="29"/>
      <c r="D20" s="75"/>
      <c r="E20" s="75"/>
      <c r="F20" s="76"/>
      <c r="G20" s="76"/>
      <c r="H20" s="76"/>
      <c r="I20" s="76"/>
      <c r="J20" s="75"/>
    </row>
    <row r="21" spans="1:12" s="21" customFormat="1" ht="11.4" thickTop="1" thickBot="1" x14ac:dyDescent="0.25">
      <c r="A21" s="29"/>
      <c r="B21" s="75"/>
      <c r="C21" s="29"/>
      <c r="D21" s="75"/>
      <c r="E21" s="75"/>
      <c r="F21" s="76"/>
      <c r="G21" s="76"/>
      <c r="H21" s="76"/>
      <c r="I21" s="76"/>
      <c r="J21" s="75"/>
    </row>
    <row r="22" spans="1:12" s="21" customFormat="1" ht="11.4" thickTop="1" thickBot="1" x14ac:dyDescent="0.25">
      <c r="A22" s="78">
        <v>1</v>
      </c>
      <c r="B22" s="78">
        <v>2</v>
      </c>
      <c r="C22" s="78">
        <v>3</v>
      </c>
      <c r="D22" s="78">
        <v>4</v>
      </c>
      <c r="E22" s="78">
        <v>5</v>
      </c>
      <c r="F22" s="78">
        <v>6</v>
      </c>
      <c r="G22" s="78">
        <v>7</v>
      </c>
      <c r="H22" s="78">
        <v>8</v>
      </c>
      <c r="I22" s="78">
        <v>9</v>
      </c>
      <c r="J22" s="78">
        <v>10</v>
      </c>
    </row>
    <row r="23" spans="1:12" s="21" customFormat="1" ht="11.4" thickTop="1" thickBot="1" x14ac:dyDescent="0.25">
      <c r="A23" s="64" t="s">
        <v>253</v>
      </c>
      <c r="B23" s="64" t="s">
        <v>144</v>
      </c>
      <c r="C23" s="128" t="s">
        <v>145</v>
      </c>
      <c r="D23" s="129">
        <v>73370688</v>
      </c>
      <c r="E23" s="129">
        <v>43596805</v>
      </c>
      <c r="F23" s="129">
        <f>SUM([2]Ф.2.1:Ф.2.50!F23)</f>
        <v>0</v>
      </c>
      <c r="G23" s="129">
        <f>G24</f>
        <v>36559078.619999997</v>
      </c>
      <c r="H23" s="129">
        <f>H25+H31+H33+H34+H35+H37+H57+H58</f>
        <v>36532627.579999998</v>
      </c>
      <c r="I23" s="129">
        <f>I24</f>
        <v>36560773.289999999</v>
      </c>
      <c r="J23" s="129">
        <v>26451.040000000001</v>
      </c>
    </row>
    <row r="24" spans="1:12" s="21" customFormat="1" ht="21.6" thickTop="1" thickBot="1" x14ac:dyDescent="0.25">
      <c r="A24" s="125" t="s">
        <v>494</v>
      </c>
      <c r="B24" s="64">
        <v>2000</v>
      </c>
      <c r="C24" s="128" t="s">
        <v>147</v>
      </c>
      <c r="D24" s="129">
        <v>73370688</v>
      </c>
      <c r="E24" s="129">
        <f>SUM([2]Ф.2.1:Ф.2.50!E24)</f>
        <v>0</v>
      </c>
      <c r="F24" s="129">
        <f>SUM([2]Ф.2.1:Ф.2.50!F24)</f>
        <v>0</v>
      </c>
      <c r="G24" s="129">
        <f>G25+G30+G54+G58</f>
        <v>36559078.619999997</v>
      </c>
      <c r="H24" s="129">
        <f>H25+H30+H54+H58</f>
        <v>36532627.579999998</v>
      </c>
      <c r="I24" s="129">
        <f>I25+I30+I54+I58</f>
        <v>36560773.289999999</v>
      </c>
      <c r="J24" s="129">
        <v>26451.040000000001</v>
      </c>
    </row>
    <row r="25" spans="1:12" s="21" customFormat="1" ht="11.4" thickTop="1" thickBot="1" x14ac:dyDescent="0.25">
      <c r="A25" s="133" t="s">
        <v>161</v>
      </c>
      <c r="B25" s="64">
        <v>2100</v>
      </c>
      <c r="C25" s="128" t="s">
        <v>149</v>
      </c>
      <c r="D25" s="129">
        <v>48520974</v>
      </c>
      <c r="E25" s="129">
        <f>SUM([2]Ф.2.1:Ф.2.50!E25)</f>
        <v>0</v>
      </c>
      <c r="F25" s="129">
        <f>SUM([2]Ф.2.1:Ф.2.50!F25)</f>
        <v>0</v>
      </c>
      <c r="G25" s="129">
        <f>G26+G29</f>
        <v>28737734.539999999</v>
      </c>
      <c r="H25" s="129">
        <f>H27+H29</f>
        <v>28737302.629999999</v>
      </c>
      <c r="I25" s="129">
        <f>I26+I29</f>
        <v>28737734.539999999</v>
      </c>
      <c r="J25" s="129">
        <v>431.91</v>
      </c>
    </row>
    <row r="26" spans="1:12" s="21" customFormat="1" ht="11.4" thickTop="1" thickBot="1" x14ac:dyDescent="0.25">
      <c r="A26" s="134" t="s">
        <v>163</v>
      </c>
      <c r="B26" s="135">
        <v>2110</v>
      </c>
      <c r="C26" s="216" t="s">
        <v>151</v>
      </c>
      <c r="D26" s="129">
        <v>39739590</v>
      </c>
      <c r="E26" s="129">
        <v>25145643</v>
      </c>
      <c r="F26" s="129">
        <f>SUM([2]Ф.2.1:Ф.2.50!F26)</f>
        <v>0</v>
      </c>
      <c r="G26" s="129">
        <f>[2]Ф.2.1!G27+[2]Ф.2.2!G27+[2]Ф.2.3!G27+[2]Ф.2.4!G27+[2]Ф.25!G27+[2]Ф.26!G27+[2]Ф.31!G27</f>
        <v>23508874.400000002</v>
      </c>
      <c r="H26" s="129">
        <f>H27</f>
        <v>23508442.489999998</v>
      </c>
      <c r="I26" s="129">
        <f>I27</f>
        <v>23508874.399999999</v>
      </c>
      <c r="J26" s="129">
        <v>431.91</v>
      </c>
    </row>
    <row r="27" spans="1:12" s="21" customFormat="1" ht="11.4" thickTop="1" thickBot="1" x14ac:dyDescent="0.25">
      <c r="A27" s="136" t="s">
        <v>164</v>
      </c>
      <c r="B27" s="125">
        <v>2111</v>
      </c>
      <c r="C27" s="248" t="s">
        <v>153</v>
      </c>
      <c r="D27" s="129">
        <v>39739590</v>
      </c>
      <c r="E27" s="129">
        <f>SUM([2]Ф.2.1:Ф.2.50!E27)</f>
        <v>0</v>
      </c>
      <c r="F27" s="129">
        <f>SUM([2]Ф.2.1:Ф.2.50!F27)</f>
        <v>0</v>
      </c>
      <c r="G27" s="129">
        <f>G26</f>
        <v>23508874.400000002</v>
      </c>
      <c r="H27" s="129">
        <v>23508442.489999998</v>
      </c>
      <c r="I27" s="129">
        <v>23508874.399999999</v>
      </c>
      <c r="J27" s="129">
        <v>431.91</v>
      </c>
    </row>
    <row r="28" spans="1:12" s="21" customFormat="1" ht="11.4" thickTop="1" thickBot="1" x14ac:dyDescent="0.25">
      <c r="A28" s="136" t="s">
        <v>165</v>
      </c>
      <c r="B28" s="125">
        <v>2112</v>
      </c>
      <c r="C28" s="248" t="s">
        <v>155</v>
      </c>
      <c r="D28" s="129">
        <f>SUM([2]Ф.2.1:Ф.2.50!D28)</f>
        <v>0</v>
      </c>
      <c r="E28" s="129">
        <f>SUM([2]Ф.2.1:Ф.2.50!E28)</f>
        <v>0</v>
      </c>
      <c r="F28" s="129">
        <f>SUM([2]Ф.2.1:Ф.2.50!F28)</f>
        <v>0</v>
      </c>
      <c r="G28" s="129">
        <f>SUM([2]Ф.2.1:Ф.2.50!G28)</f>
        <v>0</v>
      </c>
      <c r="H28" s="129">
        <f>SUM([2]Ф.2.1:Ф.2.50!H28)</f>
        <v>0</v>
      </c>
      <c r="I28" s="129">
        <f>SUM([2]Ф.2.1:Ф.2.50!I28)</f>
        <v>0</v>
      </c>
      <c r="J28" s="129">
        <f>SUM([2]Ф.2.1:Ф.2.50!J28)</f>
        <v>0</v>
      </c>
    </row>
    <row r="29" spans="1:12" s="21" customFormat="1" ht="11.4" thickTop="1" thickBot="1" x14ac:dyDescent="0.25">
      <c r="A29" s="137" t="s">
        <v>166</v>
      </c>
      <c r="B29" s="135">
        <v>2120</v>
      </c>
      <c r="C29" s="216" t="s">
        <v>157</v>
      </c>
      <c r="D29" s="129">
        <v>8781384</v>
      </c>
      <c r="E29" s="129">
        <v>5532239</v>
      </c>
      <c r="F29" s="129">
        <f>SUM([2]Ф.2.1:Ф.2.50!F29)</f>
        <v>0</v>
      </c>
      <c r="G29" s="129">
        <f>[2]Ф.2.1!G29+[2]Ф.2.2!G29+[2]Ф.2.3!G29+[2]Ф.2.4!G29+[2]Ф.25!G29+[2]Ф.26!G29+[2]Ф.31!G29</f>
        <v>5228860.1399999987</v>
      </c>
      <c r="H29" s="129">
        <v>5228860.1399999997</v>
      </c>
      <c r="I29" s="129">
        <v>5228860.1399999997</v>
      </c>
      <c r="J29" s="129">
        <f>SUM([2]Ф.2.1:Ф.2.50!J29)</f>
        <v>0</v>
      </c>
    </row>
    <row r="30" spans="1:12" s="21" customFormat="1" ht="11.25" customHeight="1" thickTop="1" thickBot="1" x14ac:dyDescent="0.25">
      <c r="A30" s="138" t="s">
        <v>167</v>
      </c>
      <c r="B30" s="64">
        <v>2200</v>
      </c>
      <c r="C30" s="128" t="s">
        <v>160</v>
      </c>
      <c r="D30" s="129">
        <v>24824548</v>
      </c>
      <c r="E30" s="129">
        <f>SUM([2]Ф.2.1:Ф.2.50!E30)</f>
        <v>0</v>
      </c>
      <c r="F30" s="129">
        <f>SUM([2]Ф.2.1:Ф.2.50!F30)</f>
        <v>0</v>
      </c>
      <c r="G30" s="129">
        <f>G31+G33+G34+G35+G37</f>
        <v>7819123.4699999997</v>
      </c>
      <c r="H30" s="129">
        <f>H31+H33+H34+H35+H37</f>
        <v>7793104.3399999999</v>
      </c>
      <c r="I30" s="129">
        <f>I31+I32+I33+I34+I35+I37</f>
        <v>7820818.1399999997</v>
      </c>
      <c r="J30" s="129">
        <f>J34+J37</f>
        <v>26019.129999999997</v>
      </c>
    </row>
    <row r="31" spans="1:12" s="21" customFormat="1" ht="12" customHeight="1" thickTop="1" thickBot="1" x14ac:dyDescent="0.25">
      <c r="A31" s="134" t="s">
        <v>168</v>
      </c>
      <c r="B31" s="135">
        <v>2210</v>
      </c>
      <c r="C31" s="216" t="s">
        <v>162</v>
      </c>
      <c r="D31" s="129">
        <v>45988</v>
      </c>
      <c r="E31" s="129">
        <f>SUM([2]Ф.2.1:Ф.2.50!E31)</f>
        <v>0</v>
      </c>
      <c r="F31" s="129">
        <f>SUM([2]Ф.2.1:Ф.2.50!F31)</f>
        <v>0</v>
      </c>
      <c r="G31" s="129">
        <v>6102</v>
      </c>
      <c r="H31" s="129">
        <v>6102</v>
      </c>
      <c r="I31" s="129">
        <v>32888.97</v>
      </c>
      <c r="J31" s="129">
        <f>SUM([2]Ф.2.1:Ф.2.50!J31)</f>
        <v>0</v>
      </c>
    </row>
    <row r="32" spans="1:12" s="21" customFormat="1" ht="11.4" thickTop="1" thickBot="1" x14ac:dyDescent="0.25">
      <c r="A32" s="134" t="s">
        <v>169</v>
      </c>
      <c r="B32" s="135">
        <v>2220</v>
      </c>
      <c r="C32" s="135">
        <v>100</v>
      </c>
      <c r="D32" s="129">
        <f>SUM([2]Ф.2.1:Ф.2.50!D32)</f>
        <v>0</v>
      </c>
      <c r="E32" s="129">
        <f>SUM([2]Ф.2.1:Ф.2.50!E32)</f>
        <v>0</v>
      </c>
      <c r="F32" s="129">
        <f>SUM([2]Ф.2.1:Ф.2.50!F32)</f>
        <v>0</v>
      </c>
      <c r="G32" s="129">
        <f>SUM([2]Ф.2.1:Ф.2.50!G32)</f>
        <v>0</v>
      </c>
      <c r="H32" s="129">
        <f>SUM([2]Ф.2.1:Ф.2.50!H32)</f>
        <v>0</v>
      </c>
      <c r="I32" s="129">
        <v>926.83</v>
      </c>
      <c r="J32" s="129">
        <f>SUM([2]Ф.2.1:Ф.2.50!J32)</f>
        <v>0</v>
      </c>
    </row>
    <row r="33" spans="1:10" s="21" customFormat="1" ht="11.4" thickTop="1" thickBot="1" x14ac:dyDescent="0.25">
      <c r="A33" s="134" t="s">
        <v>170</v>
      </c>
      <c r="B33" s="135">
        <v>2230</v>
      </c>
      <c r="C33" s="135">
        <v>110</v>
      </c>
      <c r="D33" s="129">
        <v>9028807</v>
      </c>
      <c r="E33" s="129">
        <f>SUM([2]Ф.2.1:Ф.2.50!E33)</f>
        <v>4308334</v>
      </c>
      <c r="F33" s="129">
        <f>SUM([2]Ф.2.1:Ф.2.50!F33)</f>
        <v>0</v>
      </c>
      <c r="G33" s="129">
        <v>3870282.53</v>
      </c>
      <c r="H33" s="129">
        <v>3870282.53</v>
      </c>
      <c r="I33" s="129">
        <v>3870282.53</v>
      </c>
      <c r="J33" s="129">
        <f>SUM([2]Ф.2.1:Ф.2.50!J33)</f>
        <v>0</v>
      </c>
    </row>
    <row r="34" spans="1:10" s="21" customFormat="1" ht="11.4" thickTop="1" thickBot="1" x14ac:dyDescent="0.25">
      <c r="A34" s="134" t="s">
        <v>171</v>
      </c>
      <c r="B34" s="135">
        <v>2240</v>
      </c>
      <c r="C34" s="135">
        <v>120</v>
      </c>
      <c r="D34" s="129">
        <v>649700</v>
      </c>
      <c r="E34" s="129">
        <f>SUM([2]Ф.2.1:Ф.2.50!E34)</f>
        <v>0</v>
      </c>
      <c r="F34" s="129">
        <f>SUM([2]Ф.2.1:Ф.2.50!F34)</f>
        <v>0</v>
      </c>
      <c r="G34" s="129">
        <f>[2]Ф.2.1!G34+[2]Ф.2.2!G34+[2]Ф.2.3!G34+[2]Ф.2.4!G34+[2]Ф.25!G34+[2]Ф.26!G34+[2]Ф.27!G34+[2]Ф.31!G34</f>
        <v>225203.56999999998</v>
      </c>
      <c r="H34" s="129">
        <v>223815.49</v>
      </c>
      <c r="I34" s="129">
        <v>223815.49</v>
      </c>
      <c r="J34" s="129">
        <v>1388.08</v>
      </c>
    </row>
    <row r="35" spans="1:10" s="21" customFormat="1" ht="11.4" thickTop="1" thickBot="1" x14ac:dyDescent="0.25">
      <c r="A35" s="134" t="s">
        <v>172</v>
      </c>
      <c r="B35" s="135">
        <v>2250</v>
      </c>
      <c r="C35" s="135">
        <v>130</v>
      </c>
      <c r="D35" s="129">
        <v>594</v>
      </c>
      <c r="E35" s="129">
        <f>SUM([2]Ф.2.1:Ф.2.50!E35)</f>
        <v>0</v>
      </c>
      <c r="F35" s="129">
        <f>SUM([2]Ф.2.1:Ф.2.50!F35)</f>
        <v>0</v>
      </c>
      <c r="G35" s="129">
        <v>183</v>
      </c>
      <c r="H35" s="129">
        <v>183</v>
      </c>
      <c r="I35" s="129">
        <v>183</v>
      </c>
      <c r="J35" s="129">
        <f>SUM([2]Ф.2.1:Ф.2.50!J35)</f>
        <v>0</v>
      </c>
    </row>
    <row r="36" spans="1:10" s="21" customFormat="1" ht="11.4" thickTop="1" thickBot="1" x14ac:dyDescent="0.25">
      <c r="A36" s="137" t="s">
        <v>173</v>
      </c>
      <c r="B36" s="135">
        <v>2260</v>
      </c>
      <c r="C36" s="135">
        <v>140</v>
      </c>
      <c r="D36" s="129">
        <f>SUM([2]Ф.2.1:Ф.2.50!D36)</f>
        <v>0</v>
      </c>
      <c r="E36" s="129">
        <f>SUM([2]Ф.2.1:Ф.2.50!E36)</f>
        <v>0</v>
      </c>
      <c r="F36" s="129">
        <f>SUM([2]Ф.2.1:Ф.2.50!F36)</f>
        <v>0</v>
      </c>
      <c r="G36" s="129">
        <f>SUM([2]Ф.2.1:Ф.2.50!G36)</f>
        <v>0</v>
      </c>
      <c r="H36" s="129">
        <f>SUM([2]Ф.2.1:Ф.2.50!H36)</f>
        <v>0</v>
      </c>
      <c r="I36" s="129">
        <f>SUM([2]Ф.2.1:Ф.2.50!I36)</f>
        <v>0</v>
      </c>
      <c r="J36" s="129">
        <f>SUM([2]Ф.2.1:Ф.2.50!J36)</f>
        <v>0</v>
      </c>
    </row>
    <row r="37" spans="1:10" s="21" customFormat="1" ht="11.4" thickTop="1" thickBot="1" x14ac:dyDescent="0.25">
      <c r="A37" s="137" t="s">
        <v>174</v>
      </c>
      <c r="B37" s="135">
        <v>2270</v>
      </c>
      <c r="C37" s="135">
        <v>150</v>
      </c>
      <c r="D37" s="129">
        <v>15099459</v>
      </c>
      <c r="E37" s="129">
        <v>8275209</v>
      </c>
      <c r="F37" s="129">
        <f>SUM([2]Ф.2.1:Ф.2.50!F37)</f>
        <v>0</v>
      </c>
      <c r="G37" s="129">
        <f>G38+G39+G40+G41</f>
        <v>3717352.37</v>
      </c>
      <c r="H37" s="129">
        <f>H38+H39+H40+H41</f>
        <v>3692721.3200000003</v>
      </c>
      <c r="I37" s="129">
        <f>I38+I39+I40+I41</f>
        <v>3692721.3200000003</v>
      </c>
      <c r="J37" s="129">
        <f>J39+J38+J40+J41</f>
        <v>24631.049999999996</v>
      </c>
    </row>
    <row r="38" spans="1:10" s="21" customFormat="1" ht="11.4" thickTop="1" thickBot="1" x14ac:dyDescent="0.25">
      <c r="A38" s="136" t="s">
        <v>175</v>
      </c>
      <c r="B38" s="125">
        <v>2271</v>
      </c>
      <c r="C38" s="125">
        <v>160</v>
      </c>
      <c r="D38" s="129">
        <f>[2]Ф.2.1!D38+[2]Ф.2.2!D38+[2]Ф.2.3!D38+[2]Ф.2.4!D38+[2]Ф.25!D38+[2]Ф.26!D38+[2]Ф.27!D38+[2]Ф.31!D38</f>
        <v>9244168</v>
      </c>
      <c r="E38" s="129">
        <f>SUM([2]Ф.2.1:Ф.2.50!E38)</f>
        <v>0</v>
      </c>
      <c r="F38" s="129">
        <f>SUM([2]Ф.2.1:Ф.2.50!F38)</f>
        <v>0</v>
      </c>
      <c r="G38" s="129">
        <f>[2]Ф.2.1!G38+[2]Ф.2.2!G38+[2]Ф.2.3!G38+[2]Ф.2.4!G38+[2]Ф.25!G38+[2]Ф.26!G38+[2]Ф.31!G38</f>
        <v>2369609.8199999998</v>
      </c>
      <c r="H38" s="129">
        <v>2355631.7400000002</v>
      </c>
      <c r="I38" s="129">
        <v>2355631.7400000002</v>
      </c>
      <c r="J38" s="129">
        <v>13978.08</v>
      </c>
    </row>
    <row r="39" spans="1:10" s="21" customFormat="1" ht="11.4" thickTop="1" thickBot="1" x14ac:dyDescent="0.25">
      <c r="A39" s="136" t="s">
        <v>176</v>
      </c>
      <c r="B39" s="125">
        <v>2272</v>
      </c>
      <c r="C39" s="125">
        <v>170</v>
      </c>
      <c r="D39" s="129">
        <f>[2]Ф.2.1!D39+[2]Ф.2.2!D39+[2]Ф.2.3!D39+[2]Ф.2.4!D39+[2]Ф.25!D39+[2]Ф.26!D39+[2]Ф.27!D39+[2]Ф.31!D39</f>
        <v>467877</v>
      </c>
      <c r="E39" s="129">
        <f>SUM([2]Ф.2.1:Ф.2.50!E39)</f>
        <v>0</v>
      </c>
      <c r="F39" s="129">
        <f>SUM([2]Ф.2.1:Ф.2.50!F39)</f>
        <v>0</v>
      </c>
      <c r="G39" s="129">
        <f>[2]Ф.2.1!G39+[2]Ф.2.2!G39+[2]Ф.2.3!G39+[2]Ф.2.4!G39+[2]Ф.25!G39+[2]Ф.26!G39+[2]Ф.31!G39</f>
        <v>172346.16999999998</v>
      </c>
      <c r="H39" s="129">
        <v>171174.86</v>
      </c>
      <c r="I39" s="129">
        <v>171174.86</v>
      </c>
      <c r="J39" s="129">
        <v>1171.31</v>
      </c>
    </row>
    <row r="40" spans="1:10" s="21" customFormat="1" ht="11.4" thickTop="1" thickBot="1" x14ac:dyDescent="0.25">
      <c r="A40" s="136" t="s">
        <v>177</v>
      </c>
      <c r="B40" s="125">
        <v>2273</v>
      </c>
      <c r="C40" s="125">
        <v>180</v>
      </c>
      <c r="D40" s="129">
        <f>[2]Ф.2.1!D40+[2]Ф.2.2!D40+[2]Ф.2.3!D40+[2]Ф.2.4!D40+[2]Ф.25!D40+[2]Ф.26!D40+[2]Ф.27!D40+[2]Ф.31!D40</f>
        <v>3277244</v>
      </c>
      <c r="E40" s="129">
        <f>SUM([2]Ф.2.1:Ф.2.50!E40)</f>
        <v>0</v>
      </c>
      <c r="F40" s="129">
        <f>SUM([2]Ф.2.1:Ф.2.50!F40)</f>
        <v>0</v>
      </c>
      <c r="G40" s="129">
        <f>[2]Ф.2.1!G40+[2]Ф.2.2!G40+[2]Ф.2.3!G40+[2]Ф.2.4!G40+[2]Ф.25!G40+[2]Ф.26!G40+[2]Ф.31!G40</f>
        <v>936578.28000000026</v>
      </c>
      <c r="H40" s="129">
        <v>930197.04</v>
      </c>
      <c r="I40" s="129">
        <v>930197.04</v>
      </c>
      <c r="J40" s="129">
        <v>6381.24</v>
      </c>
    </row>
    <row r="41" spans="1:10" s="21" customFormat="1" ht="11.4" thickTop="1" thickBot="1" x14ac:dyDescent="0.25">
      <c r="A41" s="136" t="s">
        <v>178</v>
      </c>
      <c r="B41" s="125">
        <v>2274</v>
      </c>
      <c r="C41" s="125">
        <v>190</v>
      </c>
      <c r="D41" s="129">
        <f>[2]Ф.2.1!D41+[2]Ф.2.2!D41+[2]Ф.2.3!D41+[2]Ф.2.4!D41+[2]Ф.25!D41+[2]Ф.26!D41+[2]Ф.27!D41+[2]Ф.31!D41</f>
        <v>2110170</v>
      </c>
      <c r="E41" s="129">
        <f>SUM([2]Ф.2.1:Ф.2.50!E41)</f>
        <v>0</v>
      </c>
      <c r="F41" s="129">
        <f>SUM([2]Ф.2.1:Ф.2.50!F41)</f>
        <v>0</v>
      </c>
      <c r="G41" s="129">
        <f>[2]Ф.2.1!G41+[2]Ф.2.2!G41+[2]Ф.2.3!G41+[2]Ф.2.4!G41+[2]Ф.25!G41+[2]Ф.26!G41+[2]Ф.31!G41</f>
        <v>238818.09999999998</v>
      </c>
      <c r="H41" s="129">
        <v>235717.68</v>
      </c>
      <c r="I41" s="129">
        <v>235717.68</v>
      </c>
      <c r="J41" s="129">
        <v>3100.42</v>
      </c>
    </row>
    <row r="42" spans="1:10" s="21" customFormat="1" ht="11.4" thickTop="1" thickBot="1" x14ac:dyDescent="0.25">
      <c r="A42" s="136" t="s">
        <v>179</v>
      </c>
      <c r="B42" s="125">
        <v>2275</v>
      </c>
      <c r="C42" s="125">
        <v>200</v>
      </c>
      <c r="D42" s="129">
        <f>SUM([2]Ф.2.1:Ф.2.50!D42)</f>
        <v>0</v>
      </c>
      <c r="E42" s="129">
        <f>SUM([2]Ф.2.1:Ф.2.50!E42)</f>
        <v>0</v>
      </c>
      <c r="F42" s="129">
        <f>SUM([2]Ф.2.1:Ф.2.50!F42)</f>
        <v>0</v>
      </c>
      <c r="G42" s="129"/>
      <c r="H42" s="129"/>
      <c r="I42" s="129"/>
      <c r="J42" s="129"/>
    </row>
    <row r="43" spans="1:10" s="21" customFormat="1" ht="11.4" thickTop="1" thickBot="1" x14ac:dyDescent="0.25">
      <c r="A43" s="136" t="s">
        <v>180</v>
      </c>
      <c r="B43" s="125">
        <v>2276</v>
      </c>
      <c r="C43" s="125">
        <v>210</v>
      </c>
      <c r="D43" s="129">
        <f>SUM([2]Ф.2.1:Ф.2.50!D43)</f>
        <v>0</v>
      </c>
      <c r="E43" s="129">
        <f>SUM([2]Ф.2.1:Ф.2.50!E43)</f>
        <v>0</v>
      </c>
      <c r="F43" s="129">
        <f>SUM([2]Ф.2.1:Ф.2.50!F43)</f>
        <v>0</v>
      </c>
      <c r="G43" s="129">
        <f>SUM([2]Ф.2.1:Ф.2.50!G43)</f>
        <v>0</v>
      </c>
      <c r="H43" s="129">
        <f>SUM([2]Ф.2.1:Ф.2.50!H43)</f>
        <v>0</v>
      </c>
      <c r="I43" s="129">
        <f>SUM([2]Ф.2.1:Ф.2.50!I43)</f>
        <v>0</v>
      </c>
      <c r="J43" s="129">
        <f>SUM([2]Ф.2.1:Ф.2.50!J43)</f>
        <v>0</v>
      </c>
    </row>
    <row r="44" spans="1:10" s="21" customFormat="1" ht="13.5" customHeight="1" thickTop="1" thickBot="1" x14ac:dyDescent="0.25">
      <c r="A44" s="137" t="s">
        <v>181</v>
      </c>
      <c r="B44" s="135">
        <v>2280</v>
      </c>
      <c r="C44" s="135">
        <v>220</v>
      </c>
      <c r="D44" s="129">
        <f>SUM([2]Ф.2.1:Ф.2.50!D44)</f>
        <v>0</v>
      </c>
      <c r="E44" s="129">
        <f>SUM([2]Ф.2.1:Ф.2.50!E44)</f>
        <v>0</v>
      </c>
      <c r="F44" s="129">
        <f>SUM([2]Ф.2.1:Ф.2.50!F44)</f>
        <v>0</v>
      </c>
      <c r="G44" s="129">
        <f>SUM([2]Ф.2.1:Ф.2.50!G44)</f>
        <v>0</v>
      </c>
      <c r="H44" s="129">
        <f>SUM([2]Ф.2.1:Ф.2.50!H44)</f>
        <v>0</v>
      </c>
      <c r="I44" s="129">
        <f>SUM([2]Ф.2.1:Ф.2.50!I44)</f>
        <v>0</v>
      </c>
      <c r="J44" s="129">
        <f>SUM([2]Ф.2.1:Ф.2.50!J44)</f>
        <v>0</v>
      </c>
    </row>
    <row r="45" spans="1:10" s="21" customFormat="1" ht="12.75" customHeight="1" thickTop="1" thickBot="1" x14ac:dyDescent="0.25">
      <c r="A45" s="217" t="s">
        <v>182</v>
      </c>
      <c r="B45" s="125">
        <v>2281</v>
      </c>
      <c r="C45" s="125">
        <v>230</v>
      </c>
      <c r="D45" s="129">
        <f>SUM([2]Ф.2.1:Ф.2.50!D45)</f>
        <v>0</v>
      </c>
      <c r="E45" s="129">
        <f>SUM([2]Ф.2.1:Ф.2.50!E45)</f>
        <v>0</v>
      </c>
      <c r="F45" s="129">
        <f>SUM([2]Ф.2.1:Ф.2.50!F45)</f>
        <v>0</v>
      </c>
      <c r="G45" s="129">
        <f>SUM([2]Ф.2.1:Ф.2.50!G45)</f>
        <v>0</v>
      </c>
      <c r="H45" s="129">
        <f>SUM([2]Ф.2.1:Ф.2.50!H45)</f>
        <v>0</v>
      </c>
      <c r="I45" s="129">
        <f>SUM([2]Ф.2.1:Ф.2.50!I45)</f>
        <v>0</v>
      </c>
      <c r="J45" s="129">
        <f>SUM([2]Ф.2.1:Ф.2.50!J45)</f>
        <v>0</v>
      </c>
    </row>
    <row r="46" spans="1:10" s="21" customFormat="1" ht="12.75" customHeight="1" thickTop="1" thickBot="1" x14ac:dyDescent="0.25">
      <c r="A46" s="218" t="s">
        <v>183</v>
      </c>
      <c r="B46" s="125">
        <v>2282</v>
      </c>
      <c r="C46" s="125">
        <v>240</v>
      </c>
      <c r="D46" s="129">
        <f>SUM([2]Ф.2.1:Ф.2.50!D46)</f>
        <v>0</v>
      </c>
      <c r="E46" s="129">
        <f>SUM([2]Ф.2.1:Ф.2.50!E46)</f>
        <v>0</v>
      </c>
      <c r="F46" s="129">
        <f>SUM([2]Ф.2.1:Ф.2.50!F46)</f>
        <v>0</v>
      </c>
      <c r="G46" s="129">
        <f>SUM([2]Ф.2.1:Ф.2.50!G46)</f>
        <v>0</v>
      </c>
      <c r="H46" s="129">
        <f>SUM([2]Ф.2.1:Ф.2.50!H46)</f>
        <v>0</v>
      </c>
      <c r="I46" s="129">
        <f>SUM([2]Ф.2.1:Ф.2.50!I46)</f>
        <v>0</v>
      </c>
      <c r="J46" s="129">
        <f>SUM([2]Ф.2.1:Ф.2.50!J46)</f>
        <v>0</v>
      </c>
    </row>
    <row r="47" spans="1:10" s="21" customFormat="1" ht="11.4" thickTop="1" thickBot="1" x14ac:dyDescent="0.25">
      <c r="A47" s="133" t="s">
        <v>184</v>
      </c>
      <c r="B47" s="64">
        <v>2400</v>
      </c>
      <c r="C47" s="64">
        <v>250</v>
      </c>
      <c r="D47" s="129">
        <f>SUM([2]Ф.2.1:Ф.2.50!D47)</f>
        <v>0</v>
      </c>
      <c r="E47" s="129">
        <f>SUM([2]Ф.2.1:Ф.2.50!E47)</f>
        <v>0</v>
      </c>
      <c r="F47" s="129">
        <f>SUM([2]Ф.2.1:Ф.2.50!F47)</f>
        <v>0</v>
      </c>
      <c r="G47" s="129">
        <f>SUM([2]Ф.2.1:Ф.2.50!G47)</f>
        <v>0</v>
      </c>
      <c r="H47" s="129">
        <f>SUM([2]Ф.2.1:Ф.2.50!H47)</f>
        <v>0</v>
      </c>
      <c r="I47" s="129">
        <f>SUM([2]Ф.2.1:Ф.2.50!I47)</f>
        <v>0</v>
      </c>
      <c r="J47" s="129">
        <f>SUM([2]Ф.2.1:Ф.2.50!J47)</f>
        <v>0</v>
      </c>
    </row>
    <row r="48" spans="1:10" s="21" customFormat="1" ht="11.4" thickTop="1" thickBot="1" x14ac:dyDescent="0.25">
      <c r="A48" s="140" t="s">
        <v>185</v>
      </c>
      <c r="B48" s="135">
        <v>2410</v>
      </c>
      <c r="C48" s="135">
        <v>260</v>
      </c>
      <c r="D48" s="129">
        <f>SUM([2]Ф.2.1:Ф.2.50!D48)</f>
        <v>0</v>
      </c>
      <c r="E48" s="129">
        <f>SUM([2]Ф.2.1:Ф.2.50!E48)</f>
        <v>0</v>
      </c>
      <c r="F48" s="129">
        <f>SUM([2]Ф.2.1:Ф.2.50!F48)</f>
        <v>0</v>
      </c>
      <c r="G48" s="129">
        <f>SUM([2]Ф.2.1:Ф.2.50!G48)</f>
        <v>0</v>
      </c>
      <c r="H48" s="129">
        <f>SUM([2]Ф.2.1:Ф.2.50!H48)</f>
        <v>0</v>
      </c>
      <c r="I48" s="129">
        <f>SUM([2]Ф.2.1:Ф.2.50!I48)</f>
        <v>0</v>
      </c>
      <c r="J48" s="129">
        <f>SUM([2]Ф.2.1:Ф.2.50!J48)</f>
        <v>0</v>
      </c>
    </row>
    <row r="49" spans="1:10" s="21" customFormat="1" ht="11.4" thickTop="1" thickBot="1" x14ac:dyDescent="0.25">
      <c r="A49" s="140" t="s">
        <v>186</v>
      </c>
      <c r="B49" s="135">
        <v>2420</v>
      </c>
      <c r="C49" s="135">
        <v>270</v>
      </c>
      <c r="D49" s="129">
        <f>SUM([2]Ф.2.1:Ф.2.50!D49)</f>
        <v>0</v>
      </c>
      <c r="E49" s="129">
        <f>SUM([2]Ф.2.1:Ф.2.50!E49)</f>
        <v>0</v>
      </c>
      <c r="F49" s="129">
        <f>SUM([2]Ф.2.1:Ф.2.50!F49)</f>
        <v>0</v>
      </c>
      <c r="G49" s="129">
        <f>SUM([2]Ф.2.1:Ф.2.50!G49)</f>
        <v>0</v>
      </c>
      <c r="H49" s="129">
        <f>SUM([2]Ф.2.1:Ф.2.50!H49)</f>
        <v>0</v>
      </c>
      <c r="I49" s="129">
        <f>SUM([2]Ф.2.1:Ф.2.50!I49)</f>
        <v>0</v>
      </c>
      <c r="J49" s="129">
        <f>SUM([2]Ф.2.1:Ф.2.50!J49)</f>
        <v>0</v>
      </c>
    </row>
    <row r="50" spans="1:10" s="21" customFormat="1" ht="12" customHeight="1" thickTop="1" thickBot="1" x14ac:dyDescent="0.25">
      <c r="A50" s="141" t="s">
        <v>187</v>
      </c>
      <c r="B50" s="64">
        <v>2600</v>
      </c>
      <c r="C50" s="64">
        <v>280</v>
      </c>
      <c r="D50" s="129">
        <f>SUM([2]Ф.2.1:Ф.2.50!D50)</f>
        <v>0</v>
      </c>
      <c r="E50" s="129">
        <f>SUM([2]Ф.2.1:Ф.2.50!E50)</f>
        <v>0</v>
      </c>
      <c r="F50" s="129">
        <f>SUM([2]Ф.2.1:Ф.2.50!F50)</f>
        <v>0</v>
      </c>
      <c r="G50" s="129">
        <f>SUM([2]Ф.2.1:Ф.2.50!G50)</f>
        <v>0</v>
      </c>
      <c r="H50" s="129">
        <f>SUM([2]Ф.2.1:Ф.2.50!H50)</f>
        <v>0</v>
      </c>
      <c r="I50" s="129">
        <f>SUM([2]Ф.2.1:Ф.2.50!I50)</f>
        <v>0</v>
      </c>
      <c r="J50" s="129">
        <f>SUM([2]Ф.2.1:Ф.2.50!J50)</f>
        <v>0</v>
      </c>
    </row>
    <row r="51" spans="1:10" s="21" customFormat="1" ht="11.4" thickTop="1" thickBot="1" x14ac:dyDescent="0.25">
      <c r="A51" s="137" t="s">
        <v>188</v>
      </c>
      <c r="B51" s="135">
        <v>2610</v>
      </c>
      <c r="C51" s="135">
        <v>290</v>
      </c>
      <c r="D51" s="129">
        <f>SUM([2]Ф.2.1:Ф.2.50!D51)</f>
        <v>0</v>
      </c>
      <c r="E51" s="129">
        <f>SUM([2]Ф.2.1:Ф.2.50!E51)</f>
        <v>0</v>
      </c>
      <c r="F51" s="129">
        <f>SUM([2]Ф.2.1:Ф.2.50!F51)</f>
        <v>0</v>
      </c>
      <c r="G51" s="129">
        <f>SUM([2]Ф.2.1:Ф.2.50!G51)</f>
        <v>0</v>
      </c>
      <c r="H51" s="129">
        <f>SUM([2]Ф.2.1:Ф.2.50!H51)</f>
        <v>0</v>
      </c>
      <c r="I51" s="129">
        <f>SUM([2]Ф.2.1:Ф.2.50!I51)</f>
        <v>0</v>
      </c>
      <c r="J51" s="129">
        <f>SUM([2]Ф.2.1:Ф.2.50!J51)</f>
        <v>0</v>
      </c>
    </row>
    <row r="52" spans="1:10" s="21" customFormat="1" ht="11.4" thickTop="1" thickBot="1" x14ac:dyDescent="0.25">
      <c r="A52" s="137" t="s">
        <v>189</v>
      </c>
      <c r="B52" s="135">
        <v>2620</v>
      </c>
      <c r="C52" s="135">
        <v>300</v>
      </c>
      <c r="D52" s="129">
        <f>SUM([2]Ф.2.1:Ф.2.50!D52)</f>
        <v>0</v>
      </c>
      <c r="E52" s="129">
        <f>SUM([2]Ф.2.1:Ф.2.50!E52)</f>
        <v>0</v>
      </c>
      <c r="F52" s="129">
        <f>SUM([2]Ф.2.1:Ф.2.50!F52)</f>
        <v>0</v>
      </c>
      <c r="G52" s="129">
        <f>SUM([2]Ф.2.1:Ф.2.50!G52)</f>
        <v>0</v>
      </c>
      <c r="H52" s="129">
        <f>SUM([2]Ф.2.1:Ф.2.50!H52)</f>
        <v>0</v>
      </c>
      <c r="I52" s="129">
        <f>SUM([2]Ф.2.1:Ф.2.50!I52)</f>
        <v>0</v>
      </c>
      <c r="J52" s="129">
        <f>SUM([2]Ф.2.1:Ф.2.50!J52)</f>
        <v>0</v>
      </c>
    </row>
    <row r="53" spans="1:10" s="21" customFormat="1" ht="11.4" thickTop="1" thickBot="1" x14ac:dyDescent="0.25">
      <c r="A53" s="140" t="s">
        <v>190</v>
      </c>
      <c r="B53" s="135">
        <v>2630</v>
      </c>
      <c r="C53" s="135">
        <v>310</v>
      </c>
      <c r="D53" s="129">
        <f>SUM([2]Ф.2.1:Ф.2.50!D53)</f>
        <v>0</v>
      </c>
      <c r="E53" s="129">
        <f>SUM([2]Ф.2.1:Ф.2.50!E53)</f>
        <v>0</v>
      </c>
      <c r="F53" s="129">
        <f>SUM([2]Ф.2.1:Ф.2.50!F53)</f>
        <v>0</v>
      </c>
      <c r="G53" s="129">
        <f>SUM([2]Ф.2.1:Ф.2.50!G53)</f>
        <v>0</v>
      </c>
      <c r="H53" s="129">
        <f>SUM([2]Ф.2.1:Ф.2.50!H53)</f>
        <v>0</v>
      </c>
      <c r="I53" s="129">
        <f>SUM([2]Ф.2.1:Ф.2.50!I53)</f>
        <v>0</v>
      </c>
      <c r="J53" s="129">
        <f>SUM([2]Ф.2.1:Ф.2.50!J53)</f>
        <v>0</v>
      </c>
    </row>
    <row r="54" spans="1:10" s="21" customFormat="1" ht="11.4" thickTop="1" thickBot="1" x14ac:dyDescent="0.25">
      <c r="A54" s="138" t="s">
        <v>191</v>
      </c>
      <c r="B54" s="64">
        <v>2700</v>
      </c>
      <c r="C54" s="64">
        <v>320</v>
      </c>
      <c r="D54" s="129">
        <v>23508</v>
      </c>
      <c r="E54" s="129">
        <v>12670</v>
      </c>
      <c r="F54" s="129">
        <f>SUM([2]Ф.2.1:Ф.2.50!F54)</f>
        <v>0</v>
      </c>
      <c r="G54" s="129">
        <v>1810</v>
      </c>
      <c r="H54" s="129">
        <v>1810</v>
      </c>
      <c r="I54" s="129">
        <v>1810</v>
      </c>
      <c r="J54" s="129">
        <f>SUM([2]Ф.2.1:Ф.2.50!J54)</f>
        <v>0</v>
      </c>
    </row>
    <row r="55" spans="1:10" s="21" customFormat="1" ht="12.75" customHeight="1" thickTop="1" thickBot="1" x14ac:dyDescent="0.25">
      <c r="A55" s="137" t="s">
        <v>192</v>
      </c>
      <c r="B55" s="135">
        <v>2710</v>
      </c>
      <c r="C55" s="135">
        <v>330</v>
      </c>
      <c r="D55" s="129">
        <f>SUM([2]Ф.2.1:Ф.2.50!D55)</f>
        <v>0</v>
      </c>
      <c r="E55" s="129">
        <f>SUM([2]Ф.2.1:Ф.2.50!E55)</f>
        <v>0</v>
      </c>
      <c r="F55" s="129">
        <f>SUM([2]Ф.2.1:Ф.2.50!F55)</f>
        <v>0</v>
      </c>
      <c r="G55" s="129">
        <f>SUM([2]Ф.2.1:Ф.2.50!G55)</f>
        <v>0</v>
      </c>
      <c r="H55" s="129">
        <f>SUM([2]Ф.2.1:Ф.2.50!H55)</f>
        <v>0</v>
      </c>
      <c r="I55" s="129">
        <f>SUM([2]Ф.2.1:Ф.2.50!I55)</f>
        <v>0</v>
      </c>
      <c r="J55" s="129">
        <f>SUM([2]Ф.2.1:Ф.2.50!J55)</f>
        <v>0</v>
      </c>
    </row>
    <row r="56" spans="1:10" s="21" customFormat="1" ht="11.4" thickTop="1" thickBot="1" x14ac:dyDescent="0.25">
      <c r="A56" s="137" t="s">
        <v>193</v>
      </c>
      <c r="B56" s="135">
        <v>2720</v>
      </c>
      <c r="C56" s="135">
        <v>340</v>
      </c>
      <c r="D56" s="129"/>
      <c r="E56" s="129">
        <f>SUM([2]Ф.2.1:Ф.2.50!E56)</f>
        <v>0</v>
      </c>
      <c r="F56" s="129">
        <f>SUM([2]Ф.2.1:Ф.2.50!F56)</f>
        <v>0</v>
      </c>
      <c r="G56" s="129">
        <f>SUM([2]Ф.2.1:Ф.2.50!G56)</f>
        <v>0</v>
      </c>
      <c r="H56" s="129">
        <f>SUM([2]Ф.2.1:Ф.2.50!H56)</f>
        <v>0</v>
      </c>
      <c r="I56" s="129">
        <f>SUM([2]Ф.2.1:Ф.2.50!I56)</f>
        <v>0</v>
      </c>
      <c r="J56" s="129">
        <f>SUM([2]Ф.2.1:Ф.2.50!J56)</f>
        <v>0</v>
      </c>
    </row>
    <row r="57" spans="1:10" s="21" customFormat="1" ht="11.4" thickTop="1" thickBot="1" x14ac:dyDescent="0.25">
      <c r="A57" s="137" t="s">
        <v>194</v>
      </c>
      <c r="B57" s="135">
        <v>2730</v>
      </c>
      <c r="C57" s="135">
        <v>350</v>
      </c>
      <c r="D57" s="129">
        <v>23508</v>
      </c>
      <c r="E57" s="129">
        <f>SUM([2]Ф.2.1:Ф.2.50!E57)</f>
        <v>0</v>
      </c>
      <c r="F57" s="129">
        <f>SUM([2]Ф.2.1:Ф.2.50!F57)</f>
        <v>0</v>
      </c>
      <c r="G57" s="129">
        <v>1810</v>
      </c>
      <c r="H57" s="129">
        <v>1810</v>
      </c>
      <c r="I57" s="129">
        <v>1810</v>
      </c>
      <c r="J57" s="129">
        <f>SUM([2]Ф.2.1:Ф.2.50!J57)</f>
        <v>0</v>
      </c>
    </row>
    <row r="58" spans="1:10" s="21" customFormat="1" ht="11.4" thickTop="1" thickBot="1" x14ac:dyDescent="0.25">
      <c r="A58" s="138" t="s">
        <v>195</v>
      </c>
      <c r="B58" s="64">
        <v>2800</v>
      </c>
      <c r="C58" s="64">
        <v>360</v>
      </c>
      <c r="D58" s="129">
        <f>SUM([2]Ф.2.1:Ф.2.50!D58)</f>
        <v>1658</v>
      </c>
      <c r="E58" s="129">
        <f>SUM([2]Ф.2.1:Ф.2.50!E58)</f>
        <v>0</v>
      </c>
      <c r="F58" s="129">
        <f>SUM([2]Ф.2.1:Ф.2.50!F58)</f>
        <v>0</v>
      </c>
      <c r="G58" s="129">
        <v>410.61</v>
      </c>
      <c r="H58" s="129">
        <v>410.61</v>
      </c>
      <c r="I58" s="129">
        <v>410.61</v>
      </c>
      <c r="J58" s="129">
        <f>SUM([2]Ф.2.1:Ф.2.50!J58)</f>
        <v>0</v>
      </c>
    </row>
    <row r="59" spans="1:10" s="21" customFormat="1" ht="11.4" thickTop="1" thickBot="1" x14ac:dyDescent="0.25">
      <c r="A59" s="64" t="s">
        <v>196</v>
      </c>
      <c r="B59" s="64">
        <v>3000</v>
      </c>
      <c r="C59" s="64">
        <v>370</v>
      </c>
      <c r="D59" s="129">
        <f>SUM([2]Ф.2.1:Ф.2.50!D59)</f>
        <v>0</v>
      </c>
      <c r="E59" s="129">
        <f>SUM([2]Ф.2.1:Ф.2.50!E59)</f>
        <v>0</v>
      </c>
      <c r="F59" s="129">
        <f>SUM([2]Ф.2.1:Ф.2.50!F59)</f>
        <v>0</v>
      </c>
      <c r="G59" s="129">
        <f>SUM([2]Ф.2.1:Ф.2.50!G59)</f>
        <v>0</v>
      </c>
      <c r="H59" s="129">
        <f>SUM([2]Ф.2.1:Ф.2.50!H59)</f>
        <v>0</v>
      </c>
      <c r="I59" s="129">
        <f>SUM([2]Ф.2.1:Ф.2.50!I59)</f>
        <v>0</v>
      </c>
      <c r="J59" s="129">
        <f>SUM([2]Ф.2.1:Ф.2.50!J59)</f>
        <v>0</v>
      </c>
    </row>
    <row r="60" spans="1:10" s="21" customFormat="1" ht="11.4" thickTop="1" thickBot="1" x14ac:dyDescent="0.25">
      <c r="A60" s="133" t="s">
        <v>197</v>
      </c>
      <c r="B60" s="64">
        <v>3100</v>
      </c>
      <c r="C60" s="64">
        <v>380</v>
      </c>
      <c r="D60" s="129">
        <f>SUM([2]Ф.2.1:Ф.2.50!D60)</f>
        <v>0</v>
      </c>
      <c r="E60" s="129">
        <f>SUM([2]Ф.2.1:Ф.2.50!E60)</f>
        <v>0</v>
      </c>
      <c r="F60" s="129">
        <f>SUM([2]Ф.2.1:Ф.2.50!F60)</f>
        <v>0</v>
      </c>
      <c r="G60" s="129">
        <f>SUM([2]Ф.2.1:Ф.2.50!G60)</f>
        <v>0</v>
      </c>
      <c r="H60" s="129">
        <f>SUM([2]Ф.2.1:Ф.2.50!H60)</f>
        <v>0</v>
      </c>
      <c r="I60" s="129">
        <f>SUM([2]Ф.2.1:Ф.2.50!I60)</f>
        <v>0</v>
      </c>
      <c r="J60" s="129">
        <f>SUM([2]Ф.2.1:Ф.2.50!J60)</f>
        <v>0</v>
      </c>
    </row>
    <row r="61" spans="1:10" s="21" customFormat="1" ht="11.4" thickTop="1" thickBot="1" x14ac:dyDescent="0.25">
      <c r="A61" s="137" t="s">
        <v>198</v>
      </c>
      <c r="B61" s="135">
        <v>3110</v>
      </c>
      <c r="C61" s="135">
        <v>390</v>
      </c>
      <c r="D61" s="129">
        <f>SUM([2]Ф.2.1:Ф.2.50!D61)</f>
        <v>0</v>
      </c>
      <c r="E61" s="129">
        <f>SUM([2]Ф.2.1:Ф.2.50!E61)</f>
        <v>0</v>
      </c>
      <c r="F61" s="129">
        <f>SUM([2]Ф.2.1:Ф.2.50!F61)</f>
        <v>0</v>
      </c>
      <c r="G61" s="129">
        <f>SUM([2]Ф.2.1:Ф.2.50!G61)</f>
        <v>0</v>
      </c>
      <c r="H61" s="129">
        <f>SUM([2]Ф.2.1:Ф.2.50!H61)</f>
        <v>0</v>
      </c>
      <c r="I61" s="129">
        <f>SUM([2]Ф.2.1:Ф.2.50!I61)</f>
        <v>0</v>
      </c>
      <c r="J61" s="129">
        <f>SUM([2]Ф.2.1:Ф.2.50!J61)</f>
        <v>0</v>
      </c>
    </row>
    <row r="62" spans="1:10" s="21" customFormat="1" ht="11.4" thickTop="1" thickBot="1" x14ac:dyDescent="0.25">
      <c r="A62" s="140" t="s">
        <v>199</v>
      </c>
      <c r="B62" s="135">
        <v>3120</v>
      </c>
      <c r="C62" s="135">
        <v>400</v>
      </c>
      <c r="D62" s="129">
        <f>SUM([2]Ф.2.1:Ф.2.50!D62)</f>
        <v>0</v>
      </c>
      <c r="E62" s="129">
        <f>SUM([2]Ф.2.1:Ф.2.50!E62)</f>
        <v>0</v>
      </c>
      <c r="F62" s="129">
        <f>SUM([2]Ф.2.1:Ф.2.50!F62)</f>
        <v>0</v>
      </c>
      <c r="G62" s="129">
        <f>SUM([2]Ф.2.1:Ф.2.50!G62)</f>
        <v>0</v>
      </c>
      <c r="H62" s="129">
        <f>SUM([2]Ф.2.1:Ф.2.50!H62)</f>
        <v>0</v>
      </c>
      <c r="I62" s="129">
        <f>SUM([2]Ф.2.1:Ф.2.50!I62)</f>
        <v>0</v>
      </c>
      <c r="J62" s="129">
        <f>SUM([2]Ф.2.1:Ф.2.50!J62)</f>
        <v>0</v>
      </c>
    </row>
    <row r="63" spans="1:10" s="21" customFormat="1" ht="11.4" thickTop="1" thickBot="1" x14ac:dyDescent="0.25">
      <c r="A63" s="136" t="s">
        <v>200</v>
      </c>
      <c r="B63" s="125">
        <v>3121</v>
      </c>
      <c r="C63" s="125">
        <v>410</v>
      </c>
      <c r="D63" s="129">
        <f>SUM([2]Ф.2.1:Ф.2.50!D63)</f>
        <v>0</v>
      </c>
      <c r="E63" s="129">
        <f>SUM([2]Ф.2.1:Ф.2.50!E63)</f>
        <v>0</v>
      </c>
      <c r="F63" s="129">
        <f>SUM([2]Ф.2.1:Ф.2.50!F63)</f>
        <v>0</v>
      </c>
      <c r="G63" s="129">
        <f>SUM([2]Ф.2.1:Ф.2.50!G63)</f>
        <v>0</v>
      </c>
      <c r="H63" s="129">
        <f>SUM([2]Ф.2.1:Ф.2.50!H63)</f>
        <v>0</v>
      </c>
      <c r="I63" s="129">
        <f>SUM([2]Ф.2.1:Ф.2.50!I63)</f>
        <v>0</v>
      </c>
      <c r="J63" s="129">
        <f>SUM([2]Ф.2.1:Ф.2.50!J63)</f>
        <v>0</v>
      </c>
    </row>
    <row r="64" spans="1:10" s="21" customFormat="1" ht="11.4" thickTop="1" thickBot="1" x14ac:dyDescent="0.25">
      <c r="A64" s="136" t="s">
        <v>201</v>
      </c>
      <c r="B64" s="125">
        <v>3122</v>
      </c>
      <c r="C64" s="125">
        <v>420</v>
      </c>
      <c r="D64" s="129">
        <f>SUM([2]Ф.2.1:Ф.2.50!D64)</f>
        <v>0</v>
      </c>
      <c r="E64" s="129">
        <f>SUM([2]Ф.2.1:Ф.2.50!E64)</f>
        <v>0</v>
      </c>
      <c r="F64" s="129">
        <f>SUM([2]Ф.2.1:Ф.2.50!F64)</f>
        <v>0</v>
      </c>
      <c r="G64" s="129">
        <f>SUM([2]Ф.2.1:Ф.2.50!G64)</f>
        <v>0</v>
      </c>
      <c r="H64" s="129">
        <f>SUM([2]Ф.2.1:Ф.2.50!H64)</f>
        <v>0</v>
      </c>
      <c r="I64" s="129">
        <f>SUM([2]Ф.2.1:Ф.2.50!I64)</f>
        <v>0</v>
      </c>
      <c r="J64" s="129">
        <f>SUM([2]Ф.2.1:Ф.2.50!J64)</f>
        <v>0</v>
      </c>
    </row>
    <row r="65" spans="1:10" s="21" customFormat="1" ht="11.4" thickTop="1" thickBot="1" x14ac:dyDescent="0.25">
      <c r="A65" s="134" t="s">
        <v>202</v>
      </c>
      <c r="B65" s="135">
        <v>3130</v>
      </c>
      <c r="C65" s="135">
        <v>430</v>
      </c>
      <c r="D65" s="129">
        <f>SUM([2]Ф.2.1:Ф.2.50!D65)</f>
        <v>0</v>
      </c>
      <c r="E65" s="129">
        <f>SUM([2]Ф.2.1:Ф.2.50!E65)</f>
        <v>0</v>
      </c>
      <c r="F65" s="129">
        <f>SUM([2]Ф.2.1:Ф.2.50!F65)</f>
        <v>0</v>
      </c>
      <c r="G65" s="129">
        <f>SUM([2]Ф.2.1:Ф.2.50!G65)</f>
        <v>0</v>
      </c>
      <c r="H65" s="129">
        <f>SUM([2]Ф.2.1:Ф.2.50!H65)</f>
        <v>0</v>
      </c>
      <c r="I65" s="129">
        <f>SUM([2]Ф.2.1:Ф.2.50!I65)</f>
        <v>0</v>
      </c>
      <c r="J65" s="129">
        <f>SUM([2]Ф.2.1:Ф.2.50!J65)</f>
        <v>0</v>
      </c>
    </row>
    <row r="66" spans="1:10" s="21" customFormat="1" ht="11.4" thickTop="1" thickBot="1" x14ac:dyDescent="0.25">
      <c r="A66" s="136" t="s">
        <v>203</v>
      </c>
      <c r="B66" s="125">
        <v>3131</v>
      </c>
      <c r="C66" s="125">
        <v>440</v>
      </c>
      <c r="D66" s="129">
        <f>SUM([2]Ф.2.1:Ф.2.50!D66)</f>
        <v>0</v>
      </c>
      <c r="E66" s="129">
        <f>SUM([2]Ф.2.1:Ф.2.50!E66)</f>
        <v>0</v>
      </c>
      <c r="F66" s="129">
        <f>SUM([2]Ф.2.1:Ф.2.50!F66)</f>
        <v>0</v>
      </c>
      <c r="G66" s="129">
        <f>SUM([2]Ф.2.1:Ф.2.50!G66)</f>
        <v>0</v>
      </c>
      <c r="H66" s="129">
        <f>SUM([2]Ф.2.1:Ф.2.50!H66)</f>
        <v>0</v>
      </c>
      <c r="I66" s="129">
        <f>SUM([2]Ф.2.1:Ф.2.50!I66)</f>
        <v>0</v>
      </c>
      <c r="J66" s="129">
        <f>SUM([2]Ф.2.1:Ф.2.50!J66)</f>
        <v>0</v>
      </c>
    </row>
    <row r="67" spans="1:10" s="21" customFormat="1" ht="11.4" thickTop="1" thickBot="1" x14ac:dyDescent="0.25">
      <c r="A67" s="136" t="s">
        <v>204</v>
      </c>
      <c r="B67" s="125">
        <v>3132</v>
      </c>
      <c r="C67" s="125">
        <v>450</v>
      </c>
      <c r="D67" s="129">
        <f>SUM([2]Ф.2.1:Ф.2.50!D67)</f>
        <v>0</v>
      </c>
      <c r="E67" s="129">
        <f>SUM([2]Ф.2.1:Ф.2.50!E67)</f>
        <v>0</v>
      </c>
      <c r="F67" s="129">
        <f>SUM([2]Ф.2.1:Ф.2.50!F67)</f>
        <v>0</v>
      </c>
      <c r="G67" s="129">
        <f>SUM([2]Ф.2.1:Ф.2.50!G67)</f>
        <v>0</v>
      </c>
      <c r="H67" s="129">
        <f>SUM([2]Ф.2.1:Ф.2.50!H67)</f>
        <v>0</v>
      </c>
      <c r="I67" s="129">
        <f>SUM([2]Ф.2.1:Ф.2.50!I67)</f>
        <v>0</v>
      </c>
      <c r="J67" s="129">
        <f>SUM([2]Ф.2.1:Ф.2.50!J67)</f>
        <v>0</v>
      </c>
    </row>
    <row r="68" spans="1:10" s="21" customFormat="1" ht="11.4" thickTop="1" thickBot="1" x14ac:dyDescent="0.25">
      <c r="A68" s="134" t="s">
        <v>205</v>
      </c>
      <c r="B68" s="135">
        <v>3140</v>
      </c>
      <c r="C68" s="135">
        <v>460</v>
      </c>
      <c r="D68" s="129">
        <f>SUM([2]Ф.2.1:Ф.2.50!D68)</f>
        <v>0</v>
      </c>
      <c r="E68" s="129">
        <f>SUM([2]Ф.2.1:Ф.2.50!E68)</f>
        <v>0</v>
      </c>
      <c r="F68" s="129">
        <f>SUM([2]Ф.2.1:Ф.2.50!F68)</f>
        <v>0</v>
      </c>
      <c r="G68" s="129">
        <f>SUM([2]Ф.2.1:Ф.2.50!G68)</f>
        <v>0</v>
      </c>
      <c r="H68" s="129">
        <f>SUM([2]Ф.2.1:Ф.2.50!H68)</f>
        <v>0</v>
      </c>
      <c r="I68" s="129">
        <f>SUM([2]Ф.2.1:Ф.2.50!I68)</f>
        <v>0</v>
      </c>
      <c r="J68" s="129">
        <f>SUM([2]Ф.2.1:Ф.2.50!J68)</f>
        <v>0</v>
      </c>
    </row>
    <row r="69" spans="1:10" s="21" customFormat="1" ht="13.2" thickTop="1" thickBot="1" x14ac:dyDescent="0.25">
      <c r="A69" s="57" t="s">
        <v>206</v>
      </c>
      <c r="B69" s="125">
        <v>3141</v>
      </c>
      <c r="C69" s="125">
        <v>470</v>
      </c>
      <c r="D69" s="129">
        <f>SUM([2]Ф.2.1:Ф.2.50!D69)</f>
        <v>0</v>
      </c>
      <c r="E69" s="129">
        <f>SUM([2]Ф.2.1:Ф.2.50!E69)</f>
        <v>0</v>
      </c>
      <c r="F69" s="129">
        <f>SUM([2]Ф.2.1:Ф.2.50!F69)</f>
        <v>0</v>
      </c>
      <c r="G69" s="129">
        <f>SUM([2]Ф.2.1:Ф.2.50!G69)</f>
        <v>0</v>
      </c>
      <c r="H69" s="129">
        <f>SUM([2]Ф.2.1:Ф.2.50!H69)</f>
        <v>0</v>
      </c>
      <c r="I69" s="129">
        <f>SUM([2]Ф.2.1:Ф.2.50!I69)</f>
        <v>0</v>
      </c>
      <c r="J69" s="129">
        <f>SUM([2]Ф.2.1:Ф.2.50!J69)</f>
        <v>0</v>
      </c>
    </row>
    <row r="70" spans="1:10" s="21" customFormat="1" ht="13.2" thickTop="1" thickBot="1" x14ac:dyDescent="0.25">
      <c r="A70" s="57" t="s">
        <v>207</v>
      </c>
      <c r="B70" s="125">
        <v>3142</v>
      </c>
      <c r="C70" s="125">
        <v>480</v>
      </c>
      <c r="D70" s="129">
        <f>SUM([2]Ф.2.1:Ф.2.50!D70)</f>
        <v>0</v>
      </c>
      <c r="E70" s="129">
        <f>SUM([2]Ф.2.1:Ф.2.50!E70)</f>
        <v>0</v>
      </c>
      <c r="F70" s="129">
        <f>SUM([2]Ф.2.1:Ф.2.50!F70)</f>
        <v>0</v>
      </c>
      <c r="G70" s="129">
        <f>SUM([2]Ф.2.1:Ф.2.50!G70)</f>
        <v>0</v>
      </c>
      <c r="H70" s="129">
        <f>SUM([2]Ф.2.1:Ф.2.50!H70)</f>
        <v>0</v>
      </c>
      <c r="I70" s="129">
        <f>SUM([2]Ф.2.1:Ф.2.50!I70)</f>
        <v>0</v>
      </c>
      <c r="J70" s="129">
        <f>SUM([2]Ф.2.1:Ф.2.50!J70)</f>
        <v>0</v>
      </c>
    </row>
    <row r="71" spans="1:10" s="21" customFormat="1" ht="13.2" thickTop="1" thickBot="1" x14ac:dyDescent="0.25">
      <c r="A71" s="57" t="s">
        <v>208</v>
      </c>
      <c r="B71" s="125">
        <v>3143</v>
      </c>
      <c r="C71" s="125">
        <v>490</v>
      </c>
      <c r="D71" s="129">
        <f>SUM([2]Ф.2.1:Ф.2.50!D71)</f>
        <v>0</v>
      </c>
      <c r="E71" s="129">
        <f>SUM([2]Ф.2.1:Ф.2.50!E71)</f>
        <v>0</v>
      </c>
      <c r="F71" s="129">
        <f>SUM([2]Ф.2.1:Ф.2.50!F71)</f>
        <v>0</v>
      </c>
      <c r="G71" s="129">
        <f>SUM([2]Ф.2.1:Ф.2.50!G71)</f>
        <v>0</v>
      </c>
      <c r="H71" s="129">
        <f>SUM([2]Ф.2.1:Ф.2.50!H71)</f>
        <v>0</v>
      </c>
      <c r="I71" s="129">
        <f>SUM([2]Ф.2.1:Ф.2.50!I71)</f>
        <v>0</v>
      </c>
      <c r="J71" s="129">
        <f>SUM([2]Ф.2.1:Ф.2.50!J71)</f>
        <v>0</v>
      </c>
    </row>
    <row r="72" spans="1:10" s="21" customFormat="1" ht="11.4" thickTop="1" thickBot="1" x14ac:dyDescent="0.25">
      <c r="A72" s="134" t="s">
        <v>209</v>
      </c>
      <c r="B72" s="135">
        <v>3150</v>
      </c>
      <c r="C72" s="135">
        <v>500</v>
      </c>
      <c r="D72" s="129">
        <f>SUM([2]Ф.2.1:Ф.2.50!D72)</f>
        <v>0</v>
      </c>
      <c r="E72" s="129">
        <f>SUM([2]Ф.2.1:Ф.2.50!E72)</f>
        <v>0</v>
      </c>
      <c r="F72" s="129">
        <f>SUM([2]Ф.2.1:Ф.2.50!F72)</f>
        <v>0</v>
      </c>
      <c r="G72" s="129">
        <f>SUM([2]Ф.2.1:Ф.2.50!G72)</f>
        <v>0</v>
      </c>
      <c r="H72" s="129">
        <f>SUM([2]Ф.2.1:Ф.2.50!H72)</f>
        <v>0</v>
      </c>
      <c r="I72" s="129">
        <f>SUM([2]Ф.2.1:Ф.2.50!I72)</f>
        <v>0</v>
      </c>
      <c r="J72" s="129">
        <f>SUM([2]Ф.2.1:Ф.2.50!J72)</f>
        <v>0</v>
      </c>
    </row>
    <row r="73" spans="1:10" s="21" customFormat="1" ht="11.4" thickTop="1" thickBot="1" x14ac:dyDescent="0.25">
      <c r="A73" s="134" t="s">
        <v>210</v>
      </c>
      <c r="B73" s="135">
        <v>3160</v>
      </c>
      <c r="C73" s="135">
        <v>510</v>
      </c>
      <c r="D73" s="129">
        <f>SUM([2]Ф.2.1:Ф.2.50!D73)</f>
        <v>0</v>
      </c>
      <c r="E73" s="129">
        <f>SUM([2]Ф.2.1:Ф.2.50!E73)</f>
        <v>0</v>
      </c>
      <c r="F73" s="129">
        <f>SUM([2]Ф.2.1:Ф.2.50!F73)</f>
        <v>0</v>
      </c>
      <c r="G73" s="129">
        <f>SUM([2]Ф.2.1:Ф.2.50!G73)</f>
        <v>0</v>
      </c>
      <c r="H73" s="129">
        <f>SUM([2]Ф.2.1:Ф.2.50!H73)</f>
        <v>0</v>
      </c>
      <c r="I73" s="129">
        <f>SUM([2]Ф.2.1:Ф.2.50!I73)</f>
        <v>0</v>
      </c>
      <c r="J73" s="129">
        <f>SUM([2]Ф.2.1:Ф.2.50!J73)</f>
        <v>0</v>
      </c>
    </row>
    <row r="74" spans="1:10" s="21" customFormat="1" ht="11.4" thickTop="1" thickBot="1" x14ac:dyDescent="0.25">
      <c r="A74" s="133" t="s">
        <v>211</v>
      </c>
      <c r="B74" s="64">
        <v>3200</v>
      </c>
      <c r="C74" s="64">
        <v>520</v>
      </c>
      <c r="D74" s="129">
        <f>SUM([2]Ф.2.1:Ф.2.50!D74)</f>
        <v>0</v>
      </c>
      <c r="E74" s="129">
        <f>SUM([2]Ф.2.1:Ф.2.50!E74)</f>
        <v>0</v>
      </c>
      <c r="F74" s="129">
        <f>SUM([2]Ф.2.1:Ф.2.50!F74)</f>
        <v>0</v>
      </c>
      <c r="G74" s="129">
        <f>SUM([2]Ф.2.1:Ф.2.50!G74)</f>
        <v>0</v>
      </c>
      <c r="H74" s="129">
        <f>SUM([2]Ф.2.1:Ф.2.50!H74)</f>
        <v>0</v>
      </c>
      <c r="I74" s="129">
        <f>SUM([2]Ф.2.1:Ф.2.50!I74)</f>
        <v>0</v>
      </c>
      <c r="J74" s="129">
        <f>SUM([2]Ф.2.1:Ф.2.50!J74)</f>
        <v>0</v>
      </c>
    </row>
    <row r="75" spans="1:10" s="21" customFormat="1" ht="11.4" thickTop="1" thickBot="1" x14ac:dyDescent="0.25">
      <c r="A75" s="137" t="s">
        <v>212</v>
      </c>
      <c r="B75" s="135">
        <v>3210</v>
      </c>
      <c r="C75" s="135">
        <v>530</v>
      </c>
      <c r="D75" s="129">
        <f>SUM([2]Ф.2.1:Ф.2.50!D75)</f>
        <v>0</v>
      </c>
      <c r="E75" s="129">
        <f>SUM([2]Ф.2.1:Ф.2.50!E75)</f>
        <v>0</v>
      </c>
      <c r="F75" s="129">
        <f>SUM([2]Ф.2.1:Ф.2.50!F75)</f>
        <v>0</v>
      </c>
      <c r="G75" s="129">
        <f>SUM([2]Ф.2.1:Ф.2.50!G75)</f>
        <v>0</v>
      </c>
      <c r="H75" s="129">
        <f>SUM([2]Ф.2.1:Ф.2.50!H75)</f>
        <v>0</v>
      </c>
      <c r="I75" s="129">
        <f>SUM([2]Ф.2.1:Ф.2.50!I75)</f>
        <v>0</v>
      </c>
      <c r="J75" s="129">
        <f>SUM([2]Ф.2.1:Ф.2.50!J75)</f>
        <v>0</v>
      </c>
    </row>
    <row r="76" spans="1:10" s="21" customFormat="1" ht="11.4" thickTop="1" thickBot="1" x14ac:dyDescent="0.25">
      <c r="A76" s="137" t="s">
        <v>213</v>
      </c>
      <c r="B76" s="135">
        <v>3220</v>
      </c>
      <c r="C76" s="135">
        <v>540</v>
      </c>
      <c r="D76" s="129">
        <f>SUM([2]Ф.2.1:Ф.2.50!D76)</f>
        <v>0</v>
      </c>
      <c r="E76" s="129">
        <f>SUM([2]Ф.2.1:Ф.2.50!E76)</f>
        <v>0</v>
      </c>
      <c r="F76" s="129">
        <f>SUM([2]Ф.2.1:Ф.2.50!F76)</f>
        <v>0</v>
      </c>
      <c r="G76" s="129">
        <f>SUM([2]Ф.2.1:Ф.2.50!G76)</f>
        <v>0</v>
      </c>
      <c r="H76" s="129">
        <f>SUM([2]Ф.2.1:Ф.2.50!H76)</f>
        <v>0</v>
      </c>
      <c r="I76" s="129">
        <f>SUM([2]Ф.2.1:Ф.2.50!I76)</f>
        <v>0</v>
      </c>
      <c r="J76" s="129">
        <f>SUM([2]Ф.2.1:Ф.2.50!J76)</f>
        <v>0</v>
      </c>
    </row>
    <row r="77" spans="1:10" s="21" customFormat="1" ht="11.4" thickTop="1" thickBot="1" x14ac:dyDescent="0.25">
      <c r="A77" s="134" t="s">
        <v>214</v>
      </c>
      <c r="B77" s="135">
        <v>3230</v>
      </c>
      <c r="C77" s="135">
        <v>550</v>
      </c>
      <c r="D77" s="129">
        <f>SUM([2]Ф.2.1:Ф.2.50!D77)</f>
        <v>0</v>
      </c>
      <c r="E77" s="129">
        <f>SUM([2]Ф.2.1:Ф.2.50!E77)</f>
        <v>0</v>
      </c>
      <c r="F77" s="129">
        <f>SUM([2]Ф.2.1:Ф.2.50!F77)</f>
        <v>0</v>
      </c>
      <c r="G77" s="129">
        <f>SUM([2]Ф.2.1:Ф.2.50!G77)</f>
        <v>0</v>
      </c>
      <c r="H77" s="129">
        <f>SUM([2]Ф.2.1:Ф.2.50!H77)</f>
        <v>0</v>
      </c>
      <c r="I77" s="129">
        <f>SUM([2]Ф.2.1:Ф.2.50!I77)</f>
        <v>0</v>
      </c>
      <c r="J77" s="129">
        <f>SUM([2]Ф.2.1:Ф.2.50!J77)</f>
        <v>0</v>
      </c>
    </row>
    <row r="78" spans="1:10" s="21" customFormat="1" ht="11.4" thickTop="1" thickBot="1" x14ac:dyDescent="0.25">
      <c r="A78" s="137" t="s">
        <v>215</v>
      </c>
      <c r="B78" s="135">
        <v>3240</v>
      </c>
      <c r="C78" s="135">
        <v>560</v>
      </c>
      <c r="D78" s="129">
        <f>SUM([2]Ф.2.1:Ф.2.50!D78)</f>
        <v>0</v>
      </c>
      <c r="E78" s="129">
        <f>SUM([2]Ф.2.1:Ф.2.50!E78)</f>
        <v>0</v>
      </c>
      <c r="F78" s="129">
        <f>SUM([2]Ф.2.1:Ф.2.50!F78)</f>
        <v>0</v>
      </c>
      <c r="G78" s="129">
        <f>SUM([2]Ф.2.1:Ф.2.50!G78)</f>
        <v>0</v>
      </c>
      <c r="H78" s="129">
        <f>SUM([2]Ф.2.1:Ф.2.50!H78)</f>
        <v>0</v>
      </c>
      <c r="I78" s="129">
        <f>SUM([2]Ф.2.1:Ф.2.50!I78)</f>
        <v>0</v>
      </c>
      <c r="J78" s="129">
        <f>SUM([2]Ф.2.1:Ф.2.50!J78)</f>
        <v>0</v>
      </c>
    </row>
    <row r="79" spans="1:10" s="21" customFormat="1" ht="11.4" thickTop="1" thickBot="1" x14ac:dyDescent="0.25">
      <c r="A79" s="64" t="s">
        <v>217</v>
      </c>
      <c r="B79" s="64">
        <v>4100</v>
      </c>
      <c r="C79" s="64">
        <v>570</v>
      </c>
      <c r="D79" s="129">
        <f>SUM([2]Ф.2.1:Ф.2.50!D79)</f>
        <v>0</v>
      </c>
      <c r="E79" s="129">
        <f>SUM([2]Ф.2.1:Ф.2.50!E79)</f>
        <v>0</v>
      </c>
      <c r="F79" s="129">
        <f>SUM([2]Ф.2.1:Ф.2.50!F79)</f>
        <v>0</v>
      </c>
      <c r="G79" s="129">
        <f>SUM([2]Ф.2.1:Ф.2.50!G79)</f>
        <v>0</v>
      </c>
      <c r="H79" s="129">
        <f>SUM([2]Ф.2.1:Ф.2.50!H79)</f>
        <v>0</v>
      </c>
      <c r="I79" s="129">
        <f>SUM([2]Ф.2.1:Ф.2.50!I79)</f>
        <v>0</v>
      </c>
      <c r="J79" s="129">
        <f>SUM([2]Ф.2.1:Ф.2.50!J79)</f>
        <v>0</v>
      </c>
    </row>
    <row r="80" spans="1:10" s="21" customFormat="1" ht="11.4" thickTop="1" thickBot="1" x14ac:dyDescent="0.25">
      <c r="A80" s="134" t="s">
        <v>218</v>
      </c>
      <c r="B80" s="135">
        <v>4110</v>
      </c>
      <c r="C80" s="135">
        <v>580</v>
      </c>
      <c r="D80" s="129">
        <f>SUM([2]Ф.2.1:Ф.2.50!D80)</f>
        <v>0</v>
      </c>
      <c r="E80" s="129">
        <f>SUM([2]Ф.2.1:Ф.2.50!E80)</f>
        <v>0</v>
      </c>
      <c r="F80" s="129">
        <f>SUM([2]Ф.2.1:Ф.2.50!F80)</f>
        <v>0</v>
      </c>
      <c r="G80" s="129">
        <f>SUM([2]Ф.2.1:Ф.2.50!G80)</f>
        <v>0</v>
      </c>
      <c r="H80" s="129">
        <f>SUM([2]Ф.2.1:Ф.2.50!H80)</f>
        <v>0</v>
      </c>
      <c r="I80" s="129">
        <f>SUM([2]Ф.2.1:Ф.2.50!I80)</f>
        <v>0</v>
      </c>
      <c r="J80" s="129">
        <f>SUM([2]Ф.2.1:Ф.2.50!J80)</f>
        <v>0</v>
      </c>
    </row>
    <row r="81" spans="1:10" s="21" customFormat="1" ht="11.4" thickTop="1" thickBot="1" x14ac:dyDescent="0.25">
      <c r="A81" s="136" t="s">
        <v>219</v>
      </c>
      <c r="B81" s="125">
        <v>4111</v>
      </c>
      <c r="C81" s="125">
        <v>590</v>
      </c>
      <c r="D81" s="129">
        <f>SUM([2]Ф.2.1:Ф.2.50!D81)</f>
        <v>0</v>
      </c>
      <c r="E81" s="129">
        <f>SUM([2]Ф.2.1:Ф.2.50!E81)</f>
        <v>0</v>
      </c>
      <c r="F81" s="129">
        <f>SUM([2]Ф.2.1:Ф.2.50!F81)</f>
        <v>0</v>
      </c>
      <c r="G81" s="129">
        <f>SUM([2]Ф.2.1:Ф.2.50!G81)</f>
        <v>0</v>
      </c>
      <c r="H81" s="129">
        <f>SUM([2]Ф.2.1:Ф.2.50!H81)</f>
        <v>0</v>
      </c>
      <c r="I81" s="129">
        <f>SUM([2]Ф.2.1:Ф.2.50!I81)</f>
        <v>0</v>
      </c>
      <c r="J81" s="129">
        <f>SUM([2]Ф.2.1:Ф.2.50!J81)</f>
        <v>0</v>
      </c>
    </row>
    <row r="82" spans="1:10" s="21" customFormat="1" ht="12.75" customHeight="1" thickTop="1" thickBot="1" x14ac:dyDescent="0.25">
      <c r="A82" s="136" t="s">
        <v>220</v>
      </c>
      <c r="B82" s="125">
        <v>4112</v>
      </c>
      <c r="C82" s="125">
        <v>600</v>
      </c>
      <c r="D82" s="129">
        <f>SUM([2]Ф.2.1:Ф.2.50!D82)</f>
        <v>0</v>
      </c>
      <c r="E82" s="129">
        <f>SUM([2]Ф.2.1:Ф.2.50!E82)</f>
        <v>0</v>
      </c>
      <c r="F82" s="129">
        <f>SUM([2]Ф.2.1:Ф.2.50!F82)</f>
        <v>0</v>
      </c>
      <c r="G82" s="129">
        <f>SUM([2]Ф.2.1:Ф.2.50!G82)</f>
        <v>0</v>
      </c>
      <c r="H82" s="129">
        <f>SUM([2]Ф.2.1:Ф.2.50!H82)</f>
        <v>0</v>
      </c>
      <c r="I82" s="129">
        <f>SUM([2]Ф.2.1:Ф.2.50!I82)</f>
        <v>0</v>
      </c>
      <c r="J82" s="129">
        <f>SUM([2]Ф.2.1:Ф.2.50!J82)</f>
        <v>0</v>
      </c>
    </row>
    <row r="83" spans="1:10" s="21" customFormat="1" thickTop="1" thickBot="1" x14ac:dyDescent="0.25">
      <c r="A83" s="249" t="s">
        <v>221</v>
      </c>
      <c r="B83" s="125">
        <v>4113</v>
      </c>
      <c r="C83" s="125">
        <v>610</v>
      </c>
      <c r="D83" s="129">
        <f>SUM([2]Ф.2.1:Ф.2.50!D83)</f>
        <v>0</v>
      </c>
      <c r="E83" s="129">
        <f>SUM([2]Ф.2.1:Ф.2.50!E83)</f>
        <v>0</v>
      </c>
      <c r="F83" s="129">
        <f>SUM([2]Ф.2.1:Ф.2.50!F83)</f>
        <v>0</v>
      </c>
      <c r="G83" s="129">
        <f>SUM([2]Ф.2.1:Ф.2.50!G83)</f>
        <v>0</v>
      </c>
      <c r="H83" s="129">
        <f>SUM([2]Ф.2.1:Ф.2.50!H83)</f>
        <v>0</v>
      </c>
      <c r="I83" s="129">
        <f>SUM([2]Ф.2.1:Ф.2.50!I83)</f>
        <v>0</v>
      </c>
      <c r="J83" s="129">
        <f>SUM([2]Ф.2.1:Ф.2.50!J83)</f>
        <v>0</v>
      </c>
    </row>
    <row r="84" spans="1:10" s="21" customFormat="1" ht="11.4" thickTop="1" thickBot="1" x14ac:dyDescent="0.25">
      <c r="A84" s="64" t="s">
        <v>226</v>
      </c>
      <c r="B84" s="64">
        <v>4200</v>
      </c>
      <c r="C84" s="64">
        <v>620</v>
      </c>
      <c r="D84" s="129">
        <f>SUM([2]Ф.2.1:Ф.2.50!D84)</f>
        <v>0</v>
      </c>
      <c r="E84" s="129">
        <f>SUM([2]Ф.2.1:Ф.2.50!E84)</f>
        <v>0</v>
      </c>
      <c r="F84" s="129">
        <f>SUM([2]Ф.2.1:Ф.2.50!F84)</f>
        <v>0</v>
      </c>
      <c r="G84" s="129">
        <f>SUM([2]Ф.2.1:Ф.2.50!G84)</f>
        <v>0</v>
      </c>
      <c r="H84" s="129">
        <f>SUM([2]Ф.2.1:Ф.2.50!H84)</f>
        <v>0</v>
      </c>
      <c r="I84" s="129">
        <f>SUM([2]Ф.2.1:Ф.2.50!I84)</f>
        <v>0</v>
      </c>
      <c r="J84" s="129">
        <f>SUM([2]Ф.2.1:Ф.2.50!J84)</f>
        <v>0</v>
      </c>
    </row>
    <row r="85" spans="1:10" s="21" customFormat="1" ht="11.4" thickTop="1" thickBot="1" x14ac:dyDescent="0.25">
      <c r="A85" s="134" t="s">
        <v>227</v>
      </c>
      <c r="B85" s="135">
        <v>4210</v>
      </c>
      <c r="C85" s="135">
        <v>630</v>
      </c>
      <c r="D85" s="129">
        <f>SUM([2]Ф.2.1:Ф.2.50!D85)</f>
        <v>0</v>
      </c>
      <c r="E85" s="129">
        <f>SUM([2]Ф.2.1:Ф.2.50!E85)</f>
        <v>0</v>
      </c>
      <c r="F85" s="129">
        <f>SUM([2]Ф.2.1:Ф.2.50!F85)</f>
        <v>0</v>
      </c>
      <c r="G85" s="129">
        <f>SUM([2]Ф.2.1:Ф.2.50!G85)</f>
        <v>0</v>
      </c>
      <c r="H85" s="129">
        <f>SUM([2]Ф.2.1:Ф.2.50!H85)</f>
        <v>0</v>
      </c>
      <c r="I85" s="129">
        <f>SUM([2]Ф.2.1:Ф.2.50!I85)</f>
        <v>0</v>
      </c>
      <c r="J85" s="129">
        <f>SUM([2]Ф.2.1:Ф.2.50!J85)</f>
        <v>0</v>
      </c>
    </row>
    <row r="86" spans="1:10" s="21" customFormat="1" ht="11.4" thickTop="1" thickBot="1" x14ac:dyDescent="0.25">
      <c r="A86" s="136" t="s">
        <v>254</v>
      </c>
      <c r="B86" s="125">
        <v>5000</v>
      </c>
      <c r="C86" s="125">
        <v>640</v>
      </c>
      <c r="D86" s="250" t="s">
        <v>255</v>
      </c>
      <c r="E86" s="129">
        <v>322710</v>
      </c>
      <c r="F86" s="251" t="s">
        <v>255</v>
      </c>
      <c r="G86" s="251" t="s">
        <v>255</v>
      </c>
      <c r="H86" s="251" t="s">
        <v>255</v>
      </c>
      <c r="I86" s="251" t="s">
        <v>255</v>
      </c>
      <c r="J86" s="211" t="s">
        <v>255</v>
      </c>
    </row>
    <row r="87" spans="1:10" s="21" customFormat="1" ht="11.4" thickTop="1" thickBot="1" x14ac:dyDescent="0.25">
      <c r="A87" s="136" t="s">
        <v>495</v>
      </c>
      <c r="B87" s="125">
        <v>9000</v>
      </c>
      <c r="C87" s="125">
        <v>650</v>
      </c>
      <c r="D87" s="129">
        <f>SUM([2]Ф.2.1:Ф.2.50!D87)</f>
        <v>0</v>
      </c>
      <c r="E87" s="129">
        <f>SUM([2]Ф.2.1:Ф.2.50!E87)</f>
        <v>0</v>
      </c>
      <c r="F87" s="129">
        <f>SUM([2]Ф.2.1:Ф.2.50!F87)</f>
        <v>0</v>
      </c>
      <c r="G87" s="129">
        <f>SUM([2]Ф.2.1:Ф.2.50!G87)</f>
        <v>0</v>
      </c>
      <c r="H87" s="129">
        <f>SUM([2]Ф.2.1:Ф.2.50!H87)</f>
        <v>0</v>
      </c>
      <c r="I87" s="129">
        <f>SUM([2]Ф.2.1:Ф.2.50!I87)</f>
        <v>0</v>
      </c>
      <c r="J87" s="129">
        <f>SUM([2]Ф.2.1:Ф.2.50!J87)</f>
        <v>0</v>
      </c>
    </row>
    <row r="88" spans="1:10" s="21" customFormat="1" ht="10.8" hidden="1" thickTop="1" x14ac:dyDescent="0.2">
      <c r="A88" s="143"/>
      <c r="B88" s="593"/>
      <c r="C88" s="593">
        <v>650</v>
      </c>
      <c r="D88" s="594"/>
      <c r="E88" s="594"/>
      <c r="F88" s="594"/>
      <c r="G88" s="594"/>
      <c r="H88" s="594"/>
      <c r="I88" s="594"/>
      <c r="J88" s="594"/>
    </row>
    <row r="89" spans="1:10" s="21" customFormat="1" ht="10.8" hidden="1" thickTop="1" x14ac:dyDescent="0.2">
      <c r="A89" s="155"/>
      <c r="B89" s="595"/>
      <c r="C89" s="595"/>
      <c r="D89" s="594"/>
      <c r="E89" s="594"/>
      <c r="F89" s="594"/>
      <c r="G89" s="594"/>
      <c r="H89" s="594"/>
      <c r="I89" s="594"/>
      <c r="J89" s="594"/>
    </row>
    <row r="90" spans="1:10" s="21" customFormat="1" ht="10.8" hidden="1" thickTop="1" x14ac:dyDescent="0.2">
      <c r="A90" s="155"/>
      <c r="B90" s="595"/>
      <c r="C90" s="595"/>
      <c r="D90" s="594"/>
      <c r="E90" s="594"/>
      <c r="F90" s="594"/>
      <c r="G90" s="594"/>
      <c r="H90" s="594"/>
      <c r="I90" s="594"/>
      <c r="J90" s="594"/>
    </row>
    <row r="91" spans="1:10" s="21" customFormat="1" ht="13.8" hidden="1" thickTop="1" x14ac:dyDescent="0.2">
      <c r="A91" s="157"/>
      <c r="B91" s="595"/>
      <c r="C91" s="595"/>
      <c r="D91" s="594"/>
      <c r="E91" s="594"/>
      <c r="F91" s="594"/>
      <c r="G91" s="594"/>
      <c r="H91" s="594"/>
      <c r="I91" s="594"/>
      <c r="J91" s="594"/>
    </row>
    <row r="92" spans="1:10" s="21" customFormat="1" ht="10.8" hidden="1" thickTop="1" x14ac:dyDescent="0.2">
      <c r="A92" s="147"/>
      <c r="B92" s="596"/>
      <c r="C92" s="596"/>
      <c r="D92" s="594"/>
      <c r="E92" s="594"/>
      <c r="F92" s="594"/>
      <c r="G92" s="594"/>
      <c r="H92" s="594"/>
      <c r="I92" s="594"/>
      <c r="J92" s="594"/>
    </row>
    <row r="93" spans="1:10" s="21" customFormat="1" ht="10.8" hidden="1" thickTop="1" x14ac:dyDescent="0.2">
      <c r="A93" s="155"/>
      <c r="B93" s="595"/>
      <c r="C93" s="595"/>
      <c r="D93" s="594"/>
      <c r="E93" s="594"/>
      <c r="F93" s="594"/>
      <c r="G93" s="594"/>
      <c r="H93" s="594"/>
      <c r="I93" s="594"/>
      <c r="J93" s="594"/>
    </row>
    <row r="94" spans="1:10" s="21" customFormat="1" ht="10.8" hidden="1" thickTop="1" x14ac:dyDescent="0.2">
      <c r="A94" s="155"/>
      <c r="B94" s="595"/>
      <c r="C94" s="595"/>
      <c r="D94" s="594"/>
      <c r="E94" s="594"/>
      <c r="F94" s="594"/>
      <c r="G94" s="594"/>
      <c r="H94" s="594"/>
      <c r="I94" s="594"/>
      <c r="J94" s="594"/>
    </row>
    <row r="95" spans="1:10" s="21" customFormat="1" ht="10.8" hidden="1" thickTop="1" x14ac:dyDescent="0.2">
      <c r="A95" s="155"/>
      <c r="B95" s="595"/>
      <c r="C95" s="595"/>
      <c r="D95" s="594"/>
      <c r="E95" s="594"/>
      <c r="F95" s="594"/>
      <c r="G95" s="594"/>
      <c r="H95" s="594"/>
      <c r="I95" s="594"/>
      <c r="J95" s="594"/>
    </row>
    <row r="96" spans="1:10" s="21" customFormat="1" ht="12" hidden="1" thickTop="1" x14ac:dyDescent="0.2">
      <c r="A96" s="153"/>
      <c r="B96" s="597"/>
      <c r="C96" s="597"/>
      <c r="D96" s="594"/>
      <c r="E96" s="594"/>
      <c r="F96" s="594"/>
      <c r="G96" s="594"/>
      <c r="H96" s="594"/>
      <c r="I96" s="594"/>
      <c r="J96" s="594"/>
    </row>
    <row r="97" spans="1:10" s="21" customFormat="1" ht="10.8" hidden="1" thickTop="1" x14ac:dyDescent="0.2">
      <c r="A97" s="147"/>
      <c r="B97" s="596"/>
      <c r="C97" s="596"/>
      <c r="D97" s="594"/>
      <c r="E97" s="594"/>
      <c r="F97" s="594"/>
      <c r="G97" s="594"/>
      <c r="H97" s="594"/>
      <c r="I97" s="594"/>
      <c r="J97" s="594"/>
    </row>
    <row r="98" spans="1:10" s="21" customFormat="1" ht="10.8" hidden="1" thickTop="1" x14ac:dyDescent="0.2">
      <c r="A98" s="147"/>
      <c r="B98" s="596"/>
      <c r="C98" s="596"/>
      <c r="D98" s="594"/>
      <c r="E98" s="594"/>
      <c r="F98" s="594"/>
      <c r="G98" s="594"/>
      <c r="H98" s="594"/>
      <c r="I98" s="594"/>
      <c r="J98" s="594"/>
    </row>
    <row r="99" spans="1:10" s="21" customFormat="1" ht="10.8" hidden="1" thickTop="1" x14ac:dyDescent="0.2">
      <c r="A99" s="258"/>
      <c r="B99" s="598"/>
      <c r="C99" s="595"/>
      <c r="D99" s="599"/>
      <c r="E99" s="594"/>
      <c r="F99" s="599"/>
      <c r="G99" s="599"/>
      <c r="H99" s="599"/>
      <c r="I99" s="599"/>
      <c r="J99" s="599"/>
    </row>
    <row r="100" spans="1:10" ht="14.25" customHeight="1" thickTop="1" x14ac:dyDescent="0.3">
      <c r="A100" s="198" t="s">
        <v>496</v>
      </c>
      <c r="D100" s="600"/>
      <c r="E100" s="600"/>
    </row>
    <row r="101" spans="1:10" s="1" customFormat="1" ht="12.75" customHeight="1" x14ac:dyDescent="0.25">
      <c r="A101" s="9" t="str">
        <f>[2]ЗАПОЛНИТЬ!F30</f>
        <v xml:space="preserve">Керівник </v>
      </c>
      <c r="C101" s="9"/>
      <c r="D101" s="601"/>
      <c r="E101" s="601"/>
      <c r="F101" s="9"/>
      <c r="G101" s="87" t="str">
        <f>[2]ЗАПОЛНИТЬ!F26</f>
        <v>Л.О.Темченко</v>
      </c>
      <c r="H101" s="87"/>
      <c r="I101" s="87"/>
    </row>
    <row r="102" spans="1:10" s="1" customFormat="1" ht="12.75" customHeight="1" x14ac:dyDescent="0.25">
      <c r="B102" s="9"/>
      <c r="C102" s="9"/>
      <c r="D102" s="231" t="s">
        <v>115</v>
      </c>
      <c r="E102" s="231"/>
      <c r="F102" s="9"/>
      <c r="G102" s="189" t="s">
        <v>116</v>
      </c>
      <c r="H102" s="189"/>
    </row>
    <row r="103" spans="1:10" s="1" customFormat="1" ht="12" customHeight="1" x14ac:dyDescent="0.25">
      <c r="A103" s="9" t="str">
        <f>[2]ЗАПОЛНИТЬ!F31</f>
        <v>Головний бухгалтер</v>
      </c>
      <c r="C103" s="9"/>
      <c r="D103" s="230"/>
      <c r="E103" s="230"/>
      <c r="F103" s="9"/>
      <c r="G103" s="87" t="str">
        <f>[2]ЗАПОЛНИТЬ!F28</f>
        <v>А.М.Трусевич</v>
      </c>
      <c r="H103" s="87"/>
      <c r="I103" s="87"/>
    </row>
    <row r="104" spans="1:10" s="1" customFormat="1" ht="12" customHeight="1" x14ac:dyDescent="0.25">
      <c r="A104" s="94" t="str">
        <f>[2]ЗАПОЛНИТЬ!C19</f>
        <v>"11" квітня 2016 року</v>
      </c>
      <c r="C104" s="9"/>
      <c r="D104" s="231" t="s">
        <v>115</v>
      </c>
      <c r="E104" s="231"/>
      <c r="G104" s="189" t="s">
        <v>116</v>
      </c>
      <c r="H104" s="189"/>
      <c r="I104" s="355"/>
    </row>
    <row r="105" spans="1:10" s="1" customFormat="1" ht="13.8" x14ac:dyDescent="0.25">
      <c r="A105" s="21" t="s">
        <v>229</v>
      </c>
    </row>
    <row r="107" spans="1:10" x14ac:dyDescent="0.3">
      <c r="A107" s="602"/>
    </row>
  </sheetData>
  <mergeCells count="34">
    <mergeCell ref="D103:E103"/>
    <mergeCell ref="G103:I103"/>
    <mergeCell ref="D104:E104"/>
    <mergeCell ref="G104:H104"/>
    <mergeCell ref="H19:H21"/>
    <mergeCell ref="I19:I21"/>
    <mergeCell ref="J19:J21"/>
    <mergeCell ref="D101:E101"/>
    <mergeCell ref="G101:I101"/>
    <mergeCell ref="D102:E102"/>
    <mergeCell ref="G102:H102"/>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6640625" style="1" customWidth="1"/>
    <col min="2" max="2" width="4.6640625" style="1" customWidth="1"/>
    <col min="3" max="3" width="3.88671875" style="1" customWidth="1"/>
    <col min="4" max="4" width="7.5546875" style="1" customWidth="1"/>
    <col min="5" max="5" width="9.109375" style="1"/>
    <col min="6" max="6" width="8.109375" style="1" customWidth="1"/>
    <col min="7" max="7" width="7.44140625" style="1" customWidth="1"/>
    <col min="8" max="8" width="8.88671875" style="1" customWidth="1"/>
    <col min="9" max="9" width="8.5546875" style="1" customWidth="1"/>
    <col min="10" max="10" width="8.109375" style="1" customWidth="1"/>
    <col min="11" max="11" width="9.44140625" style="1" customWidth="1"/>
    <col min="12" max="12" width="6.6640625" style="1" customWidth="1"/>
    <col min="13" max="13" width="11.44140625" style="1" customWidth="1"/>
    <col min="14" max="256" width="9.109375" style="1"/>
    <col min="257" max="257" width="61.6640625" style="1" customWidth="1"/>
    <col min="258" max="258" width="4.6640625" style="1" customWidth="1"/>
    <col min="259" max="259" width="3.88671875" style="1" customWidth="1"/>
    <col min="260" max="260" width="7.5546875" style="1" customWidth="1"/>
    <col min="261" max="261" width="9.109375" style="1"/>
    <col min="262" max="262" width="8.109375" style="1" customWidth="1"/>
    <col min="263" max="263" width="7.44140625" style="1" customWidth="1"/>
    <col min="264" max="264" width="8.88671875" style="1" customWidth="1"/>
    <col min="265" max="265" width="8.5546875" style="1" customWidth="1"/>
    <col min="266" max="266" width="8.109375" style="1" customWidth="1"/>
    <col min="267" max="267" width="9.44140625" style="1" customWidth="1"/>
    <col min="268" max="268" width="6.6640625" style="1" customWidth="1"/>
    <col min="269" max="269" width="11.44140625" style="1" customWidth="1"/>
    <col min="270" max="512" width="9.109375" style="1"/>
    <col min="513" max="513" width="61.6640625" style="1" customWidth="1"/>
    <col min="514" max="514" width="4.6640625" style="1" customWidth="1"/>
    <col min="515" max="515" width="3.88671875" style="1" customWidth="1"/>
    <col min="516" max="516" width="7.5546875" style="1" customWidth="1"/>
    <col min="517" max="517" width="9.109375" style="1"/>
    <col min="518" max="518" width="8.109375" style="1" customWidth="1"/>
    <col min="519" max="519" width="7.44140625" style="1" customWidth="1"/>
    <col min="520" max="520" width="8.88671875" style="1" customWidth="1"/>
    <col min="521" max="521" width="8.5546875" style="1" customWidth="1"/>
    <col min="522" max="522" width="8.109375" style="1" customWidth="1"/>
    <col min="523" max="523" width="9.44140625" style="1" customWidth="1"/>
    <col min="524" max="524" width="6.6640625" style="1" customWidth="1"/>
    <col min="525" max="525" width="11.44140625" style="1" customWidth="1"/>
    <col min="526" max="768" width="9.109375" style="1"/>
    <col min="769" max="769" width="61.6640625" style="1" customWidth="1"/>
    <col min="770" max="770" width="4.6640625" style="1" customWidth="1"/>
    <col min="771" max="771" width="3.88671875" style="1" customWidth="1"/>
    <col min="772" max="772" width="7.5546875" style="1" customWidth="1"/>
    <col min="773" max="773" width="9.109375" style="1"/>
    <col min="774" max="774" width="8.109375" style="1" customWidth="1"/>
    <col min="775" max="775" width="7.44140625" style="1" customWidth="1"/>
    <col min="776" max="776" width="8.88671875" style="1" customWidth="1"/>
    <col min="777" max="777" width="8.5546875" style="1" customWidth="1"/>
    <col min="778" max="778" width="8.109375" style="1" customWidth="1"/>
    <col min="779" max="779" width="9.44140625" style="1" customWidth="1"/>
    <col min="780" max="780" width="6.6640625" style="1" customWidth="1"/>
    <col min="781" max="781" width="11.44140625" style="1" customWidth="1"/>
    <col min="782" max="1024" width="9.109375" style="1"/>
    <col min="1025" max="1025" width="61.6640625" style="1" customWidth="1"/>
    <col min="1026" max="1026" width="4.6640625" style="1" customWidth="1"/>
    <col min="1027" max="1027" width="3.88671875" style="1" customWidth="1"/>
    <col min="1028" max="1028" width="7.5546875" style="1" customWidth="1"/>
    <col min="1029" max="1029" width="9.109375" style="1"/>
    <col min="1030" max="1030" width="8.109375" style="1" customWidth="1"/>
    <col min="1031" max="1031" width="7.44140625" style="1" customWidth="1"/>
    <col min="1032" max="1032" width="8.88671875" style="1" customWidth="1"/>
    <col min="1033" max="1033" width="8.5546875" style="1" customWidth="1"/>
    <col min="1034" max="1034" width="8.109375" style="1" customWidth="1"/>
    <col min="1035" max="1035" width="9.44140625" style="1" customWidth="1"/>
    <col min="1036" max="1036" width="6.6640625" style="1" customWidth="1"/>
    <col min="1037" max="1037" width="11.44140625" style="1" customWidth="1"/>
    <col min="1038" max="1280" width="9.109375" style="1"/>
    <col min="1281" max="1281" width="61.6640625" style="1" customWidth="1"/>
    <col min="1282" max="1282" width="4.6640625" style="1" customWidth="1"/>
    <col min="1283" max="1283" width="3.88671875" style="1" customWidth="1"/>
    <col min="1284" max="1284" width="7.5546875" style="1" customWidth="1"/>
    <col min="1285" max="1285" width="9.109375" style="1"/>
    <col min="1286" max="1286" width="8.109375" style="1" customWidth="1"/>
    <col min="1287" max="1287" width="7.44140625" style="1" customWidth="1"/>
    <col min="1288" max="1288" width="8.88671875" style="1" customWidth="1"/>
    <col min="1289" max="1289" width="8.5546875" style="1" customWidth="1"/>
    <col min="1290" max="1290" width="8.109375" style="1" customWidth="1"/>
    <col min="1291" max="1291" width="9.44140625" style="1" customWidth="1"/>
    <col min="1292" max="1292" width="6.6640625" style="1" customWidth="1"/>
    <col min="1293" max="1293" width="11.44140625" style="1" customWidth="1"/>
    <col min="1294" max="1536" width="9.109375" style="1"/>
    <col min="1537" max="1537" width="61.6640625" style="1" customWidth="1"/>
    <col min="1538" max="1538" width="4.6640625" style="1" customWidth="1"/>
    <col min="1539" max="1539" width="3.88671875" style="1" customWidth="1"/>
    <col min="1540" max="1540" width="7.5546875" style="1" customWidth="1"/>
    <col min="1541" max="1541" width="9.109375" style="1"/>
    <col min="1542" max="1542" width="8.109375" style="1" customWidth="1"/>
    <col min="1543" max="1543" width="7.44140625" style="1" customWidth="1"/>
    <col min="1544" max="1544" width="8.88671875" style="1" customWidth="1"/>
    <col min="1545" max="1545" width="8.5546875" style="1" customWidth="1"/>
    <col min="1546" max="1546" width="8.109375" style="1" customWidth="1"/>
    <col min="1547" max="1547" width="9.44140625" style="1" customWidth="1"/>
    <col min="1548" max="1548" width="6.6640625" style="1" customWidth="1"/>
    <col min="1549" max="1549" width="11.44140625" style="1" customWidth="1"/>
    <col min="1550" max="1792" width="9.109375" style="1"/>
    <col min="1793" max="1793" width="61.6640625" style="1" customWidth="1"/>
    <col min="1794" max="1794" width="4.6640625" style="1" customWidth="1"/>
    <col min="1795" max="1795" width="3.88671875" style="1" customWidth="1"/>
    <col min="1796" max="1796" width="7.5546875" style="1" customWidth="1"/>
    <col min="1797" max="1797" width="9.109375" style="1"/>
    <col min="1798" max="1798" width="8.109375" style="1" customWidth="1"/>
    <col min="1799" max="1799" width="7.44140625" style="1" customWidth="1"/>
    <col min="1800" max="1800" width="8.88671875" style="1" customWidth="1"/>
    <col min="1801" max="1801" width="8.5546875" style="1" customWidth="1"/>
    <col min="1802" max="1802" width="8.109375" style="1" customWidth="1"/>
    <col min="1803" max="1803" width="9.44140625" style="1" customWidth="1"/>
    <col min="1804" max="1804" width="6.6640625" style="1" customWidth="1"/>
    <col min="1805" max="1805" width="11.44140625" style="1" customWidth="1"/>
    <col min="1806" max="2048" width="9.109375" style="1"/>
    <col min="2049" max="2049" width="61.6640625" style="1" customWidth="1"/>
    <col min="2050" max="2050" width="4.6640625" style="1" customWidth="1"/>
    <col min="2051" max="2051" width="3.88671875" style="1" customWidth="1"/>
    <col min="2052" max="2052" width="7.5546875" style="1" customWidth="1"/>
    <col min="2053" max="2053" width="9.109375" style="1"/>
    <col min="2054" max="2054" width="8.109375" style="1" customWidth="1"/>
    <col min="2055" max="2055" width="7.44140625" style="1" customWidth="1"/>
    <col min="2056" max="2056" width="8.88671875" style="1" customWidth="1"/>
    <col min="2057" max="2057" width="8.5546875" style="1" customWidth="1"/>
    <col min="2058" max="2058" width="8.109375" style="1" customWidth="1"/>
    <col min="2059" max="2059" width="9.44140625" style="1" customWidth="1"/>
    <col min="2060" max="2060" width="6.6640625" style="1" customWidth="1"/>
    <col min="2061" max="2061" width="11.44140625" style="1" customWidth="1"/>
    <col min="2062" max="2304" width="9.109375" style="1"/>
    <col min="2305" max="2305" width="61.6640625" style="1" customWidth="1"/>
    <col min="2306" max="2306" width="4.6640625" style="1" customWidth="1"/>
    <col min="2307" max="2307" width="3.88671875" style="1" customWidth="1"/>
    <col min="2308" max="2308" width="7.5546875" style="1" customWidth="1"/>
    <col min="2309" max="2309" width="9.109375" style="1"/>
    <col min="2310" max="2310" width="8.109375" style="1" customWidth="1"/>
    <col min="2311" max="2311" width="7.44140625" style="1" customWidth="1"/>
    <col min="2312" max="2312" width="8.88671875" style="1" customWidth="1"/>
    <col min="2313" max="2313" width="8.5546875" style="1" customWidth="1"/>
    <col min="2314" max="2314" width="8.109375" style="1" customWidth="1"/>
    <col min="2315" max="2315" width="9.44140625" style="1" customWidth="1"/>
    <col min="2316" max="2316" width="6.6640625" style="1" customWidth="1"/>
    <col min="2317" max="2317" width="11.44140625" style="1" customWidth="1"/>
    <col min="2318" max="2560" width="9.109375" style="1"/>
    <col min="2561" max="2561" width="61.6640625" style="1" customWidth="1"/>
    <col min="2562" max="2562" width="4.6640625" style="1" customWidth="1"/>
    <col min="2563" max="2563" width="3.88671875" style="1" customWidth="1"/>
    <col min="2564" max="2564" width="7.5546875" style="1" customWidth="1"/>
    <col min="2565" max="2565" width="9.109375" style="1"/>
    <col min="2566" max="2566" width="8.109375" style="1" customWidth="1"/>
    <col min="2567" max="2567" width="7.44140625" style="1" customWidth="1"/>
    <col min="2568" max="2568" width="8.88671875" style="1" customWidth="1"/>
    <col min="2569" max="2569" width="8.5546875" style="1" customWidth="1"/>
    <col min="2570" max="2570" width="8.109375" style="1" customWidth="1"/>
    <col min="2571" max="2571" width="9.44140625" style="1" customWidth="1"/>
    <col min="2572" max="2572" width="6.6640625" style="1" customWidth="1"/>
    <col min="2573" max="2573" width="11.44140625" style="1" customWidth="1"/>
    <col min="2574" max="2816" width="9.109375" style="1"/>
    <col min="2817" max="2817" width="61.6640625" style="1" customWidth="1"/>
    <col min="2818" max="2818" width="4.6640625" style="1" customWidth="1"/>
    <col min="2819" max="2819" width="3.88671875" style="1" customWidth="1"/>
    <col min="2820" max="2820" width="7.5546875" style="1" customWidth="1"/>
    <col min="2821" max="2821" width="9.109375" style="1"/>
    <col min="2822" max="2822" width="8.109375" style="1" customWidth="1"/>
    <col min="2823" max="2823" width="7.44140625" style="1" customWidth="1"/>
    <col min="2824" max="2824" width="8.88671875" style="1" customWidth="1"/>
    <col min="2825" max="2825" width="8.5546875" style="1" customWidth="1"/>
    <col min="2826" max="2826" width="8.109375" style="1" customWidth="1"/>
    <col min="2827" max="2827" width="9.44140625" style="1" customWidth="1"/>
    <col min="2828" max="2828" width="6.6640625" style="1" customWidth="1"/>
    <col min="2829" max="2829" width="11.44140625" style="1" customWidth="1"/>
    <col min="2830" max="3072" width="9.109375" style="1"/>
    <col min="3073" max="3073" width="61.6640625" style="1" customWidth="1"/>
    <col min="3074" max="3074" width="4.6640625" style="1" customWidth="1"/>
    <col min="3075" max="3075" width="3.88671875" style="1" customWidth="1"/>
    <col min="3076" max="3076" width="7.5546875" style="1" customWidth="1"/>
    <col min="3077" max="3077" width="9.109375" style="1"/>
    <col min="3078" max="3078" width="8.109375" style="1" customWidth="1"/>
    <col min="3079" max="3079" width="7.44140625" style="1" customWidth="1"/>
    <col min="3080" max="3080" width="8.88671875" style="1" customWidth="1"/>
    <col min="3081" max="3081" width="8.5546875" style="1" customWidth="1"/>
    <col min="3082" max="3082" width="8.109375" style="1" customWidth="1"/>
    <col min="3083" max="3083" width="9.44140625" style="1" customWidth="1"/>
    <col min="3084" max="3084" width="6.6640625" style="1" customWidth="1"/>
    <col min="3085" max="3085" width="11.44140625" style="1" customWidth="1"/>
    <col min="3086" max="3328" width="9.109375" style="1"/>
    <col min="3329" max="3329" width="61.6640625" style="1" customWidth="1"/>
    <col min="3330" max="3330" width="4.6640625" style="1" customWidth="1"/>
    <col min="3331" max="3331" width="3.88671875" style="1" customWidth="1"/>
    <col min="3332" max="3332" width="7.5546875" style="1" customWidth="1"/>
    <col min="3333" max="3333" width="9.109375" style="1"/>
    <col min="3334" max="3334" width="8.109375" style="1" customWidth="1"/>
    <col min="3335" max="3335" width="7.44140625" style="1" customWidth="1"/>
    <col min="3336" max="3336" width="8.88671875" style="1" customWidth="1"/>
    <col min="3337" max="3337" width="8.5546875" style="1" customWidth="1"/>
    <col min="3338" max="3338" width="8.109375" style="1" customWidth="1"/>
    <col min="3339" max="3339" width="9.44140625" style="1" customWidth="1"/>
    <col min="3340" max="3340" width="6.6640625" style="1" customWidth="1"/>
    <col min="3341" max="3341" width="11.44140625" style="1" customWidth="1"/>
    <col min="3342" max="3584" width="9.109375" style="1"/>
    <col min="3585" max="3585" width="61.6640625" style="1" customWidth="1"/>
    <col min="3586" max="3586" width="4.6640625" style="1" customWidth="1"/>
    <col min="3587" max="3587" width="3.88671875" style="1" customWidth="1"/>
    <col min="3588" max="3588" width="7.5546875" style="1" customWidth="1"/>
    <col min="3589" max="3589" width="9.109375" style="1"/>
    <col min="3590" max="3590" width="8.109375" style="1" customWidth="1"/>
    <col min="3591" max="3591" width="7.44140625" style="1" customWidth="1"/>
    <col min="3592" max="3592" width="8.88671875" style="1" customWidth="1"/>
    <col min="3593" max="3593" width="8.5546875" style="1" customWidth="1"/>
    <col min="3594" max="3594" width="8.109375" style="1" customWidth="1"/>
    <col min="3595" max="3595" width="9.44140625" style="1" customWidth="1"/>
    <col min="3596" max="3596" width="6.6640625" style="1" customWidth="1"/>
    <col min="3597" max="3597" width="11.44140625" style="1" customWidth="1"/>
    <col min="3598" max="3840" width="9.109375" style="1"/>
    <col min="3841" max="3841" width="61.6640625" style="1" customWidth="1"/>
    <col min="3842" max="3842" width="4.6640625" style="1" customWidth="1"/>
    <col min="3843" max="3843" width="3.88671875" style="1" customWidth="1"/>
    <col min="3844" max="3844" width="7.5546875" style="1" customWidth="1"/>
    <col min="3845" max="3845" width="9.109375" style="1"/>
    <col min="3846" max="3846" width="8.109375" style="1" customWidth="1"/>
    <col min="3847" max="3847" width="7.44140625" style="1" customWidth="1"/>
    <col min="3848" max="3848" width="8.88671875" style="1" customWidth="1"/>
    <col min="3849" max="3849" width="8.5546875" style="1" customWidth="1"/>
    <col min="3850" max="3850" width="8.109375" style="1" customWidth="1"/>
    <col min="3851" max="3851" width="9.44140625" style="1" customWidth="1"/>
    <col min="3852" max="3852" width="6.6640625" style="1" customWidth="1"/>
    <col min="3853" max="3853" width="11.44140625" style="1" customWidth="1"/>
    <col min="3854" max="4096" width="9.109375" style="1"/>
    <col min="4097" max="4097" width="61.6640625" style="1" customWidth="1"/>
    <col min="4098" max="4098" width="4.6640625" style="1" customWidth="1"/>
    <col min="4099" max="4099" width="3.88671875" style="1" customWidth="1"/>
    <col min="4100" max="4100" width="7.5546875" style="1" customWidth="1"/>
    <col min="4101" max="4101" width="9.109375" style="1"/>
    <col min="4102" max="4102" width="8.109375" style="1" customWidth="1"/>
    <col min="4103" max="4103" width="7.44140625" style="1" customWidth="1"/>
    <col min="4104" max="4104" width="8.88671875" style="1" customWidth="1"/>
    <col min="4105" max="4105" width="8.5546875" style="1" customWidth="1"/>
    <col min="4106" max="4106" width="8.109375" style="1" customWidth="1"/>
    <col min="4107" max="4107" width="9.44140625" style="1" customWidth="1"/>
    <col min="4108" max="4108" width="6.6640625" style="1" customWidth="1"/>
    <col min="4109" max="4109" width="11.44140625" style="1" customWidth="1"/>
    <col min="4110" max="4352" width="9.109375" style="1"/>
    <col min="4353" max="4353" width="61.6640625" style="1" customWidth="1"/>
    <col min="4354" max="4354" width="4.6640625" style="1" customWidth="1"/>
    <col min="4355" max="4355" width="3.88671875" style="1" customWidth="1"/>
    <col min="4356" max="4356" width="7.5546875" style="1" customWidth="1"/>
    <col min="4357" max="4357" width="9.109375" style="1"/>
    <col min="4358" max="4358" width="8.109375" style="1" customWidth="1"/>
    <col min="4359" max="4359" width="7.44140625" style="1" customWidth="1"/>
    <col min="4360" max="4360" width="8.88671875" style="1" customWidth="1"/>
    <col min="4361" max="4361" width="8.5546875" style="1" customWidth="1"/>
    <col min="4362" max="4362" width="8.109375" style="1" customWidth="1"/>
    <col min="4363" max="4363" width="9.44140625" style="1" customWidth="1"/>
    <col min="4364" max="4364" width="6.6640625" style="1" customWidth="1"/>
    <col min="4365" max="4365" width="11.44140625" style="1" customWidth="1"/>
    <col min="4366" max="4608" width="9.109375" style="1"/>
    <col min="4609" max="4609" width="61.6640625" style="1" customWidth="1"/>
    <col min="4610" max="4610" width="4.6640625" style="1" customWidth="1"/>
    <col min="4611" max="4611" width="3.88671875" style="1" customWidth="1"/>
    <col min="4612" max="4612" width="7.5546875" style="1" customWidth="1"/>
    <col min="4613" max="4613" width="9.109375" style="1"/>
    <col min="4614" max="4614" width="8.109375" style="1" customWidth="1"/>
    <col min="4615" max="4615" width="7.44140625" style="1" customWidth="1"/>
    <col min="4616" max="4616" width="8.88671875" style="1" customWidth="1"/>
    <col min="4617" max="4617" width="8.5546875" style="1" customWidth="1"/>
    <col min="4618" max="4618" width="8.109375" style="1" customWidth="1"/>
    <col min="4619" max="4619" width="9.44140625" style="1" customWidth="1"/>
    <col min="4620" max="4620" width="6.6640625" style="1" customWidth="1"/>
    <col min="4621" max="4621" width="11.44140625" style="1" customWidth="1"/>
    <col min="4622" max="4864" width="9.109375" style="1"/>
    <col min="4865" max="4865" width="61.6640625" style="1" customWidth="1"/>
    <col min="4866" max="4866" width="4.6640625" style="1" customWidth="1"/>
    <col min="4867" max="4867" width="3.88671875" style="1" customWidth="1"/>
    <col min="4868" max="4868" width="7.5546875" style="1" customWidth="1"/>
    <col min="4869" max="4869" width="9.109375" style="1"/>
    <col min="4870" max="4870" width="8.109375" style="1" customWidth="1"/>
    <col min="4871" max="4871" width="7.44140625" style="1" customWidth="1"/>
    <col min="4872" max="4872" width="8.88671875" style="1" customWidth="1"/>
    <col min="4873" max="4873" width="8.5546875" style="1" customWidth="1"/>
    <col min="4874" max="4874" width="8.109375" style="1" customWidth="1"/>
    <col min="4875" max="4875" width="9.44140625" style="1" customWidth="1"/>
    <col min="4876" max="4876" width="6.6640625" style="1" customWidth="1"/>
    <col min="4877" max="4877" width="11.44140625" style="1" customWidth="1"/>
    <col min="4878" max="5120" width="9.109375" style="1"/>
    <col min="5121" max="5121" width="61.6640625" style="1" customWidth="1"/>
    <col min="5122" max="5122" width="4.6640625" style="1" customWidth="1"/>
    <col min="5123" max="5123" width="3.88671875" style="1" customWidth="1"/>
    <col min="5124" max="5124" width="7.5546875" style="1" customWidth="1"/>
    <col min="5125" max="5125" width="9.109375" style="1"/>
    <col min="5126" max="5126" width="8.109375" style="1" customWidth="1"/>
    <col min="5127" max="5127" width="7.44140625" style="1" customWidth="1"/>
    <col min="5128" max="5128" width="8.88671875" style="1" customWidth="1"/>
    <col min="5129" max="5129" width="8.5546875" style="1" customWidth="1"/>
    <col min="5130" max="5130" width="8.109375" style="1" customWidth="1"/>
    <col min="5131" max="5131" width="9.44140625" style="1" customWidth="1"/>
    <col min="5132" max="5132" width="6.6640625" style="1" customWidth="1"/>
    <col min="5133" max="5133" width="11.44140625" style="1" customWidth="1"/>
    <col min="5134" max="5376" width="9.109375" style="1"/>
    <col min="5377" max="5377" width="61.6640625" style="1" customWidth="1"/>
    <col min="5378" max="5378" width="4.6640625" style="1" customWidth="1"/>
    <col min="5379" max="5379" width="3.88671875" style="1" customWidth="1"/>
    <col min="5380" max="5380" width="7.5546875" style="1" customWidth="1"/>
    <col min="5381" max="5381" width="9.109375" style="1"/>
    <col min="5382" max="5382" width="8.109375" style="1" customWidth="1"/>
    <col min="5383" max="5383" width="7.44140625" style="1" customWidth="1"/>
    <col min="5384" max="5384" width="8.88671875" style="1" customWidth="1"/>
    <col min="5385" max="5385" width="8.5546875" style="1" customWidth="1"/>
    <col min="5386" max="5386" width="8.109375" style="1" customWidth="1"/>
    <col min="5387" max="5387" width="9.44140625" style="1" customWidth="1"/>
    <col min="5388" max="5388" width="6.6640625" style="1" customWidth="1"/>
    <col min="5389" max="5389" width="11.44140625" style="1" customWidth="1"/>
    <col min="5390" max="5632" width="9.109375" style="1"/>
    <col min="5633" max="5633" width="61.6640625" style="1" customWidth="1"/>
    <col min="5634" max="5634" width="4.6640625" style="1" customWidth="1"/>
    <col min="5635" max="5635" width="3.88671875" style="1" customWidth="1"/>
    <col min="5636" max="5636" width="7.5546875" style="1" customWidth="1"/>
    <col min="5637" max="5637" width="9.109375" style="1"/>
    <col min="5638" max="5638" width="8.109375" style="1" customWidth="1"/>
    <col min="5639" max="5639" width="7.44140625" style="1" customWidth="1"/>
    <col min="5640" max="5640" width="8.88671875" style="1" customWidth="1"/>
    <col min="5641" max="5641" width="8.5546875" style="1" customWidth="1"/>
    <col min="5642" max="5642" width="8.109375" style="1" customWidth="1"/>
    <col min="5643" max="5643" width="9.44140625" style="1" customWidth="1"/>
    <col min="5644" max="5644" width="6.6640625" style="1" customWidth="1"/>
    <col min="5645" max="5645" width="11.44140625" style="1" customWidth="1"/>
    <col min="5646" max="5888" width="9.109375" style="1"/>
    <col min="5889" max="5889" width="61.6640625" style="1" customWidth="1"/>
    <col min="5890" max="5890" width="4.6640625" style="1" customWidth="1"/>
    <col min="5891" max="5891" width="3.88671875" style="1" customWidth="1"/>
    <col min="5892" max="5892" width="7.5546875" style="1" customWidth="1"/>
    <col min="5893" max="5893" width="9.109375" style="1"/>
    <col min="5894" max="5894" width="8.109375" style="1" customWidth="1"/>
    <col min="5895" max="5895" width="7.44140625" style="1" customWidth="1"/>
    <col min="5896" max="5896" width="8.88671875" style="1" customWidth="1"/>
    <col min="5897" max="5897" width="8.5546875" style="1" customWidth="1"/>
    <col min="5898" max="5898" width="8.109375" style="1" customWidth="1"/>
    <col min="5899" max="5899" width="9.44140625" style="1" customWidth="1"/>
    <col min="5900" max="5900" width="6.6640625" style="1" customWidth="1"/>
    <col min="5901" max="5901" width="11.44140625" style="1" customWidth="1"/>
    <col min="5902" max="6144" width="9.109375" style="1"/>
    <col min="6145" max="6145" width="61.6640625" style="1" customWidth="1"/>
    <col min="6146" max="6146" width="4.6640625" style="1" customWidth="1"/>
    <col min="6147" max="6147" width="3.88671875" style="1" customWidth="1"/>
    <col min="6148" max="6148" width="7.5546875" style="1" customWidth="1"/>
    <col min="6149" max="6149" width="9.109375" style="1"/>
    <col min="6150" max="6150" width="8.109375" style="1" customWidth="1"/>
    <col min="6151" max="6151" width="7.44140625" style="1" customWidth="1"/>
    <col min="6152" max="6152" width="8.88671875" style="1" customWidth="1"/>
    <col min="6153" max="6153" width="8.5546875" style="1" customWidth="1"/>
    <col min="6154" max="6154" width="8.109375" style="1" customWidth="1"/>
    <col min="6155" max="6155" width="9.44140625" style="1" customWidth="1"/>
    <col min="6156" max="6156" width="6.6640625" style="1" customWidth="1"/>
    <col min="6157" max="6157" width="11.44140625" style="1" customWidth="1"/>
    <col min="6158" max="6400" width="9.109375" style="1"/>
    <col min="6401" max="6401" width="61.6640625" style="1" customWidth="1"/>
    <col min="6402" max="6402" width="4.6640625" style="1" customWidth="1"/>
    <col min="6403" max="6403" width="3.88671875" style="1" customWidth="1"/>
    <col min="6404" max="6404" width="7.5546875" style="1" customWidth="1"/>
    <col min="6405" max="6405" width="9.109375" style="1"/>
    <col min="6406" max="6406" width="8.109375" style="1" customWidth="1"/>
    <col min="6407" max="6407" width="7.44140625" style="1" customWidth="1"/>
    <col min="6408" max="6408" width="8.88671875" style="1" customWidth="1"/>
    <col min="6409" max="6409" width="8.5546875" style="1" customWidth="1"/>
    <col min="6410" max="6410" width="8.109375" style="1" customWidth="1"/>
    <col min="6411" max="6411" width="9.44140625" style="1" customWidth="1"/>
    <col min="6412" max="6412" width="6.6640625" style="1" customWidth="1"/>
    <col min="6413" max="6413" width="11.44140625" style="1" customWidth="1"/>
    <col min="6414" max="6656" width="9.109375" style="1"/>
    <col min="6657" max="6657" width="61.6640625" style="1" customWidth="1"/>
    <col min="6658" max="6658" width="4.6640625" style="1" customWidth="1"/>
    <col min="6659" max="6659" width="3.88671875" style="1" customWidth="1"/>
    <col min="6660" max="6660" width="7.5546875" style="1" customWidth="1"/>
    <col min="6661" max="6661" width="9.109375" style="1"/>
    <col min="6662" max="6662" width="8.109375" style="1" customWidth="1"/>
    <col min="6663" max="6663" width="7.44140625" style="1" customWidth="1"/>
    <col min="6664" max="6664" width="8.88671875" style="1" customWidth="1"/>
    <col min="6665" max="6665" width="8.5546875" style="1" customWidth="1"/>
    <col min="6666" max="6666" width="8.109375" style="1" customWidth="1"/>
    <col min="6667" max="6667" width="9.44140625" style="1" customWidth="1"/>
    <col min="6668" max="6668" width="6.6640625" style="1" customWidth="1"/>
    <col min="6669" max="6669" width="11.44140625" style="1" customWidth="1"/>
    <col min="6670" max="6912" width="9.109375" style="1"/>
    <col min="6913" max="6913" width="61.6640625" style="1" customWidth="1"/>
    <col min="6914" max="6914" width="4.6640625" style="1" customWidth="1"/>
    <col min="6915" max="6915" width="3.88671875" style="1" customWidth="1"/>
    <col min="6916" max="6916" width="7.5546875" style="1" customWidth="1"/>
    <col min="6917" max="6917" width="9.109375" style="1"/>
    <col min="6918" max="6918" width="8.109375" style="1" customWidth="1"/>
    <col min="6919" max="6919" width="7.44140625" style="1" customWidth="1"/>
    <col min="6920" max="6920" width="8.88671875" style="1" customWidth="1"/>
    <col min="6921" max="6921" width="8.5546875" style="1" customWidth="1"/>
    <col min="6922" max="6922" width="8.109375" style="1" customWidth="1"/>
    <col min="6923" max="6923" width="9.44140625" style="1" customWidth="1"/>
    <col min="6924" max="6924" width="6.6640625" style="1" customWidth="1"/>
    <col min="6925" max="6925" width="11.44140625" style="1" customWidth="1"/>
    <col min="6926" max="7168" width="9.109375" style="1"/>
    <col min="7169" max="7169" width="61.6640625" style="1" customWidth="1"/>
    <col min="7170" max="7170" width="4.6640625" style="1" customWidth="1"/>
    <col min="7171" max="7171" width="3.88671875" style="1" customWidth="1"/>
    <col min="7172" max="7172" width="7.5546875" style="1" customWidth="1"/>
    <col min="7173" max="7173" width="9.109375" style="1"/>
    <col min="7174" max="7174" width="8.109375" style="1" customWidth="1"/>
    <col min="7175" max="7175" width="7.44140625" style="1" customWidth="1"/>
    <col min="7176" max="7176" width="8.88671875" style="1" customWidth="1"/>
    <col min="7177" max="7177" width="8.5546875" style="1" customWidth="1"/>
    <col min="7178" max="7178" width="8.109375" style="1" customWidth="1"/>
    <col min="7179" max="7179" width="9.44140625" style="1" customWidth="1"/>
    <col min="7180" max="7180" width="6.6640625" style="1" customWidth="1"/>
    <col min="7181" max="7181" width="11.44140625" style="1" customWidth="1"/>
    <col min="7182" max="7424" width="9.109375" style="1"/>
    <col min="7425" max="7425" width="61.6640625" style="1" customWidth="1"/>
    <col min="7426" max="7426" width="4.6640625" style="1" customWidth="1"/>
    <col min="7427" max="7427" width="3.88671875" style="1" customWidth="1"/>
    <col min="7428" max="7428" width="7.5546875" style="1" customWidth="1"/>
    <col min="7429" max="7429" width="9.109375" style="1"/>
    <col min="7430" max="7430" width="8.109375" style="1" customWidth="1"/>
    <col min="7431" max="7431" width="7.44140625" style="1" customWidth="1"/>
    <col min="7432" max="7432" width="8.88671875" style="1" customWidth="1"/>
    <col min="7433" max="7433" width="8.5546875" style="1" customWidth="1"/>
    <col min="7434" max="7434" width="8.109375" style="1" customWidth="1"/>
    <col min="7435" max="7435" width="9.44140625" style="1" customWidth="1"/>
    <col min="7436" max="7436" width="6.6640625" style="1" customWidth="1"/>
    <col min="7437" max="7437" width="11.44140625" style="1" customWidth="1"/>
    <col min="7438" max="7680" width="9.109375" style="1"/>
    <col min="7681" max="7681" width="61.6640625" style="1" customWidth="1"/>
    <col min="7682" max="7682" width="4.6640625" style="1" customWidth="1"/>
    <col min="7683" max="7683" width="3.88671875" style="1" customWidth="1"/>
    <col min="7684" max="7684" width="7.5546875" style="1" customWidth="1"/>
    <col min="7685" max="7685" width="9.109375" style="1"/>
    <col min="7686" max="7686" width="8.109375" style="1" customWidth="1"/>
    <col min="7687" max="7687" width="7.44140625" style="1" customWidth="1"/>
    <col min="7688" max="7688" width="8.88671875" style="1" customWidth="1"/>
    <col min="7689" max="7689" width="8.5546875" style="1" customWidth="1"/>
    <col min="7690" max="7690" width="8.109375" style="1" customWidth="1"/>
    <col min="7691" max="7691" width="9.44140625" style="1" customWidth="1"/>
    <col min="7692" max="7692" width="6.6640625" style="1" customWidth="1"/>
    <col min="7693" max="7693" width="11.44140625" style="1" customWidth="1"/>
    <col min="7694" max="7936" width="9.109375" style="1"/>
    <col min="7937" max="7937" width="61.6640625" style="1" customWidth="1"/>
    <col min="7938" max="7938" width="4.6640625" style="1" customWidth="1"/>
    <col min="7939" max="7939" width="3.88671875" style="1" customWidth="1"/>
    <col min="7940" max="7940" width="7.5546875" style="1" customWidth="1"/>
    <col min="7941" max="7941" width="9.109375" style="1"/>
    <col min="7942" max="7942" width="8.109375" style="1" customWidth="1"/>
    <col min="7943" max="7943" width="7.44140625" style="1" customWidth="1"/>
    <col min="7944" max="7944" width="8.88671875" style="1" customWidth="1"/>
    <col min="7945" max="7945" width="8.5546875" style="1" customWidth="1"/>
    <col min="7946" max="7946" width="8.109375" style="1" customWidth="1"/>
    <col min="7947" max="7947" width="9.44140625" style="1" customWidth="1"/>
    <col min="7948" max="7948" width="6.6640625" style="1" customWidth="1"/>
    <col min="7949" max="7949" width="11.44140625" style="1" customWidth="1"/>
    <col min="7950" max="8192" width="9.109375" style="1"/>
    <col min="8193" max="8193" width="61.6640625" style="1" customWidth="1"/>
    <col min="8194" max="8194" width="4.6640625" style="1" customWidth="1"/>
    <col min="8195" max="8195" width="3.88671875" style="1" customWidth="1"/>
    <col min="8196" max="8196" width="7.5546875" style="1" customWidth="1"/>
    <col min="8197" max="8197" width="9.109375" style="1"/>
    <col min="8198" max="8198" width="8.109375" style="1" customWidth="1"/>
    <col min="8199" max="8199" width="7.44140625" style="1" customWidth="1"/>
    <col min="8200" max="8200" width="8.88671875" style="1" customWidth="1"/>
    <col min="8201" max="8201" width="8.5546875" style="1" customWidth="1"/>
    <col min="8202" max="8202" width="8.109375" style="1" customWidth="1"/>
    <col min="8203" max="8203" width="9.44140625" style="1" customWidth="1"/>
    <col min="8204" max="8204" width="6.6640625" style="1" customWidth="1"/>
    <col min="8205" max="8205" width="11.44140625" style="1" customWidth="1"/>
    <col min="8206" max="8448" width="9.109375" style="1"/>
    <col min="8449" max="8449" width="61.6640625" style="1" customWidth="1"/>
    <col min="8450" max="8450" width="4.6640625" style="1" customWidth="1"/>
    <col min="8451" max="8451" width="3.88671875" style="1" customWidth="1"/>
    <col min="8452" max="8452" width="7.5546875" style="1" customWidth="1"/>
    <col min="8453" max="8453" width="9.109375" style="1"/>
    <col min="8454" max="8454" width="8.109375" style="1" customWidth="1"/>
    <col min="8455" max="8455" width="7.44140625" style="1" customWidth="1"/>
    <col min="8456" max="8456" width="8.88671875" style="1" customWidth="1"/>
    <col min="8457" max="8457" width="8.5546875" style="1" customWidth="1"/>
    <col min="8458" max="8458" width="8.109375" style="1" customWidth="1"/>
    <col min="8459" max="8459" width="9.44140625" style="1" customWidth="1"/>
    <col min="8460" max="8460" width="6.6640625" style="1" customWidth="1"/>
    <col min="8461" max="8461" width="11.44140625" style="1" customWidth="1"/>
    <col min="8462" max="8704" width="9.109375" style="1"/>
    <col min="8705" max="8705" width="61.6640625" style="1" customWidth="1"/>
    <col min="8706" max="8706" width="4.6640625" style="1" customWidth="1"/>
    <col min="8707" max="8707" width="3.88671875" style="1" customWidth="1"/>
    <col min="8708" max="8708" width="7.5546875" style="1" customWidth="1"/>
    <col min="8709" max="8709" width="9.109375" style="1"/>
    <col min="8710" max="8710" width="8.109375" style="1" customWidth="1"/>
    <col min="8711" max="8711" width="7.44140625" style="1" customWidth="1"/>
    <col min="8712" max="8712" width="8.88671875" style="1" customWidth="1"/>
    <col min="8713" max="8713" width="8.5546875" style="1" customWidth="1"/>
    <col min="8714" max="8714" width="8.109375" style="1" customWidth="1"/>
    <col min="8715" max="8715" width="9.44140625" style="1" customWidth="1"/>
    <col min="8716" max="8716" width="6.6640625" style="1" customWidth="1"/>
    <col min="8717" max="8717" width="11.44140625" style="1" customWidth="1"/>
    <col min="8718" max="8960" width="9.109375" style="1"/>
    <col min="8961" max="8961" width="61.6640625" style="1" customWidth="1"/>
    <col min="8962" max="8962" width="4.6640625" style="1" customWidth="1"/>
    <col min="8963" max="8963" width="3.88671875" style="1" customWidth="1"/>
    <col min="8964" max="8964" width="7.5546875" style="1" customWidth="1"/>
    <col min="8965" max="8965" width="9.109375" style="1"/>
    <col min="8966" max="8966" width="8.109375" style="1" customWidth="1"/>
    <col min="8967" max="8967" width="7.44140625" style="1" customWidth="1"/>
    <col min="8968" max="8968" width="8.88671875" style="1" customWidth="1"/>
    <col min="8969" max="8969" width="8.5546875" style="1" customWidth="1"/>
    <col min="8970" max="8970" width="8.109375" style="1" customWidth="1"/>
    <col min="8971" max="8971" width="9.44140625" style="1" customWidth="1"/>
    <col min="8972" max="8972" width="6.6640625" style="1" customWidth="1"/>
    <col min="8973" max="8973" width="11.44140625" style="1" customWidth="1"/>
    <col min="8974" max="9216" width="9.109375" style="1"/>
    <col min="9217" max="9217" width="61.6640625" style="1" customWidth="1"/>
    <col min="9218" max="9218" width="4.6640625" style="1" customWidth="1"/>
    <col min="9219" max="9219" width="3.88671875" style="1" customWidth="1"/>
    <col min="9220" max="9220" width="7.5546875" style="1" customWidth="1"/>
    <col min="9221" max="9221" width="9.109375" style="1"/>
    <col min="9222" max="9222" width="8.109375" style="1" customWidth="1"/>
    <col min="9223" max="9223" width="7.44140625" style="1" customWidth="1"/>
    <col min="9224" max="9224" width="8.88671875" style="1" customWidth="1"/>
    <col min="9225" max="9225" width="8.5546875" style="1" customWidth="1"/>
    <col min="9226" max="9226" width="8.109375" style="1" customWidth="1"/>
    <col min="9227" max="9227" width="9.44140625" style="1" customWidth="1"/>
    <col min="9228" max="9228" width="6.6640625" style="1" customWidth="1"/>
    <col min="9229" max="9229" width="11.44140625" style="1" customWidth="1"/>
    <col min="9230" max="9472" width="9.109375" style="1"/>
    <col min="9473" max="9473" width="61.6640625" style="1" customWidth="1"/>
    <col min="9474" max="9474" width="4.6640625" style="1" customWidth="1"/>
    <col min="9475" max="9475" width="3.88671875" style="1" customWidth="1"/>
    <col min="9476" max="9476" width="7.5546875" style="1" customWidth="1"/>
    <col min="9477" max="9477" width="9.109375" style="1"/>
    <col min="9478" max="9478" width="8.109375" style="1" customWidth="1"/>
    <col min="9479" max="9479" width="7.44140625" style="1" customWidth="1"/>
    <col min="9480" max="9480" width="8.88671875" style="1" customWidth="1"/>
    <col min="9481" max="9481" width="8.5546875" style="1" customWidth="1"/>
    <col min="9482" max="9482" width="8.109375" style="1" customWidth="1"/>
    <col min="9483" max="9483" width="9.44140625" style="1" customWidth="1"/>
    <col min="9484" max="9484" width="6.6640625" style="1" customWidth="1"/>
    <col min="9485" max="9485" width="11.44140625" style="1" customWidth="1"/>
    <col min="9486" max="9728" width="9.109375" style="1"/>
    <col min="9729" max="9729" width="61.6640625" style="1" customWidth="1"/>
    <col min="9730" max="9730" width="4.6640625" style="1" customWidth="1"/>
    <col min="9731" max="9731" width="3.88671875" style="1" customWidth="1"/>
    <col min="9732" max="9732" width="7.5546875" style="1" customWidth="1"/>
    <col min="9733" max="9733" width="9.109375" style="1"/>
    <col min="9734" max="9734" width="8.109375" style="1" customWidth="1"/>
    <col min="9735" max="9735" width="7.44140625" style="1" customWidth="1"/>
    <col min="9736" max="9736" width="8.88671875" style="1" customWidth="1"/>
    <col min="9737" max="9737" width="8.5546875" style="1" customWidth="1"/>
    <col min="9738" max="9738" width="8.109375" style="1" customWidth="1"/>
    <col min="9739" max="9739" width="9.44140625" style="1" customWidth="1"/>
    <col min="9740" max="9740" width="6.6640625" style="1" customWidth="1"/>
    <col min="9741" max="9741" width="11.44140625" style="1" customWidth="1"/>
    <col min="9742" max="9984" width="9.109375" style="1"/>
    <col min="9985" max="9985" width="61.6640625" style="1" customWidth="1"/>
    <col min="9986" max="9986" width="4.6640625" style="1" customWidth="1"/>
    <col min="9987" max="9987" width="3.88671875" style="1" customWidth="1"/>
    <col min="9988" max="9988" width="7.5546875" style="1" customWidth="1"/>
    <col min="9989" max="9989" width="9.109375" style="1"/>
    <col min="9990" max="9990" width="8.109375" style="1" customWidth="1"/>
    <col min="9991" max="9991" width="7.44140625" style="1" customWidth="1"/>
    <col min="9992" max="9992" width="8.88671875" style="1" customWidth="1"/>
    <col min="9993" max="9993" width="8.5546875" style="1" customWidth="1"/>
    <col min="9994" max="9994" width="8.109375" style="1" customWidth="1"/>
    <col min="9995" max="9995" width="9.44140625" style="1" customWidth="1"/>
    <col min="9996" max="9996" width="6.6640625" style="1" customWidth="1"/>
    <col min="9997" max="9997" width="11.44140625" style="1" customWidth="1"/>
    <col min="9998" max="10240" width="9.109375" style="1"/>
    <col min="10241" max="10241" width="61.6640625" style="1" customWidth="1"/>
    <col min="10242" max="10242" width="4.6640625" style="1" customWidth="1"/>
    <col min="10243" max="10243" width="3.88671875" style="1" customWidth="1"/>
    <col min="10244" max="10244" width="7.5546875" style="1" customWidth="1"/>
    <col min="10245" max="10245" width="9.109375" style="1"/>
    <col min="10246" max="10246" width="8.109375" style="1" customWidth="1"/>
    <col min="10247" max="10247" width="7.44140625" style="1" customWidth="1"/>
    <col min="10248" max="10248" width="8.88671875" style="1" customWidth="1"/>
    <col min="10249" max="10249" width="8.5546875" style="1" customWidth="1"/>
    <col min="10250" max="10250" width="8.109375" style="1" customWidth="1"/>
    <col min="10251" max="10251" width="9.44140625" style="1" customWidth="1"/>
    <col min="10252" max="10252" width="6.6640625" style="1" customWidth="1"/>
    <col min="10253" max="10253" width="11.44140625" style="1" customWidth="1"/>
    <col min="10254" max="10496" width="9.109375" style="1"/>
    <col min="10497" max="10497" width="61.6640625" style="1" customWidth="1"/>
    <col min="10498" max="10498" width="4.6640625" style="1" customWidth="1"/>
    <col min="10499" max="10499" width="3.88671875" style="1" customWidth="1"/>
    <col min="10500" max="10500" width="7.5546875" style="1" customWidth="1"/>
    <col min="10501" max="10501" width="9.109375" style="1"/>
    <col min="10502" max="10502" width="8.109375" style="1" customWidth="1"/>
    <col min="10503" max="10503" width="7.44140625" style="1" customWidth="1"/>
    <col min="10504" max="10504" width="8.88671875" style="1" customWidth="1"/>
    <col min="10505" max="10505" width="8.5546875" style="1" customWidth="1"/>
    <col min="10506" max="10506" width="8.109375" style="1" customWidth="1"/>
    <col min="10507" max="10507" width="9.44140625" style="1" customWidth="1"/>
    <col min="10508" max="10508" width="6.6640625" style="1" customWidth="1"/>
    <col min="10509" max="10509" width="11.44140625" style="1" customWidth="1"/>
    <col min="10510" max="10752" width="9.109375" style="1"/>
    <col min="10753" max="10753" width="61.6640625" style="1" customWidth="1"/>
    <col min="10754" max="10754" width="4.6640625" style="1" customWidth="1"/>
    <col min="10755" max="10755" width="3.88671875" style="1" customWidth="1"/>
    <col min="10756" max="10756" width="7.5546875" style="1" customWidth="1"/>
    <col min="10757" max="10757" width="9.109375" style="1"/>
    <col min="10758" max="10758" width="8.109375" style="1" customWidth="1"/>
    <col min="10759" max="10759" width="7.44140625" style="1" customWidth="1"/>
    <col min="10760" max="10760" width="8.88671875" style="1" customWidth="1"/>
    <col min="10761" max="10761" width="8.5546875" style="1" customWidth="1"/>
    <col min="10762" max="10762" width="8.109375" style="1" customWidth="1"/>
    <col min="10763" max="10763" width="9.44140625" style="1" customWidth="1"/>
    <col min="10764" max="10764" width="6.6640625" style="1" customWidth="1"/>
    <col min="10765" max="10765" width="11.44140625" style="1" customWidth="1"/>
    <col min="10766" max="11008" width="9.109375" style="1"/>
    <col min="11009" max="11009" width="61.6640625" style="1" customWidth="1"/>
    <col min="11010" max="11010" width="4.6640625" style="1" customWidth="1"/>
    <col min="11011" max="11011" width="3.88671875" style="1" customWidth="1"/>
    <col min="11012" max="11012" width="7.5546875" style="1" customWidth="1"/>
    <col min="11013" max="11013" width="9.109375" style="1"/>
    <col min="11014" max="11014" width="8.109375" style="1" customWidth="1"/>
    <col min="11015" max="11015" width="7.44140625" style="1" customWidth="1"/>
    <col min="11016" max="11016" width="8.88671875" style="1" customWidth="1"/>
    <col min="11017" max="11017" width="8.5546875" style="1" customWidth="1"/>
    <col min="11018" max="11018" width="8.109375" style="1" customWidth="1"/>
    <col min="11019" max="11019" width="9.44140625" style="1" customWidth="1"/>
    <col min="11020" max="11020" width="6.6640625" style="1" customWidth="1"/>
    <col min="11021" max="11021" width="11.44140625" style="1" customWidth="1"/>
    <col min="11022" max="11264" width="9.109375" style="1"/>
    <col min="11265" max="11265" width="61.6640625" style="1" customWidth="1"/>
    <col min="11266" max="11266" width="4.6640625" style="1" customWidth="1"/>
    <col min="11267" max="11267" width="3.88671875" style="1" customWidth="1"/>
    <col min="11268" max="11268" width="7.5546875" style="1" customWidth="1"/>
    <col min="11269" max="11269" width="9.109375" style="1"/>
    <col min="11270" max="11270" width="8.109375" style="1" customWidth="1"/>
    <col min="11271" max="11271" width="7.44140625" style="1" customWidth="1"/>
    <col min="11272" max="11272" width="8.88671875" style="1" customWidth="1"/>
    <col min="11273" max="11273" width="8.5546875" style="1" customWidth="1"/>
    <col min="11274" max="11274" width="8.109375" style="1" customWidth="1"/>
    <col min="11275" max="11275" width="9.44140625" style="1" customWidth="1"/>
    <col min="11276" max="11276" width="6.6640625" style="1" customWidth="1"/>
    <col min="11277" max="11277" width="11.44140625" style="1" customWidth="1"/>
    <col min="11278" max="11520" width="9.109375" style="1"/>
    <col min="11521" max="11521" width="61.6640625" style="1" customWidth="1"/>
    <col min="11522" max="11522" width="4.6640625" style="1" customWidth="1"/>
    <col min="11523" max="11523" width="3.88671875" style="1" customWidth="1"/>
    <col min="11524" max="11524" width="7.5546875" style="1" customWidth="1"/>
    <col min="11525" max="11525" width="9.109375" style="1"/>
    <col min="11526" max="11526" width="8.109375" style="1" customWidth="1"/>
    <col min="11527" max="11527" width="7.44140625" style="1" customWidth="1"/>
    <col min="11528" max="11528" width="8.88671875" style="1" customWidth="1"/>
    <col min="11529" max="11529" width="8.5546875" style="1" customWidth="1"/>
    <col min="11530" max="11530" width="8.109375" style="1" customWidth="1"/>
    <col min="11531" max="11531" width="9.44140625" style="1" customWidth="1"/>
    <col min="11532" max="11532" width="6.6640625" style="1" customWidth="1"/>
    <col min="11533" max="11533" width="11.44140625" style="1" customWidth="1"/>
    <col min="11534" max="11776" width="9.109375" style="1"/>
    <col min="11777" max="11777" width="61.6640625" style="1" customWidth="1"/>
    <col min="11778" max="11778" width="4.6640625" style="1" customWidth="1"/>
    <col min="11779" max="11779" width="3.88671875" style="1" customWidth="1"/>
    <col min="11780" max="11780" width="7.5546875" style="1" customWidth="1"/>
    <col min="11781" max="11781" width="9.109375" style="1"/>
    <col min="11782" max="11782" width="8.109375" style="1" customWidth="1"/>
    <col min="11783" max="11783" width="7.44140625" style="1" customWidth="1"/>
    <col min="11784" max="11784" width="8.88671875" style="1" customWidth="1"/>
    <col min="11785" max="11785" width="8.5546875" style="1" customWidth="1"/>
    <col min="11786" max="11786" width="8.109375" style="1" customWidth="1"/>
    <col min="11787" max="11787" width="9.44140625" style="1" customWidth="1"/>
    <col min="11788" max="11788" width="6.6640625" style="1" customWidth="1"/>
    <col min="11789" max="11789" width="11.44140625" style="1" customWidth="1"/>
    <col min="11790" max="12032" width="9.109375" style="1"/>
    <col min="12033" max="12033" width="61.6640625" style="1" customWidth="1"/>
    <col min="12034" max="12034" width="4.6640625" style="1" customWidth="1"/>
    <col min="12035" max="12035" width="3.88671875" style="1" customWidth="1"/>
    <col min="12036" max="12036" width="7.5546875" style="1" customWidth="1"/>
    <col min="12037" max="12037" width="9.109375" style="1"/>
    <col min="12038" max="12038" width="8.109375" style="1" customWidth="1"/>
    <col min="12039" max="12039" width="7.44140625" style="1" customWidth="1"/>
    <col min="12040" max="12040" width="8.88671875" style="1" customWidth="1"/>
    <col min="12041" max="12041" width="8.5546875" style="1" customWidth="1"/>
    <col min="12042" max="12042" width="8.109375" style="1" customWidth="1"/>
    <col min="12043" max="12043" width="9.44140625" style="1" customWidth="1"/>
    <col min="12044" max="12044" width="6.6640625" style="1" customWidth="1"/>
    <col min="12045" max="12045" width="11.44140625" style="1" customWidth="1"/>
    <col min="12046" max="12288" width="9.109375" style="1"/>
    <col min="12289" max="12289" width="61.6640625" style="1" customWidth="1"/>
    <col min="12290" max="12290" width="4.6640625" style="1" customWidth="1"/>
    <col min="12291" max="12291" width="3.88671875" style="1" customWidth="1"/>
    <col min="12292" max="12292" width="7.5546875" style="1" customWidth="1"/>
    <col min="12293" max="12293" width="9.109375" style="1"/>
    <col min="12294" max="12294" width="8.109375" style="1" customWidth="1"/>
    <col min="12295" max="12295" width="7.44140625" style="1" customWidth="1"/>
    <col min="12296" max="12296" width="8.88671875" style="1" customWidth="1"/>
    <col min="12297" max="12297" width="8.5546875" style="1" customWidth="1"/>
    <col min="12298" max="12298" width="8.109375" style="1" customWidth="1"/>
    <col min="12299" max="12299" width="9.44140625" style="1" customWidth="1"/>
    <col min="12300" max="12300" width="6.6640625" style="1" customWidth="1"/>
    <col min="12301" max="12301" width="11.44140625" style="1" customWidth="1"/>
    <col min="12302" max="12544" width="9.109375" style="1"/>
    <col min="12545" max="12545" width="61.6640625" style="1" customWidth="1"/>
    <col min="12546" max="12546" width="4.6640625" style="1" customWidth="1"/>
    <col min="12547" max="12547" width="3.88671875" style="1" customWidth="1"/>
    <col min="12548" max="12548" width="7.5546875" style="1" customWidth="1"/>
    <col min="12549" max="12549" width="9.109375" style="1"/>
    <col min="12550" max="12550" width="8.109375" style="1" customWidth="1"/>
    <col min="12551" max="12551" width="7.44140625" style="1" customWidth="1"/>
    <col min="12552" max="12552" width="8.88671875" style="1" customWidth="1"/>
    <col min="12553" max="12553" width="8.5546875" style="1" customWidth="1"/>
    <col min="12554" max="12554" width="8.109375" style="1" customWidth="1"/>
    <col min="12555" max="12555" width="9.44140625" style="1" customWidth="1"/>
    <col min="12556" max="12556" width="6.6640625" style="1" customWidth="1"/>
    <col min="12557" max="12557" width="11.44140625" style="1" customWidth="1"/>
    <col min="12558" max="12800" width="9.109375" style="1"/>
    <col min="12801" max="12801" width="61.6640625" style="1" customWidth="1"/>
    <col min="12802" max="12802" width="4.6640625" style="1" customWidth="1"/>
    <col min="12803" max="12803" width="3.88671875" style="1" customWidth="1"/>
    <col min="12804" max="12804" width="7.5546875" style="1" customWidth="1"/>
    <col min="12805" max="12805" width="9.109375" style="1"/>
    <col min="12806" max="12806" width="8.109375" style="1" customWidth="1"/>
    <col min="12807" max="12807" width="7.44140625" style="1" customWidth="1"/>
    <col min="12808" max="12808" width="8.88671875" style="1" customWidth="1"/>
    <col min="12809" max="12809" width="8.5546875" style="1" customWidth="1"/>
    <col min="12810" max="12810" width="8.109375" style="1" customWidth="1"/>
    <col min="12811" max="12811" width="9.44140625" style="1" customWidth="1"/>
    <col min="12812" max="12812" width="6.6640625" style="1" customWidth="1"/>
    <col min="12813" max="12813" width="11.44140625" style="1" customWidth="1"/>
    <col min="12814" max="13056" width="9.109375" style="1"/>
    <col min="13057" max="13057" width="61.6640625" style="1" customWidth="1"/>
    <col min="13058" max="13058" width="4.6640625" style="1" customWidth="1"/>
    <col min="13059" max="13059" width="3.88671875" style="1" customWidth="1"/>
    <col min="13060" max="13060" width="7.5546875" style="1" customWidth="1"/>
    <col min="13061" max="13061" width="9.109375" style="1"/>
    <col min="13062" max="13062" width="8.109375" style="1" customWidth="1"/>
    <col min="13063" max="13063" width="7.44140625" style="1" customWidth="1"/>
    <col min="13064" max="13064" width="8.88671875" style="1" customWidth="1"/>
    <col min="13065" max="13065" width="8.5546875" style="1" customWidth="1"/>
    <col min="13066" max="13066" width="8.109375" style="1" customWidth="1"/>
    <col min="13067" max="13067" width="9.44140625" style="1" customWidth="1"/>
    <col min="13068" max="13068" width="6.6640625" style="1" customWidth="1"/>
    <col min="13069" max="13069" width="11.44140625" style="1" customWidth="1"/>
    <col min="13070" max="13312" width="9.109375" style="1"/>
    <col min="13313" max="13313" width="61.6640625" style="1" customWidth="1"/>
    <col min="13314" max="13314" width="4.6640625" style="1" customWidth="1"/>
    <col min="13315" max="13315" width="3.88671875" style="1" customWidth="1"/>
    <col min="13316" max="13316" width="7.5546875" style="1" customWidth="1"/>
    <col min="13317" max="13317" width="9.109375" style="1"/>
    <col min="13318" max="13318" width="8.109375" style="1" customWidth="1"/>
    <col min="13319" max="13319" width="7.44140625" style="1" customWidth="1"/>
    <col min="13320" max="13320" width="8.88671875" style="1" customWidth="1"/>
    <col min="13321" max="13321" width="8.5546875" style="1" customWidth="1"/>
    <col min="13322" max="13322" width="8.109375" style="1" customWidth="1"/>
    <col min="13323" max="13323" width="9.44140625" style="1" customWidth="1"/>
    <col min="13324" max="13324" width="6.6640625" style="1" customWidth="1"/>
    <col min="13325" max="13325" width="11.44140625" style="1" customWidth="1"/>
    <col min="13326" max="13568" width="9.109375" style="1"/>
    <col min="13569" max="13569" width="61.6640625" style="1" customWidth="1"/>
    <col min="13570" max="13570" width="4.6640625" style="1" customWidth="1"/>
    <col min="13571" max="13571" width="3.88671875" style="1" customWidth="1"/>
    <col min="13572" max="13572" width="7.5546875" style="1" customWidth="1"/>
    <col min="13573" max="13573" width="9.109375" style="1"/>
    <col min="13574" max="13574" width="8.109375" style="1" customWidth="1"/>
    <col min="13575" max="13575" width="7.44140625" style="1" customWidth="1"/>
    <col min="13576" max="13576" width="8.88671875" style="1" customWidth="1"/>
    <col min="13577" max="13577" width="8.5546875" style="1" customWidth="1"/>
    <col min="13578" max="13578" width="8.109375" style="1" customWidth="1"/>
    <col min="13579" max="13579" width="9.44140625" style="1" customWidth="1"/>
    <col min="13580" max="13580" width="6.6640625" style="1" customWidth="1"/>
    <col min="13581" max="13581" width="11.44140625" style="1" customWidth="1"/>
    <col min="13582" max="13824" width="9.109375" style="1"/>
    <col min="13825" max="13825" width="61.6640625" style="1" customWidth="1"/>
    <col min="13826" max="13826" width="4.6640625" style="1" customWidth="1"/>
    <col min="13827" max="13827" width="3.88671875" style="1" customWidth="1"/>
    <col min="13828" max="13828" width="7.5546875" style="1" customWidth="1"/>
    <col min="13829" max="13829" width="9.109375" style="1"/>
    <col min="13830" max="13830" width="8.109375" style="1" customWidth="1"/>
    <col min="13831" max="13831" width="7.44140625" style="1" customWidth="1"/>
    <col min="13832" max="13832" width="8.88671875" style="1" customWidth="1"/>
    <col min="13833" max="13833" width="8.5546875" style="1" customWidth="1"/>
    <col min="13834" max="13834" width="8.109375" style="1" customWidth="1"/>
    <col min="13835" max="13835" width="9.44140625" style="1" customWidth="1"/>
    <col min="13836" max="13836" width="6.6640625" style="1" customWidth="1"/>
    <col min="13837" max="13837" width="11.44140625" style="1" customWidth="1"/>
    <col min="13838" max="14080" width="9.109375" style="1"/>
    <col min="14081" max="14081" width="61.6640625" style="1" customWidth="1"/>
    <col min="14082" max="14082" width="4.6640625" style="1" customWidth="1"/>
    <col min="14083" max="14083" width="3.88671875" style="1" customWidth="1"/>
    <col min="14084" max="14084" width="7.5546875" style="1" customWidth="1"/>
    <col min="14085" max="14085" width="9.109375" style="1"/>
    <col min="14086" max="14086" width="8.109375" style="1" customWidth="1"/>
    <col min="14087" max="14087" width="7.44140625" style="1" customWidth="1"/>
    <col min="14088" max="14088" width="8.88671875" style="1" customWidth="1"/>
    <col min="14089" max="14089" width="8.5546875" style="1" customWidth="1"/>
    <col min="14090" max="14090" width="8.109375" style="1" customWidth="1"/>
    <col min="14091" max="14091" width="9.44140625" style="1" customWidth="1"/>
    <col min="14092" max="14092" width="6.6640625" style="1" customWidth="1"/>
    <col min="14093" max="14093" width="11.44140625" style="1" customWidth="1"/>
    <col min="14094" max="14336" width="9.109375" style="1"/>
    <col min="14337" max="14337" width="61.6640625" style="1" customWidth="1"/>
    <col min="14338" max="14338" width="4.6640625" style="1" customWidth="1"/>
    <col min="14339" max="14339" width="3.88671875" style="1" customWidth="1"/>
    <col min="14340" max="14340" width="7.5546875" style="1" customWidth="1"/>
    <col min="14341" max="14341" width="9.109375" style="1"/>
    <col min="14342" max="14342" width="8.109375" style="1" customWidth="1"/>
    <col min="14343" max="14343" width="7.44140625" style="1" customWidth="1"/>
    <col min="14344" max="14344" width="8.88671875" style="1" customWidth="1"/>
    <col min="14345" max="14345" width="8.5546875" style="1" customWidth="1"/>
    <col min="14346" max="14346" width="8.109375" style="1" customWidth="1"/>
    <col min="14347" max="14347" width="9.44140625" style="1" customWidth="1"/>
    <col min="14348" max="14348" width="6.6640625" style="1" customWidth="1"/>
    <col min="14349" max="14349" width="11.44140625" style="1" customWidth="1"/>
    <col min="14350" max="14592" width="9.109375" style="1"/>
    <col min="14593" max="14593" width="61.6640625" style="1" customWidth="1"/>
    <col min="14594" max="14594" width="4.6640625" style="1" customWidth="1"/>
    <col min="14595" max="14595" width="3.88671875" style="1" customWidth="1"/>
    <col min="14596" max="14596" width="7.5546875" style="1" customWidth="1"/>
    <col min="14597" max="14597" width="9.109375" style="1"/>
    <col min="14598" max="14598" width="8.109375" style="1" customWidth="1"/>
    <col min="14599" max="14599" width="7.44140625" style="1" customWidth="1"/>
    <col min="14600" max="14600" width="8.88671875" style="1" customWidth="1"/>
    <col min="14601" max="14601" width="8.5546875" style="1" customWidth="1"/>
    <col min="14602" max="14602" width="8.109375" style="1" customWidth="1"/>
    <col min="14603" max="14603" width="9.44140625" style="1" customWidth="1"/>
    <col min="14604" max="14604" width="6.6640625" style="1" customWidth="1"/>
    <col min="14605" max="14605" width="11.44140625" style="1" customWidth="1"/>
    <col min="14606" max="14848" width="9.109375" style="1"/>
    <col min="14849" max="14849" width="61.6640625" style="1" customWidth="1"/>
    <col min="14850" max="14850" width="4.6640625" style="1" customWidth="1"/>
    <col min="14851" max="14851" width="3.88671875" style="1" customWidth="1"/>
    <col min="14852" max="14852" width="7.5546875" style="1" customWidth="1"/>
    <col min="14853" max="14853" width="9.109375" style="1"/>
    <col min="14854" max="14854" width="8.109375" style="1" customWidth="1"/>
    <col min="14855" max="14855" width="7.44140625" style="1" customWidth="1"/>
    <col min="14856" max="14856" width="8.88671875" style="1" customWidth="1"/>
    <col min="14857" max="14857" width="8.5546875" style="1" customWidth="1"/>
    <col min="14858" max="14858" width="8.109375" style="1" customWidth="1"/>
    <col min="14859" max="14859" width="9.44140625" style="1" customWidth="1"/>
    <col min="14860" max="14860" width="6.6640625" style="1" customWidth="1"/>
    <col min="14861" max="14861" width="11.44140625" style="1" customWidth="1"/>
    <col min="14862" max="15104" width="9.109375" style="1"/>
    <col min="15105" max="15105" width="61.6640625" style="1" customWidth="1"/>
    <col min="15106" max="15106" width="4.6640625" style="1" customWidth="1"/>
    <col min="15107" max="15107" width="3.88671875" style="1" customWidth="1"/>
    <col min="15108" max="15108" width="7.5546875" style="1" customWidth="1"/>
    <col min="15109" max="15109" width="9.109375" style="1"/>
    <col min="15110" max="15110" width="8.109375" style="1" customWidth="1"/>
    <col min="15111" max="15111" width="7.44140625" style="1" customWidth="1"/>
    <col min="15112" max="15112" width="8.88671875" style="1" customWidth="1"/>
    <col min="15113" max="15113" width="8.5546875" style="1" customWidth="1"/>
    <col min="15114" max="15114" width="8.109375" style="1" customWidth="1"/>
    <col min="15115" max="15115" width="9.44140625" style="1" customWidth="1"/>
    <col min="15116" max="15116" width="6.6640625" style="1" customWidth="1"/>
    <col min="15117" max="15117" width="11.44140625" style="1" customWidth="1"/>
    <col min="15118" max="15360" width="9.109375" style="1"/>
    <col min="15361" max="15361" width="61.6640625" style="1" customWidth="1"/>
    <col min="15362" max="15362" width="4.6640625" style="1" customWidth="1"/>
    <col min="15363" max="15363" width="3.88671875" style="1" customWidth="1"/>
    <col min="15364" max="15364" width="7.5546875" style="1" customWidth="1"/>
    <col min="15365" max="15365" width="9.109375" style="1"/>
    <col min="15366" max="15366" width="8.109375" style="1" customWidth="1"/>
    <col min="15367" max="15367" width="7.44140625" style="1" customWidth="1"/>
    <col min="15368" max="15368" width="8.88671875" style="1" customWidth="1"/>
    <col min="15369" max="15369" width="8.5546875" style="1" customWidth="1"/>
    <col min="15370" max="15370" width="8.109375" style="1" customWidth="1"/>
    <col min="15371" max="15371" width="9.44140625" style="1" customWidth="1"/>
    <col min="15372" max="15372" width="6.6640625" style="1" customWidth="1"/>
    <col min="15373" max="15373" width="11.44140625" style="1" customWidth="1"/>
    <col min="15374" max="15616" width="9.109375" style="1"/>
    <col min="15617" max="15617" width="61.6640625" style="1" customWidth="1"/>
    <col min="15618" max="15618" width="4.6640625" style="1" customWidth="1"/>
    <col min="15619" max="15619" width="3.88671875" style="1" customWidth="1"/>
    <col min="15620" max="15620" width="7.5546875" style="1" customWidth="1"/>
    <col min="15621" max="15621" width="9.109375" style="1"/>
    <col min="15622" max="15622" width="8.109375" style="1" customWidth="1"/>
    <col min="15623" max="15623" width="7.44140625" style="1" customWidth="1"/>
    <col min="15624" max="15624" width="8.88671875" style="1" customWidth="1"/>
    <col min="15625" max="15625" width="8.5546875" style="1" customWidth="1"/>
    <col min="15626" max="15626" width="8.109375" style="1" customWidth="1"/>
    <col min="15627" max="15627" width="9.44140625" style="1" customWidth="1"/>
    <col min="15628" max="15628" width="6.6640625" style="1" customWidth="1"/>
    <col min="15629" max="15629" width="11.44140625" style="1" customWidth="1"/>
    <col min="15630" max="15872" width="9.109375" style="1"/>
    <col min="15873" max="15873" width="61.6640625" style="1" customWidth="1"/>
    <col min="15874" max="15874" width="4.6640625" style="1" customWidth="1"/>
    <col min="15875" max="15875" width="3.88671875" style="1" customWidth="1"/>
    <col min="15876" max="15876" width="7.5546875" style="1" customWidth="1"/>
    <col min="15877" max="15877" width="9.109375" style="1"/>
    <col min="15878" max="15878" width="8.109375" style="1" customWidth="1"/>
    <col min="15879" max="15879" width="7.44140625" style="1" customWidth="1"/>
    <col min="15880" max="15880" width="8.88671875" style="1" customWidth="1"/>
    <col min="15881" max="15881" width="8.5546875" style="1" customWidth="1"/>
    <col min="15882" max="15882" width="8.109375" style="1" customWidth="1"/>
    <col min="15883" max="15883" width="9.44140625" style="1" customWidth="1"/>
    <col min="15884" max="15884" width="6.6640625" style="1" customWidth="1"/>
    <col min="15885" max="15885" width="11.44140625" style="1" customWidth="1"/>
    <col min="15886" max="16128" width="9.109375" style="1"/>
    <col min="16129" max="16129" width="61.6640625" style="1" customWidth="1"/>
    <col min="16130" max="16130" width="4.6640625" style="1" customWidth="1"/>
    <col min="16131" max="16131" width="3.88671875" style="1" customWidth="1"/>
    <col min="16132" max="16132" width="7.5546875" style="1" customWidth="1"/>
    <col min="16133" max="16133" width="9.109375" style="1"/>
    <col min="16134" max="16134" width="8.109375" style="1" customWidth="1"/>
    <col min="16135" max="16135" width="7.44140625" style="1" customWidth="1"/>
    <col min="16136" max="16136" width="8.88671875" style="1" customWidth="1"/>
    <col min="16137" max="16137" width="8.5546875" style="1" customWidth="1"/>
    <col min="16138" max="16138" width="8.109375" style="1" customWidth="1"/>
    <col min="16139" max="16139" width="9.44140625" style="1" customWidth="1"/>
    <col min="16140" max="16140" width="6.6640625" style="1" customWidth="1"/>
    <col min="16141" max="16141" width="11.44140625" style="1" customWidth="1"/>
    <col min="16142" max="16384" width="9.109375" style="1"/>
  </cols>
  <sheetData>
    <row r="1" spans="1:13" ht="15" customHeight="1" x14ac:dyDescent="0.25">
      <c r="J1" s="95" t="s">
        <v>262</v>
      </c>
      <c r="K1" s="95"/>
      <c r="L1" s="95"/>
      <c r="M1" s="95"/>
    </row>
    <row r="2" spans="1:13" ht="30.75" customHeight="1" x14ac:dyDescent="0.25">
      <c r="J2" s="95"/>
      <c r="K2" s="95"/>
      <c r="L2" s="95"/>
      <c r="M2" s="95"/>
    </row>
    <row r="3" spans="1:13" ht="0.75" customHeight="1" x14ac:dyDescent="0.25">
      <c r="J3" s="95"/>
      <c r="K3" s="95"/>
      <c r="L3" s="95"/>
      <c r="M3" s="95"/>
    </row>
    <row r="4" spans="1:13" x14ac:dyDescent="0.25">
      <c r="A4" s="5" t="s">
        <v>118</v>
      </c>
      <c r="B4" s="5"/>
      <c r="C4" s="5"/>
      <c r="D4" s="5"/>
      <c r="E4" s="5"/>
      <c r="F4" s="5"/>
      <c r="G4" s="5"/>
      <c r="H4" s="5"/>
      <c r="I4" s="5"/>
      <c r="J4" s="5"/>
      <c r="K4" s="5"/>
      <c r="L4" s="5"/>
      <c r="M4" s="5"/>
    </row>
    <row r="5" spans="1:13" x14ac:dyDescent="0.25">
      <c r="A5" s="96" t="str">
        <f>IF([2]ЗАПОЛНИТЬ!$F$7=1,CONCATENATE([2]шапки!A6),CONCATENATE([2]шапки!A6,[2]шапки!C6))</f>
        <v xml:space="preserve">про заборгованість за бюджетними коштами (форма   № 7д, </v>
      </c>
      <c r="B5" s="96"/>
      <c r="C5" s="96"/>
      <c r="D5" s="96"/>
      <c r="E5" s="96"/>
      <c r="F5" s="96"/>
      <c r="G5" s="96"/>
      <c r="H5" s="97" t="str">
        <f>IF([2]ЗАПОЛНИТЬ!$F$7=1,[2]шапки!C6,[2]шапки!D6)</f>
        <v xml:space="preserve">   №7м)</v>
      </c>
      <c r="I5" s="99" t="str">
        <f>IF([2]ЗАПОЛНИТЬ!$F$7=1,[2]шапки!D6,"")</f>
        <v/>
      </c>
      <c r="L5" s="99"/>
      <c r="M5" s="99"/>
    </row>
    <row r="6" spans="1:13" x14ac:dyDescent="0.25">
      <c r="A6" s="5" t="str">
        <f>CONCATENATE("на ",[2]ЗАПОЛНИТЬ!$B$18," ",[2]ЗАПОЛНИТЬ!$C$18)</f>
        <v>на 1 квітня 2016 р.</v>
      </c>
      <c r="B6" s="5"/>
      <c r="C6" s="5"/>
      <c r="D6" s="5"/>
      <c r="E6" s="5"/>
      <c r="F6" s="5"/>
      <c r="G6" s="5"/>
      <c r="H6" s="5"/>
      <c r="I6" s="5"/>
      <c r="J6" s="5"/>
      <c r="K6" s="5"/>
      <c r="L6" s="5"/>
      <c r="M6" s="5"/>
    </row>
    <row r="7" spans="1:13" s="21" customFormat="1" ht="10.199999999999999" hidden="1" x14ac:dyDescent="0.2"/>
    <row r="8" spans="1:13" s="21" customFormat="1" ht="7.5" customHeight="1" x14ac:dyDescent="0.2">
      <c r="M8" s="338" t="s">
        <v>2</v>
      </c>
    </row>
    <row r="9" spans="1:13" s="21" customFormat="1" ht="21" customHeight="1" x14ac:dyDescent="0.25">
      <c r="A9" s="196" t="s">
        <v>3</v>
      </c>
      <c r="B9" s="104" t="str">
        <f>[2]ЗАПОЛНИТЬ!B3</f>
        <v>Вдділ освіти Амур -Нижньодніпровської у м.Дніпропетровську ради</v>
      </c>
      <c r="C9" s="104"/>
      <c r="D9" s="104"/>
      <c r="E9" s="104"/>
      <c r="F9" s="104"/>
      <c r="G9" s="104"/>
      <c r="H9" s="104"/>
      <c r="I9" s="104"/>
      <c r="J9" s="104"/>
      <c r="K9" s="198" t="str">
        <f>[2]ЗАПОЛНИТЬ!A13</f>
        <v>за ЄДРПОУ</v>
      </c>
      <c r="M9" s="339" t="str">
        <f>[2]ЗАПОЛНИТЬ!B13</f>
        <v>02142187</v>
      </c>
    </row>
    <row r="10" spans="1:13" s="21" customFormat="1" ht="11.25" customHeight="1" x14ac:dyDescent="0.25">
      <c r="A10" s="107" t="s">
        <v>5</v>
      </c>
      <c r="B10" s="108" t="str">
        <f>[2]ЗАПОЛНИТЬ!B5</f>
        <v>49023,м. Дніпропетровськ АНД район,пр.Мануйлівський, 31</v>
      </c>
      <c r="C10" s="108"/>
      <c r="D10" s="108"/>
      <c r="E10" s="108"/>
      <c r="F10" s="108"/>
      <c r="G10" s="108"/>
      <c r="H10" s="108"/>
      <c r="I10" s="108"/>
      <c r="J10" s="108"/>
      <c r="K10" s="198" t="str">
        <f>[2]ЗАПОЛНИТЬ!A14</f>
        <v>за КОАТУУ</v>
      </c>
      <c r="M10" s="339">
        <f>[2]ЗАПОЛНИТЬ!B14</f>
        <v>12110136300</v>
      </c>
    </row>
    <row r="11" spans="1:13" s="21" customFormat="1" ht="11.25" customHeight="1" x14ac:dyDescent="0.25">
      <c r="A11" s="107" t="str">
        <f>[2]Ф.4.3.1.КВК2!A11</f>
        <v>Організаційно-правова форма господарювання</v>
      </c>
      <c r="B11" s="340" t="str">
        <f>[2]ЗАПОЛНИТЬ!D15</f>
        <v>Орган місцевого самоврядування</v>
      </c>
      <c r="C11" s="340"/>
      <c r="D11" s="340"/>
      <c r="E11" s="340"/>
      <c r="F11" s="340"/>
      <c r="G11" s="340"/>
      <c r="H11" s="340"/>
      <c r="I11" s="340"/>
      <c r="J11" s="340"/>
      <c r="K11" s="198" t="str">
        <f>[2]ЗАПОЛНИТЬ!A15</f>
        <v>за КОПФГ</v>
      </c>
      <c r="L11" s="341"/>
      <c r="M11" s="339">
        <f>[2]ЗАПОЛНИТЬ!B15</f>
        <v>420</v>
      </c>
    </row>
    <row r="12" spans="1:13" s="21" customFormat="1" ht="10.199999999999999" x14ac:dyDescent="0.2">
      <c r="A12" s="110" t="s">
        <v>119</v>
      </c>
      <c r="B12" s="110"/>
      <c r="C12" s="110"/>
      <c r="D12" s="110"/>
      <c r="E12" s="201" t="str">
        <f>[2]ЗАПОЛНИТЬ!H9</f>
        <v>-</v>
      </c>
      <c r="F12" s="628" t="str">
        <f>IF(E12&gt;0,VLOOKUP(E12,'[2]ДовидникКВК(ГОС)'!A$1:B$65536,2,FALSE),"")</f>
        <v>-</v>
      </c>
      <c r="G12" s="628"/>
      <c r="H12" s="628"/>
      <c r="I12" s="628"/>
      <c r="J12" s="628"/>
      <c r="K12" s="628"/>
      <c r="L12" s="628"/>
    </row>
    <row r="13" spans="1:13" s="21" customFormat="1" ht="23.25" customHeight="1" x14ac:dyDescent="0.2">
      <c r="A13" s="110" t="s">
        <v>120</v>
      </c>
      <c r="B13" s="110"/>
      <c r="C13" s="110"/>
      <c r="D13" s="110"/>
      <c r="E13" s="171"/>
      <c r="F13" s="112" t="str">
        <f>IF(E13&gt;0,VLOOKUP(E13,[2]ДовидникКПК!B$1:C$65536,2,FALSE),"")</f>
        <v/>
      </c>
      <c r="G13" s="112"/>
      <c r="H13" s="112"/>
      <c r="I13" s="112"/>
      <c r="J13" s="112"/>
      <c r="K13" s="112"/>
      <c r="L13" s="112"/>
    </row>
    <row r="14" spans="1:13" s="21" customFormat="1" ht="10.199999999999999" x14ac:dyDescent="0.2">
      <c r="A14" s="110" t="s">
        <v>8</v>
      </c>
      <c r="B14" s="110"/>
      <c r="C14" s="110"/>
      <c r="D14" s="110"/>
      <c r="E14" s="117" t="str">
        <f>[2]ЗАПОЛНИТЬ!H10</f>
        <v>10</v>
      </c>
      <c r="F14" s="112" t="str">
        <f>[2]ЗАПОЛНИТЬ!I10</f>
        <v>Орган з питань освіти та науки, молоді</v>
      </c>
      <c r="G14" s="112"/>
      <c r="H14" s="112"/>
      <c r="I14" s="112"/>
      <c r="J14" s="112"/>
      <c r="K14" s="112"/>
      <c r="L14" s="112"/>
    </row>
    <row r="15" spans="1:13" s="21" customFormat="1" ht="43.5" customHeight="1" x14ac:dyDescent="0.2">
      <c r="A15" s="110" t="s">
        <v>121</v>
      </c>
      <c r="B15" s="110"/>
      <c r="C15" s="110"/>
      <c r="D15" s="110"/>
      <c r="E15" s="265" t="s">
        <v>258</v>
      </c>
      <c r="F15" s="112" t="str">
        <f>IF(E15&gt;0,VLOOKUP(E15,[2]ДовидникКФК!A$1:B$65536,2,FALSE),"")</f>
        <v>Централізовані бухгалтерії обласних, міських, районних відділів освіти</v>
      </c>
      <c r="G15" s="112"/>
      <c r="H15" s="112"/>
      <c r="I15" s="112"/>
      <c r="J15" s="112"/>
      <c r="K15" s="112"/>
      <c r="L15" s="112"/>
    </row>
    <row r="16" spans="1:13" s="21" customFormat="1" ht="10.199999999999999" x14ac:dyDescent="0.2">
      <c r="A16" s="121" t="s">
        <v>263</v>
      </c>
    </row>
    <row r="17" spans="1:14" s="21" customFormat="1" ht="10.199999999999999" x14ac:dyDescent="0.2">
      <c r="A17" s="122" t="s">
        <v>10</v>
      </c>
    </row>
    <row r="18" spans="1:14" s="21" customFormat="1" ht="19.5" customHeight="1" thickBot="1" x14ac:dyDescent="0.25">
      <c r="A18" s="346" t="s">
        <v>501</v>
      </c>
      <c r="B18" s="346"/>
      <c r="C18" s="346"/>
      <c r="D18" s="346"/>
      <c r="E18" s="346"/>
      <c r="F18" s="346"/>
      <c r="G18" s="346"/>
      <c r="H18" s="346"/>
      <c r="I18" s="346"/>
      <c r="J18" s="346"/>
      <c r="K18" s="346"/>
      <c r="L18" s="346"/>
    </row>
    <row r="19" spans="1:14" s="21" customFormat="1" ht="11.25" customHeight="1" thickTop="1" thickBot="1" x14ac:dyDescent="0.25">
      <c r="A19" s="29" t="s">
        <v>124</v>
      </c>
      <c r="B19" s="29" t="s">
        <v>125</v>
      </c>
      <c r="C19" s="29" t="s">
        <v>13</v>
      </c>
      <c r="D19" s="29" t="s">
        <v>30</v>
      </c>
      <c r="E19" s="29"/>
      <c r="F19" s="29"/>
      <c r="G19" s="29"/>
      <c r="H19" s="29" t="s">
        <v>82</v>
      </c>
      <c r="I19" s="29"/>
      <c r="J19" s="29"/>
      <c r="K19" s="29"/>
      <c r="L19" s="29"/>
      <c r="M19" s="29" t="s">
        <v>265</v>
      </c>
      <c r="N19" s="347"/>
    </row>
    <row r="20" spans="1:14" s="21" customFormat="1" ht="21.75" customHeight="1" thickTop="1" thickBot="1" x14ac:dyDescent="0.25">
      <c r="A20" s="29"/>
      <c r="B20" s="29"/>
      <c r="C20" s="29"/>
      <c r="D20" s="29" t="s">
        <v>266</v>
      </c>
      <c r="E20" s="29" t="s">
        <v>267</v>
      </c>
      <c r="F20" s="29"/>
      <c r="G20" s="29" t="s">
        <v>268</v>
      </c>
      <c r="H20" s="29" t="s">
        <v>269</v>
      </c>
      <c r="I20" s="29" t="s">
        <v>267</v>
      </c>
      <c r="J20" s="29"/>
      <c r="K20" s="29"/>
      <c r="L20" s="29" t="s">
        <v>268</v>
      </c>
      <c r="M20" s="29"/>
      <c r="N20" s="347"/>
    </row>
    <row r="21" spans="1:14" s="21" customFormat="1" ht="10.5" customHeight="1" thickTop="1" thickBot="1" x14ac:dyDescent="0.25">
      <c r="A21" s="29"/>
      <c r="B21" s="29"/>
      <c r="C21" s="29"/>
      <c r="D21" s="29"/>
      <c r="E21" s="29" t="s">
        <v>135</v>
      </c>
      <c r="F21" s="29" t="s">
        <v>270</v>
      </c>
      <c r="G21" s="29"/>
      <c r="H21" s="29"/>
      <c r="I21" s="29" t="s">
        <v>135</v>
      </c>
      <c r="J21" s="323" t="s">
        <v>271</v>
      </c>
      <c r="K21" s="323"/>
      <c r="L21" s="29"/>
      <c r="M21" s="29"/>
      <c r="N21" s="347"/>
    </row>
    <row r="22" spans="1:14" s="21" customFormat="1" ht="12" customHeight="1" thickTop="1" thickBot="1" x14ac:dyDescent="0.25">
      <c r="A22" s="29"/>
      <c r="B22" s="29"/>
      <c r="C22" s="29"/>
      <c r="D22" s="29"/>
      <c r="E22" s="29"/>
      <c r="F22" s="29"/>
      <c r="G22" s="29"/>
      <c r="H22" s="29"/>
      <c r="I22" s="29"/>
      <c r="J22" s="29" t="s">
        <v>272</v>
      </c>
      <c r="K22" s="29" t="s">
        <v>273</v>
      </c>
      <c r="L22" s="29"/>
      <c r="M22" s="29"/>
      <c r="N22" s="347"/>
    </row>
    <row r="23" spans="1:14" s="21" customFormat="1" ht="12" customHeight="1" thickTop="1" thickBot="1" x14ac:dyDescent="0.25">
      <c r="A23" s="29"/>
      <c r="B23" s="29"/>
      <c r="C23" s="29"/>
      <c r="D23" s="29"/>
      <c r="E23" s="29"/>
      <c r="F23" s="29"/>
      <c r="G23" s="29"/>
      <c r="H23" s="29"/>
      <c r="I23" s="29"/>
      <c r="J23" s="29"/>
      <c r="K23" s="29"/>
      <c r="L23" s="29"/>
      <c r="M23" s="29"/>
      <c r="N23" s="347"/>
    </row>
    <row r="24" spans="1:14" s="21" customFormat="1" ht="9.75" customHeight="1" thickTop="1" thickBot="1" x14ac:dyDescent="0.25">
      <c r="A24" s="29"/>
      <c r="B24" s="29"/>
      <c r="C24" s="29"/>
      <c r="D24" s="29"/>
      <c r="E24" s="29"/>
      <c r="F24" s="29"/>
      <c r="G24" s="29"/>
      <c r="H24" s="29"/>
      <c r="I24" s="29"/>
      <c r="J24" s="29"/>
      <c r="K24" s="29"/>
      <c r="L24" s="29"/>
      <c r="M24" s="29"/>
      <c r="N24" s="347"/>
    </row>
    <row r="25" spans="1:14" s="21" customFormat="1" ht="11.4" thickTop="1" thickBot="1" x14ac:dyDescent="0.25">
      <c r="A25" s="78">
        <v>1</v>
      </c>
      <c r="B25" s="78">
        <v>2</v>
      </c>
      <c r="C25" s="78">
        <v>3</v>
      </c>
      <c r="D25" s="78">
        <v>4</v>
      </c>
      <c r="E25" s="78">
        <v>5</v>
      </c>
      <c r="F25" s="78">
        <v>6</v>
      </c>
      <c r="G25" s="78">
        <v>7</v>
      </c>
      <c r="H25" s="78">
        <v>8</v>
      </c>
      <c r="I25" s="78">
        <v>9</v>
      </c>
      <c r="J25" s="78">
        <v>10</v>
      </c>
      <c r="K25" s="78">
        <v>11</v>
      </c>
      <c r="L25" s="78">
        <v>12</v>
      </c>
      <c r="M25" s="78">
        <v>13</v>
      </c>
      <c r="N25" s="347"/>
    </row>
    <row r="26" spans="1:14" s="21" customFormat="1" ht="12.6" thickTop="1" thickBot="1" x14ac:dyDescent="0.25">
      <c r="A26" s="68" t="s">
        <v>274</v>
      </c>
      <c r="B26" s="68" t="s">
        <v>144</v>
      </c>
      <c r="C26" s="324" t="s">
        <v>145</v>
      </c>
      <c r="D26" s="325">
        <v>0</v>
      </c>
      <c r="E26" s="325">
        <v>0</v>
      </c>
      <c r="F26" s="82">
        <v>0</v>
      </c>
      <c r="G26" s="82">
        <v>0</v>
      </c>
      <c r="H26" s="325">
        <v>0</v>
      </c>
      <c r="I26" s="325">
        <v>0</v>
      </c>
      <c r="J26" s="82">
        <v>0</v>
      </c>
      <c r="K26" s="326" t="s">
        <v>144</v>
      </c>
      <c r="L26" s="82" t="s">
        <v>47</v>
      </c>
      <c r="M26" s="327" t="s">
        <v>144</v>
      </c>
      <c r="N26" s="347"/>
    </row>
    <row r="27" spans="1:14" s="21" customFormat="1" ht="14.4" thickTop="1" thickBot="1" x14ac:dyDescent="0.25">
      <c r="A27" s="31" t="s">
        <v>275</v>
      </c>
      <c r="B27" s="31" t="s">
        <v>144</v>
      </c>
      <c r="C27" s="324" t="s">
        <v>147</v>
      </c>
      <c r="D27" s="325">
        <f>D28+D63</f>
        <v>981.8</v>
      </c>
      <c r="E27" s="325">
        <f t="shared" ref="E27:L27" si="0">E28+E63</f>
        <v>736.35</v>
      </c>
      <c r="F27" s="325">
        <f t="shared" si="0"/>
        <v>0</v>
      </c>
      <c r="G27" s="325">
        <f t="shared" si="0"/>
        <v>0</v>
      </c>
      <c r="H27" s="325">
        <f t="shared" si="0"/>
        <v>0</v>
      </c>
      <c r="I27" s="325">
        <f t="shared" si="0"/>
        <v>0</v>
      </c>
      <c r="J27" s="325">
        <f t="shared" si="0"/>
        <v>0</v>
      </c>
      <c r="K27" s="325">
        <f t="shared" si="0"/>
        <v>0</v>
      </c>
      <c r="L27" s="325">
        <f t="shared" si="0"/>
        <v>0</v>
      </c>
      <c r="M27" s="325">
        <f>M28+M63</f>
        <v>0</v>
      </c>
      <c r="N27" s="347"/>
    </row>
    <row r="28" spans="1:14" s="21" customFormat="1" ht="21.6" thickTop="1" thickBot="1" x14ac:dyDescent="0.25">
      <c r="A28" s="64" t="s">
        <v>276</v>
      </c>
      <c r="B28" s="68">
        <v>2000</v>
      </c>
      <c r="C28" s="128" t="s">
        <v>149</v>
      </c>
      <c r="D28" s="325">
        <f>D29+D34+D51+D54+D58+D62</f>
        <v>981.8</v>
      </c>
      <c r="E28" s="325">
        <f t="shared" ref="E28:M28" si="1">E29+E34+E51+E54+E58+E62</f>
        <v>736.35</v>
      </c>
      <c r="F28" s="325">
        <f t="shared" si="1"/>
        <v>0</v>
      </c>
      <c r="G28" s="325">
        <f t="shared" si="1"/>
        <v>0</v>
      </c>
      <c r="H28" s="325">
        <f t="shared" si="1"/>
        <v>0</v>
      </c>
      <c r="I28" s="325">
        <f t="shared" si="1"/>
        <v>0</v>
      </c>
      <c r="J28" s="325">
        <f t="shared" si="1"/>
        <v>0</v>
      </c>
      <c r="K28" s="325">
        <f t="shared" si="1"/>
        <v>0</v>
      </c>
      <c r="L28" s="325">
        <f t="shared" si="1"/>
        <v>0</v>
      </c>
      <c r="M28" s="325">
        <f t="shared" si="1"/>
        <v>0</v>
      </c>
      <c r="N28" s="349"/>
    </row>
    <row r="29" spans="1:14" s="21" customFormat="1" ht="11.4" thickTop="1" thickBot="1" x14ac:dyDescent="0.25">
      <c r="A29" s="138" t="s">
        <v>161</v>
      </c>
      <c r="B29" s="64">
        <v>2100</v>
      </c>
      <c r="C29" s="128" t="s">
        <v>151</v>
      </c>
      <c r="D29" s="325">
        <f>D30+D33</f>
        <v>0</v>
      </c>
      <c r="E29" s="325">
        <f t="shared" ref="E29:M29" si="2">E30+E33</f>
        <v>0</v>
      </c>
      <c r="F29" s="325">
        <f t="shared" si="2"/>
        <v>0</v>
      </c>
      <c r="G29" s="325">
        <f t="shared" si="2"/>
        <v>0</v>
      </c>
      <c r="H29" s="325">
        <f t="shared" si="2"/>
        <v>0</v>
      </c>
      <c r="I29" s="325">
        <f t="shared" si="2"/>
        <v>0</v>
      </c>
      <c r="J29" s="325">
        <f t="shared" si="2"/>
        <v>0</v>
      </c>
      <c r="K29" s="325">
        <f t="shared" si="2"/>
        <v>0</v>
      </c>
      <c r="L29" s="325">
        <f t="shared" si="2"/>
        <v>0</v>
      </c>
      <c r="M29" s="325">
        <f t="shared" si="2"/>
        <v>0</v>
      </c>
      <c r="N29" s="347"/>
    </row>
    <row r="30" spans="1:14" s="21" customFormat="1" ht="11.4" thickTop="1" thickBot="1" x14ac:dyDescent="0.25">
      <c r="A30" s="134" t="s">
        <v>163</v>
      </c>
      <c r="B30" s="135">
        <v>2110</v>
      </c>
      <c r="C30" s="216" t="s">
        <v>153</v>
      </c>
      <c r="D30" s="350">
        <f>SUM(D31:D32)</f>
        <v>0</v>
      </c>
      <c r="E30" s="350">
        <f t="shared" ref="E30:L30" si="3">SUM(E31:E32)</f>
        <v>0</v>
      </c>
      <c r="F30" s="350">
        <f t="shared" si="3"/>
        <v>0</v>
      </c>
      <c r="G30" s="350">
        <f t="shared" si="3"/>
        <v>0</v>
      </c>
      <c r="H30" s="350">
        <f t="shared" si="3"/>
        <v>0</v>
      </c>
      <c r="I30" s="350">
        <f t="shared" si="3"/>
        <v>0</v>
      </c>
      <c r="J30" s="350">
        <f t="shared" si="3"/>
        <v>0</v>
      </c>
      <c r="K30" s="350">
        <f t="shared" si="3"/>
        <v>0</v>
      </c>
      <c r="L30" s="350">
        <f t="shared" si="3"/>
        <v>0</v>
      </c>
      <c r="M30" s="350">
        <f>SUM(M31:M32)</f>
        <v>0</v>
      </c>
      <c r="N30" s="347"/>
    </row>
    <row r="31" spans="1:14" s="21" customFormat="1" ht="11.4" thickTop="1" thickBot="1" x14ac:dyDescent="0.25">
      <c r="A31" s="136" t="s">
        <v>164</v>
      </c>
      <c r="B31" s="125">
        <v>2111</v>
      </c>
      <c r="C31" s="248" t="s">
        <v>155</v>
      </c>
      <c r="D31" s="81">
        <v>0</v>
      </c>
      <c r="E31" s="81">
        <v>0</v>
      </c>
      <c r="F31" s="81">
        <v>0</v>
      </c>
      <c r="G31" s="81">
        <v>0</v>
      </c>
      <c r="H31" s="81">
        <v>0</v>
      </c>
      <c r="I31" s="325">
        <f>SUM(J31:K31)</f>
        <v>0</v>
      </c>
      <c r="J31" s="81">
        <v>0</v>
      </c>
      <c r="K31" s="81">
        <v>0</v>
      </c>
      <c r="L31" s="81">
        <v>0</v>
      </c>
      <c r="M31" s="82">
        <f>I31</f>
        <v>0</v>
      </c>
      <c r="N31" s="347"/>
    </row>
    <row r="32" spans="1:14" s="21" customFormat="1" ht="11.4" thickTop="1" thickBot="1" x14ac:dyDescent="0.25">
      <c r="A32" s="136" t="s">
        <v>165</v>
      </c>
      <c r="B32" s="125">
        <v>2112</v>
      </c>
      <c r="C32" s="248" t="s">
        <v>157</v>
      </c>
      <c r="D32" s="81">
        <v>0</v>
      </c>
      <c r="E32" s="81">
        <v>0</v>
      </c>
      <c r="F32" s="81">
        <v>0</v>
      </c>
      <c r="G32" s="81">
        <v>0</v>
      </c>
      <c r="H32" s="81">
        <v>0</v>
      </c>
      <c r="I32" s="325">
        <f>SUM(J32:K32)</f>
        <v>0</v>
      </c>
      <c r="J32" s="81">
        <v>0</v>
      </c>
      <c r="K32" s="81">
        <v>0</v>
      </c>
      <c r="L32" s="81">
        <v>0</v>
      </c>
      <c r="M32" s="82">
        <f>I32</f>
        <v>0</v>
      </c>
      <c r="N32" s="347"/>
    </row>
    <row r="33" spans="1:14" s="21" customFormat="1" ht="12" thickTop="1" thickBot="1" x14ac:dyDescent="0.3">
      <c r="A33" s="137" t="s">
        <v>277</v>
      </c>
      <c r="B33" s="135">
        <v>2120</v>
      </c>
      <c r="C33" s="216" t="s">
        <v>160</v>
      </c>
      <c r="D33" s="351">
        <v>0</v>
      </c>
      <c r="E33" s="351">
        <v>0</v>
      </c>
      <c r="F33" s="351">
        <v>0</v>
      </c>
      <c r="G33" s="351">
        <v>0</v>
      </c>
      <c r="H33" s="351">
        <v>0</v>
      </c>
      <c r="I33" s="352">
        <f>SUM(J33:K33)</f>
        <v>0</v>
      </c>
      <c r="J33" s="351">
        <v>0</v>
      </c>
      <c r="K33" s="351">
        <v>0</v>
      </c>
      <c r="L33" s="351">
        <v>0</v>
      </c>
      <c r="M33" s="350">
        <f>I33</f>
        <v>0</v>
      </c>
      <c r="N33" s="347"/>
    </row>
    <row r="34" spans="1:14" s="21" customFormat="1" ht="12" thickTop="1" thickBot="1" x14ac:dyDescent="0.3">
      <c r="A34" s="138" t="s">
        <v>167</v>
      </c>
      <c r="B34" s="64">
        <v>2200</v>
      </c>
      <c r="C34" s="128" t="s">
        <v>162</v>
      </c>
      <c r="D34" s="352">
        <f>SUM(D35:D41)+D48</f>
        <v>981.8</v>
      </c>
      <c r="E34" s="352">
        <f t="shared" ref="E34:M34" si="4">SUM(E35:E41)+E48</f>
        <v>736.35</v>
      </c>
      <c r="F34" s="352">
        <f t="shared" si="4"/>
        <v>0</v>
      </c>
      <c r="G34" s="352">
        <f t="shared" si="4"/>
        <v>0</v>
      </c>
      <c r="H34" s="352">
        <f t="shared" si="4"/>
        <v>0</v>
      </c>
      <c r="I34" s="352">
        <f t="shared" si="4"/>
        <v>0</v>
      </c>
      <c r="J34" s="352">
        <f t="shared" si="4"/>
        <v>0</v>
      </c>
      <c r="K34" s="352">
        <f t="shared" si="4"/>
        <v>0</v>
      </c>
      <c r="L34" s="352">
        <f t="shared" si="4"/>
        <v>0</v>
      </c>
      <c r="M34" s="352">
        <f t="shared" si="4"/>
        <v>0</v>
      </c>
      <c r="N34" s="349"/>
    </row>
    <row r="35" spans="1:14" s="21" customFormat="1" ht="12" thickTop="1" thickBot="1" x14ac:dyDescent="0.3">
      <c r="A35" s="134" t="s">
        <v>168</v>
      </c>
      <c r="B35" s="135">
        <v>2210</v>
      </c>
      <c r="C35" s="135">
        <v>100</v>
      </c>
      <c r="D35" s="81">
        <v>981.8</v>
      </c>
      <c r="E35" s="81">
        <v>736.35</v>
      </c>
      <c r="F35" s="351">
        <v>0</v>
      </c>
      <c r="G35" s="351">
        <v>0</v>
      </c>
      <c r="H35" s="351">
        <v>0</v>
      </c>
      <c r="I35" s="352">
        <f t="shared" ref="I35:I40" si="5">SUM(J35:K35)</f>
        <v>0</v>
      </c>
      <c r="J35" s="351">
        <v>0</v>
      </c>
      <c r="K35" s="351">
        <v>0</v>
      </c>
      <c r="L35" s="351">
        <v>0</v>
      </c>
      <c r="M35" s="350">
        <f t="shared" ref="M35:M40" si="6">I35</f>
        <v>0</v>
      </c>
      <c r="N35" s="347"/>
    </row>
    <row r="36" spans="1:14" s="21" customFormat="1" ht="12" thickTop="1" thickBot="1" x14ac:dyDescent="0.3">
      <c r="A36" s="134" t="s">
        <v>169</v>
      </c>
      <c r="B36" s="135">
        <v>2220</v>
      </c>
      <c r="C36" s="135">
        <v>110</v>
      </c>
      <c r="D36" s="351">
        <v>0</v>
      </c>
      <c r="E36" s="351">
        <v>0</v>
      </c>
      <c r="F36" s="351">
        <v>0</v>
      </c>
      <c r="G36" s="351">
        <v>0</v>
      </c>
      <c r="H36" s="351">
        <v>0</v>
      </c>
      <c r="I36" s="352">
        <f t="shared" si="5"/>
        <v>0</v>
      </c>
      <c r="J36" s="351">
        <v>0</v>
      </c>
      <c r="K36" s="351">
        <v>0</v>
      </c>
      <c r="L36" s="351">
        <v>0</v>
      </c>
      <c r="M36" s="350">
        <f t="shared" si="6"/>
        <v>0</v>
      </c>
      <c r="N36" s="347"/>
    </row>
    <row r="37" spans="1:14" s="21" customFormat="1" ht="12" thickTop="1" thickBot="1" x14ac:dyDescent="0.3">
      <c r="A37" s="134" t="s">
        <v>170</v>
      </c>
      <c r="B37" s="135">
        <v>2230</v>
      </c>
      <c r="C37" s="135">
        <v>120</v>
      </c>
      <c r="D37" s="351">
        <v>0</v>
      </c>
      <c r="E37" s="351">
        <v>0</v>
      </c>
      <c r="F37" s="351">
        <v>0</v>
      </c>
      <c r="G37" s="351">
        <v>0</v>
      </c>
      <c r="H37" s="351">
        <v>0</v>
      </c>
      <c r="I37" s="352">
        <f t="shared" si="5"/>
        <v>0</v>
      </c>
      <c r="J37" s="351">
        <v>0</v>
      </c>
      <c r="K37" s="351">
        <v>0</v>
      </c>
      <c r="L37" s="351">
        <v>0</v>
      </c>
      <c r="M37" s="350">
        <f t="shared" si="6"/>
        <v>0</v>
      </c>
      <c r="N37" s="347"/>
    </row>
    <row r="38" spans="1:14" s="21" customFormat="1" ht="12" thickTop="1" thickBot="1" x14ac:dyDescent="0.3">
      <c r="A38" s="134" t="s">
        <v>171</v>
      </c>
      <c r="B38" s="135">
        <v>2240</v>
      </c>
      <c r="C38" s="135">
        <v>130</v>
      </c>
      <c r="D38" s="351">
        <v>0</v>
      </c>
      <c r="E38" s="351">
        <v>0</v>
      </c>
      <c r="F38" s="351">
        <v>0</v>
      </c>
      <c r="G38" s="351">
        <v>0</v>
      </c>
      <c r="H38" s="351">
        <v>0</v>
      </c>
      <c r="I38" s="352">
        <f t="shared" si="5"/>
        <v>0</v>
      </c>
      <c r="J38" s="351">
        <v>0</v>
      </c>
      <c r="K38" s="351">
        <v>0</v>
      </c>
      <c r="L38" s="351">
        <v>0</v>
      </c>
      <c r="M38" s="350">
        <f t="shared" si="6"/>
        <v>0</v>
      </c>
      <c r="N38" s="347"/>
    </row>
    <row r="39" spans="1:14" s="21" customFormat="1" ht="12.75" customHeight="1" thickTop="1" thickBot="1" x14ac:dyDescent="0.3">
      <c r="A39" s="134" t="s">
        <v>172</v>
      </c>
      <c r="B39" s="135">
        <v>2250</v>
      </c>
      <c r="C39" s="135">
        <v>140</v>
      </c>
      <c r="D39" s="351">
        <v>0</v>
      </c>
      <c r="E39" s="351">
        <v>0</v>
      </c>
      <c r="F39" s="351">
        <v>0</v>
      </c>
      <c r="G39" s="351">
        <v>0</v>
      </c>
      <c r="H39" s="351">
        <v>0</v>
      </c>
      <c r="I39" s="352">
        <f t="shared" si="5"/>
        <v>0</v>
      </c>
      <c r="J39" s="351">
        <v>0</v>
      </c>
      <c r="K39" s="351">
        <v>0</v>
      </c>
      <c r="L39" s="351">
        <v>0</v>
      </c>
      <c r="M39" s="350">
        <f t="shared" si="6"/>
        <v>0</v>
      </c>
      <c r="N39" s="349"/>
    </row>
    <row r="40" spans="1:14" s="21" customFormat="1" ht="12" thickTop="1" thickBot="1" x14ac:dyDescent="0.3">
      <c r="A40" s="137" t="s">
        <v>173</v>
      </c>
      <c r="B40" s="135">
        <v>2260</v>
      </c>
      <c r="C40" s="135">
        <v>150</v>
      </c>
      <c r="D40" s="351">
        <v>0</v>
      </c>
      <c r="E40" s="351">
        <v>0</v>
      </c>
      <c r="F40" s="351">
        <v>0</v>
      </c>
      <c r="G40" s="351">
        <v>0</v>
      </c>
      <c r="H40" s="351">
        <v>0</v>
      </c>
      <c r="I40" s="352">
        <f t="shared" si="5"/>
        <v>0</v>
      </c>
      <c r="J40" s="351">
        <v>0</v>
      </c>
      <c r="K40" s="351">
        <v>0</v>
      </c>
      <c r="L40" s="351">
        <v>0</v>
      </c>
      <c r="M40" s="350">
        <f t="shared" si="6"/>
        <v>0</v>
      </c>
    </row>
    <row r="41" spans="1:14" s="21" customFormat="1" ht="11.4" thickTop="1" thickBot="1" x14ac:dyDescent="0.25">
      <c r="A41" s="137" t="s">
        <v>278</v>
      </c>
      <c r="B41" s="135">
        <v>2270</v>
      </c>
      <c r="C41" s="135">
        <v>160</v>
      </c>
      <c r="D41" s="350">
        <f t="shared" ref="D41:M41" si="7">SUM(D42:D47)</f>
        <v>0</v>
      </c>
      <c r="E41" s="350">
        <f t="shared" si="7"/>
        <v>0</v>
      </c>
      <c r="F41" s="350">
        <f t="shared" si="7"/>
        <v>0</v>
      </c>
      <c r="G41" s="350">
        <f t="shared" si="7"/>
        <v>0</v>
      </c>
      <c r="H41" s="350">
        <f t="shared" si="7"/>
        <v>0</v>
      </c>
      <c r="I41" s="350">
        <f t="shared" si="7"/>
        <v>0</v>
      </c>
      <c r="J41" s="350">
        <f t="shared" si="7"/>
        <v>0</v>
      </c>
      <c r="K41" s="350">
        <f t="shared" si="7"/>
        <v>0</v>
      </c>
      <c r="L41" s="350">
        <f t="shared" si="7"/>
        <v>0</v>
      </c>
      <c r="M41" s="350">
        <f t="shared" si="7"/>
        <v>0</v>
      </c>
    </row>
    <row r="42" spans="1:14" s="21" customFormat="1" ht="11.4" thickTop="1" thickBot="1" x14ac:dyDescent="0.25">
      <c r="A42" s="136" t="s">
        <v>175</v>
      </c>
      <c r="B42" s="125">
        <v>2271</v>
      </c>
      <c r="C42" s="125">
        <v>170</v>
      </c>
      <c r="D42" s="81">
        <v>0</v>
      </c>
      <c r="E42" s="81">
        <v>0</v>
      </c>
      <c r="F42" s="81">
        <v>0</v>
      </c>
      <c r="G42" s="81">
        <v>0</v>
      </c>
      <c r="H42" s="81">
        <v>0</v>
      </c>
      <c r="I42" s="82">
        <f t="shared" ref="I42:I47" si="8">SUM(J42:K42)</f>
        <v>0</v>
      </c>
      <c r="J42" s="81">
        <v>0</v>
      </c>
      <c r="K42" s="81">
        <v>0</v>
      </c>
      <c r="L42" s="81">
        <v>0</v>
      </c>
      <c r="M42" s="82">
        <f t="shared" ref="M42:M47" si="9">I42</f>
        <v>0</v>
      </c>
    </row>
    <row r="43" spans="1:14" s="21" customFormat="1" ht="11.4" thickTop="1" thickBot="1" x14ac:dyDescent="0.25">
      <c r="A43" s="136" t="s">
        <v>176</v>
      </c>
      <c r="B43" s="125">
        <v>2272</v>
      </c>
      <c r="C43" s="125">
        <v>180</v>
      </c>
      <c r="D43" s="81">
        <v>0</v>
      </c>
      <c r="E43" s="81">
        <v>0</v>
      </c>
      <c r="F43" s="81">
        <v>0</v>
      </c>
      <c r="G43" s="81">
        <v>0</v>
      </c>
      <c r="H43" s="81">
        <v>0</v>
      </c>
      <c r="I43" s="82">
        <f t="shared" si="8"/>
        <v>0</v>
      </c>
      <c r="J43" s="81">
        <v>0</v>
      </c>
      <c r="K43" s="81">
        <v>0</v>
      </c>
      <c r="L43" s="81">
        <v>0</v>
      </c>
      <c r="M43" s="82">
        <f t="shared" si="9"/>
        <v>0</v>
      </c>
    </row>
    <row r="44" spans="1:14" s="21" customFormat="1" ht="11.4" thickTop="1" thickBot="1" x14ac:dyDescent="0.25">
      <c r="A44" s="136" t="s">
        <v>177</v>
      </c>
      <c r="B44" s="125">
        <v>2273</v>
      </c>
      <c r="C44" s="125">
        <v>190</v>
      </c>
      <c r="D44" s="81">
        <v>0</v>
      </c>
      <c r="E44" s="81">
        <v>0</v>
      </c>
      <c r="F44" s="81">
        <v>0</v>
      </c>
      <c r="G44" s="81">
        <v>0</v>
      </c>
      <c r="H44" s="81">
        <v>0</v>
      </c>
      <c r="I44" s="82">
        <f t="shared" si="8"/>
        <v>0</v>
      </c>
      <c r="J44" s="81">
        <v>0</v>
      </c>
      <c r="K44" s="81">
        <v>0</v>
      </c>
      <c r="L44" s="81">
        <v>0</v>
      </c>
      <c r="M44" s="82">
        <f t="shared" si="9"/>
        <v>0</v>
      </c>
    </row>
    <row r="45" spans="1:14" s="21" customFormat="1" ht="11.4" thickTop="1" thickBot="1" x14ac:dyDescent="0.25">
      <c r="A45" s="136" t="s">
        <v>178</v>
      </c>
      <c r="B45" s="125">
        <v>2274</v>
      </c>
      <c r="C45" s="125">
        <v>200</v>
      </c>
      <c r="D45" s="81">
        <v>0</v>
      </c>
      <c r="E45" s="81">
        <v>0</v>
      </c>
      <c r="F45" s="81">
        <v>0</v>
      </c>
      <c r="G45" s="81">
        <v>0</v>
      </c>
      <c r="H45" s="81">
        <v>0</v>
      </c>
      <c r="I45" s="82">
        <f t="shared" si="8"/>
        <v>0</v>
      </c>
      <c r="J45" s="81">
        <v>0</v>
      </c>
      <c r="K45" s="81">
        <v>0</v>
      </c>
      <c r="L45" s="81">
        <v>0</v>
      </c>
      <c r="M45" s="82">
        <f t="shared" si="9"/>
        <v>0</v>
      </c>
    </row>
    <row r="46" spans="1:14" s="21" customFormat="1" ht="11.4" thickTop="1" thickBot="1" x14ac:dyDescent="0.25">
      <c r="A46" s="136" t="s">
        <v>179</v>
      </c>
      <c r="B46" s="125">
        <v>2275</v>
      </c>
      <c r="C46" s="125">
        <v>210</v>
      </c>
      <c r="D46" s="81">
        <v>0</v>
      </c>
      <c r="E46" s="81">
        <v>0</v>
      </c>
      <c r="F46" s="81">
        <v>0</v>
      </c>
      <c r="G46" s="81">
        <v>0</v>
      </c>
      <c r="H46" s="81">
        <v>0</v>
      </c>
      <c r="I46" s="82">
        <f t="shared" si="8"/>
        <v>0</v>
      </c>
      <c r="J46" s="81">
        <v>0</v>
      </c>
      <c r="K46" s="81">
        <v>0</v>
      </c>
      <c r="L46" s="81">
        <v>0</v>
      </c>
      <c r="M46" s="82">
        <f t="shared" si="9"/>
        <v>0</v>
      </c>
    </row>
    <row r="47" spans="1:14" s="21" customFormat="1" ht="11.4" thickTop="1" thickBot="1" x14ac:dyDescent="0.25">
      <c r="A47" s="136" t="s">
        <v>180</v>
      </c>
      <c r="B47" s="125">
        <v>2276</v>
      </c>
      <c r="C47" s="125">
        <v>220</v>
      </c>
      <c r="D47" s="81">
        <v>0</v>
      </c>
      <c r="E47" s="81">
        <v>0</v>
      </c>
      <c r="F47" s="81">
        <v>0</v>
      </c>
      <c r="G47" s="81">
        <v>0</v>
      </c>
      <c r="H47" s="81">
        <v>0</v>
      </c>
      <c r="I47" s="82">
        <f t="shared" si="8"/>
        <v>0</v>
      </c>
      <c r="J47" s="81">
        <v>0</v>
      </c>
      <c r="K47" s="81">
        <v>0</v>
      </c>
      <c r="L47" s="81">
        <v>0</v>
      </c>
      <c r="M47" s="82">
        <f t="shared" si="9"/>
        <v>0</v>
      </c>
    </row>
    <row r="48" spans="1:14" s="21" customFormat="1" ht="13.5" customHeight="1" thickTop="1" thickBot="1" x14ac:dyDescent="0.25">
      <c r="A48" s="137" t="s">
        <v>181</v>
      </c>
      <c r="B48" s="135">
        <v>2280</v>
      </c>
      <c r="C48" s="135">
        <v>230</v>
      </c>
      <c r="D48" s="350">
        <f>SUM(D49:D50)</f>
        <v>0</v>
      </c>
      <c r="E48" s="350">
        <f t="shared" ref="E48:M48" si="10">SUM(E49:E50)</f>
        <v>0</v>
      </c>
      <c r="F48" s="350">
        <f t="shared" si="10"/>
        <v>0</v>
      </c>
      <c r="G48" s="350">
        <f t="shared" si="10"/>
        <v>0</v>
      </c>
      <c r="H48" s="350">
        <f t="shared" si="10"/>
        <v>0</v>
      </c>
      <c r="I48" s="350">
        <f t="shared" si="10"/>
        <v>0</v>
      </c>
      <c r="J48" s="350">
        <f t="shared" si="10"/>
        <v>0</v>
      </c>
      <c r="K48" s="350">
        <f t="shared" si="10"/>
        <v>0</v>
      </c>
      <c r="L48" s="350">
        <f t="shared" si="10"/>
        <v>0</v>
      </c>
      <c r="M48" s="350">
        <f t="shared" si="10"/>
        <v>0</v>
      </c>
    </row>
    <row r="49" spans="1:14" s="21" customFormat="1" ht="13.5" customHeight="1" thickTop="1" thickBot="1" x14ac:dyDescent="0.25">
      <c r="A49" s="139" t="s">
        <v>182</v>
      </c>
      <c r="B49" s="125">
        <v>2281</v>
      </c>
      <c r="C49" s="125">
        <v>240</v>
      </c>
      <c r="D49" s="81">
        <v>0</v>
      </c>
      <c r="E49" s="81">
        <v>0</v>
      </c>
      <c r="F49" s="81">
        <v>0</v>
      </c>
      <c r="G49" s="81">
        <v>0</v>
      </c>
      <c r="H49" s="81">
        <v>0</v>
      </c>
      <c r="I49" s="82">
        <f>SUM(J49:K49)</f>
        <v>0</v>
      </c>
      <c r="J49" s="81">
        <v>0</v>
      </c>
      <c r="K49" s="81">
        <v>0</v>
      </c>
      <c r="L49" s="81">
        <v>0</v>
      </c>
      <c r="M49" s="81">
        <f>I49</f>
        <v>0</v>
      </c>
    </row>
    <row r="50" spans="1:14" s="21" customFormat="1" ht="13.5" customHeight="1" thickTop="1" thickBot="1" x14ac:dyDescent="0.25">
      <c r="A50" s="139" t="s">
        <v>183</v>
      </c>
      <c r="B50" s="125">
        <v>2282</v>
      </c>
      <c r="C50" s="125">
        <v>250</v>
      </c>
      <c r="D50" s="81">
        <v>0</v>
      </c>
      <c r="E50" s="81">
        <v>0</v>
      </c>
      <c r="F50" s="81">
        <v>0</v>
      </c>
      <c r="G50" s="81">
        <v>0</v>
      </c>
      <c r="H50" s="81">
        <v>0</v>
      </c>
      <c r="I50" s="82">
        <f>SUM(J50:K50)</f>
        <v>0</v>
      </c>
      <c r="J50" s="81">
        <v>0</v>
      </c>
      <c r="K50" s="81">
        <v>0</v>
      </c>
      <c r="L50" s="81">
        <v>0</v>
      </c>
      <c r="M50" s="81">
        <f>I50</f>
        <v>0</v>
      </c>
    </row>
    <row r="51" spans="1:14" s="21" customFormat="1" ht="11.4" thickTop="1" thickBot="1" x14ac:dyDescent="0.25">
      <c r="A51" s="133" t="s">
        <v>279</v>
      </c>
      <c r="B51" s="64">
        <v>2400</v>
      </c>
      <c r="C51" s="64">
        <v>260</v>
      </c>
      <c r="D51" s="325">
        <f>SUM(D52:D53)</f>
        <v>0</v>
      </c>
      <c r="E51" s="325">
        <f t="shared" ref="E51:M51" si="11">SUM(E52:E53)</f>
        <v>0</v>
      </c>
      <c r="F51" s="325">
        <f t="shared" si="11"/>
        <v>0</v>
      </c>
      <c r="G51" s="325">
        <f t="shared" si="11"/>
        <v>0</v>
      </c>
      <c r="H51" s="325">
        <f t="shared" si="11"/>
        <v>0</v>
      </c>
      <c r="I51" s="325">
        <f t="shared" si="11"/>
        <v>0</v>
      </c>
      <c r="J51" s="325">
        <f t="shared" si="11"/>
        <v>0</v>
      </c>
      <c r="K51" s="325">
        <f t="shared" si="11"/>
        <v>0</v>
      </c>
      <c r="L51" s="325">
        <f t="shared" si="11"/>
        <v>0</v>
      </c>
      <c r="M51" s="325">
        <f t="shared" si="11"/>
        <v>0</v>
      </c>
    </row>
    <row r="52" spans="1:14" s="21" customFormat="1" ht="12" thickTop="1" thickBot="1" x14ac:dyDescent="0.3">
      <c r="A52" s="134" t="s">
        <v>185</v>
      </c>
      <c r="B52" s="135">
        <v>2410</v>
      </c>
      <c r="C52" s="135">
        <v>270</v>
      </c>
      <c r="D52" s="351">
        <v>0</v>
      </c>
      <c r="E52" s="351">
        <v>0</v>
      </c>
      <c r="F52" s="351">
        <v>0</v>
      </c>
      <c r="G52" s="351">
        <v>0</v>
      </c>
      <c r="H52" s="351">
        <v>0</v>
      </c>
      <c r="I52" s="352">
        <f>SUM(J52:K52)</f>
        <v>0</v>
      </c>
      <c r="J52" s="351">
        <v>0</v>
      </c>
      <c r="K52" s="351">
        <v>0</v>
      </c>
      <c r="L52" s="351">
        <v>0</v>
      </c>
      <c r="M52" s="350">
        <f>I52</f>
        <v>0</v>
      </c>
    </row>
    <row r="53" spans="1:14" s="21" customFormat="1" ht="12" thickTop="1" thickBot="1" x14ac:dyDescent="0.3">
      <c r="A53" s="134" t="s">
        <v>186</v>
      </c>
      <c r="B53" s="135">
        <v>2420</v>
      </c>
      <c r="C53" s="135">
        <v>280</v>
      </c>
      <c r="D53" s="353">
        <v>0</v>
      </c>
      <c r="E53" s="353">
        <v>0</v>
      </c>
      <c r="F53" s="353">
        <v>0</v>
      </c>
      <c r="G53" s="353">
        <v>0</v>
      </c>
      <c r="H53" s="353">
        <v>0</v>
      </c>
      <c r="I53" s="352">
        <f>SUM(J53:K53)</f>
        <v>0</v>
      </c>
      <c r="J53" s="353">
        <v>0</v>
      </c>
      <c r="K53" s="353">
        <v>0</v>
      </c>
      <c r="L53" s="353">
        <v>0</v>
      </c>
      <c r="M53" s="350">
        <f>I53</f>
        <v>0</v>
      </c>
    </row>
    <row r="54" spans="1:14" s="21" customFormat="1" ht="11.4" thickTop="1" thickBot="1" x14ac:dyDescent="0.25">
      <c r="A54" s="133" t="s">
        <v>187</v>
      </c>
      <c r="B54" s="64">
        <v>2600</v>
      </c>
      <c r="C54" s="64">
        <v>290</v>
      </c>
      <c r="D54" s="325">
        <f>SUM(D55:D57)</f>
        <v>0</v>
      </c>
      <c r="E54" s="325">
        <f t="shared" ref="E54:M54" si="12">SUM(E55:E57)</f>
        <v>0</v>
      </c>
      <c r="F54" s="325">
        <f t="shared" si="12"/>
        <v>0</v>
      </c>
      <c r="G54" s="325">
        <f t="shared" si="12"/>
        <v>0</v>
      </c>
      <c r="H54" s="325">
        <f t="shared" si="12"/>
        <v>0</v>
      </c>
      <c r="I54" s="325">
        <f t="shared" si="12"/>
        <v>0</v>
      </c>
      <c r="J54" s="325">
        <f t="shared" si="12"/>
        <v>0</v>
      </c>
      <c r="K54" s="325">
        <f t="shared" si="12"/>
        <v>0</v>
      </c>
      <c r="L54" s="325">
        <f t="shared" si="12"/>
        <v>0</v>
      </c>
      <c r="M54" s="325">
        <f t="shared" si="12"/>
        <v>0</v>
      </c>
    </row>
    <row r="55" spans="1:14" s="21" customFormat="1" ht="12" thickTop="1" thickBot="1" x14ac:dyDescent="0.3">
      <c r="A55" s="137" t="s">
        <v>188</v>
      </c>
      <c r="B55" s="135">
        <v>2610</v>
      </c>
      <c r="C55" s="135">
        <v>300</v>
      </c>
      <c r="D55" s="351">
        <v>0</v>
      </c>
      <c r="E55" s="351">
        <v>0</v>
      </c>
      <c r="F55" s="351">
        <v>0</v>
      </c>
      <c r="G55" s="351">
        <v>0</v>
      </c>
      <c r="H55" s="351">
        <v>0</v>
      </c>
      <c r="I55" s="352">
        <f>SUM(J55:K55)</f>
        <v>0</v>
      </c>
      <c r="J55" s="351">
        <v>0</v>
      </c>
      <c r="K55" s="351">
        <v>0</v>
      </c>
      <c r="L55" s="351">
        <v>0</v>
      </c>
      <c r="M55" s="350">
        <f>I55</f>
        <v>0</v>
      </c>
    </row>
    <row r="56" spans="1:14" s="21" customFormat="1" ht="12" thickTop="1" thickBot="1" x14ac:dyDescent="0.3">
      <c r="A56" s="137" t="s">
        <v>189</v>
      </c>
      <c r="B56" s="135">
        <v>2620</v>
      </c>
      <c r="C56" s="135">
        <v>310</v>
      </c>
      <c r="D56" s="351">
        <v>0</v>
      </c>
      <c r="E56" s="351">
        <v>0</v>
      </c>
      <c r="F56" s="351">
        <v>0</v>
      </c>
      <c r="G56" s="351">
        <v>0</v>
      </c>
      <c r="H56" s="351">
        <v>0</v>
      </c>
      <c r="I56" s="352">
        <f>SUM(J56:K56)</f>
        <v>0</v>
      </c>
      <c r="J56" s="351">
        <v>0</v>
      </c>
      <c r="K56" s="351">
        <v>0</v>
      </c>
      <c r="L56" s="351">
        <v>0</v>
      </c>
      <c r="M56" s="350">
        <f>I56</f>
        <v>0</v>
      </c>
    </row>
    <row r="57" spans="1:14" s="21" customFormat="1" ht="12" thickTop="1" thickBot="1" x14ac:dyDescent="0.3">
      <c r="A57" s="134" t="s">
        <v>190</v>
      </c>
      <c r="B57" s="135">
        <v>2630</v>
      </c>
      <c r="C57" s="135">
        <v>320</v>
      </c>
      <c r="D57" s="351">
        <v>0</v>
      </c>
      <c r="E57" s="351">
        <v>0</v>
      </c>
      <c r="F57" s="351">
        <v>0</v>
      </c>
      <c r="G57" s="351">
        <v>0</v>
      </c>
      <c r="H57" s="351">
        <v>0</v>
      </c>
      <c r="I57" s="352">
        <f>SUM(J57:K57)</f>
        <v>0</v>
      </c>
      <c r="J57" s="351">
        <v>0</v>
      </c>
      <c r="K57" s="351">
        <v>0</v>
      </c>
      <c r="L57" s="351">
        <v>0</v>
      </c>
      <c r="M57" s="350">
        <f>I57</f>
        <v>0</v>
      </c>
    </row>
    <row r="58" spans="1:14" s="21" customFormat="1" ht="11.4" thickTop="1" thickBot="1" x14ac:dyDescent="0.25">
      <c r="A58" s="138" t="s">
        <v>191</v>
      </c>
      <c r="B58" s="64">
        <v>2700</v>
      </c>
      <c r="C58" s="64">
        <v>330</v>
      </c>
      <c r="D58" s="325">
        <f>SUM(D59:D61)</f>
        <v>0</v>
      </c>
      <c r="E58" s="325">
        <f t="shared" ref="E58:M58" si="13">SUM(E59:E61)</f>
        <v>0</v>
      </c>
      <c r="F58" s="325">
        <f t="shared" si="13"/>
        <v>0</v>
      </c>
      <c r="G58" s="325">
        <f t="shared" si="13"/>
        <v>0</v>
      </c>
      <c r="H58" s="325">
        <f t="shared" si="13"/>
        <v>0</v>
      </c>
      <c r="I58" s="325">
        <f t="shared" si="13"/>
        <v>0</v>
      </c>
      <c r="J58" s="325">
        <f t="shared" si="13"/>
        <v>0</v>
      </c>
      <c r="K58" s="325">
        <f t="shared" si="13"/>
        <v>0</v>
      </c>
      <c r="L58" s="325">
        <f t="shared" si="13"/>
        <v>0</v>
      </c>
      <c r="M58" s="325">
        <f t="shared" si="13"/>
        <v>0</v>
      </c>
    </row>
    <row r="59" spans="1:14" s="21" customFormat="1" ht="12" thickTop="1" thickBot="1" x14ac:dyDescent="0.3">
      <c r="A59" s="137" t="s">
        <v>192</v>
      </c>
      <c r="B59" s="135">
        <v>2710</v>
      </c>
      <c r="C59" s="135">
        <v>340</v>
      </c>
      <c r="D59" s="351">
        <v>0</v>
      </c>
      <c r="E59" s="351">
        <v>0</v>
      </c>
      <c r="F59" s="351">
        <v>0</v>
      </c>
      <c r="G59" s="351">
        <v>0</v>
      </c>
      <c r="H59" s="351">
        <v>0</v>
      </c>
      <c r="I59" s="352">
        <f>SUM(J59:K59)</f>
        <v>0</v>
      </c>
      <c r="J59" s="351">
        <v>0</v>
      </c>
      <c r="K59" s="351">
        <v>0</v>
      </c>
      <c r="L59" s="351">
        <v>0</v>
      </c>
      <c r="M59" s="350">
        <f>I59</f>
        <v>0</v>
      </c>
      <c r="N59" s="354"/>
    </row>
    <row r="60" spans="1:14" s="21" customFormat="1" ht="12" thickTop="1" thickBot="1" x14ac:dyDescent="0.3">
      <c r="A60" s="137" t="s">
        <v>193</v>
      </c>
      <c r="B60" s="135">
        <v>2720</v>
      </c>
      <c r="C60" s="135">
        <v>350</v>
      </c>
      <c r="D60" s="351">
        <v>0</v>
      </c>
      <c r="E60" s="351">
        <v>0</v>
      </c>
      <c r="F60" s="351">
        <v>0</v>
      </c>
      <c r="G60" s="351">
        <v>0</v>
      </c>
      <c r="H60" s="351">
        <v>0</v>
      </c>
      <c r="I60" s="352">
        <f>SUM(J60:K60)</f>
        <v>0</v>
      </c>
      <c r="J60" s="351">
        <v>0</v>
      </c>
      <c r="K60" s="351">
        <v>0</v>
      </c>
      <c r="L60" s="351">
        <v>0</v>
      </c>
      <c r="M60" s="350">
        <f>I60</f>
        <v>0</v>
      </c>
    </row>
    <row r="61" spans="1:14" s="21" customFormat="1" ht="12" thickTop="1" thickBot="1" x14ac:dyDescent="0.3">
      <c r="A61" s="137" t="s">
        <v>194</v>
      </c>
      <c r="B61" s="135">
        <v>2730</v>
      </c>
      <c r="C61" s="135">
        <v>360</v>
      </c>
      <c r="D61" s="351">
        <v>0</v>
      </c>
      <c r="E61" s="351">
        <v>0</v>
      </c>
      <c r="F61" s="351">
        <v>0</v>
      </c>
      <c r="G61" s="351">
        <v>0</v>
      </c>
      <c r="H61" s="351">
        <v>0</v>
      </c>
      <c r="I61" s="352">
        <f>SUM(J61:K61)</f>
        <v>0</v>
      </c>
      <c r="J61" s="351">
        <v>0</v>
      </c>
      <c r="K61" s="351">
        <v>0</v>
      </c>
      <c r="L61" s="351">
        <v>0</v>
      </c>
      <c r="M61" s="350">
        <f>I61</f>
        <v>0</v>
      </c>
      <c r="N61" s="114"/>
    </row>
    <row r="62" spans="1:14" s="21" customFormat="1" ht="11.4" thickTop="1" thickBot="1" x14ac:dyDescent="0.25">
      <c r="A62" s="138" t="s">
        <v>195</v>
      </c>
      <c r="B62" s="64">
        <v>2800</v>
      </c>
      <c r="C62" s="64">
        <v>370</v>
      </c>
      <c r="D62" s="351">
        <v>0</v>
      </c>
      <c r="E62" s="351">
        <v>0</v>
      </c>
      <c r="F62" s="351">
        <v>0</v>
      </c>
      <c r="G62" s="351">
        <v>0</v>
      </c>
      <c r="H62" s="351">
        <v>0</v>
      </c>
      <c r="I62" s="325">
        <f>SUM(J62:K62)</f>
        <v>0</v>
      </c>
      <c r="J62" s="348">
        <v>0</v>
      </c>
      <c r="K62" s="348">
        <v>0</v>
      </c>
      <c r="L62" s="348">
        <v>0</v>
      </c>
      <c r="M62" s="325">
        <f>I62</f>
        <v>0</v>
      </c>
    </row>
    <row r="63" spans="1:14" s="21" customFormat="1" ht="12.6" thickTop="1" thickBot="1" x14ac:dyDescent="0.25">
      <c r="A63" s="68" t="s">
        <v>280</v>
      </c>
      <c r="B63" s="68">
        <v>3000</v>
      </c>
      <c r="C63" s="68">
        <v>380</v>
      </c>
      <c r="D63" s="350">
        <f>D64+D78</f>
        <v>0</v>
      </c>
      <c r="E63" s="350">
        <f t="shared" ref="E63:M63" si="14">E64+E78</f>
        <v>0</v>
      </c>
      <c r="F63" s="350">
        <f t="shared" si="14"/>
        <v>0</v>
      </c>
      <c r="G63" s="350">
        <f t="shared" si="14"/>
        <v>0</v>
      </c>
      <c r="H63" s="350">
        <f t="shared" si="14"/>
        <v>0</v>
      </c>
      <c r="I63" s="350">
        <f t="shared" si="14"/>
        <v>0</v>
      </c>
      <c r="J63" s="350">
        <f t="shared" si="14"/>
        <v>0</v>
      </c>
      <c r="K63" s="350">
        <f t="shared" si="14"/>
        <v>0</v>
      </c>
      <c r="L63" s="350">
        <f t="shared" si="14"/>
        <v>0</v>
      </c>
      <c r="M63" s="350">
        <f t="shared" si="14"/>
        <v>0</v>
      </c>
    </row>
    <row r="64" spans="1:14" s="21" customFormat="1" ht="11.25" customHeight="1" thickTop="1" thickBot="1" x14ac:dyDescent="0.25">
      <c r="A64" s="133" t="s">
        <v>281</v>
      </c>
      <c r="B64" s="64">
        <v>3100</v>
      </c>
      <c r="C64" s="64">
        <v>390</v>
      </c>
      <c r="D64" s="350">
        <f>D65+D66+D69+D72+D76+D77</f>
        <v>0</v>
      </c>
      <c r="E64" s="350">
        <f t="shared" ref="E64:M64" si="15">E65+E66+E69+E72+E76+E77</f>
        <v>0</v>
      </c>
      <c r="F64" s="350">
        <f t="shared" si="15"/>
        <v>0</v>
      </c>
      <c r="G64" s="350">
        <f t="shared" si="15"/>
        <v>0</v>
      </c>
      <c r="H64" s="350">
        <f t="shared" si="15"/>
        <v>0</v>
      </c>
      <c r="I64" s="350">
        <f t="shared" si="15"/>
        <v>0</v>
      </c>
      <c r="J64" s="350">
        <f t="shared" si="15"/>
        <v>0</v>
      </c>
      <c r="K64" s="350">
        <f t="shared" si="15"/>
        <v>0</v>
      </c>
      <c r="L64" s="350">
        <f t="shared" si="15"/>
        <v>0</v>
      </c>
      <c r="M64" s="350">
        <f t="shared" si="15"/>
        <v>0</v>
      </c>
    </row>
    <row r="65" spans="1:13" s="21" customFormat="1" ht="11.4" thickTop="1" thickBot="1" x14ac:dyDescent="0.25">
      <c r="A65" s="137" t="s">
        <v>198</v>
      </c>
      <c r="B65" s="135">
        <v>3110</v>
      </c>
      <c r="C65" s="135">
        <v>400</v>
      </c>
      <c r="D65" s="351">
        <v>0</v>
      </c>
      <c r="E65" s="351">
        <v>0</v>
      </c>
      <c r="F65" s="351">
        <v>0</v>
      </c>
      <c r="G65" s="351">
        <v>0</v>
      </c>
      <c r="H65" s="351">
        <v>0</v>
      </c>
      <c r="I65" s="325">
        <f>SUM(J65:K65)</f>
        <v>0</v>
      </c>
      <c r="J65" s="351">
        <v>0</v>
      </c>
      <c r="K65" s="351">
        <v>0</v>
      </c>
      <c r="L65" s="351">
        <v>0</v>
      </c>
      <c r="M65" s="325">
        <f>I65</f>
        <v>0</v>
      </c>
    </row>
    <row r="66" spans="1:13" s="21" customFormat="1" ht="11.4" thickTop="1" thickBot="1" x14ac:dyDescent="0.25">
      <c r="A66" s="134" t="s">
        <v>199</v>
      </c>
      <c r="B66" s="135">
        <v>3120</v>
      </c>
      <c r="C66" s="135">
        <v>410</v>
      </c>
      <c r="D66" s="350">
        <f>SUM(D67:D68)</f>
        <v>0</v>
      </c>
      <c r="E66" s="350">
        <f t="shared" ref="E66:M66" si="16">SUM(E67:E68)</f>
        <v>0</v>
      </c>
      <c r="F66" s="350">
        <f t="shared" si="16"/>
        <v>0</v>
      </c>
      <c r="G66" s="350">
        <f t="shared" si="16"/>
        <v>0</v>
      </c>
      <c r="H66" s="350">
        <f t="shared" si="16"/>
        <v>0</v>
      </c>
      <c r="I66" s="350">
        <f t="shared" si="16"/>
        <v>0</v>
      </c>
      <c r="J66" s="350">
        <f t="shared" si="16"/>
        <v>0</v>
      </c>
      <c r="K66" s="350">
        <f t="shared" si="16"/>
        <v>0</v>
      </c>
      <c r="L66" s="350">
        <f t="shared" si="16"/>
        <v>0</v>
      </c>
      <c r="M66" s="350">
        <f t="shared" si="16"/>
        <v>0</v>
      </c>
    </row>
    <row r="67" spans="1:13" s="21" customFormat="1" ht="11.4" thickTop="1" thickBot="1" x14ac:dyDescent="0.25">
      <c r="A67" s="136" t="s">
        <v>282</v>
      </c>
      <c r="B67" s="125">
        <v>3121</v>
      </c>
      <c r="C67" s="125">
        <v>420</v>
      </c>
      <c r="D67" s="351">
        <v>0</v>
      </c>
      <c r="E67" s="351">
        <v>0</v>
      </c>
      <c r="F67" s="351">
        <v>0</v>
      </c>
      <c r="G67" s="351">
        <v>0</v>
      </c>
      <c r="H67" s="351">
        <v>0</v>
      </c>
      <c r="I67" s="325">
        <f>SUM(J67:K67)</f>
        <v>0</v>
      </c>
      <c r="J67" s="351">
        <v>0</v>
      </c>
      <c r="K67" s="351">
        <v>0</v>
      </c>
      <c r="L67" s="351">
        <v>0</v>
      </c>
      <c r="M67" s="325">
        <f>I67</f>
        <v>0</v>
      </c>
    </row>
    <row r="68" spans="1:13" s="21" customFormat="1" ht="11.4" thickTop="1" thickBot="1" x14ac:dyDescent="0.25">
      <c r="A68" s="136" t="s">
        <v>283</v>
      </c>
      <c r="B68" s="125">
        <v>3122</v>
      </c>
      <c r="C68" s="125">
        <v>430</v>
      </c>
      <c r="D68" s="351">
        <v>0</v>
      </c>
      <c r="E68" s="351">
        <v>0</v>
      </c>
      <c r="F68" s="351">
        <v>0</v>
      </c>
      <c r="G68" s="351">
        <v>0</v>
      </c>
      <c r="H68" s="351">
        <v>0</v>
      </c>
      <c r="I68" s="325">
        <f>SUM(J68:K68)</f>
        <v>0</v>
      </c>
      <c r="J68" s="351">
        <v>0</v>
      </c>
      <c r="K68" s="351">
        <v>0</v>
      </c>
      <c r="L68" s="351">
        <v>0</v>
      </c>
      <c r="M68" s="325">
        <f>I68</f>
        <v>0</v>
      </c>
    </row>
    <row r="69" spans="1:13" s="21" customFormat="1" ht="11.4" thickTop="1" thickBot="1" x14ac:dyDescent="0.25">
      <c r="A69" s="134" t="s">
        <v>202</v>
      </c>
      <c r="B69" s="135">
        <v>3130</v>
      </c>
      <c r="C69" s="135">
        <v>440</v>
      </c>
      <c r="D69" s="350">
        <f>SUM(D70:D71)</f>
        <v>0</v>
      </c>
      <c r="E69" s="350">
        <f t="shared" ref="E69:M69" si="17">SUM(E70:E71)</f>
        <v>0</v>
      </c>
      <c r="F69" s="350">
        <f t="shared" si="17"/>
        <v>0</v>
      </c>
      <c r="G69" s="350">
        <f t="shared" si="17"/>
        <v>0</v>
      </c>
      <c r="H69" s="350">
        <f t="shared" si="17"/>
        <v>0</v>
      </c>
      <c r="I69" s="350">
        <f t="shared" si="17"/>
        <v>0</v>
      </c>
      <c r="J69" s="350">
        <f t="shared" si="17"/>
        <v>0</v>
      </c>
      <c r="K69" s="350">
        <f t="shared" si="17"/>
        <v>0</v>
      </c>
      <c r="L69" s="350">
        <f t="shared" si="17"/>
        <v>0</v>
      </c>
      <c r="M69" s="350">
        <f t="shared" si="17"/>
        <v>0</v>
      </c>
    </row>
    <row r="70" spans="1:13" s="21" customFormat="1" ht="11.4" thickTop="1" thickBot="1" x14ac:dyDescent="0.25">
      <c r="A70" s="136" t="s">
        <v>203</v>
      </c>
      <c r="B70" s="125">
        <v>3131</v>
      </c>
      <c r="C70" s="125">
        <v>450</v>
      </c>
      <c r="D70" s="351">
        <v>0</v>
      </c>
      <c r="E70" s="351">
        <v>0</v>
      </c>
      <c r="F70" s="351">
        <v>0</v>
      </c>
      <c r="G70" s="351">
        <v>0</v>
      </c>
      <c r="H70" s="351">
        <v>0</v>
      </c>
      <c r="I70" s="325">
        <f>SUM(J70:K70)</f>
        <v>0</v>
      </c>
      <c r="J70" s="351">
        <v>0</v>
      </c>
      <c r="K70" s="351">
        <v>0</v>
      </c>
      <c r="L70" s="351">
        <v>0</v>
      </c>
      <c r="M70" s="325">
        <f>I70</f>
        <v>0</v>
      </c>
    </row>
    <row r="71" spans="1:13" s="21" customFormat="1" ht="11.4" thickTop="1" thickBot="1" x14ac:dyDescent="0.25">
      <c r="A71" s="136" t="s">
        <v>204</v>
      </c>
      <c r="B71" s="125">
        <v>3132</v>
      </c>
      <c r="C71" s="125">
        <v>460</v>
      </c>
      <c r="D71" s="351">
        <v>0</v>
      </c>
      <c r="E71" s="351">
        <v>0</v>
      </c>
      <c r="F71" s="351">
        <v>0</v>
      </c>
      <c r="G71" s="351">
        <v>0</v>
      </c>
      <c r="H71" s="351">
        <v>0</v>
      </c>
      <c r="I71" s="325">
        <f>SUM(J71:K71)</f>
        <v>0</v>
      </c>
      <c r="J71" s="351">
        <v>0</v>
      </c>
      <c r="K71" s="351">
        <v>0</v>
      </c>
      <c r="L71" s="351">
        <v>0</v>
      </c>
      <c r="M71" s="325">
        <f>I71</f>
        <v>0</v>
      </c>
    </row>
    <row r="72" spans="1:13" s="21" customFormat="1" ht="11.4" thickTop="1" thickBot="1" x14ac:dyDescent="0.25">
      <c r="A72" s="134" t="s">
        <v>205</v>
      </c>
      <c r="B72" s="135">
        <v>3140</v>
      </c>
      <c r="C72" s="135">
        <v>470</v>
      </c>
      <c r="D72" s="350">
        <f>SUM(D73:D75)</f>
        <v>0</v>
      </c>
      <c r="E72" s="350">
        <f t="shared" ref="E72:M72" si="18">SUM(E73:E75)</f>
        <v>0</v>
      </c>
      <c r="F72" s="350">
        <f t="shared" si="18"/>
        <v>0</v>
      </c>
      <c r="G72" s="350">
        <f t="shared" si="18"/>
        <v>0</v>
      </c>
      <c r="H72" s="350">
        <f t="shared" si="18"/>
        <v>0</v>
      </c>
      <c r="I72" s="350">
        <f t="shared" si="18"/>
        <v>0</v>
      </c>
      <c r="J72" s="350">
        <f t="shared" si="18"/>
        <v>0</v>
      </c>
      <c r="K72" s="350">
        <f t="shared" si="18"/>
        <v>0</v>
      </c>
      <c r="L72" s="350">
        <f t="shared" si="18"/>
        <v>0</v>
      </c>
      <c r="M72" s="350">
        <f t="shared" si="18"/>
        <v>0</v>
      </c>
    </row>
    <row r="73" spans="1:13" s="21" customFormat="1" ht="12.6" thickTop="1" thickBot="1" x14ac:dyDescent="0.25">
      <c r="A73" s="219" t="s">
        <v>206</v>
      </c>
      <c r="B73" s="125">
        <v>3141</v>
      </c>
      <c r="C73" s="125">
        <v>480</v>
      </c>
      <c r="D73" s="351">
        <v>0</v>
      </c>
      <c r="E73" s="351">
        <v>0</v>
      </c>
      <c r="F73" s="351">
        <v>0</v>
      </c>
      <c r="G73" s="351">
        <v>0</v>
      </c>
      <c r="H73" s="351">
        <v>0</v>
      </c>
      <c r="I73" s="325">
        <f>SUM(J73:K73)</f>
        <v>0</v>
      </c>
      <c r="J73" s="351">
        <v>0</v>
      </c>
      <c r="K73" s="351">
        <v>0</v>
      </c>
      <c r="L73" s="351">
        <v>0</v>
      </c>
      <c r="M73" s="325">
        <f>I73</f>
        <v>0</v>
      </c>
    </row>
    <row r="74" spans="1:13" s="21" customFormat="1" ht="12.6" thickTop="1" thickBot="1" x14ac:dyDescent="0.25">
      <c r="A74" s="219" t="s">
        <v>284</v>
      </c>
      <c r="B74" s="125">
        <v>3142</v>
      </c>
      <c r="C74" s="125">
        <v>490</v>
      </c>
      <c r="D74" s="351">
        <v>0</v>
      </c>
      <c r="E74" s="351">
        <v>0</v>
      </c>
      <c r="F74" s="351">
        <v>0</v>
      </c>
      <c r="G74" s="351">
        <v>0</v>
      </c>
      <c r="H74" s="351">
        <v>0</v>
      </c>
      <c r="I74" s="325">
        <f>SUM(J74:K74)</f>
        <v>0</v>
      </c>
      <c r="J74" s="351">
        <v>0</v>
      </c>
      <c r="K74" s="351">
        <v>0</v>
      </c>
      <c r="L74" s="351">
        <v>0</v>
      </c>
      <c r="M74" s="325">
        <f>I74</f>
        <v>0</v>
      </c>
    </row>
    <row r="75" spans="1:13" s="21" customFormat="1" ht="12.6" thickTop="1" thickBot="1" x14ac:dyDescent="0.25">
      <c r="A75" s="219" t="s">
        <v>208</v>
      </c>
      <c r="B75" s="125">
        <v>3143</v>
      </c>
      <c r="C75" s="125">
        <v>500</v>
      </c>
      <c r="D75" s="351">
        <v>0</v>
      </c>
      <c r="E75" s="351">
        <v>0</v>
      </c>
      <c r="F75" s="351">
        <v>0</v>
      </c>
      <c r="G75" s="351">
        <v>0</v>
      </c>
      <c r="H75" s="351">
        <v>0</v>
      </c>
      <c r="I75" s="325">
        <f>SUM(J75:K75)</f>
        <v>0</v>
      </c>
      <c r="J75" s="351">
        <v>0</v>
      </c>
      <c r="K75" s="351">
        <v>0</v>
      </c>
      <c r="L75" s="351">
        <v>0</v>
      </c>
      <c r="M75" s="325">
        <f>I75</f>
        <v>0</v>
      </c>
    </row>
    <row r="76" spans="1:13" s="21" customFormat="1" ht="11.4" thickTop="1" thickBot="1" x14ac:dyDescent="0.25">
      <c r="A76" s="134" t="s">
        <v>209</v>
      </c>
      <c r="B76" s="135">
        <v>3150</v>
      </c>
      <c r="C76" s="135">
        <v>510</v>
      </c>
      <c r="D76" s="351">
        <v>0</v>
      </c>
      <c r="E76" s="351">
        <v>0</v>
      </c>
      <c r="F76" s="351">
        <v>0</v>
      </c>
      <c r="G76" s="351">
        <v>0</v>
      </c>
      <c r="H76" s="351">
        <v>0</v>
      </c>
      <c r="I76" s="325">
        <f>SUM(J76:K76)</f>
        <v>0</v>
      </c>
      <c r="J76" s="351">
        <v>0</v>
      </c>
      <c r="K76" s="351">
        <v>0</v>
      </c>
      <c r="L76" s="351">
        <v>0</v>
      </c>
      <c r="M76" s="325">
        <f>I76</f>
        <v>0</v>
      </c>
    </row>
    <row r="77" spans="1:13" s="21" customFormat="1" ht="11.4" thickTop="1" thickBot="1" x14ac:dyDescent="0.25">
      <c r="A77" s="134" t="s">
        <v>210</v>
      </c>
      <c r="B77" s="135">
        <v>3160</v>
      </c>
      <c r="C77" s="135">
        <v>520</v>
      </c>
      <c r="D77" s="351">
        <v>0</v>
      </c>
      <c r="E77" s="351">
        <v>0</v>
      </c>
      <c r="F77" s="351">
        <v>0</v>
      </c>
      <c r="G77" s="351">
        <v>0</v>
      </c>
      <c r="H77" s="351">
        <v>0</v>
      </c>
      <c r="I77" s="325">
        <f>SUM(J77:K77)</f>
        <v>0</v>
      </c>
      <c r="J77" s="351">
        <v>0</v>
      </c>
      <c r="K77" s="351">
        <v>0</v>
      </c>
      <c r="L77" s="351">
        <v>0</v>
      </c>
      <c r="M77" s="325">
        <f>I77</f>
        <v>0</v>
      </c>
    </row>
    <row r="78" spans="1:13" s="21" customFormat="1" ht="12" customHeight="1" thickTop="1" thickBot="1" x14ac:dyDescent="0.25">
      <c r="A78" s="133" t="s">
        <v>211</v>
      </c>
      <c r="B78" s="64">
        <v>3200</v>
      </c>
      <c r="C78" s="64">
        <v>530</v>
      </c>
      <c r="D78" s="350">
        <f>SUM(D79:D82)</f>
        <v>0</v>
      </c>
      <c r="E78" s="350">
        <f t="shared" ref="E78:M78" si="19">SUM(E79:E82)</f>
        <v>0</v>
      </c>
      <c r="F78" s="350">
        <f t="shared" si="19"/>
        <v>0</v>
      </c>
      <c r="G78" s="350">
        <f t="shared" si="19"/>
        <v>0</v>
      </c>
      <c r="H78" s="350">
        <f t="shared" si="19"/>
        <v>0</v>
      </c>
      <c r="I78" s="350">
        <f t="shared" si="19"/>
        <v>0</v>
      </c>
      <c r="J78" s="350">
        <f t="shared" si="19"/>
        <v>0</v>
      </c>
      <c r="K78" s="350">
        <f t="shared" si="19"/>
        <v>0</v>
      </c>
      <c r="L78" s="350">
        <f t="shared" si="19"/>
        <v>0</v>
      </c>
      <c r="M78" s="350">
        <f t="shared" si="19"/>
        <v>0</v>
      </c>
    </row>
    <row r="79" spans="1:13" s="21" customFormat="1" ht="11.4" thickTop="1" thickBot="1" x14ac:dyDescent="0.25">
      <c r="A79" s="137" t="s">
        <v>285</v>
      </c>
      <c r="B79" s="135">
        <v>3210</v>
      </c>
      <c r="C79" s="135">
        <v>540</v>
      </c>
      <c r="D79" s="351">
        <v>0</v>
      </c>
      <c r="E79" s="351">
        <v>0</v>
      </c>
      <c r="F79" s="351">
        <v>0</v>
      </c>
      <c r="G79" s="351">
        <v>0</v>
      </c>
      <c r="H79" s="351">
        <v>0</v>
      </c>
      <c r="I79" s="325">
        <f>SUM(J79:K79)</f>
        <v>0</v>
      </c>
      <c r="J79" s="351">
        <v>0</v>
      </c>
      <c r="K79" s="351">
        <v>0</v>
      </c>
      <c r="L79" s="351">
        <v>0</v>
      </c>
      <c r="M79" s="325">
        <f>I79</f>
        <v>0</v>
      </c>
    </row>
    <row r="80" spans="1:13" s="21" customFormat="1" ht="11.4" thickTop="1" thickBot="1" x14ac:dyDescent="0.25">
      <c r="A80" s="137" t="s">
        <v>213</v>
      </c>
      <c r="B80" s="135">
        <v>3220</v>
      </c>
      <c r="C80" s="135">
        <v>550</v>
      </c>
      <c r="D80" s="351">
        <v>0</v>
      </c>
      <c r="E80" s="351">
        <v>0</v>
      </c>
      <c r="F80" s="351">
        <v>0</v>
      </c>
      <c r="G80" s="351">
        <v>0</v>
      </c>
      <c r="H80" s="351">
        <v>0</v>
      </c>
      <c r="I80" s="325">
        <f>SUM(J80:K80)</f>
        <v>0</v>
      </c>
      <c r="J80" s="351">
        <v>0</v>
      </c>
      <c r="K80" s="351">
        <v>0</v>
      </c>
      <c r="L80" s="351">
        <v>0</v>
      </c>
      <c r="M80" s="325">
        <f>I80</f>
        <v>0</v>
      </c>
    </row>
    <row r="81" spans="1:13" s="21" customFormat="1" ht="12.75" customHeight="1" thickTop="1" thickBot="1" x14ac:dyDescent="0.25">
      <c r="A81" s="134" t="s">
        <v>214</v>
      </c>
      <c r="B81" s="135">
        <v>3230</v>
      </c>
      <c r="C81" s="135">
        <v>560</v>
      </c>
      <c r="D81" s="351">
        <v>0</v>
      </c>
      <c r="E81" s="351">
        <v>0</v>
      </c>
      <c r="F81" s="351">
        <v>0</v>
      </c>
      <c r="G81" s="351">
        <v>0</v>
      </c>
      <c r="H81" s="351">
        <v>0</v>
      </c>
      <c r="I81" s="325">
        <f>SUM(J81:K81)</f>
        <v>0</v>
      </c>
      <c r="J81" s="351">
        <v>0</v>
      </c>
      <c r="K81" s="351">
        <v>0</v>
      </c>
      <c r="L81" s="351">
        <v>0</v>
      </c>
      <c r="M81" s="325">
        <f>I81</f>
        <v>0</v>
      </c>
    </row>
    <row r="82" spans="1:13" s="21" customFormat="1" ht="11.4" thickTop="1" thickBot="1" x14ac:dyDescent="0.25">
      <c r="A82" s="134" t="s">
        <v>215</v>
      </c>
      <c r="B82" s="135">
        <v>3240</v>
      </c>
      <c r="C82" s="135">
        <v>570</v>
      </c>
      <c r="D82" s="351">
        <v>0</v>
      </c>
      <c r="E82" s="351">
        <v>0</v>
      </c>
      <c r="F82" s="351">
        <v>0</v>
      </c>
      <c r="G82" s="351">
        <v>0</v>
      </c>
      <c r="H82" s="351">
        <v>0</v>
      </c>
      <c r="I82" s="325">
        <f>SUM(J82:K82)</f>
        <v>0</v>
      </c>
      <c r="J82" s="351">
        <v>0</v>
      </c>
      <c r="K82" s="351">
        <v>0</v>
      </c>
      <c r="L82" s="351">
        <v>0</v>
      </c>
      <c r="M82" s="325">
        <f>I82</f>
        <v>0</v>
      </c>
    </row>
    <row r="83" spans="1:13" ht="6" hidden="1" customHeight="1" x14ac:dyDescent="0.25"/>
    <row r="84" spans="1:13" ht="14.25" customHeight="1" thickTop="1" x14ac:dyDescent="0.25">
      <c r="A84" s="330" t="s">
        <v>286</v>
      </c>
      <c r="B84" s="331"/>
      <c r="C84" s="331"/>
      <c r="D84" s="331"/>
    </row>
    <row r="85" spans="1:13" x14ac:dyDescent="0.25">
      <c r="A85" s="9" t="str">
        <f>[2]ЗАПОЛНИТЬ!F30</f>
        <v xml:space="preserve">Керівник </v>
      </c>
      <c r="C85" s="9"/>
      <c r="D85" s="9"/>
      <c r="E85" s="9"/>
      <c r="F85" s="9"/>
      <c r="G85" s="230"/>
      <c r="H85" s="230"/>
      <c r="J85" s="87" t="str">
        <f>[2]ЗАПОЛНИТЬ!F26</f>
        <v>Л.О.Темченко</v>
      </c>
      <c r="K85" s="87"/>
      <c r="L85" s="87"/>
    </row>
    <row r="86" spans="1:13" x14ac:dyDescent="0.25">
      <c r="A86" s="9"/>
      <c r="C86" s="9"/>
      <c r="D86" s="9"/>
      <c r="E86" s="9"/>
      <c r="F86" s="9"/>
      <c r="G86" s="231" t="s">
        <v>115</v>
      </c>
      <c r="H86" s="231"/>
      <c r="J86" s="189" t="s">
        <v>116</v>
      </c>
      <c r="K86" s="189"/>
    </row>
    <row r="87" spans="1:13" x14ac:dyDescent="0.25">
      <c r="A87" s="9" t="str">
        <f>[2]ЗАПОЛНИТЬ!F31</f>
        <v>Головний бухгалтер</v>
      </c>
      <c r="C87" s="9"/>
      <c r="D87" s="9"/>
      <c r="E87" s="9"/>
      <c r="F87" s="9"/>
      <c r="G87" s="230"/>
      <c r="H87" s="230"/>
      <c r="J87" s="87" t="str">
        <f>[2]ЗАПОЛНИТЬ!F28</f>
        <v>А.М.Трусевич</v>
      </c>
      <c r="K87" s="87"/>
      <c r="L87" s="87"/>
    </row>
    <row r="88" spans="1:13" x14ac:dyDescent="0.25">
      <c r="A88" s="1" t="str">
        <f>[2]ЗАПОЛНИТЬ!C19</f>
        <v>"11" квітня 2016 року</v>
      </c>
      <c r="C88" s="9"/>
      <c r="D88" s="9"/>
      <c r="E88" s="9"/>
      <c r="F88" s="9"/>
      <c r="G88" s="231" t="s">
        <v>115</v>
      </c>
      <c r="H88" s="231"/>
      <c r="J88" s="189" t="s">
        <v>116</v>
      </c>
      <c r="K88" s="189"/>
      <c r="L88" s="355"/>
    </row>
    <row r="89" spans="1:13" x14ac:dyDescent="0.25">
      <c r="A89" s="21" t="s">
        <v>287</v>
      </c>
    </row>
  </sheetData>
  <mergeCells count="43">
    <mergeCell ref="G87:H87"/>
    <mergeCell ref="J87:L87"/>
    <mergeCell ref="G88:H88"/>
    <mergeCell ref="J88:K88"/>
    <mergeCell ref="K22:K24"/>
    <mergeCell ref="A84:D84"/>
    <mergeCell ref="G85:H85"/>
    <mergeCell ref="J85:L85"/>
    <mergeCell ref="G86:H86"/>
    <mergeCell ref="J86:K86"/>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A1048576"/>
    </sheetView>
  </sheetViews>
  <sheetFormatPr defaultColWidth="9.109375" defaultRowHeight="13.8" x14ac:dyDescent="0.25"/>
  <cols>
    <col min="1" max="1" width="61.6640625" style="1" customWidth="1"/>
    <col min="2" max="2" width="4.6640625" style="1" customWidth="1"/>
    <col min="3" max="3" width="3.88671875" style="1" customWidth="1"/>
    <col min="4" max="4" width="7.5546875" style="1" customWidth="1"/>
    <col min="5" max="5" width="9.109375" style="1"/>
    <col min="6" max="6" width="8.109375" style="1" customWidth="1"/>
    <col min="7" max="7" width="7.44140625" style="1" customWidth="1"/>
    <col min="8" max="8" width="8.88671875" style="1" customWidth="1"/>
    <col min="9" max="9" width="8.5546875" style="1" customWidth="1"/>
    <col min="10" max="10" width="8.109375" style="1" customWidth="1"/>
    <col min="11" max="11" width="9.44140625" style="1" customWidth="1"/>
    <col min="12" max="12" width="6.6640625" style="1" customWidth="1"/>
    <col min="13" max="13" width="11.44140625" style="1" customWidth="1"/>
    <col min="14" max="256" width="9.109375" style="1"/>
    <col min="257" max="257" width="61.6640625" style="1" customWidth="1"/>
    <col min="258" max="258" width="4.6640625" style="1" customWidth="1"/>
    <col min="259" max="259" width="3.88671875" style="1" customWidth="1"/>
    <col min="260" max="260" width="7.5546875" style="1" customWidth="1"/>
    <col min="261" max="261" width="9.109375" style="1"/>
    <col min="262" max="262" width="8.109375" style="1" customWidth="1"/>
    <col min="263" max="263" width="7.44140625" style="1" customWidth="1"/>
    <col min="264" max="264" width="8.88671875" style="1" customWidth="1"/>
    <col min="265" max="265" width="8.5546875" style="1" customWidth="1"/>
    <col min="266" max="266" width="8.109375" style="1" customWidth="1"/>
    <col min="267" max="267" width="9.44140625" style="1" customWidth="1"/>
    <col min="268" max="268" width="6.6640625" style="1" customWidth="1"/>
    <col min="269" max="269" width="11.44140625" style="1" customWidth="1"/>
    <col min="270" max="512" width="9.109375" style="1"/>
    <col min="513" max="513" width="61.6640625" style="1" customWidth="1"/>
    <col min="514" max="514" width="4.6640625" style="1" customWidth="1"/>
    <col min="515" max="515" width="3.88671875" style="1" customWidth="1"/>
    <col min="516" max="516" width="7.5546875" style="1" customWidth="1"/>
    <col min="517" max="517" width="9.109375" style="1"/>
    <col min="518" max="518" width="8.109375" style="1" customWidth="1"/>
    <col min="519" max="519" width="7.44140625" style="1" customWidth="1"/>
    <col min="520" max="520" width="8.88671875" style="1" customWidth="1"/>
    <col min="521" max="521" width="8.5546875" style="1" customWidth="1"/>
    <col min="522" max="522" width="8.109375" style="1" customWidth="1"/>
    <col min="523" max="523" width="9.44140625" style="1" customWidth="1"/>
    <col min="524" max="524" width="6.6640625" style="1" customWidth="1"/>
    <col min="525" max="525" width="11.44140625" style="1" customWidth="1"/>
    <col min="526" max="768" width="9.109375" style="1"/>
    <col min="769" max="769" width="61.6640625" style="1" customWidth="1"/>
    <col min="770" max="770" width="4.6640625" style="1" customWidth="1"/>
    <col min="771" max="771" width="3.88671875" style="1" customWidth="1"/>
    <col min="772" max="772" width="7.5546875" style="1" customWidth="1"/>
    <col min="773" max="773" width="9.109375" style="1"/>
    <col min="774" max="774" width="8.109375" style="1" customWidth="1"/>
    <col min="775" max="775" width="7.44140625" style="1" customWidth="1"/>
    <col min="776" max="776" width="8.88671875" style="1" customWidth="1"/>
    <col min="777" max="777" width="8.5546875" style="1" customWidth="1"/>
    <col min="778" max="778" width="8.109375" style="1" customWidth="1"/>
    <col min="779" max="779" width="9.44140625" style="1" customWidth="1"/>
    <col min="780" max="780" width="6.6640625" style="1" customWidth="1"/>
    <col min="781" max="781" width="11.44140625" style="1" customWidth="1"/>
    <col min="782" max="1024" width="9.109375" style="1"/>
    <col min="1025" max="1025" width="61.6640625" style="1" customWidth="1"/>
    <col min="1026" max="1026" width="4.6640625" style="1" customWidth="1"/>
    <col min="1027" max="1027" width="3.88671875" style="1" customWidth="1"/>
    <col min="1028" max="1028" width="7.5546875" style="1" customWidth="1"/>
    <col min="1029" max="1029" width="9.109375" style="1"/>
    <col min="1030" max="1030" width="8.109375" style="1" customWidth="1"/>
    <col min="1031" max="1031" width="7.44140625" style="1" customWidth="1"/>
    <col min="1032" max="1032" width="8.88671875" style="1" customWidth="1"/>
    <col min="1033" max="1033" width="8.5546875" style="1" customWidth="1"/>
    <col min="1034" max="1034" width="8.109375" style="1" customWidth="1"/>
    <col min="1035" max="1035" width="9.44140625" style="1" customWidth="1"/>
    <col min="1036" max="1036" width="6.6640625" style="1" customWidth="1"/>
    <col min="1037" max="1037" width="11.44140625" style="1" customWidth="1"/>
    <col min="1038" max="1280" width="9.109375" style="1"/>
    <col min="1281" max="1281" width="61.6640625" style="1" customWidth="1"/>
    <col min="1282" max="1282" width="4.6640625" style="1" customWidth="1"/>
    <col min="1283" max="1283" width="3.88671875" style="1" customWidth="1"/>
    <col min="1284" max="1284" width="7.5546875" style="1" customWidth="1"/>
    <col min="1285" max="1285" width="9.109375" style="1"/>
    <col min="1286" max="1286" width="8.109375" style="1" customWidth="1"/>
    <col min="1287" max="1287" width="7.44140625" style="1" customWidth="1"/>
    <col min="1288" max="1288" width="8.88671875" style="1" customWidth="1"/>
    <col min="1289" max="1289" width="8.5546875" style="1" customWidth="1"/>
    <col min="1290" max="1290" width="8.109375" style="1" customWidth="1"/>
    <col min="1291" max="1291" width="9.44140625" style="1" customWidth="1"/>
    <col min="1292" max="1292" width="6.6640625" style="1" customWidth="1"/>
    <col min="1293" max="1293" width="11.44140625" style="1" customWidth="1"/>
    <col min="1294" max="1536" width="9.109375" style="1"/>
    <col min="1537" max="1537" width="61.6640625" style="1" customWidth="1"/>
    <col min="1538" max="1538" width="4.6640625" style="1" customWidth="1"/>
    <col min="1539" max="1539" width="3.88671875" style="1" customWidth="1"/>
    <col min="1540" max="1540" width="7.5546875" style="1" customWidth="1"/>
    <col min="1541" max="1541" width="9.109375" style="1"/>
    <col min="1542" max="1542" width="8.109375" style="1" customWidth="1"/>
    <col min="1543" max="1543" width="7.44140625" style="1" customWidth="1"/>
    <col min="1544" max="1544" width="8.88671875" style="1" customWidth="1"/>
    <col min="1545" max="1545" width="8.5546875" style="1" customWidth="1"/>
    <col min="1546" max="1546" width="8.109375" style="1" customWidth="1"/>
    <col min="1547" max="1547" width="9.44140625" style="1" customWidth="1"/>
    <col min="1548" max="1548" width="6.6640625" style="1" customWidth="1"/>
    <col min="1549" max="1549" width="11.44140625" style="1" customWidth="1"/>
    <col min="1550" max="1792" width="9.109375" style="1"/>
    <col min="1793" max="1793" width="61.6640625" style="1" customWidth="1"/>
    <col min="1794" max="1794" width="4.6640625" style="1" customWidth="1"/>
    <col min="1795" max="1795" width="3.88671875" style="1" customWidth="1"/>
    <col min="1796" max="1796" width="7.5546875" style="1" customWidth="1"/>
    <col min="1797" max="1797" width="9.109375" style="1"/>
    <col min="1798" max="1798" width="8.109375" style="1" customWidth="1"/>
    <col min="1799" max="1799" width="7.44140625" style="1" customWidth="1"/>
    <col min="1800" max="1800" width="8.88671875" style="1" customWidth="1"/>
    <col min="1801" max="1801" width="8.5546875" style="1" customWidth="1"/>
    <col min="1802" max="1802" width="8.109375" style="1" customWidth="1"/>
    <col min="1803" max="1803" width="9.44140625" style="1" customWidth="1"/>
    <col min="1804" max="1804" width="6.6640625" style="1" customWidth="1"/>
    <col min="1805" max="1805" width="11.44140625" style="1" customWidth="1"/>
    <col min="1806" max="2048" width="9.109375" style="1"/>
    <col min="2049" max="2049" width="61.6640625" style="1" customWidth="1"/>
    <col min="2050" max="2050" width="4.6640625" style="1" customWidth="1"/>
    <col min="2051" max="2051" width="3.88671875" style="1" customWidth="1"/>
    <col min="2052" max="2052" width="7.5546875" style="1" customWidth="1"/>
    <col min="2053" max="2053" width="9.109375" style="1"/>
    <col min="2054" max="2054" width="8.109375" style="1" customWidth="1"/>
    <col min="2055" max="2055" width="7.44140625" style="1" customWidth="1"/>
    <col min="2056" max="2056" width="8.88671875" style="1" customWidth="1"/>
    <col min="2057" max="2057" width="8.5546875" style="1" customWidth="1"/>
    <col min="2058" max="2058" width="8.109375" style="1" customWidth="1"/>
    <col min="2059" max="2059" width="9.44140625" style="1" customWidth="1"/>
    <col min="2060" max="2060" width="6.6640625" style="1" customWidth="1"/>
    <col min="2061" max="2061" width="11.44140625" style="1" customWidth="1"/>
    <col min="2062" max="2304" width="9.109375" style="1"/>
    <col min="2305" max="2305" width="61.6640625" style="1" customWidth="1"/>
    <col min="2306" max="2306" width="4.6640625" style="1" customWidth="1"/>
    <col min="2307" max="2307" width="3.88671875" style="1" customWidth="1"/>
    <col min="2308" max="2308" width="7.5546875" style="1" customWidth="1"/>
    <col min="2309" max="2309" width="9.109375" style="1"/>
    <col min="2310" max="2310" width="8.109375" style="1" customWidth="1"/>
    <col min="2311" max="2311" width="7.44140625" style="1" customWidth="1"/>
    <col min="2312" max="2312" width="8.88671875" style="1" customWidth="1"/>
    <col min="2313" max="2313" width="8.5546875" style="1" customWidth="1"/>
    <col min="2314" max="2314" width="8.109375" style="1" customWidth="1"/>
    <col min="2315" max="2315" width="9.44140625" style="1" customWidth="1"/>
    <col min="2316" max="2316" width="6.6640625" style="1" customWidth="1"/>
    <col min="2317" max="2317" width="11.44140625" style="1" customWidth="1"/>
    <col min="2318" max="2560" width="9.109375" style="1"/>
    <col min="2561" max="2561" width="61.6640625" style="1" customWidth="1"/>
    <col min="2562" max="2562" width="4.6640625" style="1" customWidth="1"/>
    <col min="2563" max="2563" width="3.88671875" style="1" customWidth="1"/>
    <col min="2564" max="2564" width="7.5546875" style="1" customWidth="1"/>
    <col min="2565" max="2565" width="9.109375" style="1"/>
    <col min="2566" max="2566" width="8.109375" style="1" customWidth="1"/>
    <col min="2567" max="2567" width="7.44140625" style="1" customWidth="1"/>
    <col min="2568" max="2568" width="8.88671875" style="1" customWidth="1"/>
    <col min="2569" max="2569" width="8.5546875" style="1" customWidth="1"/>
    <col min="2570" max="2570" width="8.109375" style="1" customWidth="1"/>
    <col min="2571" max="2571" width="9.44140625" style="1" customWidth="1"/>
    <col min="2572" max="2572" width="6.6640625" style="1" customWidth="1"/>
    <col min="2573" max="2573" width="11.44140625" style="1" customWidth="1"/>
    <col min="2574" max="2816" width="9.109375" style="1"/>
    <col min="2817" max="2817" width="61.6640625" style="1" customWidth="1"/>
    <col min="2818" max="2818" width="4.6640625" style="1" customWidth="1"/>
    <col min="2819" max="2819" width="3.88671875" style="1" customWidth="1"/>
    <col min="2820" max="2820" width="7.5546875" style="1" customWidth="1"/>
    <col min="2821" max="2821" width="9.109375" style="1"/>
    <col min="2822" max="2822" width="8.109375" style="1" customWidth="1"/>
    <col min="2823" max="2823" width="7.44140625" style="1" customWidth="1"/>
    <col min="2824" max="2824" width="8.88671875" style="1" customWidth="1"/>
    <col min="2825" max="2825" width="8.5546875" style="1" customWidth="1"/>
    <col min="2826" max="2826" width="8.109375" style="1" customWidth="1"/>
    <col min="2827" max="2827" width="9.44140625" style="1" customWidth="1"/>
    <col min="2828" max="2828" width="6.6640625" style="1" customWidth="1"/>
    <col min="2829" max="2829" width="11.44140625" style="1" customWidth="1"/>
    <col min="2830" max="3072" width="9.109375" style="1"/>
    <col min="3073" max="3073" width="61.6640625" style="1" customWidth="1"/>
    <col min="3074" max="3074" width="4.6640625" style="1" customWidth="1"/>
    <col min="3075" max="3075" width="3.88671875" style="1" customWidth="1"/>
    <col min="3076" max="3076" width="7.5546875" style="1" customWidth="1"/>
    <col min="3077" max="3077" width="9.109375" style="1"/>
    <col min="3078" max="3078" width="8.109375" style="1" customWidth="1"/>
    <col min="3079" max="3079" width="7.44140625" style="1" customWidth="1"/>
    <col min="3080" max="3080" width="8.88671875" style="1" customWidth="1"/>
    <col min="3081" max="3081" width="8.5546875" style="1" customWidth="1"/>
    <col min="3082" max="3082" width="8.109375" style="1" customWidth="1"/>
    <col min="3083" max="3083" width="9.44140625" style="1" customWidth="1"/>
    <col min="3084" max="3084" width="6.6640625" style="1" customWidth="1"/>
    <col min="3085" max="3085" width="11.44140625" style="1" customWidth="1"/>
    <col min="3086" max="3328" width="9.109375" style="1"/>
    <col min="3329" max="3329" width="61.6640625" style="1" customWidth="1"/>
    <col min="3330" max="3330" width="4.6640625" style="1" customWidth="1"/>
    <col min="3331" max="3331" width="3.88671875" style="1" customWidth="1"/>
    <col min="3332" max="3332" width="7.5546875" style="1" customWidth="1"/>
    <col min="3333" max="3333" width="9.109375" style="1"/>
    <col min="3334" max="3334" width="8.109375" style="1" customWidth="1"/>
    <col min="3335" max="3335" width="7.44140625" style="1" customWidth="1"/>
    <col min="3336" max="3336" width="8.88671875" style="1" customWidth="1"/>
    <col min="3337" max="3337" width="8.5546875" style="1" customWidth="1"/>
    <col min="3338" max="3338" width="8.109375" style="1" customWidth="1"/>
    <col min="3339" max="3339" width="9.44140625" style="1" customWidth="1"/>
    <col min="3340" max="3340" width="6.6640625" style="1" customWidth="1"/>
    <col min="3341" max="3341" width="11.44140625" style="1" customWidth="1"/>
    <col min="3342" max="3584" width="9.109375" style="1"/>
    <col min="3585" max="3585" width="61.6640625" style="1" customWidth="1"/>
    <col min="3586" max="3586" width="4.6640625" style="1" customWidth="1"/>
    <col min="3587" max="3587" width="3.88671875" style="1" customWidth="1"/>
    <col min="3588" max="3588" width="7.5546875" style="1" customWidth="1"/>
    <col min="3589" max="3589" width="9.109375" style="1"/>
    <col min="3590" max="3590" width="8.109375" style="1" customWidth="1"/>
    <col min="3591" max="3591" width="7.44140625" style="1" customWidth="1"/>
    <col min="3592" max="3592" width="8.88671875" style="1" customWidth="1"/>
    <col min="3593" max="3593" width="8.5546875" style="1" customWidth="1"/>
    <col min="3594" max="3594" width="8.109375" style="1" customWidth="1"/>
    <col min="3595" max="3595" width="9.44140625" style="1" customWidth="1"/>
    <col min="3596" max="3596" width="6.6640625" style="1" customWidth="1"/>
    <col min="3597" max="3597" width="11.44140625" style="1" customWidth="1"/>
    <col min="3598" max="3840" width="9.109375" style="1"/>
    <col min="3841" max="3841" width="61.6640625" style="1" customWidth="1"/>
    <col min="3842" max="3842" width="4.6640625" style="1" customWidth="1"/>
    <col min="3843" max="3843" width="3.88671875" style="1" customWidth="1"/>
    <col min="3844" max="3844" width="7.5546875" style="1" customWidth="1"/>
    <col min="3845" max="3845" width="9.109375" style="1"/>
    <col min="3846" max="3846" width="8.109375" style="1" customWidth="1"/>
    <col min="3847" max="3847" width="7.44140625" style="1" customWidth="1"/>
    <col min="3848" max="3848" width="8.88671875" style="1" customWidth="1"/>
    <col min="3849" max="3849" width="8.5546875" style="1" customWidth="1"/>
    <col min="3850" max="3850" width="8.109375" style="1" customWidth="1"/>
    <col min="3851" max="3851" width="9.44140625" style="1" customWidth="1"/>
    <col min="3852" max="3852" width="6.6640625" style="1" customWidth="1"/>
    <col min="3853" max="3853" width="11.44140625" style="1" customWidth="1"/>
    <col min="3854" max="4096" width="9.109375" style="1"/>
    <col min="4097" max="4097" width="61.6640625" style="1" customWidth="1"/>
    <col min="4098" max="4098" width="4.6640625" style="1" customWidth="1"/>
    <col min="4099" max="4099" width="3.88671875" style="1" customWidth="1"/>
    <col min="4100" max="4100" width="7.5546875" style="1" customWidth="1"/>
    <col min="4101" max="4101" width="9.109375" style="1"/>
    <col min="4102" max="4102" width="8.109375" style="1" customWidth="1"/>
    <col min="4103" max="4103" width="7.44140625" style="1" customWidth="1"/>
    <col min="4104" max="4104" width="8.88671875" style="1" customWidth="1"/>
    <col min="4105" max="4105" width="8.5546875" style="1" customWidth="1"/>
    <col min="4106" max="4106" width="8.109375" style="1" customWidth="1"/>
    <col min="4107" max="4107" width="9.44140625" style="1" customWidth="1"/>
    <col min="4108" max="4108" width="6.6640625" style="1" customWidth="1"/>
    <col min="4109" max="4109" width="11.44140625" style="1" customWidth="1"/>
    <col min="4110" max="4352" width="9.109375" style="1"/>
    <col min="4353" max="4353" width="61.6640625" style="1" customWidth="1"/>
    <col min="4354" max="4354" width="4.6640625" style="1" customWidth="1"/>
    <col min="4355" max="4355" width="3.88671875" style="1" customWidth="1"/>
    <col min="4356" max="4356" width="7.5546875" style="1" customWidth="1"/>
    <col min="4357" max="4357" width="9.109375" style="1"/>
    <col min="4358" max="4358" width="8.109375" style="1" customWidth="1"/>
    <col min="4359" max="4359" width="7.44140625" style="1" customWidth="1"/>
    <col min="4360" max="4360" width="8.88671875" style="1" customWidth="1"/>
    <col min="4361" max="4361" width="8.5546875" style="1" customWidth="1"/>
    <col min="4362" max="4362" width="8.109375" style="1" customWidth="1"/>
    <col min="4363" max="4363" width="9.44140625" style="1" customWidth="1"/>
    <col min="4364" max="4364" width="6.6640625" style="1" customWidth="1"/>
    <col min="4365" max="4365" width="11.44140625" style="1" customWidth="1"/>
    <col min="4366" max="4608" width="9.109375" style="1"/>
    <col min="4609" max="4609" width="61.6640625" style="1" customWidth="1"/>
    <col min="4610" max="4610" width="4.6640625" style="1" customWidth="1"/>
    <col min="4611" max="4611" width="3.88671875" style="1" customWidth="1"/>
    <col min="4612" max="4612" width="7.5546875" style="1" customWidth="1"/>
    <col min="4613" max="4613" width="9.109375" style="1"/>
    <col min="4614" max="4614" width="8.109375" style="1" customWidth="1"/>
    <col min="4615" max="4615" width="7.44140625" style="1" customWidth="1"/>
    <col min="4616" max="4616" width="8.88671875" style="1" customWidth="1"/>
    <col min="4617" max="4617" width="8.5546875" style="1" customWidth="1"/>
    <col min="4618" max="4618" width="8.109375" style="1" customWidth="1"/>
    <col min="4619" max="4619" width="9.44140625" style="1" customWidth="1"/>
    <col min="4620" max="4620" width="6.6640625" style="1" customWidth="1"/>
    <col min="4621" max="4621" width="11.44140625" style="1" customWidth="1"/>
    <col min="4622" max="4864" width="9.109375" style="1"/>
    <col min="4865" max="4865" width="61.6640625" style="1" customWidth="1"/>
    <col min="4866" max="4866" width="4.6640625" style="1" customWidth="1"/>
    <col min="4867" max="4867" width="3.88671875" style="1" customWidth="1"/>
    <col min="4868" max="4868" width="7.5546875" style="1" customWidth="1"/>
    <col min="4869" max="4869" width="9.109375" style="1"/>
    <col min="4870" max="4870" width="8.109375" style="1" customWidth="1"/>
    <col min="4871" max="4871" width="7.44140625" style="1" customWidth="1"/>
    <col min="4872" max="4872" width="8.88671875" style="1" customWidth="1"/>
    <col min="4873" max="4873" width="8.5546875" style="1" customWidth="1"/>
    <col min="4874" max="4874" width="8.109375" style="1" customWidth="1"/>
    <col min="4875" max="4875" width="9.44140625" style="1" customWidth="1"/>
    <col min="4876" max="4876" width="6.6640625" style="1" customWidth="1"/>
    <col min="4877" max="4877" width="11.44140625" style="1" customWidth="1"/>
    <col min="4878" max="5120" width="9.109375" style="1"/>
    <col min="5121" max="5121" width="61.6640625" style="1" customWidth="1"/>
    <col min="5122" max="5122" width="4.6640625" style="1" customWidth="1"/>
    <col min="5123" max="5123" width="3.88671875" style="1" customWidth="1"/>
    <col min="5124" max="5124" width="7.5546875" style="1" customWidth="1"/>
    <col min="5125" max="5125" width="9.109375" style="1"/>
    <col min="5126" max="5126" width="8.109375" style="1" customWidth="1"/>
    <col min="5127" max="5127" width="7.44140625" style="1" customWidth="1"/>
    <col min="5128" max="5128" width="8.88671875" style="1" customWidth="1"/>
    <col min="5129" max="5129" width="8.5546875" style="1" customWidth="1"/>
    <col min="5130" max="5130" width="8.109375" style="1" customWidth="1"/>
    <col min="5131" max="5131" width="9.44140625" style="1" customWidth="1"/>
    <col min="5132" max="5132" width="6.6640625" style="1" customWidth="1"/>
    <col min="5133" max="5133" width="11.44140625" style="1" customWidth="1"/>
    <col min="5134" max="5376" width="9.109375" style="1"/>
    <col min="5377" max="5377" width="61.6640625" style="1" customWidth="1"/>
    <col min="5378" max="5378" width="4.6640625" style="1" customWidth="1"/>
    <col min="5379" max="5379" width="3.88671875" style="1" customWidth="1"/>
    <col min="5380" max="5380" width="7.5546875" style="1" customWidth="1"/>
    <col min="5381" max="5381" width="9.109375" style="1"/>
    <col min="5382" max="5382" width="8.109375" style="1" customWidth="1"/>
    <col min="5383" max="5383" width="7.44140625" style="1" customWidth="1"/>
    <col min="5384" max="5384" width="8.88671875" style="1" customWidth="1"/>
    <col min="5385" max="5385" width="8.5546875" style="1" customWidth="1"/>
    <col min="5386" max="5386" width="8.109375" style="1" customWidth="1"/>
    <col min="5387" max="5387" width="9.44140625" style="1" customWidth="1"/>
    <col min="5388" max="5388" width="6.6640625" style="1" customWidth="1"/>
    <col min="5389" max="5389" width="11.44140625" style="1" customWidth="1"/>
    <col min="5390" max="5632" width="9.109375" style="1"/>
    <col min="5633" max="5633" width="61.6640625" style="1" customWidth="1"/>
    <col min="5634" max="5634" width="4.6640625" style="1" customWidth="1"/>
    <col min="5635" max="5635" width="3.88671875" style="1" customWidth="1"/>
    <col min="5636" max="5636" width="7.5546875" style="1" customWidth="1"/>
    <col min="5637" max="5637" width="9.109375" style="1"/>
    <col min="5638" max="5638" width="8.109375" style="1" customWidth="1"/>
    <col min="5639" max="5639" width="7.44140625" style="1" customWidth="1"/>
    <col min="5640" max="5640" width="8.88671875" style="1" customWidth="1"/>
    <col min="5641" max="5641" width="8.5546875" style="1" customWidth="1"/>
    <col min="5642" max="5642" width="8.109375" style="1" customWidth="1"/>
    <col min="5643" max="5643" width="9.44140625" style="1" customWidth="1"/>
    <col min="5644" max="5644" width="6.6640625" style="1" customWidth="1"/>
    <col min="5645" max="5645" width="11.44140625" style="1" customWidth="1"/>
    <col min="5646" max="5888" width="9.109375" style="1"/>
    <col min="5889" max="5889" width="61.6640625" style="1" customWidth="1"/>
    <col min="5890" max="5890" width="4.6640625" style="1" customWidth="1"/>
    <col min="5891" max="5891" width="3.88671875" style="1" customWidth="1"/>
    <col min="5892" max="5892" width="7.5546875" style="1" customWidth="1"/>
    <col min="5893" max="5893" width="9.109375" style="1"/>
    <col min="5894" max="5894" width="8.109375" style="1" customWidth="1"/>
    <col min="5895" max="5895" width="7.44140625" style="1" customWidth="1"/>
    <col min="5896" max="5896" width="8.88671875" style="1" customWidth="1"/>
    <col min="5897" max="5897" width="8.5546875" style="1" customWidth="1"/>
    <col min="5898" max="5898" width="8.109375" style="1" customWidth="1"/>
    <col min="5899" max="5899" width="9.44140625" style="1" customWidth="1"/>
    <col min="5900" max="5900" width="6.6640625" style="1" customWidth="1"/>
    <col min="5901" max="5901" width="11.44140625" style="1" customWidth="1"/>
    <col min="5902" max="6144" width="9.109375" style="1"/>
    <col min="6145" max="6145" width="61.6640625" style="1" customWidth="1"/>
    <col min="6146" max="6146" width="4.6640625" style="1" customWidth="1"/>
    <col min="6147" max="6147" width="3.88671875" style="1" customWidth="1"/>
    <col min="6148" max="6148" width="7.5546875" style="1" customWidth="1"/>
    <col min="6149" max="6149" width="9.109375" style="1"/>
    <col min="6150" max="6150" width="8.109375" style="1" customWidth="1"/>
    <col min="6151" max="6151" width="7.44140625" style="1" customWidth="1"/>
    <col min="6152" max="6152" width="8.88671875" style="1" customWidth="1"/>
    <col min="6153" max="6153" width="8.5546875" style="1" customWidth="1"/>
    <col min="6154" max="6154" width="8.109375" style="1" customWidth="1"/>
    <col min="6155" max="6155" width="9.44140625" style="1" customWidth="1"/>
    <col min="6156" max="6156" width="6.6640625" style="1" customWidth="1"/>
    <col min="6157" max="6157" width="11.44140625" style="1" customWidth="1"/>
    <col min="6158" max="6400" width="9.109375" style="1"/>
    <col min="6401" max="6401" width="61.6640625" style="1" customWidth="1"/>
    <col min="6402" max="6402" width="4.6640625" style="1" customWidth="1"/>
    <col min="6403" max="6403" width="3.88671875" style="1" customWidth="1"/>
    <col min="6404" max="6404" width="7.5546875" style="1" customWidth="1"/>
    <col min="6405" max="6405" width="9.109375" style="1"/>
    <col min="6406" max="6406" width="8.109375" style="1" customWidth="1"/>
    <col min="6407" max="6407" width="7.44140625" style="1" customWidth="1"/>
    <col min="6408" max="6408" width="8.88671875" style="1" customWidth="1"/>
    <col min="6409" max="6409" width="8.5546875" style="1" customWidth="1"/>
    <col min="6410" max="6410" width="8.109375" style="1" customWidth="1"/>
    <col min="6411" max="6411" width="9.44140625" style="1" customWidth="1"/>
    <col min="6412" max="6412" width="6.6640625" style="1" customWidth="1"/>
    <col min="6413" max="6413" width="11.44140625" style="1" customWidth="1"/>
    <col min="6414" max="6656" width="9.109375" style="1"/>
    <col min="6657" max="6657" width="61.6640625" style="1" customWidth="1"/>
    <col min="6658" max="6658" width="4.6640625" style="1" customWidth="1"/>
    <col min="6659" max="6659" width="3.88671875" style="1" customWidth="1"/>
    <col min="6660" max="6660" width="7.5546875" style="1" customWidth="1"/>
    <col min="6661" max="6661" width="9.109375" style="1"/>
    <col min="6662" max="6662" width="8.109375" style="1" customWidth="1"/>
    <col min="6663" max="6663" width="7.44140625" style="1" customWidth="1"/>
    <col min="6664" max="6664" width="8.88671875" style="1" customWidth="1"/>
    <col min="6665" max="6665" width="8.5546875" style="1" customWidth="1"/>
    <col min="6666" max="6666" width="8.109375" style="1" customWidth="1"/>
    <col min="6667" max="6667" width="9.44140625" style="1" customWidth="1"/>
    <col min="6668" max="6668" width="6.6640625" style="1" customWidth="1"/>
    <col min="6669" max="6669" width="11.44140625" style="1" customWidth="1"/>
    <col min="6670" max="6912" width="9.109375" style="1"/>
    <col min="6913" max="6913" width="61.6640625" style="1" customWidth="1"/>
    <col min="6914" max="6914" width="4.6640625" style="1" customWidth="1"/>
    <col min="6915" max="6915" width="3.88671875" style="1" customWidth="1"/>
    <col min="6916" max="6916" width="7.5546875" style="1" customWidth="1"/>
    <col min="6917" max="6917" width="9.109375" style="1"/>
    <col min="6918" max="6918" width="8.109375" style="1" customWidth="1"/>
    <col min="6919" max="6919" width="7.44140625" style="1" customWidth="1"/>
    <col min="6920" max="6920" width="8.88671875" style="1" customWidth="1"/>
    <col min="6921" max="6921" width="8.5546875" style="1" customWidth="1"/>
    <col min="6922" max="6922" width="8.109375" style="1" customWidth="1"/>
    <col min="6923" max="6923" width="9.44140625" style="1" customWidth="1"/>
    <col min="6924" max="6924" width="6.6640625" style="1" customWidth="1"/>
    <col min="6925" max="6925" width="11.44140625" style="1" customWidth="1"/>
    <col min="6926" max="7168" width="9.109375" style="1"/>
    <col min="7169" max="7169" width="61.6640625" style="1" customWidth="1"/>
    <col min="7170" max="7170" width="4.6640625" style="1" customWidth="1"/>
    <col min="7171" max="7171" width="3.88671875" style="1" customWidth="1"/>
    <col min="7172" max="7172" width="7.5546875" style="1" customWidth="1"/>
    <col min="7173" max="7173" width="9.109375" style="1"/>
    <col min="7174" max="7174" width="8.109375" style="1" customWidth="1"/>
    <col min="7175" max="7175" width="7.44140625" style="1" customWidth="1"/>
    <col min="7176" max="7176" width="8.88671875" style="1" customWidth="1"/>
    <col min="7177" max="7177" width="8.5546875" style="1" customWidth="1"/>
    <col min="7178" max="7178" width="8.109375" style="1" customWidth="1"/>
    <col min="7179" max="7179" width="9.44140625" style="1" customWidth="1"/>
    <col min="7180" max="7180" width="6.6640625" style="1" customWidth="1"/>
    <col min="7181" max="7181" width="11.44140625" style="1" customWidth="1"/>
    <col min="7182" max="7424" width="9.109375" style="1"/>
    <col min="7425" max="7425" width="61.6640625" style="1" customWidth="1"/>
    <col min="7426" max="7426" width="4.6640625" style="1" customWidth="1"/>
    <col min="7427" max="7427" width="3.88671875" style="1" customWidth="1"/>
    <col min="7428" max="7428" width="7.5546875" style="1" customWidth="1"/>
    <col min="7429" max="7429" width="9.109375" style="1"/>
    <col min="7430" max="7430" width="8.109375" style="1" customWidth="1"/>
    <col min="7431" max="7431" width="7.44140625" style="1" customWidth="1"/>
    <col min="7432" max="7432" width="8.88671875" style="1" customWidth="1"/>
    <col min="7433" max="7433" width="8.5546875" style="1" customWidth="1"/>
    <col min="7434" max="7434" width="8.109375" style="1" customWidth="1"/>
    <col min="7435" max="7435" width="9.44140625" style="1" customWidth="1"/>
    <col min="7436" max="7436" width="6.6640625" style="1" customWidth="1"/>
    <col min="7437" max="7437" width="11.44140625" style="1" customWidth="1"/>
    <col min="7438" max="7680" width="9.109375" style="1"/>
    <col min="7681" max="7681" width="61.6640625" style="1" customWidth="1"/>
    <col min="7682" max="7682" width="4.6640625" style="1" customWidth="1"/>
    <col min="7683" max="7683" width="3.88671875" style="1" customWidth="1"/>
    <col min="7684" max="7684" width="7.5546875" style="1" customWidth="1"/>
    <col min="7685" max="7685" width="9.109375" style="1"/>
    <col min="7686" max="7686" width="8.109375" style="1" customWidth="1"/>
    <col min="7687" max="7687" width="7.44140625" style="1" customWidth="1"/>
    <col min="7688" max="7688" width="8.88671875" style="1" customWidth="1"/>
    <col min="7689" max="7689" width="8.5546875" style="1" customWidth="1"/>
    <col min="7690" max="7690" width="8.109375" style="1" customWidth="1"/>
    <col min="7691" max="7691" width="9.44140625" style="1" customWidth="1"/>
    <col min="7692" max="7692" width="6.6640625" style="1" customWidth="1"/>
    <col min="7693" max="7693" width="11.44140625" style="1" customWidth="1"/>
    <col min="7694" max="7936" width="9.109375" style="1"/>
    <col min="7937" max="7937" width="61.6640625" style="1" customWidth="1"/>
    <col min="7938" max="7938" width="4.6640625" style="1" customWidth="1"/>
    <col min="7939" max="7939" width="3.88671875" style="1" customWidth="1"/>
    <col min="7940" max="7940" width="7.5546875" style="1" customWidth="1"/>
    <col min="7941" max="7941" width="9.109375" style="1"/>
    <col min="7942" max="7942" width="8.109375" style="1" customWidth="1"/>
    <col min="7943" max="7943" width="7.44140625" style="1" customWidth="1"/>
    <col min="7944" max="7944" width="8.88671875" style="1" customWidth="1"/>
    <col min="7945" max="7945" width="8.5546875" style="1" customWidth="1"/>
    <col min="7946" max="7946" width="8.109375" style="1" customWidth="1"/>
    <col min="7947" max="7947" width="9.44140625" style="1" customWidth="1"/>
    <col min="7948" max="7948" width="6.6640625" style="1" customWidth="1"/>
    <col min="7949" max="7949" width="11.44140625" style="1" customWidth="1"/>
    <col min="7950" max="8192" width="9.109375" style="1"/>
    <col min="8193" max="8193" width="61.6640625" style="1" customWidth="1"/>
    <col min="8194" max="8194" width="4.6640625" style="1" customWidth="1"/>
    <col min="8195" max="8195" width="3.88671875" style="1" customWidth="1"/>
    <col min="8196" max="8196" width="7.5546875" style="1" customWidth="1"/>
    <col min="8197" max="8197" width="9.109375" style="1"/>
    <col min="8198" max="8198" width="8.109375" style="1" customWidth="1"/>
    <col min="8199" max="8199" width="7.44140625" style="1" customWidth="1"/>
    <col min="8200" max="8200" width="8.88671875" style="1" customWidth="1"/>
    <col min="8201" max="8201" width="8.5546875" style="1" customWidth="1"/>
    <col min="8202" max="8202" width="8.109375" style="1" customWidth="1"/>
    <col min="8203" max="8203" width="9.44140625" style="1" customWidth="1"/>
    <col min="8204" max="8204" width="6.6640625" style="1" customWidth="1"/>
    <col min="8205" max="8205" width="11.44140625" style="1" customWidth="1"/>
    <col min="8206" max="8448" width="9.109375" style="1"/>
    <col min="8449" max="8449" width="61.6640625" style="1" customWidth="1"/>
    <col min="8450" max="8450" width="4.6640625" style="1" customWidth="1"/>
    <col min="8451" max="8451" width="3.88671875" style="1" customWidth="1"/>
    <col min="8452" max="8452" width="7.5546875" style="1" customWidth="1"/>
    <col min="8453" max="8453" width="9.109375" style="1"/>
    <col min="8454" max="8454" width="8.109375" style="1" customWidth="1"/>
    <col min="8455" max="8455" width="7.44140625" style="1" customWidth="1"/>
    <col min="8456" max="8456" width="8.88671875" style="1" customWidth="1"/>
    <col min="8457" max="8457" width="8.5546875" style="1" customWidth="1"/>
    <col min="8458" max="8458" width="8.109375" style="1" customWidth="1"/>
    <col min="8459" max="8459" width="9.44140625" style="1" customWidth="1"/>
    <col min="8460" max="8460" width="6.6640625" style="1" customWidth="1"/>
    <col min="8461" max="8461" width="11.44140625" style="1" customWidth="1"/>
    <col min="8462" max="8704" width="9.109375" style="1"/>
    <col min="8705" max="8705" width="61.6640625" style="1" customWidth="1"/>
    <col min="8706" max="8706" width="4.6640625" style="1" customWidth="1"/>
    <col min="8707" max="8707" width="3.88671875" style="1" customWidth="1"/>
    <col min="8708" max="8708" width="7.5546875" style="1" customWidth="1"/>
    <col min="8709" max="8709" width="9.109375" style="1"/>
    <col min="8710" max="8710" width="8.109375" style="1" customWidth="1"/>
    <col min="8711" max="8711" width="7.44140625" style="1" customWidth="1"/>
    <col min="8712" max="8712" width="8.88671875" style="1" customWidth="1"/>
    <col min="8713" max="8713" width="8.5546875" style="1" customWidth="1"/>
    <col min="8714" max="8714" width="8.109375" style="1" customWidth="1"/>
    <col min="8715" max="8715" width="9.44140625" style="1" customWidth="1"/>
    <col min="8716" max="8716" width="6.6640625" style="1" customWidth="1"/>
    <col min="8717" max="8717" width="11.44140625" style="1" customWidth="1"/>
    <col min="8718" max="8960" width="9.109375" style="1"/>
    <col min="8961" max="8961" width="61.6640625" style="1" customWidth="1"/>
    <col min="8962" max="8962" width="4.6640625" style="1" customWidth="1"/>
    <col min="8963" max="8963" width="3.88671875" style="1" customWidth="1"/>
    <col min="8964" max="8964" width="7.5546875" style="1" customWidth="1"/>
    <col min="8965" max="8965" width="9.109375" style="1"/>
    <col min="8966" max="8966" width="8.109375" style="1" customWidth="1"/>
    <col min="8967" max="8967" width="7.44140625" style="1" customWidth="1"/>
    <col min="8968" max="8968" width="8.88671875" style="1" customWidth="1"/>
    <col min="8969" max="8969" width="8.5546875" style="1" customWidth="1"/>
    <col min="8970" max="8970" width="8.109375" style="1" customWidth="1"/>
    <col min="8971" max="8971" width="9.44140625" style="1" customWidth="1"/>
    <col min="8972" max="8972" width="6.6640625" style="1" customWidth="1"/>
    <col min="8973" max="8973" width="11.44140625" style="1" customWidth="1"/>
    <col min="8974" max="9216" width="9.109375" style="1"/>
    <col min="9217" max="9217" width="61.6640625" style="1" customWidth="1"/>
    <col min="9218" max="9218" width="4.6640625" style="1" customWidth="1"/>
    <col min="9219" max="9219" width="3.88671875" style="1" customWidth="1"/>
    <col min="9220" max="9220" width="7.5546875" style="1" customWidth="1"/>
    <col min="9221" max="9221" width="9.109375" style="1"/>
    <col min="9222" max="9222" width="8.109375" style="1" customWidth="1"/>
    <col min="9223" max="9223" width="7.44140625" style="1" customWidth="1"/>
    <col min="9224" max="9224" width="8.88671875" style="1" customWidth="1"/>
    <col min="9225" max="9225" width="8.5546875" style="1" customWidth="1"/>
    <col min="9226" max="9226" width="8.109375" style="1" customWidth="1"/>
    <col min="9227" max="9227" width="9.44140625" style="1" customWidth="1"/>
    <col min="9228" max="9228" width="6.6640625" style="1" customWidth="1"/>
    <col min="9229" max="9229" width="11.44140625" style="1" customWidth="1"/>
    <col min="9230" max="9472" width="9.109375" style="1"/>
    <col min="9473" max="9473" width="61.6640625" style="1" customWidth="1"/>
    <col min="9474" max="9474" width="4.6640625" style="1" customWidth="1"/>
    <col min="9475" max="9475" width="3.88671875" style="1" customWidth="1"/>
    <col min="9476" max="9476" width="7.5546875" style="1" customWidth="1"/>
    <col min="9477" max="9477" width="9.109375" style="1"/>
    <col min="9478" max="9478" width="8.109375" style="1" customWidth="1"/>
    <col min="9479" max="9479" width="7.44140625" style="1" customWidth="1"/>
    <col min="9480" max="9480" width="8.88671875" style="1" customWidth="1"/>
    <col min="9481" max="9481" width="8.5546875" style="1" customWidth="1"/>
    <col min="9482" max="9482" width="8.109375" style="1" customWidth="1"/>
    <col min="9483" max="9483" width="9.44140625" style="1" customWidth="1"/>
    <col min="9484" max="9484" width="6.6640625" style="1" customWidth="1"/>
    <col min="9485" max="9485" width="11.44140625" style="1" customWidth="1"/>
    <col min="9486" max="9728" width="9.109375" style="1"/>
    <col min="9729" max="9729" width="61.6640625" style="1" customWidth="1"/>
    <col min="9730" max="9730" width="4.6640625" style="1" customWidth="1"/>
    <col min="9731" max="9731" width="3.88671875" style="1" customWidth="1"/>
    <col min="9732" max="9732" width="7.5546875" style="1" customWidth="1"/>
    <col min="9733" max="9733" width="9.109375" style="1"/>
    <col min="9734" max="9734" width="8.109375" style="1" customWidth="1"/>
    <col min="9735" max="9735" width="7.44140625" style="1" customWidth="1"/>
    <col min="9736" max="9736" width="8.88671875" style="1" customWidth="1"/>
    <col min="9737" max="9737" width="8.5546875" style="1" customWidth="1"/>
    <col min="9738" max="9738" width="8.109375" style="1" customWidth="1"/>
    <col min="9739" max="9739" width="9.44140625" style="1" customWidth="1"/>
    <col min="9740" max="9740" width="6.6640625" style="1" customWidth="1"/>
    <col min="9741" max="9741" width="11.44140625" style="1" customWidth="1"/>
    <col min="9742" max="9984" width="9.109375" style="1"/>
    <col min="9985" max="9985" width="61.6640625" style="1" customWidth="1"/>
    <col min="9986" max="9986" width="4.6640625" style="1" customWidth="1"/>
    <col min="9987" max="9987" width="3.88671875" style="1" customWidth="1"/>
    <col min="9988" max="9988" width="7.5546875" style="1" customWidth="1"/>
    <col min="9989" max="9989" width="9.109375" style="1"/>
    <col min="9990" max="9990" width="8.109375" style="1" customWidth="1"/>
    <col min="9991" max="9991" width="7.44140625" style="1" customWidth="1"/>
    <col min="9992" max="9992" width="8.88671875" style="1" customWidth="1"/>
    <col min="9993" max="9993" width="8.5546875" style="1" customWidth="1"/>
    <col min="9994" max="9994" width="8.109375" style="1" customWidth="1"/>
    <col min="9995" max="9995" width="9.44140625" style="1" customWidth="1"/>
    <col min="9996" max="9996" width="6.6640625" style="1" customWidth="1"/>
    <col min="9997" max="9997" width="11.44140625" style="1" customWidth="1"/>
    <col min="9998" max="10240" width="9.109375" style="1"/>
    <col min="10241" max="10241" width="61.6640625" style="1" customWidth="1"/>
    <col min="10242" max="10242" width="4.6640625" style="1" customWidth="1"/>
    <col min="10243" max="10243" width="3.88671875" style="1" customWidth="1"/>
    <col min="10244" max="10244" width="7.5546875" style="1" customWidth="1"/>
    <col min="10245" max="10245" width="9.109375" style="1"/>
    <col min="10246" max="10246" width="8.109375" style="1" customWidth="1"/>
    <col min="10247" max="10247" width="7.44140625" style="1" customWidth="1"/>
    <col min="10248" max="10248" width="8.88671875" style="1" customWidth="1"/>
    <col min="10249" max="10249" width="8.5546875" style="1" customWidth="1"/>
    <col min="10250" max="10250" width="8.109375" style="1" customWidth="1"/>
    <col min="10251" max="10251" width="9.44140625" style="1" customWidth="1"/>
    <col min="10252" max="10252" width="6.6640625" style="1" customWidth="1"/>
    <col min="10253" max="10253" width="11.44140625" style="1" customWidth="1"/>
    <col min="10254" max="10496" width="9.109375" style="1"/>
    <col min="10497" max="10497" width="61.6640625" style="1" customWidth="1"/>
    <col min="10498" max="10498" width="4.6640625" style="1" customWidth="1"/>
    <col min="10499" max="10499" width="3.88671875" style="1" customWidth="1"/>
    <col min="10500" max="10500" width="7.5546875" style="1" customWidth="1"/>
    <col min="10501" max="10501" width="9.109375" style="1"/>
    <col min="10502" max="10502" width="8.109375" style="1" customWidth="1"/>
    <col min="10503" max="10503" width="7.44140625" style="1" customWidth="1"/>
    <col min="10504" max="10504" width="8.88671875" style="1" customWidth="1"/>
    <col min="10505" max="10505" width="8.5546875" style="1" customWidth="1"/>
    <col min="10506" max="10506" width="8.109375" style="1" customWidth="1"/>
    <col min="10507" max="10507" width="9.44140625" style="1" customWidth="1"/>
    <col min="10508" max="10508" width="6.6640625" style="1" customWidth="1"/>
    <col min="10509" max="10509" width="11.44140625" style="1" customWidth="1"/>
    <col min="10510" max="10752" width="9.109375" style="1"/>
    <col min="10753" max="10753" width="61.6640625" style="1" customWidth="1"/>
    <col min="10754" max="10754" width="4.6640625" style="1" customWidth="1"/>
    <col min="10755" max="10755" width="3.88671875" style="1" customWidth="1"/>
    <col min="10756" max="10756" width="7.5546875" style="1" customWidth="1"/>
    <col min="10757" max="10757" width="9.109375" style="1"/>
    <col min="10758" max="10758" width="8.109375" style="1" customWidth="1"/>
    <col min="10759" max="10759" width="7.44140625" style="1" customWidth="1"/>
    <col min="10760" max="10760" width="8.88671875" style="1" customWidth="1"/>
    <col min="10761" max="10761" width="8.5546875" style="1" customWidth="1"/>
    <col min="10762" max="10762" width="8.109375" style="1" customWidth="1"/>
    <col min="10763" max="10763" width="9.44140625" style="1" customWidth="1"/>
    <col min="10764" max="10764" width="6.6640625" style="1" customWidth="1"/>
    <col min="10765" max="10765" width="11.44140625" style="1" customWidth="1"/>
    <col min="10766" max="11008" width="9.109375" style="1"/>
    <col min="11009" max="11009" width="61.6640625" style="1" customWidth="1"/>
    <col min="11010" max="11010" width="4.6640625" style="1" customWidth="1"/>
    <col min="11011" max="11011" width="3.88671875" style="1" customWidth="1"/>
    <col min="11012" max="11012" width="7.5546875" style="1" customWidth="1"/>
    <col min="11013" max="11013" width="9.109375" style="1"/>
    <col min="11014" max="11014" width="8.109375" style="1" customWidth="1"/>
    <col min="11015" max="11015" width="7.44140625" style="1" customWidth="1"/>
    <col min="11016" max="11016" width="8.88671875" style="1" customWidth="1"/>
    <col min="11017" max="11017" width="8.5546875" style="1" customWidth="1"/>
    <col min="11018" max="11018" width="8.109375" style="1" customWidth="1"/>
    <col min="11019" max="11019" width="9.44140625" style="1" customWidth="1"/>
    <col min="11020" max="11020" width="6.6640625" style="1" customWidth="1"/>
    <col min="11021" max="11021" width="11.44140625" style="1" customWidth="1"/>
    <col min="11022" max="11264" width="9.109375" style="1"/>
    <col min="11265" max="11265" width="61.6640625" style="1" customWidth="1"/>
    <col min="11266" max="11266" width="4.6640625" style="1" customWidth="1"/>
    <col min="11267" max="11267" width="3.88671875" style="1" customWidth="1"/>
    <col min="11268" max="11268" width="7.5546875" style="1" customWidth="1"/>
    <col min="11269" max="11269" width="9.109375" style="1"/>
    <col min="11270" max="11270" width="8.109375" style="1" customWidth="1"/>
    <col min="11271" max="11271" width="7.44140625" style="1" customWidth="1"/>
    <col min="11272" max="11272" width="8.88671875" style="1" customWidth="1"/>
    <col min="11273" max="11273" width="8.5546875" style="1" customWidth="1"/>
    <col min="11274" max="11274" width="8.109375" style="1" customWidth="1"/>
    <col min="11275" max="11275" width="9.44140625" style="1" customWidth="1"/>
    <col min="11276" max="11276" width="6.6640625" style="1" customWidth="1"/>
    <col min="11277" max="11277" width="11.44140625" style="1" customWidth="1"/>
    <col min="11278" max="11520" width="9.109375" style="1"/>
    <col min="11521" max="11521" width="61.6640625" style="1" customWidth="1"/>
    <col min="11522" max="11522" width="4.6640625" style="1" customWidth="1"/>
    <col min="11523" max="11523" width="3.88671875" style="1" customWidth="1"/>
    <col min="11524" max="11524" width="7.5546875" style="1" customWidth="1"/>
    <col min="11525" max="11525" width="9.109375" style="1"/>
    <col min="11526" max="11526" width="8.109375" style="1" customWidth="1"/>
    <col min="11527" max="11527" width="7.44140625" style="1" customWidth="1"/>
    <col min="11528" max="11528" width="8.88671875" style="1" customWidth="1"/>
    <col min="11529" max="11529" width="8.5546875" style="1" customWidth="1"/>
    <col min="11530" max="11530" width="8.109375" style="1" customWidth="1"/>
    <col min="11531" max="11531" width="9.44140625" style="1" customWidth="1"/>
    <col min="11532" max="11532" width="6.6640625" style="1" customWidth="1"/>
    <col min="11533" max="11533" width="11.44140625" style="1" customWidth="1"/>
    <col min="11534" max="11776" width="9.109375" style="1"/>
    <col min="11777" max="11777" width="61.6640625" style="1" customWidth="1"/>
    <col min="11778" max="11778" width="4.6640625" style="1" customWidth="1"/>
    <col min="11779" max="11779" width="3.88671875" style="1" customWidth="1"/>
    <col min="11780" max="11780" width="7.5546875" style="1" customWidth="1"/>
    <col min="11781" max="11781" width="9.109375" style="1"/>
    <col min="11782" max="11782" width="8.109375" style="1" customWidth="1"/>
    <col min="11783" max="11783" width="7.44140625" style="1" customWidth="1"/>
    <col min="11784" max="11784" width="8.88671875" style="1" customWidth="1"/>
    <col min="11785" max="11785" width="8.5546875" style="1" customWidth="1"/>
    <col min="11786" max="11786" width="8.109375" style="1" customWidth="1"/>
    <col min="11787" max="11787" width="9.44140625" style="1" customWidth="1"/>
    <col min="11788" max="11788" width="6.6640625" style="1" customWidth="1"/>
    <col min="11789" max="11789" width="11.44140625" style="1" customWidth="1"/>
    <col min="11790" max="12032" width="9.109375" style="1"/>
    <col min="12033" max="12033" width="61.6640625" style="1" customWidth="1"/>
    <col min="12034" max="12034" width="4.6640625" style="1" customWidth="1"/>
    <col min="12035" max="12035" width="3.88671875" style="1" customWidth="1"/>
    <col min="12036" max="12036" width="7.5546875" style="1" customWidth="1"/>
    <col min="12037" max="12037" width="9.109375" style="1"/>
    <col min="12038" max="12038" width="8.109375" style="1" customWidth="1"/>
    <col min="12039" max="12039" width="7.44140625" style="1" customWidth="1"/>
    <col min="12040" max="12040" width="8.88671875" style="1" customWidth="1"/>
    <col min="12041" max="12041" width="8.5546875" style="1" customWidth="1"/>
    <col min="12042" max="12042" width="8.109375" style="1" customWidth="1"/>
    <col min="12043" max="12043" width="9.44140625" style="1" customWidth="1"/>
    <col min="12044" max="12044" width="6.6640625" style="1" customWidth="1"/>
    <col min="12045" max="12045" width="11.44140625" style="1" customWidth="1"/>
    <col min="12046" max="12288" width="9.109375" style="1"/>
    <col min="12289" max="12289" width="61.6640625" style="1" customWidth="1"/>
    <col min="12290" max="12290" width="4.6640625" style="1" customWidth="1"/>
    <col min="12291" max="12291" width="3.88671875" style="1" customWidth="1"/>
    <col min="12292" max="12292" width="7.5546875" style="1" customWidth="1"/>
    <col min="12293" max="12293" width="9.109375" style="1"/>
    <col min="12294" max="12294" width="8.109375" style="1" customWidth="1"/>
    <col min="12295" max="12295" width="7.44140625" style="1" customWidth="1"/>
    <col min="12296" max="12296" width="8.88671875" style="1" customWidth="1"/>
    <col min="12297" max="12297" width="8.5546875" style="1" customWidth="1"/>
    <col min="12298" max="12298" width="8.109375" style="1" customWidth="1"/>
    <col min="12299" max="12299" width="9.44140625" style="1" customWidth="1"/>
    <col min="12300" max="12300" width="6.6640625" style="1" customWidth="1"/>
    <col min="12301" max="12301" width="11.44140625" style="1" customWidth="1"/>
    <col min="12302" max="12544" width="9.109375" style="1"/>
    <col min="12545" max="12545" width="61.6640625" style="1" customWidth="1"/>
    <col min="12546" max="12546" width="4.6640625" style="1" customWidth="1"/>
    <col min="12547" max="12547" width="3.88671875" style="1" customWidth="1"/>
    <col min="12548" max="12548" width="7.5546875" style="1" customWidth="1"/>
    <col min="12549" max="12549" width="9.109375" style="1"/>
    <col min="12550" max="12550" width="8.109375" style="1" customWidth="1"/>
    <col min="12551" max="12551" width="7.44140625" style="1" customWidth="1"/>
    <col min="12552" max="12552" width="8.88671875" style="1" customWidth="1"/>
    <col min="12553" max="12553" width="8.5546875" style="1" customWidth="1"/>
    <col min="12554" max="12554" width="8.109375" style="1" customWidth="1"/>
    <col min="12555" max="12555" width="9.44140625" style="1" customWidth="1"/>
    <col min="12556" max="12556" width="6.6640625" style="1" customWidth="1"/>
    <col min="12557" max="12557" width="11.44140625" style="1" customWidth="1"/>
    <col min="12558" max="12800" width="9.109375" style="1"/>
    <col min="12801" max="12801" width="61.6640625" style="1" customWidth="1"/>
    <col min="12802" max="12802" width="4.6640625" style="1" customWidth="1"/>
    <col min="12803" max="12803" width="3.88671875" style="1" customWidth="1"/>
    <col min="12804" max="12804" width="7.5546875" style="1" customWidth="1"/>
    <col min="12805" max="12805" width="9.109375" style="1"/>
    <col min="12806" max="12806" width="8.109375" style="1" customWidth="1"/>
    <col min="12807" max="12807" width="7.44140625" style="1" customWidth="1"/>
    <col min="12808" max="12808" width="8.88671875" style="1" customWidth="1"/>
    <col min="12809" max="12809" width="8.5546875" style="1" customWidth="1"/>
    <col min="12810" max="12810" width="8.109375" style="1" customWidth="1"/>
    <col min="12811" max="12811" width="9.44140625" style="1" customWidth="1"/>
    <col min="12812" max="12812" width="6.6640625" style="1" customWidth="1"/>
    <col min="12813" max="12813" width="11.44140625" style="1" customWidth="1"/>
    <col min="12814" max="13056" width="9.109375" style="1"/>
    <col min="13057" max="13057" width="61.6640625" style="1" customWidth="1"/>
    <col min="13058" max="13058" width="4.6640625" style="1" customWidth="1"/>
    <col min="13059" max="13059" width="3.88671875" style="1" customWidth="1"/>
    <col min="13060" max="13060" width="7.5546875" style="1" customWidth="1"/>
    <col min="13061" max="13061" width="9.109375" style="1"/>
    <col min="13062" max="13062" width="8.109375" style="1" customWidth="1"/>
    <col min="13063" max="13063" width="7.44140625" style="1" customWidth="1"/>
    <col min="13064" max="13064" width="8.88671875" style="1" customWidth="1"/>
    <col min="13065" max="13065" width="8.5546875" style="1" customWidth="1"/>
    <col min="13066" max="13066" width="8.109375" style="1" customWidth="1"/>
    <col min="13067" max="13067" width="9.44140625" style="1" customWidth="1"/>
    <col min="13068" max="13068" width="6.6640625" style="1" customWidth="1"/>
    <col min="13069" max="13069" width="11.44140625" style="1" customWidth="1"/>
    <col min="13070" max="13312" width="9.109375" style="1"/>
    <col min="13313" max="13313" width="61.6640625" style="1" customWidth="1"/>
    <col min="13314" max="13314" width="4.6640625" style="1" customWidth="1"/>
    <col min="13315" max="13315" width="3.88671875" style="1" customWidth="1"/>
    <col min="13316" max="13316" width="7.5546875" style="1" customWidth="1"/>
    <col min="13317" max="13317" width="9.109375" style="1"/>
    <col min="13318" max="13318" width="8.109375" style="1" customWidth="1"/>
    <col min="13319" max="13319" width="7.44140625" style="1" customWidth="1"/>
    <col min="13320" max="13320" width="8.88671875" style="1" customWidth="1"/>
    <col min="13321" max="13321" width="8.5546875" style="1" customWidth="1"/>
    <col min="13322" max="13322" width="8.109375" style="1" customWidth="1"/>
    <col min="13323" max="13323" width="9.44140625" style="1" customWidth="1"/>
    <col min="13324" max="13324" width="6.6640625" style="1" customWidth="1"/>
    <col min="13325" max="13325" width="11.44140625" style="1" customWidth="1"/>
    <col min="13326" max="13568" width="9.109375" style="1"/>
    <col min="13569" max="13569" width="61.6640625" style="1" customWidth="1"/>
    <col min="13570" max="13570" width="4.6640625" style="1" customWidth="1"/>
    <col min="13571" max="13571" width="3.88671875" style="1" customWidth="1"/>
    <col min="13572" max="13572" width="7.5546875" style="1" customWidth="1"/>
    <col min="13573" max="13573" width="9.109375" style="1"/>
    <col min="13574" max="13574" width="8.109375" style="1" customWidth="1"/>
    <col min="13575" max="13575" width="7.44140625" style="1" customWidth="1"/>
    <col min="13576" max="13576" width="8.88671875" style="1" customWidth="1"/>
    <col min="13577" max="13577" width="8.5546875" style="1" customWidth="1"/>
    <col min="13578" max="13578" width="8.109375" style="1" customWidth="1"/>
    <col min="13579" max="13579" width="9.44140625" style="1" customWidth="1"/>
    <col min="13580" max="13580" width="6.6640625" style="1" customWidth="1"/>
    <col min="13581" max="13581" width="11.44140625" style="1" customWidth="1"/>
    <col min="13582" max="13824" width="9.109375" style="1"/>
    <col min="13825" max="13825" width="61.6640625" style="1" customWidth="1"/>
    <col min="13826" max="13826" width="4.6640625" style="1" customWidth="1"/>
    <col min="13827" max="13827" width="3.88671875" style="1" customWidth="1"/>
    <col min="13828" max="13828" width="7.5546875" style="1" customWidth="1"/>
    <col min="13829" max="13829" width="9.109375" style="1"/>
    <col min="13830" max="13830" width="8.109375" style="1" customWidth="1"/>
    <col min="13831" max="13831" width="7.44140625" style="1" customWidth="1"/>
    <col min="13832" max="13832" width="8.88671875" style="1" customWidth="1"/>
    <col min="13833" max="13833" width="8.5546875" style="1" customWidth="1"/>
    <col min="13834" max="13834" width="8.109375" style="1" customWidth="1"/>
    <col min="13835" max="13835" width="9.44140625" style="1" customWidth="1"/>
    <col min="13836" max="13836" width="6.6640625" style="1" customWidth="1"/>
    <col min="13837" max="13837" width="11.44140625" style="1" customWidth="1"/>
    <col min="13838" max="14080" width="9.109375" style="1"/>
    <col min="14081" max="14081" width="61.6640625" style="1" customWidth="1"/>
    <col min="14082" max="14082" width="4.6640625" style="1" customWidth="1"/>
    <col min="14083" max="14083" width="3.88671875" style="1" customWidth="1"/>
    <col min="14084" max="14084" width="7.5546875" style="1" customWidth="1"/>
    <col min="14085" max="14085" width="9.109375" style="1"/>
    <col min="14086" max="14086" width="8.109375" style="1" customWidth="1"/>
    <col min="14087" max="14087" width="7.44140625" style="1" customWidth="1"/>
    <col min="14088" max="14088" width="8.88671875" style="1" customWidth="1"/>
    <col min="14089" max="14089" width="8.5546875" style="1" customWidth="1"/>
    <col min="14090" max="14090" width="8.109375" style="1" customWidth="1"/>
    <col min="14091" max="14091" width="9.44140625" style="1" customWidth="1"/>
    <col min="14092" max="14092" width="6.6640625" style="1" customWidth="1"/>
    <col min="14093" max="14093" width="11.44140625" style="1" customWidth="1"/>
    <col min="14094" max="14336" width="9.109375" style="1"/>
    <col min="14337" max="14337" width="61.6640625" style="1" customWidth="1"/>
    <col min="14338" max="14338" width="4.6640625" style="1" customWidth="1"/>
    <col min="14339" max="14339" width="3.88671875" style="1" customWidth="1"/>
    <col min="14340" max="14340" width="7.5546875" style="1" customWidth="1"/>
    <col min="14341" max="14341" width="9.109375" style="1"/>
    <col min="14342" max="14342" width="8.109375" style="1" customWidth="1"/>
    <col min="14343" max="14343" width="7.44140625" style="1" customWidth="1"/>
    <col min="14344" max="14344" width="8.88671875" style="1" customWidth="1"/>
    <col min="14345" max="14345" width="8.5546875" style="1" customWidth="1"/>
    <col min="14346" max="14346" width="8.109375" style="1" customWidth="1"/>
    <col min="14347" max="14347" width="9.44140625" style="1" customWidth="1"/>
    <col min="14348" max="14348" width="6.6640625" style="1" customWidth="1"/>
    <col min="14349" max="14349" width="11.44140625" style="1" customWidth="1"/>
    <col min="14350" max="14592" width="9.109375" style="1"/>
    <col min="14593" max="14593" width="61.6640625" style="1" customWidth="1"/>
    <col min="14594" max="14594" width="4.6640625" style="1" customWidth="1"/>
    <col min="14595" max="14595" width="3.88671875" style="1" customWidth="1"/>
    <col min="14596" max="14596" width="7.5546875" style="1" customWidth="1"/>
    <col min="14597" max="14597" width="9.109375" style="1"/>
    <col min="14598" max="14598" width="8.109375" style="1" customWidth="1"/>
    <col min="14599" max="14599" width="7.44140625" style="1" customWidth="1"/>
    <col min="14600" max="14600" width="8.88671875" style="1" customWidth="1"/>
    <col min="14601" max="14601" width="8.5546875" style="1" customWidth="1"/>
    <col min="14602" max="14602" width="8.109375" style="1" customWidth="1"/>
    <col min="14603" max="14603" width="9.44140625" style="1" customWidth="1"/>
    <col min="14604" max="14604" width="6.6640625" style="1" customWidth="1"/>
    <col min="14605" max="14605" width="11.44140625" style="1" customWidth="1"/>
    <col min="14606" max="14848" width="9.109375" style="1"/>
    <col min="14849" max="14849" width="61.6640625" style="1" customWidth="1"/>
    <col min="14850" max="14850" width="4.6640625" style="1" customWidth="1"/>
    <col min="14851" max="14851" width="3.88671875" style="1" customWidth="1"/>
    <col min="14852" max="14852" width="7.5546875" style="1" customWidth="1"/>
    <col min="14853" max="14853" width="9.109375" style="1"/>
    <col min="14854" max="14854" width="8.109375" style="1" customWidth="1"/>
    <col min="14855" max="14855" width="7.44140625" style="1" customWidth="1"/>
    <col min="14856" max="14856" width="8.88671875" style="1" customWidth="1"/>
    <col min="14857" max="14857" width="8.5546875" style="1" customWidth="1"/>
    <col min="14858" max="14858" width="8.109375" style="1" customWidth="1"/>
    <col min="14859" max="14859" width="9.44140625" style="1" customWidth="1"/>
    <col min="14860" max="14860" width="6.6640625" style="1" customWidth="1"/>
    <col min="14861" max="14861" width="11.44140625" style="1" customWidth="1"/>
    <col min="14862" max="15104" width="9.109375" style="1"/>
    <col min="15105" max="15105" width="61.6640625" style="1" customWidth="1"/>
    <col min="15106" max="15106" width="4.6640625" style="1" customWidth="1"/>
    <col min="15107" max="15107" width="3.88671875" style="1" customWidth="1"/>
    <col min="15108" max="15108" width="7.5546875" style="1" customWidth="1"/>
    <col min="15109" max="15109" width="9.109375" style="1"/>
    <col min="15110" max="15110" width="8.109375" style="1" customWidth="1"/>
    <col min="15111" max="15111" width="7.44140625" style="1" customWidth="1"/>
    <col min="15112" max="15112" width="8.88671875" style="1" customWidth="1"/>
    <col min="15113" max="15113" width="8.5546875" style="1" customWidth="1"/>
    <col min="15114" max="15114" width="8.109375" style="1" customWidth="1"/>
    <col min="15115" max="15115" width="9.44140625" style="1" customWidth="1"/>
    <col min="15116" max="15116" width="6.6640625" style="1" customWidth="1"/>
    <col min="15117" max="15117" width="11.44140625" style="1" customWidth="1"/>
    <col min="15118" max="15360" width="9.109375" style="1"/>
    <col min="15361" max="15361" width="61.6640625" style="1" customWidth="1"/>
    <col min="15362" max="15362" width="4.6640625" style="1" customWidth="1"/>
    <col min="15363" max="15363" width="3.88671875" style="1" customWidth="1"/>
    <col min="15364" max="15364" width="7.5546875" style="1" customWidth="1"/>
    <col min="15365" max="15365" width="9.109375" style="1"/>
    <col min="15366" max="15366" width="8.109375" style="1" customWidth="1"/>
    <col min="15367" max="15367" width="7.44140625" style="1" customWidth="1"/>
    <col min="15368" max="15368" width="8.88671875" style="1" customWidth="1"/>
    <col min="15369" max="15369" width="8.5546875" style="1" customWidth="1"/>
    <col min="15370" max="15370" width="8.109375" style="1" customWidth="1"/>
    <col min="15371" max="15371" width="9.44140625" style="1" customWidth="1"/>
    <col min="15372" max="15372" width="6.6640625" style="1" customWidth="1"/>
    <col min="15373" max="15373" width="11.44140625" style="1" customWidth="1"/>
    <col min="15374" max="15616" width="9.109375" style="1"/>
    <col min="15617" max="15617" width="61.6640625" style="1" customWidth="1"/>
    <col min="15618" max="15618" width="4.6640625" style="1" customWidth="1"/>
    <col min="15619" max="15619" width="3.88671875" style="1" customWidth="1"/>
    <col min="15620" max="15620" width="7.5546875" style="1" customWidth="1"/>
    <col min="15621" max="15621" width="9.109375" style="1"/>
    <col min="15622" max="15622" width="8.109375" style="1" customWidth="1"/>
    <col min="15623" max="15623" width="7.44140625" style="1" customWidth="1"/>
    <col min="15624" max="15624" width="8.88671875" style="1" customWidth="1"/>
    <col min="15625" max="15625" width="8.5546875" style="1" customWidth="1"/>
    <col min="15626" max="15626" width="8.109375" style="1" customWidth="1"/>
    <col min="15627" max="15627" width="9.44140625" style="1" customWidth="1"/>
    <col min="15628" max="15628" width="6.6640625" style="1" customWidth="1"/>
    <col min="15629" max="15629" width="11.44140625" style="1" customWidth="1"/>
    <col min="15630" max="15872" width="9.109375" style="1"/>
    <col min="15873" max="15873" width="61.6640625" style="1" customWidth="1"/>
    <col min="15874" max="15874" width="4.6640625" style="1" customWidth="1"/>
    <col min="15875" max="15875" width="3.88671875" style="1" customWidth="1"/>
    <col min="15876" max="15876" width="7.5546875" style="1" customWidth="1"/>
    <col min="15877" max="15877" width="9.109375" style="1"/>
    <col min="15878" max="15878" width="8.109375" style="1" customWidth="1"/>
    <col min="15879" max="15879" width="7.44140625" style="1" customWidth="1"/>
    <col min="15880" max="15880" width="8.88671875" style="1" customWidth="1"/>
    <col min="15881" max="15881" width="8.5546875" style="1" customWidth="1"/>
    <col min="15882" max="15882" width="8.109375" style="1" customWidth="1"/>
    <col min="15883" max="15883" width="9.44140625" style="1" customWidth="1"/>
    <col min="15884" max="15884" width="6.6640625" style="1" customWidth="1"/>
    <col min="15885" max="15885" width="11.44140625" style="1" customWidth="1"/>
    <col min="15886" max="16128" width="9.109375" style="1"/>
    <col min="16129" max="16129" width="61.6640625" style="1" customWidth="1"/>
    <col min="16130" max="16130" width="4.6640625" style="1" customWidth="1"/>
    <col min="16131" max="16131" width="3.88671875" style="1" customWidth="1"/>
    <col min="16132" max="16132" width="7.5546875" style="1" customWidth="1"/>
    <col min="16133" max="16133" width="9.109375" style="1"/>
    <col min="16134" max="16134" width="8.109375" style="1" customWidth="1"/>
    <col min="16135" max="16135" width="7.44140625" style="1" customWidth="1"/>
    <col min="16136" max="16136" width="8.88671875" style="1" customWidth="1"/>
    <col min="16137" max="16137" width="8.5546875" style="1" customWidth="1"/>
    <col min="16138" max="16138" width="8.109375" style="1" customWidth="1"/>
    <col min="16139" max="16139" width="9.44140625" style="1" customWidth="1"/>
    <col min="16140" max="16140" width="6.6640625" style="1" customWidth="1"/>
    <col min="16141" max="16141" width="11.44140625" style="1" customWidth="1"/>
    <col min="16142" max="16384" width="9.109375" style="1"/>
  </cols>
  <sheetData>
    <row r="1" spans="1:13" ht="15" customHeight="1" x14ac:dyDescent="0.25">
      <c r="J1" s="95" t="s">
        <v>262</v>
      </c>
      <c r="K1" s="95"/>
      <c r="L1" s="95"/>
      <c r="M1" s="95"/>
    </row>
    <row r="2" spans="1:13" ht="30.75" customHeight="1" x14ac:dyDescent="0.25">
      <c r="J2" s="95"/>
      <c r="K2" s="95"/>
      <c r="L2" s="95"/>
      <c r="M2" s="95"/>
    </row>
    <row r="3" spans="1:13" ht="0.75" customHeight="1" x14ac:dyDescent="0.25">
      <c r="J3" s="95"/>
      <c r="K3" s="95"/>
      <c r="L3" s="95"/>
      <c r="M3" s="95"/>
    </row>
    <row r="4" spans="1:13" x14ac:dyDescent="0.25">
      <c r="A4" s="5" t="s">
        <v>118</v>
      </c>
      <c r="B4" s="5"/>
      <c r="C4" s="5"/>
      <c r="D4" s="5"/>
      <c r="E4" s="5"/>
      <c r="F4" s="5"/>
      <c r="G4" s="5"/>
      <c r="H4" s="5"/>
      <c r="I4" s="5"/>
      <c r="J4" s="5"/>
      <c r="K4" s="5"/>
      <c r="L4" s="5"/>
      <c r="M4" s="5"/>
    </row>
    <row r="5" spans="1:13" x14ac:dyDescent="0.25">
      <c r="A5" s="96" t="str">
        <f>IF([2]ЗАПОЛНИТЬ!$F$7=1,CONCATENATE([2]шапки!A6),CONCATENATE([2]шапки!A6,[2]шапки!C6))</f>
        <v xml:space="preserve">про заборгованість за бюджетними коштами (форма   № 7д, </v>
      </c>
      <c r="B5" s="96"/>
      <c r="C5" s="96"/>
      <c r="D5" s="96"/>
      <c r="E5" s="96"/>
      <c r="F5" s="96"/>
      <c r="G5" s="96"/>
      <c r="H5" s="97" t="str">
        <f>IF([2]ЗАПОЛНИТЬ!$F$7=1,[2]шапки!C6,[2]шапки!D6)</f>
        <v xml:space="preserve">   №7м)</v>
      </c>
      <c r="I5" s="99" t="str">
        <f>IF([2]ЗАПОЛНИТЬ!$F$7=1,[2]шапки!D6,"")</f>
        <v/>
      </c>
      <c r="L5" s="99"/>
      <c r="M5" s="99"/>
    </row>
    <row r="6" spans="1:13" x14ac:dyDescent="0.25">
      <c r="A6" s="5" t="str">
        <f>CONCATENATE("на ",[2]ЗАПОЛНИТЬ!$B$18," ",[2]ЗАПОЛНИТЬ!$C$18)</f>
        <v>на 1 квітня 2016 р.</v>
      </c>
      <c r="B6" s="5"/>
      <c r="C6" s="5"/>
      <c r="D6" s="5"/>
      <c r="E6" s="5"/>
      <c r="F6" s="5"/>
      <c r="G6" s="5"/>
      <c r="H6" s="5"/>
      <c r="I6" s="5"/>
      <c r="J6" s="5"/>
      <c r="K6" s="5"/>
      <c r="L6" s="5"/>
      <c r="M6" s="5"/>
    </row>
    <row r="7" spans="1:13" s="21" customFormat="1" ht="10.199999999999999" hidden="1" x14ac:dyDescent="0.2"/>
    <row r="8" spans="1:13" s="21" customFormat="1" ht="7.5" customHeight="1" x14ac:dyDescent="0.2">
      <c r="M8" s="338" t="s">
        <v>2</v>
      </c>
    </row>
    <row r="9" spans="1:13" s="21" customFormat="1" ht="21" customHeight="1" x14ac:dyDescent="0.25">
      <c r="A9" s="196" t="s">
        <v>3</v>
      </c>
      <c r="B9" s="104" t="str">
        <f>[2]ЗАПОЛНИТЬ!B3</f>
        <v>Вдділ освіти Амур -Нижньодніпровської у м.Дніпропетровську ради</v>
      </c>
      <c r="C9" s="104"/>
      <c r="D9" s="104"/>
      <c r="E9" s="104"/>
      <c r="F9" s="104"/>
      <c r="G9" s="104"/>
      <c r="H9" s="104"/>
      <c r="I9" s="104"/>
      <c r="J9" s="104"/>
      <c r="K9" s="198" t="str">
        <f>[2]ЗАПОЛНИТЬ!A13</f>
        <v>за ЄДРПОУ</v>
      </c>
      <c r="M9" s="339" t="str">
        <f>[2]ЗАПОЛНИТЬ!B13</f>
        <v>02142187</v>
      </c>
    </row>
    <row r="10" spans="1:13" s="21" customFormat="1" ht="11.25" customHeight="1" x14ac:dyDescent="0.25">
      <c r="A10" s="107" t="s">
        <v>5</v>
      </c>
      <c r="B10" s="108" t="str">
        <f>[2]ЗАПОЛНИТЬ!B5</f>
        <v>49023,м. Дніпропетровськ АНД район,пр.Мануйлівський, 31</v>
      </c>
      <c r="C10" s="108"/>
      <c r="D10" s="108"/>
      <c r="E10" s="108"/>
      <c r="F10" s="108"/>
      <c r="G10" s="108"/>
      <c r="H10" s="108"/>
      <c r="I10" s="108"/>
      <c r="J10" s="108"/>
      <c r="K10" s="198" t="str">
        <f>[2]ЗАПОЛНИТЬ!A14</f>
        <v>за КОАТУУ</v>
      </c>
      <c r="M10" s="339">
        <f>[2]ЗАПОЛНИТЬ!B14</f>
        <v>12110136300</v>
      </c>
    </row>
    <row r="11" spans="1:13" s="21" customFormat="1" ht="11.25" customHeight="1" x14ac:dyDescent="0.25">
      <c r="A11" s="107" t="str">
        <f>[2]Ф.4.3.1.КВК2!A11</f>
        <v>Організаційно-правова форма господарювання</v>
      </c>
      <c r="B11" s="340" t="str">
        <f>[2]ЗАПОЛНИТЬ!D15</f>
        <v>Орган місцевого самоврядування</v>
      </c>
      <c r="C11" s="340"/>
      <c r="D11" s="340"/>
      <c r="E11" s="340"/>
      <c r="F11" s="340"/>
      <c r="G11" s="340"/>
      <c r="H11" s="340"/>
      <c r="I11" s="340"/>
      <c r="J11" s="340"/>
      <c r="K11" s="198" t="str">
        <f>[2]ЗАПОЛНИТЬ!A15</f>
        <v>за КОПФГ</v>
      </c>
      <c r="L11" s="341"/>
      <c r="M11" s="339">
        <f>[2]ЗАПОЛНИТЬ!B15</f>
        <v>420</v>
      </c>
    </row>
    <row r="12" spans="1:13" s="21" customFormat="1" ht="10.199999999999999" x14ac:dyDescent="0.2">
      <c r="A12" s="110" t="s">
        <v>119</v>
      </c>
      <c r="B12" s="110"/>
      <c r="C12" s="110"/>
      <c r="D12" s="110"/>
      <c r="E12" s="201" t="str">
        <f>[2]ЗАПОЛНИТЬ!H9</f>
        <v>-</v>
      </c>
      <c r="F12" s="628" t="str">
        <f>IF(E12&gt;0,VLOOKUP(E12,'[2]ДовидникКВК(ГОС)'!A$1:B$65536,2,FALSE),"")</f>
        <v>-</v>
      </c>
      <c r="G12" s="628"/>
      <c r="H12" s="628"/>
      <c r="I12" s="628"/>
      <c r="J12" s="628"/>
      <c r="K12" s="628"/>
      <c r="L12" s="628"/>
    </row>
    <row r="13" spans="1:13" s="21" customFormat="1" ht="23.25" customHeight="1" x14ac:dyDescent="0.2">
      <c r="A13" s="110" t="s">
        <v>120</v>
      </c>
      <c r="B13" s="110"/>
      <c r="C13" s="110"/>
      <c r="D13" s="110"/>
      <c r="E13" s="171"/>
      <c r="F13" s="112" t="str">
        <f>IF(E13&gt;0,VLOOKUP(E13,[2]ДовидникКПК!B$1:C$65536,2,FALSE),"")</f>
        <v/>
      </c>
      <c r="G13" s="112"/>
      <c r="H13" s="112"/>
      <c r="I13" s="112"/>
      <c r="J13" s="112"/>
      <c r="K13" s="112"/>
      <c r="L13" s="112"/>
    </row>
    <row r="14" spans="1:13" s="21" customFormat="1" ht="10.199999999999999" x14ac:dyDescent="0.2">
      <c r="A14" s="110" t="s">
        <v>8</v>
      </c>
      <c r="B14" s="110"/>
      <c r="C14" s="110"/>
      <c r="D14" s="110"/>
      <c r="E14" s="117" t="str">
        <f>[2]ЗАПОЛНИТЬ!H10</f>
        <v>10</v>
      </c>
      <c r="F14" s="112" t="str">
        <f>[2]ЗАПОЛНИТЬ!I10</f>
        <v>Орган з питань освіти та науки, молоді</v>
      </c>
      <c r="G14" s="112"/>
      <c r="H14" s="112"/>
      <c r="I14" s="112"/>
      <c r="J14" s="112"/>
      <c r="K14" s="112"/>
      <c r="L14" s="112"/>
    </row>
    <row r="15" spans="1:13" s="21" customFormat="1" ht="43.5" customHeight="1" x14ac:dyDescent="0.2">
      <c r="A15" s="110" t="s">
        <v>121</v>
      </c>
      <c r="B15" s="110"/>
      <c r="C15" s="110"/>
      <c r="D15" s="110"/>
      <c r="E15" s="265" t="s">
        <v>499</v>
      </c>
      <c r="F15" s="112" t="str">
        <f>IF(E15&gt;0,VLOOKUP(E15,[2]ДовидникКФК!A$1:B$65536,2,FALSE),"")</f>
        <v>Допомога дітям-сиротам та дітям, позбавленим батьківського піклування, яким виповнюється 18 років</v>
      </c>
      <c r="G15" s="112"/>
      <c r="H15" s="112"/>
      <c r="I15" s="112"/>
      <c r="J15" s="112"/>
      <c r="K15" s="112"/>
      <c r="L15" s="112"/>
    </row>
    <row r="16" spans="1:13" s="21" customFormat="1" ht="10.199999999999999" x14ac:dyDescent="0.2">
      <c r="A16" s="121" t="s">
        <v>263</v>
      </c>
    </row>
    <row r="17" spans="1:14" s="21" customFormat="1" ht="10.199999999999999" x14ac:dyDescent="0.2">
      <c r="A17" s="122" t="s">
        <v>10</v>
      </c>
    </row>
    <row r="18" spans="1:14" s="21" customFormat="1" ht="19.5" customHeight="1" thickBot="1" x14ac:dyDescent="0.25">
      <c r="A18" s="346" t="s">
        <v>501</v>
      </c>
      <c r="B18" s="346"/>
      <c r="C18" s="346"/>
      <c r="D18" s="346"/>
      <c r="E18" s="346"/>
      <c r="F18" s="346"/>
      <c r="G18" s="346"/>
      <c r="H18" s="346"/>
      <c r="I18" s="346"/>
      <c r="J18" s="346"/>
      <c r="K18" s="346"/>
      <c r="L18" s="346"/>
    </row>
    <row r="19" spans="1:14" s="21" customFormat="1" ht="11.25" customHeight="1" thickTop="1" thickBot="1" x14ac:dyDescent="0.25">
      <c r="A19" s="29" t="s">
        <v>124</v>
      </c>
      <c r="B19" s="29" t="s">
        <v>125</v>
      </c>
      <c r="C19" s="29" t="s">
        <v>13</v>
      </c>
      <c r="D19" s="29" t="s">
        <v>30</v>
      </c>
      <c r="E19" s="29"/>
      <c r="F19" s="29"/>
      <c r="G19" s="29"/>
      <c r="H19" s="29" t="s">
        <v>82</v>
      </c>
      <c r="I19" s="29"/>
      <c r="J19" s="29"/>
      <c r="K19" s="29"/>
      <c r="L19" s="29"/>
      <c r="M19" s="29" t="s">
        <v>265</v>
      </c>
      <c r="N19" s="347"/>
    </row>
    <row r="20" spans="1:14" s="21" customFormat="1" ht="21.75" customHeight="1" thickTop="1" thickBot="1" x14ac:dyDescent="0.25">
      <c r="A20" s="29"/>
      <c r="B20" s="29"/>
      <c r="C20" s="29"/>
      <c r="D20" s="29" t="s">
        <v>266</v>
      </c>
      <c r="E20" s="29" t="s">
        <v>267</v>
      </c>
      <c r="F20" s="29"/>
      <c r="G20" s="29" t="s">
        <v>268</v>
      </c>
      <c r="H20" s="29" t="s">
        <v>269</v>
      </c>
      <c r="I20" s="29" t="s">
        <v>267</v>
      </c>
      <c r="J20" s="29"/>
      <c r="K20" s="29"/>
      <c r="L20" s="29" t="s">
        <v>268</v>
      </c>
      <c r="M20" s="29"/>
      <c r="N20" s="347"/>
    </row>
    <row r="21" spans="1:14" s="21" customFormat="1" ht="10.5" customHeight="1" thickTop="1" thickBot="1" x14ac:dyDescent="0.25">
      <c r="A21" s="29"/>
      <c r="B21" s="29"/>
      <c r="C21" s="29"/>
      <c r="D21" s="29"/>
      <c r="E21" s="29" t="s">
        <v>135</v>
      </c>
      <c r="F21" s="29" t="s">
        <v>270</v>
      </c>
      <c r="G21" s="29"/>
      <c r="H21" s="29"/>
      <c r="I21" s="29" t="s">
        <v>135</v>
      </c>
      <c r="J21" s="323" t="s">
        <v>271</v>
      </c>
      <c r="K21" s="323"/>
      <c r="L21" s="29"/>
      <c r="M21" s="29"/>
      <c r="N21" s="347"/>
    </row>
    <row r="22" spans="1:14" s="21" customFormat="1" ht="12" customHeight="1" thickTop="1" thickBot="1" x14ac:dyDescent="0.25">
      <c r="A22" s="29"/>
      <c r="B22" s="29"/>
      <c r="C22" s="29"/>
      <c r="D22" s="29"/>
      <c r="E22" s="29"/>
      <c r="F22" s="29"/>
      <c r="G22" s="29"/>
      <c r="H22" s="29"/>
      <c r="I22" s="29"/>
      <c r="J22" s="29" t="s">
        <v>272</v>
      </c>
      <c r="K22" s="29" t="s">
        <v>273</v>
      </c>
      <c r="L22" s="29"/>
      <c r="M22" s="29"/>
      <c r="N22" s="347"/>
    </row>
    <row r="23" spans="1:14" s="21" customFormat="1" ht="12" customHeight="1" thickTop="1" thickBot="1" x14ac:dyDescent="0.25">
      <c r="A23" s="29"/>
      <c r="B23" s="29"/>
      <c r="C23" s="29"/>
      <c r="D23" s="29"/>
      <c r="E23" s="29"/>
      <c r="F23" s="29"/>
      <c r="G23" s="29"/>
      <c r="H23" s="29"/>
      <c r="I23" s="29"/>
      <c r="J23" s="29"/>
      <c r="K23" s="29"/>
      <c r="L23" s="29"/>
      <c r="M23" s="29"/>
      <c r="N23" s="347"/>
    </row>
    <row r="24" spans="1:14" s="21" customFormat="1" ht="9.75" customHeight="1" thickTop="1" thickBot="1" x14ac:dyDescent="0.25">
      <c r="A24" s="29"/>
      <c r="B24" s="29"/>
      <c r="C24" s="29"/>
      <c r="D24" s="29"/>
      <c r="E24" s="29"/>
      <c r="F24" s="29"/>
      <c r="G24" s="29"/>
      <c r="H24" s="29"/>
      <c r="I24" s="29"/>
      <c r="J24" s="29"/>
      <c r="K24" s="29"/>
      <c r="L24" s="29"/>
      <c r="M24" s="29"/>
      <c r="N24" s="347"/>
    </row>
    <row r="25" spans="1:14" s="21" customFormat="1" ht="11.4" thickTop="1" thickBot="1" x14ac:dyDescent="0.25">
      <c r="A25" s="78">
        <v>1</v>
      </c>
      <c r="B25" s="78">
        <v>2</v>
      </c>
      <c r="C25" s="78">
        <v>3</v>
      </c>
      <c r="D25" s="78">
        <v>4</v>
      </c>
      <c r="E25" s="78">
        <v>5</v>
      </c>
      <c r="F25" s="78">
        <v>6</v>
      </c>
      <c r="G25" s="78">
        <v>7</v>
      </c>
      <c r="H25" s="78">
        <v>8</v>
      </c>
      <c r="I25" s="78">
        <v>9</v>
      </c>
      <c r="J25" s="78">
        <v>10</v>
      </c>
      <c r="K25" s="78">
        <v>11</v>
      </c>
      <c r="L25" s="78">
        <v>12</v>
      </c>
      <c r="M25" s="78">
        <v>13</v>
      </c>
      <c r="N25" s="347"/>
    </row>
    <row r="26" spans="1:14" s="21" customFormat="1" ht="12.6" thickTop="1" thickBot="1" x14ac:dyDescent="0.25">
      <c r="A26" s="68" t="s">
        <v>274</v>
      </c>
      <c r="B26" s="68" t="s">
        <v>144</v>
      </c>
      <c r="C26" s="324" t="s">
        <v>145</v>
      </c>
      <c r="D26" s="325">
        <v>0</v>
      </c>
      <c r="E26" s="325">
        <v>0</v>
      </c>
      <c r="F26" s="82">
        <v>0</v>
      </c>
      <c r="G26" s="82">
        <v>0</v>
      </c>
      <c r="H26" s="325">
        <v>0</v>
      </c>
      <c r="I26" s="325">
        <v>0</v>
      </c>
      <c r="J26" s="82">
        <v>0</v>
      </c>
      <c r="K26" s="326" t="s">
        <v>144</v>
      </c>
      <c r="L26" s="82" t="s">
        <v>47</v>
      </c>
      <c r="M26" s="327" t="s">
        <v>144</v>
      </c>
      <c r="N26" s="347"/>
    </row>
    <row r="27" spans="1:14" s="21" customFormat="1" ht="14.4" thickTop="1" thickBot="1" x14ac:dyDescent="0.25">
      <c r="A27" s="31" t="s">
        <v>275</v>
      </c>
      <c r="B27" s="31" t="s">
        <v>144</v>
      </c>
      <c r="C27" s="324" t="s">
        <v>147</v>
      </c>
      <c r="D27" s="325">
        <f>D28+D63</f>
        <v>0</v>
      </c>
      <c r="E27" s="325">
        <f t="shared" ref="E27:L27" si="0">E28+E63</f>
        <v>0</v>
      </c>
      <c r="F27" s="325">
        <f t="shared" si="0"/>
        <v>0</v>
      </c>
      <c r="G27" s="325">
        <f t="shared" si="0"/>
        <v>0</v>
      </c>
      <c r="H27" s="325">
        <f t="shared" si="0"/>
        <v>0</v>
      </c>
      <c r="I27" s="325">
        <f t="shared" si="0"/>
        <v>0</v>
      </c>
      <c r="J27" s="325">
        <f t="shared" si="0"/>
        <v>0</v>
      </c>
      <c r="K27" s="325">
        <f t="shared" si="0"/>
        <v>0</v>
      </c>
      <c r="L27" s="325">
        <f t="shared" si="0"/>
        <v>0</v>
      </c>
      <c r="M27" s="325">
        <f>M28+M63</f>
        <v>0</v>
      </c>
      <c r="N27" s="347"/>
    </row>
    <row r="28" spans="1:14" s="21" customFormat="1" ht="21.6" thickTop="1" thickBot="1" x14ac:dyDescent="0.25">
      <c r="A28" s="64" t="s">
        <v>276</v>
      </c>
      <c r="B28" s="68">
        <v>2000</v>
      </c>
      <c r="C28" s="128" t="s">
        <v>149</v>
      </c>
      <c r="D28" s="325">
        <f>D29+D34+D51+D54+D58+D62</f>
        <v>0</v>
      </c>
      <c r="E28" s="325">
        <f t="shared" ref="E28:M28" si="1">E29+E34+E51+E54+E58+E62</f>
        <v>0</v>
      </c>
      <c r="F28" s="325">
        <f t="shared" si="1"/>
        <v>0</v>
      </c>
      <c r="G28" s="325">
        <f t="shared" si="1"/>
        <v>0</v>
      </c>
      <c r="H28" s="325">
        <f t="shared" si="1"/>
        <v>0</v>
      </c>
      <c r="I28" s="325">
        <f t="shared" si="1"/>
        <v>0</v>
      </c>
      <c r="J28" s="325">
        <f t="shared" si="1"/>
        <v>0</v>
      </c>
      <c r="K28" s="325">
        <f t="shared" si="1"/>
        <v>0</v>
      </c>
      <c r="L28" s="325">
        <f t="shared" si="1"/>
        <v>0</v>
      </c>
      <c r="M28" s="325">
        <f t="shared" si="1"/>
        <v>0</v>
      </c>
      <c r="N28" s="349"/>
    </row>
    <row r="29" spans="1:14" s="21" customFormat="1" ht="11.4" thickTop="1" thickBot="1" x14ac:dyDescent="0.25">
      <c r="A29" s="138" t="s">
        <v>161</v>
      </c>
      <c r="B29" s="64">
        <v>2100</v>
      </c>
      <c r="C29" s="128" t="s">
        <v>151</v>
      </c>
      <c r="D29" s="325">
        <f>D30+D33</f>
        <v>0</v>
      </c>
      <c r="E29" s="325">
        <f t="shared" ref="E29:M29" si="2">E30+E33</f>
        <v>0</v>
      </c>
      <c r="F29" s="325">
        <f t="shared" si="2"/>
        <v>0</v>
      </c>
      <c r="G29" s="325">
        <f t="shared" si="2"/>
        <v>0</v>
      </c>
      <c r="H29" s="325">
        <f t="shared" si="2"/>
        <v>0</v>
      </c>
      <c r="I29" s="325">
        <f t="shared" si="2"/>
        <v>0</v>
      </c>
      <c r="J29" s="325">
        <f t="shared" si="2"/>
        <v>0</v>
      </c>
      <c r="K29" s="325">
        <f t="shared" si="2"/>
        <v>0</v>
      </c>
      <c r="L29" s="325">
        <f t="shared" si="2"/>
        <v>0</v>
      </c>
      <c r="M29" s="325">
        <f t="shared" si="2"/>
        <v>0</v>
      </c>
      <c r="N29" s="347"/>
    </row>
    <row r="30" spans="1:14" s="21" customFormat="1" ht="11.4" thickTop="1" thickBot="1" x14ac:dyDescent="0.25">
      <c r="A30" s="134" t="s">
        <v>163</v>
      </c>
      <c r="B30" s="135">
        <v>2110</v>
      </c>
      <c r="C30" s="216" t="s">
        <v>153</v>
      </c>
      <c r="D30" s="350">
        <f>SUM(D31:D32)</f>
        <v>0</v>
      </c>
      <c r="E30" s="350">
        <f t="shared" ref="E30:L30" si="3">SUM(E31:E32)</f>
        <v>0</v>
      </c>
      <c r="F30" s="350">
        <f t="shared" si="3"/>
        <v>0</v>
      </c>
      <c r="G30" s="350">
        <f t="shared" si="3"/>
        <v>0</v>
      </c>
      <c r="H30" s="350">
        <f t="shared" si="3"/>
        <v>0</v>
      </c>
      <c r="I30" s="350">
        <f t="shared" si="3"/>
        <v>0</v>
      </c>
      <c r="J30" s="350">
        <f t="shared" si="3"/>
        <v>0</v>
      </c>
      <c r="K30" s="350">
        <f t="shared" si="3"/>
        <v>0</v>
      </c>
      <c r="L30" s="350">
        <f t="shared" si="3"/>
        <v>0</v>
      </c>
      <c r="M30" s="350">
        <f>SUM(M31:M32)</f>
        <v>0</v>
      </c>
      <c r="N30" s="347"/>
    </row>
    <row r="31" spans="1:14" s="21" customFormat="1" ht="11.4" thickTop="1" thickBot="1" x14ac:dyDescent="0.25">
      <c r="A31" s="136" t="s">
        <v>164</v>
      </c>
      <c r="B31" s="125">
        <v>2111</v>
      </c>
      <c r="C31" s="248" t="s">
        <v>155</v>
      </c>
      <c r="D31" s="81">
        <v>0</v>
      </c>
      <c r="E31" s="81">
        <v>0</v>
      </c>
      <c r="F31" s="81">
        <v>0</v>
      </c>
      <c r="G31" s="81">
        <v>0</v>
      </c>
      <c r="H31" s="81">
        <v>0</v>
      </c>
      <c r="I31" s="325">
        <f>SUM(J31:K31)</f>
        <v>0</v>
      </c>
      <c r="J31" s="81">
        <v>0</v>
      </c>
      <c r="K31" s="81">
        <v>0</v>
      </c>
      <c r="L31" s="81">
        <v>0</v>
      </c>
      <c r="M31" s="82">
        <f>I31</f>
        <v>0</v>
      </c>
      <c r="N31" s="347"/>
    </row>
    <row r="32" spans="1:14" s="21" customFormat="1" ht="11.4" thickTop="1" thickBot="1" x14ac:dyDescent="0.25">
      <c r="A32" s="136" t="s">
        <v>165</v>
      </c>
      <c r="B32" s="125">
        <v>2112</v>
      </c>
      <c r="C32" s="248" t="s">
        <v>157</v>
      </c>
      <c r="D32" s="81">
        <v>0</v>
      </c>
      <c r="E32" s="81">
        <v>0</v>
      </c>
      <c r="F32" s="81">
        <v>0</v>
      </c>
      <c r="G32" s="81">
        <v>0</v>
      </c>
      <c r="H32" s="81">
        <v>0</v>
      </c>
      <c r="I32" s="325">
        <f>SUM(J32:K32)</f>
        <v>0</v>
      </c>
      <c r="J32" s="81">
        <v>0</v>
      </c>
      <c r="K32" s="81">
        <v>0</v>
      </c>
      <c r="L32" s="81">
        <v>0</v>
      </c>
      <c r="M32" s="82">
        <f>I32</f>
        <v>0</v>
      </c>
      <c r="N32" s="347"/>
    </row>
    <row r="33" spans="1:14" s="21" customFormat="1" ht="12" thickTop="1" thickBot="1" x14ac:dyDescent="0.3">
      <c r="A33" s="137" t="s">
        <v>277</v>
      </c>
      <c r="B33" s="135">
        <v>2120</v>
      </c>
      <c r="C33" s="216" t="s">
        <v>160</v>
      </c>
      <c r="D33" s="351">
        <v>0</v>
      </c>
      <c r="E33" s="351">
        <v>0</v>
      </c>
      <c r="F33" s="351">
        <v>0</v>
      </c>
      <c r="G33" s="351">
        <v>0</v>
      </c>
      <c r="H33" s="351">
        <v>0</v>
      </c>
      <c r="I33" s="352">
        <f>SUM(J33:K33)</f>
        <v>0</v>
      </c>
      <c r="J33" s="351">
        <v>0</v>
      </c>
      <c r="K33" s="351">
        <v>0</v>
      </c>
      <c r="L33" s="351">
        <v>0</v>
      </c>
      <c r="M33" s="350">
        <f>I33</f>
        <v>0</v>
      </c>
      <c r="N33" s="347"/>
    </row>
    <row r="34" spans="1:14" s="21" customFormat="1" ht="12" thickTop="1" thickBot="1" x14ac:dyDescent="0.3">
      <c r="A34" s="138" t="s">
        <v>167</v>
      </c>
      <c r="B34" s="64">
        <v>2200</v>
      </c>
      <c r="C34" s="128" t="s">
        <v>162</v>
      </c>
      <c r="D34" s="352">
        <f>SUM(D35:D41)+D48</f>
        <v>0</v>
      </c>
      <c r="E34" s="352">
        <f t="shared" ref="E34:M34" si="4">SUM(E35:E41)+E48</f>
        <v>0</v>
      </c>
      <c r="F34" s="352">
        <f t="shared" si="4"/>
        <v>0</v>
      </c>
      <c r="G34" s="352">
        <f t="shared" si="4"/>
        <v>0</v>
      </c>
      <c r="H34" s="352">
        <f t="shared" si="4"/>
        <v>0</v>
      </c>
      <c r="I34" s="352">
        <f t="shared" si="4"/>
        <v>0</v>
      </c>
      <c r="J34" s="352">
        <f t="shared" si="4"/>
        <v>0</v>
      </c>
      <c r="K34" s="352">
        <f t="shared" si="4"/>
        <v>0</v>
      </c>
      <c r="L34" s="352">
        <f t="shared" si="4"/>
        <v>0</v>
      </c>
      <c r="M34" s="352">
        <f t="shared" si="4"/>
        <v>0</v>
      </c>
      <c r="N34" s="349"/>
    </row>
    <row r="35" spans="1:14" s="21" customFormat="1" ht="12" thickTop="1" thickBot="1" x14ac:dyDescent="0.3">
      <c r="A35" s="134" t="s">
        <v>168</v>
      </c>
      <c r="B35" s="135">
        <v>2210</v>
      </c>
      <c r="C35" s="135">
        <v>100</v>
      </c>
      <c r="D35" s="351">
        <v>0</v>
      </c>
      <c r="E35" s="81">
        <v>0</v>
      </c>
      <c r="F35" s="351">
        <v>0</v>
      </c>
      <c r="G35" s="351">
        <v>0</v>
      </c>
      <c r="H35" s="351">
        <v>0</v>
      </c>
      <c r="I35" s="352">
        <f t="shared" ref="I35:I40" si="5">SUM(J35:K35)</f>
        <v>0</v>
      </c>
      <c r="J35" s="351">
        <v>0</v>
      </c>
      <c r="K35" s="351">
        <v>0</v>
      </c>
      <c r="L35" s="351">
        <v>0</v>
      </c>
      <c r="M35" s="350">
        <f t="shared" ref="M35:M40" si="6">I35</f>
        <v>0</v>
      </c>
      <c r="N35" s="347"/>
    </row>
    <row r="36" spans="1:14" s="21" customFormat="1" ht="12" thickTop="1" thickBot="1" x14ac:dyDescent="0.3">
      <c r="A36" s="134" t="s">
        <v>169</v>
      </c>
      <c r="B36" s="135">
        <v>2220</v>
      </c>
      <c r="C36" s="135">
        <v>110</v>
      </c>
      <c r="D36" s="351">
        <v>0</v>
      </c>
      <c r="E36" s="351">
        <v>0</v>
      </c>
      <c r="F36" s="351">
        <v>0</v>
      </c>
      <c r="G36" s="351">
        <v>0</v>
      </c>
      <c r="H36" s="351">
        <v>0</v>
      </c>
      <c r="I36" s="352">
        <f t="shared" si="5"/>
        <v>0</v>
      </c>
      <c r="J36" s="351">
        <v>0</v>
      </c>
      <c r="K36" s="351">
        <v>0</v>
      </c>
      <c r="L36" s="351">
        <v>0</v>
      </c>
      <c r="M36" s="350">
        <f t="shared" si="6"/>
        <v>0</v>
      </c>
      <c r="N36" s="347"/>
    </row>
    <row r="37" spans="1:14" s="21" customFormat="1" ht="12" thickTop="1" thickBot="1" x14ac:dyDescent="0.3">
      <c r="A37" s="134" t="s">
        <v>170</v>
      </c>
      <c r="B37" s="135">
        <v>2230</v>
      </c>
      <c r="C37" s="135">
        <v>120</v>
      </c>
      <c r="D37" s="351">
        <v>0</v>
      </c>
      <c r="E37" s="351">
        <v>0</v>
      </c>
      <c r="F37" s="351">
        <v>0</v>
      </c>
      <c r="G37" s="351">
        <v>0</v>
      </c>
      <c r="H37" s="351">
        <v>0</v>
      </c>
      <c r="I37" s="352">
        <f t="shared" si="5"/>
        <v>0</v>
      </c>
      <c r="J37" s="351">
        <v>0</v>
      </c>
      <c r="K37" s="351">
        <v>0</v>
      </c>
      <c r="L37" s="351">
        <v>0</v>
      </c>
      <c r="M37" s="350">
        <f t="shared" si="6"/>
        <v>0</v>
      </c>
      <c r="N37" s="347"/>
    </row>
    <row r="38" spans="1:14" s="21" customFormat="1" ht="12" thickTop="1" thickBot="1" x14ac:dyDescent="0.3">
      <c r="A38" s="134" t="s">
        <v>171</v>
      </c>
      <c r="B38" s="135">
        <v>2240</v>
      </c>
      <c r="C38" s="135">
        <v>130</v>
      </c>
      <c r="D38" s="351">
        <v>0</v>
      </c>
      <c r="E38" s="351">
        <v>0</v>
      </c>
      <c r="F38" s="351">
        <v>0</v>
      </c>
      <c r="G38" s="351">
        <v>0</v>
      </c>
      <c r="H38" s="351">
        <v>0</v>
      </c>
      <c r="I38" s="352">
        <f t="shared" si="5"/>
        <v>0</v>
      </c>
      <c r="J38" s="351">
        <v>0</v>
      </c>
      <c r="K38" s="351">
        <v>0</v>
      </c>
      <c r="L38" s="351">
        <v>0</v>
      </c>
      <c r="M38" s="350">
        <f t="shared" si="6"/>
        <v>0</v>
      </c>
      <c r="N38" s="347"/>
    </row>
    <row r="39" spans="1:14" s="21" customFormat="1" ht="12.75" customHeight="1" thickTop="1" thickBot="1" x14ac:dyDescent="0.3">
      <c r="A39" s="134" t="s">
        <v>172</v>
      </c>
      <c r="B39" s="135">
        <v>2250</v>
      </c>
      <c r="C39" s="135">
        <v>140</v>
      </c>
      <c r="D39" s="351">
        <v>0</v>
      </c>
      <c r="E39" s="351">
        <v>0</v>
      </c>
      <c r="F39" s="351">
        <v>0</v>
      </c>
      <c r="G39" s="351">
        <v>0</v>
      </c>
      <c r="H39" s="351">
        <v>0</v>
      </c>
      <c r="I39" s="352">
        <f t="shared" si="5"/>
        <v>0</v>
      </c>
      <c r="J39" s="351">
        <v>0</v>
      </c>
      <c r="K39" s="351">
        <v>0</v>
      </c>
      <c r="L39" s="351">
        <v>0</v>
      </c>
      <c r="M39" s="350">
        <f t="shared" si="6"/>
        <v>0</v>
      </c>
      <c r="N39" s="349"/>
    </row>
    <row r="40" spans="1:14" s="21" customFormat="1" ht="12" thickTop="1" thickBot="1" x14ac:dyDescent="0.3">
      <c r="A40" s="137" t="s">
        <v>173</v>
      </c>
      <c r="B40" s="135">
        <v>2260</v>
      </c>
      <c r="C40" s="135">
        <v>150</v>
      </c>
      <c r="D40" s="351">
        <v>0</v>
      </c>
      <c r="E40" s="351">
        <v>0</v>
      </c>
      <c r="F40" s="351">
        <v>0</v>
      </c>
      <c r="G40" s="351">
        <v>0</v>
      </c>
      <c r="H40" s="351">
        <v>0</v>
      </c>
      <c r="I40" s="352">
        <f t="shared" si="5"/>
        <v>0</v>
      </c>
      <c r="J40" s="351">
        <v>0</v>
      </c>
      <c r="K40" s="351">
        <v>0</v>
      </c>
      <c r="L40" s="351">
        <v>0</v>
      </c>
      <c r="M40" s="350">
        <f t="shared" si="6"/>
        <v>0</v>
      </c>
    </row>
    <row r="41" spans="1:14" s="21" customFormat="1" ht="11.4" thickTop="1" thickBot="1" x14ac:dyDescent="0.25">
      <c r="A41" s="137" t="s">
        <v>278</v>
      </c>
      <c r="B41" s="135">
        <v>2270</v>
      </c>
      <c r="C41" s="135">
        <v>160</v>
      </c>
      <c r="D41" s="350">
        <f t="shared" ref="D41:M41" si="7">SUM(D42:D47)</f>
        <v>0</v>
      </c>
      <c r="E41" s="350">
        <f t="shared" si="7"/>
        <v>0</v>
      </c>
      <c r="F41" s="350">
        <f t="shared" si="7"/>
        <v>0</v>
      </c>
      <c r="G41" s="350">
        <f t="shared" si="7"/>
        <v>0</v>
      </c>
      <c r="H41" s="350">
        <f t="shared" si="7"/>
        <v>0</v>
      </c>
      <c r="I41" s="350">
        <f t="shared" si="7"/>
        <v>0</v>
      </c>
      <c r="J41" s="350">
        <f t="shared" si="7"/>
        <v>0</v>
      </c>
      <c r="K41" s="350">
        <f t="shared" si="7"/>
        <v>0</v>
      </c>
      <c r="L41" s="350">
        <f t="shared" si="7"/>
        <v>0</v>
      </c>
      <c r="M41" s="350">
        <f t="shared" si="7"/>
        <v>0</v>
      </c>
    </row>
    <row r="42" spans="1:14" s="21" customFormat="1" ht="11.4" thickTop="1" thickBot="1" x14ac:dyDescent="0.25">
      <c r="A42" s="136" t="s">
        <v>175</v>
      </c>
      <c r="B42" s="125">
        <v>2271</v>
      </c>
      <c r="C42" s="125">
        <v>170</v>
      </c>
      <c r="D42" s="81">
        <v>0</v>
      </c>
      <c r="E42" s="81">
        <v>0</v>
      </c>
      <c r="F42" s="81">
        <v>0</v>
      </c>
      <c r="G42" s="81">
        <v>0</v>
      </c>
      <c r="H42" s="81">
        <v>0</v>
      </c>
      <c r="I42" s="82">
        <f t="shared" ref="I42:I47" si="8">SUM(J42:K42)</f>
        <v>0</v>
      </c>
      <c r="J42" s="81">
        <v>0</v>
      </c>
      <c r="K42" s="81">
        <v>0</v>
      </c>
      <c r="L42" s="81">
        <v>0</v>
      </c>
      <c r="M42" s="82">
        <f t="shared" ref="M42:M47" si="9">I42</f>
        <v>0</v>
      </c>
    </row>
    <row r="43" spans="1:14" s="21" customFormat="1" ht="11.4" thickTop="1" thickBot="1" x14ac:dyDescent="0.25">
      <c r="A43" s="136" t="s">
        <v>176</v>
      </c>
      <c r="B43" s="125">
        <v>2272</v>
      </c>
      <c r="C43" s="125">
        <v>180</v>
      </c>
      <c r="D43" s="81">
        <v>0</v>
      </c>
      <c r="E43" s="81">
        <v>0</v>
      </c>
      <c r="F43" s="81">
        <v>0</v>
      </c>
      <c r="G43" s="81">
        <v>0</v>
      </c>
      <c r="H43" s="81">
        <v>0</v>
      </c>
      <c r="I43" s="82">
        <f t="shared" si="8"/>
        <v>0</v>
      </c>
      <c r="J43" s="81">
        <v>0</v>
      </c>
      <c r="K43" s="81">
        <v>0</v>
      </c>
      <c r="L43" s="81">
        <v>0</v>
      </c>
      <c r="M43" s="82">
        <f t="shared" si="9"/>
        <v>0</v>
      </c>
    </row>
    <row r="44" spans="1:14" s="21" customFormat="1" ht="11.4" thickTop="1" thickBot="1" x14ac:dyDescent="0.25">
      <c r="A44" s="136" t="s">
        <v>177</v>
      </c>
      <c r="B44" s="125">
        <v>2273</v>
      </c>
      <c r="C44" s="125">
        <v>190</v>
      </c>
      <c r="D44" s="81">
        <v>0</v>
      </c>
      <c r="E44" s="81">
        <v>0</v>
      </c>
      <c r="F44" s="81">
        <v>0</v>
      </c>
      <c r="G44" s="81">
        <v>0</v>
      </c>
      <c r="H44" s="81">
        <v>0</v>
      </c>
      <c r="I44" s="82">
        <f t="shared" si="8"/>
        <v>0</v>
      </c>
      <c r="J44" s="81">
        <v>0</v>
      </c>
      <c r="K44" s="81">
        <v>0</v>
      </c>
      <c r="L44" s="81">
        <v>0</v>
      </c>
      <c r="M44" s="82">
        <f t="shared" si="9"/>
        <v>0</v>
      </c>
    </row>
    <row r="45" spans="1:14" s="21" customFormat="1" ht="11.4" thickTop="1" thickBot="1" x14ac:dyDescent="0.25">
      <c r="A45" s="136" t="s">
        <v>178</v>
      </c>
      <c r="B45" s="125">
        <v>2274</v>
      </c>
      <c r="C45" s="125">
        <v>200</v>
      </c>
      <c r="D45" s="81">
        <v>0</v>
      </c>
      <c r="E45" s="81">
        <v>0</v>
      </c>
      <c r="F45" s="81">
        <v>0</v>
      </c>
      <c r="G45" s="81">
        <v>0</v>
      </c>
      <c r="H45" s="81">
        <v>0</v>
      </c>
      <c r="I45" s="82">
        <f t="shared" si="8"/>
        <v>0</v>
      </c>
      <c r="J45" s="81">
        <v>0</v>
      </c>
      <c r="K45" s="81">
        <v>0</v>
      </c>
      <c r="L45" s="81">
        <v>0</v>
      </c>
      <c r="M45" s="82">
        <f t="shared" si="9"/>
        <v>0</v>
      </c>
    </row>
    <row r="46" spans="1:14" s="21" customFormat="1" ht="11.4" thickTop="1" thickBot="1" x14ac:dyDescent="0.25">
      <c r="A46" s="136" t="s">
        <v>179</v>
      </c>
      <c r="B46" s="125">
        <v>2275</v>
      </c>
      <c r="C46" s="125">
        <v>210</v>
      </c>
      <c r="D46" s="81">
        <v>0</v>
      </c>
      <c r="E46" s="81">
        <v>0</v>
      </c>
      <c r="F46" s="81">
        <v>0</v>
      </c>
      <c r="G46" s="81">
        <v>0</v>
      </c>
      <c r="H46" s="81">
        <v>0</v>
      </c>
      <c r="I46" s="82">
        <f t="shared" si="8"/>
        <v>0</v>
      </c>
      <c r="J46" s="81">
        <v>0</v>
      </c>
      <c r="K46" s="81">
        <v>0</v>
      </c>
      <c r="L46" s="81">
        <v>0</v>
      </c>
      <c r="M46" s="82">
        <f t="shared" si="9"/>
        <v>0</v>
      </c>
    </row>
    <row r="47" spans="1:14" s="21" customFormat="1" ht="11.4" thickTop="1" thickBot="1" x14ac:dyDescent="0.25">
      <c r="A47" s="136" t="s">
        <v>180</v>
      </c>
      <c r="B47" s="125">
        <v>2276</v>
      </c>
      <c r="C47" s="125">
        <v>220</v>
      </c>
      <c r="D47" s="81">
        <v>0</v>
      </c>
      <c r="E47" s="81">
        <v>0</v>
      </c>
      <c r="F47" s="81">
        <v>0</v>
      </c>
      <c r="G47" s="81">
        <v>0</v>
      </c>
      <c r="H47" s="81">
        <v>0</v>
      </c>
      <c r="I47" s="82">
        <f t="shared" si="8"/>
        <v>0</v>
      </c>
      <c r="J47" s="81">
        <v>0</v>
      </c>
      <c r="K47" s="81">
        <v>0</v>
      </c>
      <c r="L47" s="81">
        <v>0</v>
      </c>
      <c r="M47" s="82">
        <f t="shared" si="9"/>
        <v>0</v>
      </c>
    </row>
    <row r="48" spans="1:14" s="21" customFormat="1" ht="13.5" customHeight="1" thickTop="1" thickBot="1" x14ac:dyDescent="0.25">
      <c r="A48" s="137" t="s">
        <v>181</v>
      </c>
      <c r="B48" s="135">
        <v>2280</v>
      </c>
      <c r="C48" s="135">
        <v>230</v>
      </c>
      <c r="D48" s="350">
        <f>SUM(D49:D50)</f>
        <v>0</v>
      </c>
      <c r="E48" s="350">
        <f t="shared" ref="E48:M48" si="10">SUM(E49:E50)</f>
        <v>0</v>
      </c>
      <c r="F48" s="350">
        <f t="shared" si="10"/>
        <v>0</v>
      </c>
      <c r="G48" s="350">
        <f t="shared" si="10"/>
        <v>0</v>
      </c>
      <c r="H48" s="350">
        <f t="shared" si="10"/>
        <v>0</v>
      </c>
      <c r="I48" s="350">
        <f t="shared" si="10"/>
        <v>0</v>
      </c>
      <c r="J48" s="350">
        <f t="shared" si="10"/>
        <v>0</v>
      </c>
      <c r="K48" s="350">
        <f t="shared" si="10"/>
        <v>0</v>
      </c>
      <c r="L48" s="350">
        <f t="shared" si="10"/>
        <v>0</v>
      </c>
      <c r="M48" s="350">
        <f t="shared" si="10"/>
        <v>0</v>
      </c>
    </row>
    <row r="49" spans="1:14" s="21" customFormat="1" ht="13.5" customHeight="1" thickTop="1" thickBot="1" x14ac:dyDescent="0.25">
      <c r="A49" s="139" t="s">
        <v>182</v>
      </c>
      <c r="B49" s="125">
        <v>2281</v>
      </c>
      <c r="C49" s="125">
        <v>240</v>
      </c>
      <c r="D49" s="81">
        <v>0</v>
      </c>
      <c r="E49" s="81">
        <v>0</v>
      </c>
      <c r="F49" s="81">
        <v>0</v>
      </c>
      <c r="G49" s="81">
        <v>0</v>
      </c>
      <c r="H49" s="81">
        <v>0</v>
      </c>
      <c r="I49" s="82">
        <f>SUM(J49:K49)</f>
        <v>0</v>
      </c>
      <c r="J49" s="81">
        <v>0</v>
      </c>
      <c r="K49" s="81">
        <v>0</v>
      </c>
      <c r="L49" s="81">
        <v>0</v>
      </c>
      <c r="M49" s="81">
        <f>I49</f>
        <v>0</v>
      </c>
    </row>
    <row r="50" spans="1:14" s="21" customFormat="1" ht="13.5" customHeight="1" thickTop="1" thickBot="1" x14ac:dyDescent="0.25">
      <c r="A50" s="139" t="s">
        <v>183</v>
      </c>
      <c r="B50" s="125">
        <v>2282</v>
      </c>
      <c r="C50" s="125">
        <v>250</v>
      </c>
      <c r="D50" s="81">
        <v>0</v>
      </c>
      <c r="E50" s="81">
        <v>0</v>
      </c>
      <c r="F50" s="81">
        <v>0</v>
      </c>
      <c r="G50" s="81">
        <v>0</v>
      </c>
      <c r="H50" s="81">
        <v>0</v>
      </c>
      <c r="I50" s="82">
        <f>SUM(J50:K50)</f>
        <v>0</v>
      </c>
      <c r="J50" s="81">
        <v>0</v>
      </c>
      <c r="K50" s="81">
        <v>0</v>
      </c>
      <c r="L50" s="81">
        <v>0</v>
      </c>
      <c r="M50" s="81">
        <f>I50</f>
        <v>0</v>
      </c>
    </row>
    <row r="51" spans="1:14" s="21" customFormat="1" ht="11.4" thickTop="1" thickBot="1" x14ac:dyDescent="0.25">
      <c r="A51" s="133" t="s">
        <v>279</v>
      </c>
      <c r="B51" s="64">
        <v>2400</v>
      </c>
      <c r="C51" s="64">
        <v>260</v>
      </c>
      <c r="D51" s="325">
        <f>SUM(D52:D53)</f>
        <v>0</v>
      </c>
      <c r="E51" s="325">
        <f t="shared" ref="E51:M51" si="11">SUM(E52:E53)</f>
        <v>0</v>
      </c>
      <c r="F51" s="325">
        <f t="shared" si="11"/>
        <v>0</v>
      </c>
      <c r="G51" s="325">
        <f t="shared" si="11"/>
        <v>0</v>
      </c>
      <c r="H51" s="325">
        <f t="shared" si="11"/>
        <v>0</v>
      </c>
      <c r="I51" s="325">
        <f t="shared" si="11"/>
        <v>0</v>
      </c>
      <c r="J51" s="325">
        <f t="shared" si="11"/>
        <v>0</v>
      </c>
      <c r="K51" s="325">
        <f t="shared" si="11"/>
        <v>0</v>
      </c>
      <c r="L51" s="325">
        <f t="shared" si="11"/>
        <v>0</v>
      </c>
      <c r="M51" s="325">
        <f t="shared" si="11"/>
        <v>0</v>
      </c>
    </row>
    <row r="52" spans="1:14" s="21" customFormat="1" ht="12" thickTop="1" thickBot="1" x14ac:dyDescent="0.3">
      <c r="A52" s="134" t="s">
        <v>185</v>
      </c>
      <c r="B52" s="135">
        <v>2410</v>
      </c>
      <c r="C52" s="135">
        <v>270</v>
      </c>
      <c r="D52" s="351">
        <v>0</v>
      </c>
      <c r="E52" s="351">
        <v>0</v>
      </c>
      <c r="F52" s="351">
        <v>0</v>
      </c>
      <c r="G52" s="351">
        <v>0</v>
      </c>
      <c r="H52" s="351">
        <v>0</v>
      </c>
      <c r="I52" s="352">
        <f>SUM(J52:K52)</f>
        <v>0</v>
      </c>
      <c r="J52" s="351">
        <v>0</v>
      </c>
      <c r="K52" s="351">
        <v>0</v>
      </c>
      <c r="L52" s="351">
        <v>0</v>
      </c>
      <c r="M52" s="350">
        <f>I52</f>
        <v>0</v>
      </c>
    </row>
    <row r="53" spans="1:14" s="21" customFormat="1" ht="12" thickTop="1" thickBot="1" x14ac:dyDescent="0.3">
      <c r="A53" s="134" t="s">
        <v>186</v>
      </c>
      <c r="B53" s="135">
        <v>2420</v>
      </c>
      <c r="C53" s="135">
        <v>280</v>
      </c>
      <c r="D53" s="353">
        <v>0</v>
      </c>
      <c r="E53" s="353">
        <v>0</v>
      </c>
      <c r="F53" s="353">
        <v>0</v>
      </c>
      <c r="G53" s="353">
        <v>0</v>
      </c>
      <c r="H53" s="353">
        <v>0</v>
      </c>
      <c r="I53" s="352">
        <f>SUM(J53:K53)</f>
        <v>0</v>
      </c>
      <c r="J53" s="353">
        <v>0</v>
      </c>
      <c r="K53" s="353">
        <v>0</v>
      </c>
      <c r="L53" s="353">
        <v>0</v>
      </c>
      <c r="M53" s="350">
        <f>I53</f>
        <v>0</v>
      </c>
    </row>
    <row r="54" spans="1:14" s="21" customFormat="1" ht="11.4" thickTop="1" thickBot="1" x14ac:dyDescent="0.25">
      <c r="A54" s="133" t="s">
        <v>187</v>
      </c>
      <c r="B54" s="64">
        <v>2600</v>
      </c>
      <c r="C54" s="64">
        <v>290</v>
      </c>
      <c r="D54" s="325">
        <f>SUM(D55:D57)</f>
        <v>0</v>
      </c>
      <c r="E54" s="325">
        <f t="shared" ref="E54:M54" si="12">SUM(E55:E57)</f>
        <v>0</v>
      </c>
      <c r="F54" s="325">
        <f t="shared" si="12"/>
        <v>0</v>
      </c>
      <c r="G54" s="325">
        <f t="shared" si="12"/>
        <v>0</v>
      </c>
      <c r="H54" s="325">
        <f t="shared" si="12"/>
        <v>0</v>
      </c>
      <c r="I54" s="325">
        <f t="shared" si="12"/>
        <v>0</v>
      </c>
      <c r="J54" s="325">
        <f t="shared" si="12"/>
        <v>0</v>
      </c>
      <c r="K54" s="325">
        <f t="shared" si="12"/>
        <v>0</v>
      </c>
      <c r="L54" s="325">
        <f t="shared" si="12"/>
        <v>0</v>
      </c>
      <c r="M54" s="325">
        <f t="shared" si="12"/>
        <v>0</v>
      </c>
    </row>
    <row r="55" spans="1:14" s="21" customFormat="1" ht="12" thickTop="1" thickBot="1" x14ac:dyDescent="0.3">
      <c r="A55" s="137" t="s">
        <v>188</v>
      </c>
      <c r="B55" s="135">
        <v>2610</v>
      </c>
      <c r="C55" s="135">
        <v>300</v>
      </c>
      <c r="D55" s="351">
        <v>0</v>
      </c>
      <c r="E55" s="351">
        <v>0</v>
      </c>
      <c r="F55" s="351">
        <v>0</v>
      </c>
      <c r="G55" s="351">
        <v>0</v>
      </c>
      <c r="H55" s="351">
        <v>0</v>
      </c>
      <c r="I55" s="352">
        <f>SUM(J55:K55)</f>
        <v>0</v>
      </c>
      <c r="J55" s="351">
        <v>0</v>
      </c>
      <c r="K55" s="351">
        <v>0</v>
      </c>
      <c r="L55" s="351">
        <v>0</v>
      </c>
      <c r="M55" s="350">
        <f>I55</f>
        <v>0</v>
      </c>
    </row>
    <row r="56" spans="1:14" s="21" customFormat="1" ht="12" thickTop="1" thickBot="1" x14ac:dyDescent="0.3">
      <c r="A56" s="137" t="s">
        <v>189</v>
      </c>
      <c r="B56" s="135">
        <v>2620</v>
      </c>
      <c r="C56" s="135">
        <v>310</v>
      </c>
      <c r="D56" s="351">
        <v>0</v>
      </c>
      <c r="E56" s="351">
        <v>0</v>
      </c>
      <c r="F56" s="351">
        <v>0</v>
      </c>
      <c r="G56" s="351">
        <v>0</v>
      </c>
      <c r="H56" s="351">
        <v>0</v>
      </c>
      <c r="I56" s="352">
        <f>SUM(J56:K56)</f>
        <v>0</v>
      </c>
      <c r="J56" s="351">
        <v>0</v>
      </c>
      <c r="K56" s="351">
        <v>0</v>
      </c>
      <c r="L56" s="351">
        <v>0</v>
      </c>
      <c r="M56" s="350">
        <f>I56</f>
        <v>0</v>
      </c>
    </row>
    <row r="57" spans="1:14" s="21" customFormat="1" ht="12" thickTop="1" thickBot="1" x14ac:dyDescent="0.3">
      <c r="A57" s="134" t="s">
        <v>190</v>
      </c>
      <c r="B57" s="135">
        <v>2630</v>
      </c>
      <c r="C57" s="135">
        <v>320</v>
      </c>
      <c r="D57" s="351">
        <v>0</v>
      </c>
      <c r="E57" s="351">
        <v>0</v>
      </c>
      <c r="F57" s="351">
        <v>0</v>
      </c>
      <c r="G57" s="351">
        <v>0</v>
      </c>
      <c r="H57" s="351">
        <v>0</v>
      </c>
      <c r="I57" s="352">
        <f>SUM(J57:K57)</f>
        <v>0</v>
      </c>
      <c r="J57" s="351">
        <v>0</v>
      </c>
      <c r="K57" s="351">
        <v>0</v>
      </c>
      <c r="L57" s="351">
        <v>0</v>
      </c>
      <c r="M57" s="350">
        <f>I57</f>
        <v>0</v>
      </c>
    </row>
    <row r="58" spans="1:14" s="21" customFormat="1" ht="11.4" thickTop="1" thickBot="1" x14ac:dyDescent="0.25">
      <c r="A58" s="138" t="s">
        <v>191</v>
      </c>
      <c r="B58" s="64">
        <v>2700</v>
      </c>
      <c r="C58" s="64">
        <v>330</v>
      </c>
      <c r="D58" s="325">
        <f>SUM(D59:D61)</f>
        <v>0</v>
      </c>
      <c r="E58" s="325">
        <f t="shared" ref="E58:M58" si="13">SUM(E59:E61)</f>
        <v>0</v>
      </c>
      <c r="F58" s="325">
        <f t="shared" si="13"/>
        <v>0</v>
      </c>
      <c r="G58" s="325">
        <f t="shared" si="13"/>
        <v>0</v>
      </c>
      <c r="H58" s="325">
        <f t="shared" si="13"/>
        <v>0</v>
      </c>
      <c r="I58" s="325">
        <f t="shared" si="13"/>
        <v>0</v>
      </c>
      <c r="J58" s="325">
        <f t="shared" si="13"/>
        <v>0</v>
      </c>
      <c r="K58" s="325">
        <f t="shared" si="13"/>
        <v>0</v>
      </c>
      <c r="L58" s="325">
        <f t="shared" si="13"/>
        <v>0</v>
      </c>
      <c r="M58" s="325">
        <f t="shared" si="13"/>
        <v>0</v>
      </c>
    </row>
    <row r="59" spans="1:14" s="21" customFormat="1" ht="12" thickTop="1" thickBot="1" x14ac:dyDescent="0.3">
      <c r="A59" s="137" t="s">
        <v>192</v>
      </c>
      <c r="B59" s="135">
        <v>2710</v>
      </c>
      <c r="C59" s="135">
        <v>340</v>
      </c>
      <c r="D59" s="351">
        <v>0</v>
      </c>
      <c r="E59" s="351">
        <v>0</v>
      </c>
      <c r="F59" s="351">
        <v>0</v>
      </c>
      <c r="G59" s="351">
        <v>0</v>
      </c>
      <c r="H59" s="351">
        <v>0</v>
      </c>
      <c r="I59" s="352">
        <f>SUM(J59:K59)</f>
        <v>0</v>
      </c>
      <c r="J59" s="351">
        <v>0</v>
      </c>
      <c r="K59" s="351">
        <v>0</v>
      </c>
      <c r="L59" s="351">
        <v>0</v>
      </c>
      <c r="M59" s="350">
        <f>I59</f>
        <v>0</v>
      </c>
      <c r="N59" s="354"/>
    </row>
    <row r="60" spans="1:14" s="21" customFormat="1" ht="12" thickTop="1" thickBot="1" x14ac:dyDescent="0.3">
      <c r="A60" s="137" t="s">
        <v>193</v>
      </c>
      <c r="B60" s="135">
        <v>2720</v>
      </c>
      <c r="C60" s="135">
        <v>350</v>
      </c>
      <c r="D60" s="351">
        <v>0</v>
      </c>
      <c r="E60" s="351">
        <v>0</v>
      </c>
      <c r="F60" s="351">
        <v>0</v>
      </c>
      <c r="G60" s="351">
        <v>0</v>
      </c>
      <c r="H60" s="351">
        <v>0</v>
      </c>
      <c r="I60" s="352">
        <f>SUM(J60:K60)</f>
        <v>0</v>
      </c>
      <c r="J60" s="351">
        <v>0</v>
      </c>
      <c r="K60" s="351">
        <v>0</v>
      </c>
      <c r="L60" s="351">
        <v>0</v>
      </c>
      <c r="M60" s="350">
        <f>I60</f>
        <v>0</v>
      </c>
    </row>
    <row r="61" spans="1:14" s="21" customFormat="1" ht="12" thickTop="1" thickBot="1" x14ac:dyDescent="0.3">
      <c r="A61" s="137" t="s">
        <v>194</v>
      </c>
      <c r="B61" s="135">
        <v>2730</v>
      </c>
      <c r="C61" s="135">
        <v>360</v>
      </c>
      <c r="D61" s="351">
        <v>0</v>
      </c>
      <c r="E61" s="351">
        <v>0</v>
      </c>
      <c r="F61" s="351">
        <v>0</v>
      </c>
      <c r="G61" s="351">
        <v>0</v>
      </c>
      <c r="H61" s="351">
        <v>0</v>
      </c>
      <c r="I61" s="352">
        <f>SUM(J61:K61)</f>
        <v>0</v>
      </c>
      <c r="J61" s="351">
        <v>0</v>
      </c>
      <c r="K61" s="351">
        <v>0</v>
      </c>
      <c r="L61" s="351">
        <v>0</v>
      </c>
      <c r="M61" s="350">
        <f>I61</f>
        <v>0</v>
      </c>
      <c r="N61" s="114"/>
    </row>
    <row r="62" spans="1:14" s="21" customFormat="1" ht="11.4" thickTop="1" thickBot="1" x14ac:dyDescent="0.25">
      <c r="A62" s="138" t="s">
        <v>195</v>
      </c>
      <c r="B62" s="64">
        <v>2800</v>
      </c>
      <c r="C62" s="64">
        <v>370</v>
      </c>
      <c r="D62" s="351">
        <v>0</v>
      </c>
      <c r="E62" s="351">
        <v>0</v>
      </c>
      <c r="F62" s="351">
        <v>0</v>
      </c>
      <c r="G62" s="351">
        <v>0</v>
      </c>
      <c r="H62" s="351">
        <v>0</v>
      </c>
      <c r="I62" s="325">
        <f>SUM(J62:K62)</f>
        <v>0</v>
      </c>
      <c r="J62" s="348">
        <v>0</v>
      </c>
      <c r="K62" s="348">
        <v>0</v>
      </c>
      <c r="L62" s="348">
        <v>0</v>
      </c>
      <c r="M62" s="325">
        <f>I62</f>
        <v>0</v>
      </c>
    </row>
    <row r="63" spans="1:14" s="21" customFormat="1" ht="12.6" thickTop="1" thickBot="1" x14ac:dyDescent="0.25">
      <c r="A63" s="68" t="s">
        <v>280</v>
      </c>
      <c r="B63" s="68">
        <v>3000</v>
      </c>
      <c r="C63" s="68">
        <v>380</v>
      </c>
      <c r="D63" s="350">
        <f>D64+D78</f>
        <v>0</v>
      </c>
      <c r="E63" s="350">
        <f t="shared" ref="E63:M63" si="14">E64+E78</f>
        <v>0</v>
      </c>
      <c r="F63" s="350">
        <f t="shared" si="14"/>
        <v>0</v>
      </c>
      <c r="G63" s="350">
        <f t="shared" si="14"/>
        <v>0</v>
      </c>
      <c r="H63" s="350">
        <f t="shared" si="14"/>
        <v>0</v>
      </c>
      <c r="I63" s="350">
        <f t="shared" si="14"/>
        <v>0</v>
      </c>
      <c r="J63" s="350">
        <f t="shared" si="14"/>
        <v>0</v>
      </c>
      <c r="K63" s="350">
        <f t="shared" si="14"/>
        <v>0</v>
      </c>
      <c r="L63" s="350">
        <f t="shared" si="14"/>
        <v>0</v>
      </c>
      <c r="M63" s="350">
        <f t="shared" si="14"/>
        <v>0</v>
      </c>
    </row>
    <row r="64" spans="1:14" s="21" customFormat="1" ht="11.25" customHeight="1" thickTop="1" thickBot="1" x14ac:dyDescent="0.25">
      <c r="A64" s="133" t="s">
        <v>281</v>
      </c>
      <c r="B64" s="64">
        <v>3100</v>
      </c>
      <c r="C64" s="64">
        <v>390</v>
      </c>
      <c r="D64" s="350">
        <f>D65+D66+D69+D72+D76+D77</f>
        <v>0</v>
      </c>
      <c r="E64" s="350">
        <f t="shared" ref="E64:M64" si="15">E65+E66+E69+E72+E76+E77</f>
        <v>0</v>
      </c>
      <c r="F64" s="350">
        <f t="shared" si="15"/>
        <v>0</v>
      </c>
      <c r="G64" s="350">
        <f t="shared" si="15"/>
        <v>0</v>
      </c>
      <c r="H64" s="350">
        <f t="shared" si="15"/>
        <v>0</v>
      </c>
      <c r="I64" s="350">
        <f t="shared" si="15"/>
        <v>0</v>
      </c>
      <c r="J64" s="350">
        <f t="shared" si="15"/>
        <v>0</v>
      </c>
      <c r="K64" s="350">
        <f t="shared" si="15"/>
        <v>0</v>
      </c>
      <c r="L64" s="350">
        <f t="shared" si="15"/>
        <v>0</v>
      </c>
      <c r="M64" s="350">
        <f t="shared" si="15"/>
        <v>0</v>
      </c>
    </row>
    <row r="65" spans="1:13" s="21" customFormat="1" ht="11.4" thickTop="1" thickBot="1" x14ac:dyDescent="0.25">
      <c r="A65" s="137" t="s">
        <v>198</v>
      </c>
      <c r="B65" s="135">
        <v>3110</v>
      </c>
      <c r="C65" s="135">
        <v>400</v>
      </c>
      <c r="D65" s="351">
        <v>0</v>
      </c>
      <c r="E65" s="351">
        <v>0</v>
      </c>
      <c r="F65" s="351">
        <v>0</v>
      </c>
      <c r="G65" s="351">
        <v>0</v>
      </c>
      <c r="H65" s="351">
        <v>0</v>
      </c>
      <c r="I65" s="325">
        <f>SUM(J65:K65)</f>
        <v>0</v>
      </c>
      <c r="J65" s="351">
        <v>0</v>
      </c>
      <c r="K65" s="351">
        <v>0</v>
      </c>
      <c r="L65" s="351">
        <v>0</v>
      </c>
      <c r="M65" s="325">
        <f>I65</f>
        <v>0</v>
      </c>
    </row>
    <row r="66" spans="1:13" s="21" customFormat="1" ht="11.4" thickTop="1" thickBot="1" x14ac:dyDescent="0.25">
      <c r="A66" s="134" t="s">
        <v>199</v>
      </c>
      <c r="B66" s="135">
        <v>3120</v>
      </c>
      <c r="C66" s="135">
        <v>410</v>
      </c>
      <c r="D66" s="350">
        <f>SUM(D67:D68)</f>
        <v>0</v>
      </c>
      <c r="E66" s="350">
        <f t="shared" ref="E66:M66" si="16">SUM(E67:E68)</f>
        <v>0</v>
      </c>
      <c r="F66" s="350">
        <f t="shared" si="16"/>
        <v>0</v>
      </c>
      <c r="G66" s="350">
        <f t="shared" si="16"/>
        <v>0</v>
      </c>
      <c r="H66" s="350">
        <f t="shared" si="16"/>
        <v>0</v>
      </c>
      <c r="I66" s="350">
        <f t="shared" si="16"/>
        <v>0</v>
      </c>
      <c r="J66" s="350">
        <f t="shared" si="16"/>
        <v>0</v>
      </c>
      <c r="K66" s="350">
        <f t="shared" si="16"/>
        <v>0</v>
      </c>
      <c r="L66" s="350">
        <f t="shared" si="16"/>
        <v>0</v>
      </c>
      <c r="M66" s="350">
        <f t="shared" si="16"/>
        <v>0</v>
      </c>
    </row>
    <row r="67" spans="1:13" s="21" customFormat="1" ht="11.4" thickTop="1" thickBot="1" x14ac:dyDescent="0.25">
      <c r="A67" s="136" t="s">
        <v>282</v>
      </c>
      <c r="B67" s="125">
        <v>3121</v>
      </c>
      <c r="C67" s="125">
        <v>420</v>
      </c>
      <c r="D67" s="351">
        <v>0</v>
      </c>
      <c r="E67" s="351">
        <v>0</v>
      </c>
      <c r="F67" s="351">
        <v>0</v>
      </c>
      <c r="G67" s="351">
        <v>0</v>
      </c>
      <c r="H67" s="351">
        <v>0</v>
      </c>
      <c r="I67" s="325">
        <f>SUM(J67:K67)</f>
        <v>0</v>
      </c>
      <c r="J67" s="351">
        <v>0</v>
      </c>
      <c r="K67" s="351">
        <v>0</v>
      </c>
      <c r="L67" s="351">
        <v>0</v>
      </c>
      <c r="M67" s="325">
        <f>I67</f>
        <v>0</v>
      </c>
    </row>
    <row r="68" spans="1:13" s="21" customFormat="1" ht="11.4" thickTop="1" thickBot="1" x14ac:dyDescent="0.25">
      <c r="A68" s="136" t="s">
        <v>283</v>
      </c>
      <c r="B68" s="125">
        <v>3122</v>
      </c>
      <c r="C68" s="125">
        <v>430</v>
      </c>
      <c r="D68" s="351">
        <v>0</v>
      </c>
      <c r="E68" s="351">
        <v>0</v>
      </c>
      <c r="F68" s="351">
        <v>0</v>
      </c>
      <c r="G68" s="351">
        <v>0</v>
      </c>
      <c r="H68" s="351">
        <v>0</v>
      </c>
      <c r="I68" s="325">
        <f>SUM(J68:K68)</f>
        <v>0</v>
      </c>
      <c r="J68" s="351">
        <v>0</v>
      </c>
      <c r="K68" s="351">
        <v>0</v>
      </c>
      <c r="L68" s="351">
        <v>0</v>
      </c>
      <c r="M68" s="325">
        <f>I68</f>
        <v>0</v>
      </c>
    </row>
    <row r="69" spans="1:13" s="21" customFormat="1" ht="11.4" thickTop="1" thickBot="1" x14ac:dyDescent="0.25">
      <c r="A69" s="134" t="s">
        <v>202</v>
      </c>
      <c r="B69" s="135">
        <v>3130</v>
      </c>
      <c r="C69" s="135">
        <v>440</v>
      </c>
      <c r="D69" s="350">
        <f>SUM(D70:D71)</f>
        <v>0</v>
      </c>
      <c r="E69" s="350">
        <f t="shared" ref="E69:M69" si="17">SUM(E70:E71)</f>
        <v>0</v>
      </c>
      <c r="F69" s="350">
        <f t="shared" si="17"/>
        <v>0</v>
      </c>
      <c r="G69" s="350">
        <f t="shared" si="17"/>
        <v>0</v>
      </c>
      <c r="H69" s="350">
        <f t="shared" si="17"/>
        <v>0</v>
      </c>
      <c r="I69" s="350">
        <f t="shared" si="17"/>
        <v>0</v>
      </c>
      <c r="J69" s="350">
        <f t="shared" si="17"/>
        <v>0</v>
      </c>
      <c r="K69" s="350">
        <f t="shared" si="17"/>
        <v>0</v>
      </c>
      <c r="L69" s="350">
        <f t="shared" si="17"/>
        <v>0</v>
      </c>
      <c r="M69" s="350">
        <f t="shared" si="17"/>
        <v>0</v>
      </c>
    </row>
    <row r="70" spans="1:13" s="21" customFormat="1" ht="11.4" thickTop="1" thickBot="1" x14ac:dyDescent="0.25">
      <c r="A70" s="136" t="s">
        <v>203</v>
      </c>
      <c r="B70" s="125">
        <v>3131</v>
      </c>
      <c r="C70" s="125">
        <v>450</v>
      </c>
      <c r="D70" s="351">
        <v>0</v>
      </c>
      <c r="E70" s="351">
        <v>0</v>
      </c>
      <c r="F70" s="351">
        <v>0</v>
      </c>
      <c r="G70" s="351">
        <v>0</v>
      </c>
      <c r="H70" s="351">
        <v>0</v>
      </c>
      <c r="I70" s="325">
        <f>SUM(J70:K70)</f>
        <v>0</v>
      </c>
      <c r="J70" s="351">
        <v>0</v>
      </c>
      <c r="K70" s="351">
        <v>0</v>
      </c>
      <c r="L70" s="351">
        <v>0</v>
      </c>
      <c r="M70" s="325">
        <f>I70</f>
        <v>0</v>
      </c>
    </row>
    <row r="71" spans="1:13" s="21" customFormat="1" ht="11.4" thickTop="1" thickBot="1" x14ac:dyDescent="0.25">
      <c r="A71" s="136" t="s">
        <v>204</v>
      </c>
      <c r="B71" s="125">
        <v>3132</v>
      </c>
      <c r="C71" s="125">
        <v>460</v>
      </c>
      <c r="D71" s="351">
        <v>0</v>
      </c>
      <c r="E71" s="351">
        <v>0</v>
      </c>
      <c r="F71" s="351">
        <v>0</v>
      </c>
      <c r="G71" s="351">
        <v>0</v>
      </c>
      <c r="H71" s="351">
        <v>0</v>
      </c>
      <c r="I71" s="325">
        <f>SUM(J71:K71)</f>
        <v>0</v>
      </c>
      <c r="J71" s="351">
        <v>0</v>
      </c>
      <c r="K71" s="351">
        <v>0</v>
      </c>
      <c r="L71" s="351">
        <v>0</v>
      </c>
      <c r="M71" s="325">
        <f>I71</f>
        <v>0</v>
      </c>
    </row>
    <row r="72" spans="1:13" s="21" customFormat="1" ht="11.4" thickTop="1" thickBot="1" x14ac:dyDescent="0.25">
      <c r="A72" s="134" t="s">
        <v>205</v>
      </c>
      <c r="B72" s="135">
        <v>3140</v>
      </c>
      <c r="C72" s="135">
        <v>470</v>
      </c>
      <c r="D72" s="350">
        <f>SUM(D73:D75)</f>
        <v>0</v>
      </c>
      <c r="E72" s="350">
        <f t="shared" ref="E72:M72" si="18">SUM(E73:E75)</f>
        <v>0</v>
      </c>
      <c r="F72" s="350">
        <f t="shared" si="18"/>
        <v>0</v>
      </c>
      <c r="G72" s="350">
        <f t="shared" si="18"/>
        <v>0</v>
      </c>
      <c r="H72" s="350">
        <f t="shared" si="18"/>
        <v>0</v>
      </c>
      <c r="I72" s="350">
        <f t="shared" si="18"/>
        <v>0</v>
      </c>
      <c r="J72" s="350">
        <f t="shared" si="18"/>
        <v>0</v>
      </c>
      <c r="K72" s="350">
        <f t="shared" si="18"/>
        <v>0</v>
      </c>
      <c r="L72" s="350">
        <f t="shared" si="18"/>
        <v>0</v>
      </c>
      <c r="M72" s="350">
        <f t="shared" si="18"/>
        <v>0</v>
      </c>
    </row>
    <row r="73" spans="1:13" s="21" customFormat="1" ht="12.6" thickTop="1" thickBot="1" x14ac:dyDescent="0.25">
      <c r="A73" s="219" t="s">
        <v>206</v>
      </c>
      <c r="B73" s="125">
        <v>3141</v>
      </c>
      <c r="C73" s="125">
        <v>480</v>
      </c>
      <c r="D73" s="351">
        <v>0</v>
      </c>
      <c r="E73" s="351">
        <v>0</v>
      </c>
      <c r="F73" s="351">
        <v>0</v>
      </c>
      <c r="G73" s="351">
        <v>0</v>
      </c>
      <c r="H73" s="351">
        <v>0</v>
      </c>
      <c r="I73" s="325">
        <f>SUM(J73:K73)</f>
        <v>0</v>
      </c>
      <c r="J73" s="351">
        <v>0</v>
      </c>
      <c r="K73" s="351">
        <v>0</v>
      </c>
      <c r="L73" s="351">
        <v>0</v>
      </c>
      <c r="M73" s="325">
        <f>I73</f>
        <v>0</v>
      </c>
    </row>
    <row r="74" spans="1:13" s="21" customFormat="1" ht="12.6" thickTop="1" thickBot="1" x14ac:dyDescent="0.25">
      <c r="A74" s="219" t="s">
        <v>284</v>
      </c>
      <c r="B74" s="125">
        <v>3142</v>
      </c>
      <c r="C74" s="125">
        <v>490</v>
      </c>
      <c r="D74" s="351">
        <v>0</v>
      </c>
      <c r="E74" s="351">
        <v>0</v>
      </c>
      <c r="F74" s="351">
        <v>0</v>
      </c>
      <c r="G74" s="351">
        <v>0</v>
      </c>
      <c r="H74" s="351">
        <v>0</v>
      </c>
      <c r="I74" s="325">
        <f>SUM(J74:K74)</f>
        <v>0</v>
      </c>
      <c r="J74" s="351">
        <v>0</v>
      </c>
      <c r="K74" s="351">
        <v>0</v>
      </c>
      <c r="L74" s="351">
        <v>0</v>
      </c>
      <c r="M74" s="325">
        <f>I74</f>
        <v>0</v>
      </c>
    </row>
    <row r="75" spans="1:13" s="21" customFormat="1" ht="12.6" thickTop="1" thickBot="1" x14ac:dyDescent="0.25">
      <c r="A75" s="219" t="s">
        <v>208</v>
      </c>
      <c r="B75" s="125">
        <v>3143</v>
      </c>
      <c r="C75" s="125">
        <v>500</v>
      </c>
      <c r="D75" s="351">
        <v>0</v>
      </c>
      <c r="E75" s="351">
        <v>0</v>
      </c>
      <c r="F75" s="351">
        <v>0</v>
      </c>
      <c r="G75" s="351">
        <v>0</v>
      </c>
      <c r="H75" s="351">
        <v>0</v>
      </c>
      <c r="I75" s="325">
        <f>SUM(J75:K75)</f>
        <v>0</v>
      </c>
      <c r="J75" s="351">
        <v>0</v>
      </c>
      <c r="K75" s="351">
        <v>0</v>
      </c>
      <c r="L75" s="351">
        <v>0</v>
      </c>
      <c r="M75" s="325">
        <f>I75</f>
        <v>0</v>
      </c>
    </row>
    <row r="76" spans="1:13" s="21" customFormat="1" ht="11.4" thickTop="1" thickBot="1" x14ac:dyDescent="0.25">
      <c r="A76" s="134" t="s">
        <v>209</v>
      </c>
      <c r="B76" s="135">
        <v>3150</v>
      </c>
      <c r="C76" s="135">
        <v>510</v>
      </c>
      <c r="D76" s="351">
        <v>0</v>
      </c>
      <c r="E76" s="351">
        <v>0</v>
      </c>
      <c r="F76" s="351">
        <v>0</v>
      </c>
      <c r="G76" s="351">
        <v>0</v>
      </c>
      <c r="H76" s="351">
        <v>0</v>
      </c>
      <c r="I76" s="325">
        <f>SUM(J76:K76)</f>
        <v>0</v>
      </c>
      <c r="J76" s="351">
        <v>0</v>
      </c>
      <c r="K76" s="351">
        <v>0</v>
      </c>
      <c r="L76" s="351">
        <v>0</v>
      </c>
      <c r="M76" s="325">
        <f>I76</f>
        <v>0</v>
      </c>
    </row>
    <row r="77" spans="1:13" s="21" customFormat="1" ht="11.4" thickTop="1" thickBot="1" x14ac:dyDescent="0.25">
      <c r="A77" s="134" t="s">
        <v>210</v>
      </c>
      <c r="B77" s="135">
        <v>3160</v>
      </c>
      <c r="C77" s="135">
        <v>520</v>
      </c>
      <c r="D77" s="351">
        <v>0</v>
      </c>
      <c r="E77" s="351">
        <v>0</v>
      </c>
      <c r="F77" s="351">
        <v>0</v>
      </c>
      <c r="G77" s="351">
        <v>0</v>
      </c>
      <c r="H77" s="351">
        <v>0</v>
      </c>
      <c r="I77" s="325">
        <f>SUM(J77:K77)</f>
        <v>0</v>
      </c>
      <c r="J77" s="351">
        <v>0</v>
      </c>
      <c r="K77" s="351">
        <v>0</v>
      </c>
      <c r="L77" s="351">
        <v>0</v>
      </c>
      <c r="M77" s="325">
        <f>I77</f>
        <v>0</v>
      </c>
    </row>
    <row r="78" spans="1:13" s="21" customFormat="1" ht="12" customHeight="1" thickTop="1" thickBot="1" x14ac:dyDescent="0.25">
      <c r="A78" s="133" t="s">
        <v>211</v>
      </c>
      <c r="B78" s="64">
        <v>3200</v>
      </c>
      <c r="C78" s="64">
        <v>530</v>
      </c>
      <c r="D78" s="350">
        <f>SUM(D79:D82)</f>
        <v>0</v>
      </c>
      <c r="E78" s="350">
        <f t="shared" ref="E78:M78" si="19">SUM(E79:E82)</f>
        <v>0</v>
      </c>
      <c r="F78" s="350">
        <f t="shared" si="19"/>
        <v>0</v>
      </c>
      <c r="G78" s="350">
        <f t="shared" si="19"/>
        <v>0</v>
      </c>
      <c r="H78" s="350">
        <f t="shared" si="19"/>
        <v>0</v>
      </c>
      <c r="I78" s="350">
        <f t="shared" si="19"/>
        <v>0</v>
      </c>
      <c r="J78" s="350">
        <f t="shared" si="19"/>
        <v>0</v>
      </c>
      <c r="K78" s="350">
        <f t="shared" si="19"/>
        <v>0</v>
      </c>
      <c r="L78" s="350">
        <f t="shared" si="19"/>
        <v>0</v>
      </c>
      <c r="M78" s="350">
        <f t="shared" si="19"/>
        <v>0</v>
      </c>
    </row>
    <row r="79" spans="1:13" s="21" customFormat="1" ht="11.4" thickTop="1" thickBot="1" x14ac:dyDescent="0.25">
      <c r="A79" s="137" t="s">
        <v>285</v>
      </c>
      <c r="B79" s="135">
        <v>3210</v>
      </c>
      <c r="C79" s="135">
        <v>540</v>
      </c>
      <c r="D79" s="351">
        <v>0</v>
      </c>
      <c r="E79" s="351">
        <v>0</v>
      </c>
      <c r="F79" s="351">
        <v>0</v>
      </c>
      <c r="G79" s="351">
        <v>0</v>
      </c>
      <c r="H79" s="351">
        <v>0</v>
      </c>
      <c r="I79" s="325">
        <f>SUM(J79:K79)</f>
        <v>0</v>
      </c>
      <c r="J79" s="351">
        <v>0</v>
      </c>
      <c r="K79" s="351">
        <v>0</v>
      </c>
      <c r="L79" s="351">
        <v>0</v>
      </c>
      <c r="M79" s="325">
        <f>I79</f>
        <v>0</v>
      </c>
    </row>
    <row r="80" spans="1:13" s="21" customFormat="1" ht="11.4" thickTop="1" thickBot="1" x14ac:dyDescent="0.25">
      <c r="A80" s="137" t="s">
        <v>213</v>
      </c>
      <c r="B80" s="135">
        <v>3220</v>
      </c>
      <c r="C80" s="135">
        <v>550</v>
      </c>
      <c r="D80" s="351">
        <v>0</v>
      </c>
      <c r="E80" s="351">
        <v>0</v>
      </c>
      <c r="F80" s="351">
        <v>0</v>
      </c>
      <c r="G80" s="351">
        <v>0</v>
      </c>
      <c r="H80" s="351">
        <v>0</v>
      </c>
      <c r="I80" s="325">
        <f>SUM(J80:K80)</f>
        <v>0</v>
      </c>
      <c r="J80" s="351">
        <v>0</v>
      </c>
      <c r="K80" s="351">
        <v>0</v>
      </c>
      <c r="L80" s="351">
        <v>0</v>
      </c>
      <c r="M80" s="325">
        <f>I80</f>
        <v>0</v>
      </c>
    </row>
    <row r="81" spans="1:13" s="21" customFormat="1" ht="12.75" customHeight="1" thickTop="1" thickBot="1" x14ac:dyDescent="0.25">
      <c r="A81" s="134" t="s">
        <v>214</v>
      </c>
      <c r="B81" s="135">
        <v>3230</v>
      </c>
      <c r="C81" s="135">
        <v>560</v>
      </c>
      <c r="D81" s="351">
        <v>0</v>
      </c>
      <c r="E81" s="351">
        <v>0</v>
      </c>
      <c r="F81" s="351">
        <v>0</v>
      </c>
      <c r="G81" s="351">
        <v>0</v>
      </c>
      <c r="H81" s="351">
        <v>0</v>
      </c>
      <c r="I81" s="325">
        <f>SUM(J81:K81)</f>
        <v>0</v>
      </c>
      <c r="J81" s="351">
        <v>0</v>
      </c>
      <c r="K81" s="351">
        <v>0</v>
      </c>
      <c r="L81" s="351">
        <v>0</v>
      </c>
      <c r="M81" s="325">
        <f>I81</f>
        <v>0</v>
      </c>
    </row>
    <row r="82" spans="1:13" s="21" customFormat="1" ht="11.4" thickTop="1" thickBot="1" x14ac:dyDescent="0.25">
      <c r="A82" s="134" t="s">
        <v>215</v>
      </c>
      <c r="B82" s="135">
        <v>3240</v>
      </c>
      <c r="C82" s="135">
        <v>570</v>
      </c>
      <c r="D82" s="351">
        <v>0</v>
      </c>
      <c r="E82" s="351">
        <v>0</v>
      </c>
      <c r="F82" s="351">
        <v>0</v>
      </c>
      <c r="G82" s="351">
        <v>0</v>
      </c>
      <c r="H82" s="351">
        <v>0</v>
      </c>
      <c r="I82" s="325">
        <f>SUM(J82:K82)</f>
        <v>0</v>
      </c>
      <c r="J82" s="351">
        <v>0</v>
      </c>
      <c r="K82" s="351">
        <v>0</v>
      </c>
      <c r="L82" s="351">
        <v>0</v>
      </c>
      <c r="M82" s="325">
        <f>I82</f>
        <v>0</v>
      </c>
    </row>
    <row r="83" spans="1:13" ht="6" hidden="1" customHeight="1" x14ac:dyDescent="0.25"/>
    <row r="84" spans="1:13" ht="14.25" customHeight="1" thickTop="1" x14ac:dyDescent="0.25">
      <c r="A84" s="330" t="s">
        <v>286</v>
      </c>
      <c r="B84" s="331"/>
      <c r="C84" s="331"/>
      <c r="D84" s="331"/>
    </row>
    <row r="85" spans="1:13" x14ac:dyDescent="0.25">
      <c r="A85" s="9" t="str">
        <f>[2]ЗАПОЛНИТЬ!F30</f>
        <v xml:space="preserve">Керівник </v>
      </c>
      <c r="C85" s="9"/>
      <c r="D85" s="9"/>
      <c r="E85" s="9"/>
      <c r="F85" s="9"/>
      <c r="G85" s="230"/>
      <c r="H85" s="230"/>
      <c r="J85" s="87" t="str">
        <f>[2]ЗАПОЛНИТЬ!F26</f>
        <v>Л.О.Темченко</v>
      </c>
      <c r="K85" s="87"/>
      <c r="L85" s="87"/>
    </row>
    <row r="86" spans="1:13" x14ac:dyDescent="0.25">
      <c r="A86" s="9"/>
      <c r="C86" s="9"/>
      <c r="D86" s="9"/>
      <c r="E86" s="9"/>
      <c r="F86" s="9"/>
      <c r="G86" s="231" t="s">
        <v>115</v>
      </c>
      <c r="H86" s="231"/>
      <c r="J86" s="189" t="s">
        <v>116</v>
      </c>
      <c r="K86" s="189"/>
    </row>
    <row r="87" spans="1:13" x14ac:dyDescent="0.25">
      <c r="A87" s="9" t="str">
        <f>[2]ЗАПОЛНИТЬ!F31</f>
        <v>Головний бухгалтер</v>
      </c>
      <c r="C87" s="9"/>
      <c r="D87" s="9"/>
      <c r="E87" s="9"/>
      <c r="F87" s="9"/>
      <c r="G87" s="230"/>
      <c r="H87" s="230"/>
      <c r="J87" s="87" t="str">
        <f>[2]ЗАПОЛНИТЬ!F28</f>
        <v>А.М.Трусевич</v>
      </c>
      <c r="K87" s="87"/>
      <c r="L87" s="87"/>
    </row>
    <row r="88" spans="1:13" x14ac:dyDescent="0.25">
      <c r="A88" s="1" t="str">
        <f>[2]ЗАПОЛНИТЬ!C19</f>
        <v>"11" квітня 2016 року</v>
      </c>
      <c r="C88" s="9"/>
      <c r="D88" s="9"/>
      <c r="E88" s="9"/>
      <c r="F88" s="9"/>
      <c r="G88" s="231" t="s">
        <v>115</v>
      </c>
      <c r="H88" s="231"/>
      <c r="J88" s="189" t="s">
        <v>116</v>
      </c>
      <c r="K88" s="189"/>
      <c r="L88" s="355"/>
    </row>
    <row r="89" spans="1:13" x14ac:dyDescent="0.25">
      <c r="A89" s="21" t="s">
        <v>287</v>
      </c>
    </row>
  </sheetData>
  <mergeCells count="43">
    <mergeCell ref="G87:H87"/>
    <mergeCell ref="J87:L87"/>
    <mergeCell ref="G88:H88"/>
    <mergeCell ref="J88:K88"/>
    <mergeCell ref="K22:K24"/>
    <mergeCell ref="A84:D84"/>
    <mergeCell ref="G85:H85"/>
    <mergeCell ref="J85:L85"/>
    <mergeCell ref="G86:H86"/>
    <mergeCell ref="J86:K86"/>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6640625" style="1" customWidth="1"/>
    <col min="2" max="2" width="4.6640625" style="1" customWidth="1"/>
    <col min="3" max="3" width="3.88671875" style="1" customWidth="1"/>
    <col min="4" max="4" width="7.5546875" style="1" customWidth="1"/>
    <col min="5" max="5" width="9.109375" style="1"/>
    <col min="6" max="6" width="8.109375" style="1" customWidth="1"/>
    <col min="7" max="7" width="7.44140625" style="1" customWidth="1"/>
    <col min="8" max="8" width="8.88671875" style="1" customWidth="1"/>
    <col min="9" max="9" width="8.5546875" style="1" customWidth="1"/>
    <col min="10" max="10" width="8.109375" style="1" customWidth="1"/>
    <col min="11" max="11" width="9.44140625" style="1" customWidth="1"/>
    <col min="12" max="12" width="6.6640625" style="1" customWidth="1"/>
    <col min="13" max="13" width="11.44140625" style="1" customWidth="1"/>
    <col min="14" max="256" width="9.109375" style="1"/>
    <col min="257" max="257" width="61.6640625" style="1" customWidth="1"/>
    <col min="258" max="258" width="4.6640625" style="1" customWidth="1"/>
    <col min="259" max="259" width="3.88671875" style="1" customWidth="1"/>
    <col min="260" max="260" width="7.5546875" style="1" customWidth="1"/>
    <col min="261" max="261" width="9.109375" style="1"/>
    <col min="262" max="262" width="8.109375" style="1" customWidth="1"/>
    <col min="263" max="263" width="7.44140625" style="1" customWidth="1"/>
    <col min="264" max="264" width="8.88671875" style="1" customWidth="1"/>
    <col min="265" max="265" width="8.5546875" style="1" customWidth="1"/>
    <col min="266" max="266" width="8.109375" style="1" customWidth="1"/>
    <col min="267" max="267" width="9.44140625" style="1" customWidth="1"/>
    <col min="268" max="268" width="6.6640625" style="1" customWidth="1"/>
    <col min="269" max="269" width="11.44140625" style="1" customWidth="1"/>
    <col min="270" max="512" width="9.109375" style="1"/>
    <col min="513" max="513" width="61.6640625" style="1" customWidth="1"/>
    <col min="514" max="514" width="4.6640625" style="1" customWidth="1"/>
    <col min="515" max="515" width="3.88671875" style="1" customWidth="1"/>
    <col min="516" max="516" width="7.5546875" style="1" customWidth="1"/>
    <col min="517" max="517" width="9.109375" style="1"/>
    <col min="518" max="518" width="8.109375" style="1" customWidth="1"/>
    <col min="519" max="519" width="7.44140625" style="1" customWidth="1"/>
    <col min="520" max="520" width="8.88671875" style="1" customWidth="1"/>
    <col min="521" max="521" width="8.5546875" style="1" customWidth="1"/>
    <col min="522" max="522" width="8.109375" style="1" customWidth="1"/>
    <col min="523" max="523" width="9.44140625" style="1" customWidth="1"/>
    <col min="524" max="524" width="6.6640625" style="1" customWidth="1"/>
    <col min="525" max="525" width="11.44140625" style="1" customWidth="1"/>
    <col min="526" max="768" width="9.109375" style="1"/>
    <col min="769" max="769" width="61.6640625" style="1" customWidth="1"/>
    <col min="770" max="770" width="4.6640625" style="1" customWidth="1"/>
    <col min="771" max="771" width="3.88671875" style="1" customWidth="1"/>
    <col min="772" max="772" width="7.5546875" style="1" customWidth="1"/>
    <col min="773" max="773" width="9.109375" style="1"/>
    <col min="774" max="774" width="8.109375" style="1" customWidth="1"/>
    <col min="775" max="775" width="7.44140625" style="1" customWidth="1"/>
    <col min="776" max="776" width="8.88671875" style="1" customWidth="1"/>
    <col min="777" max="777" width="8.5546875" style="1" customWidth="1"/>
    <col min="778" max="778" width="8.109375" style="1" customWidth="1"/>
    <col min="779" max="779" width="9.44140625" style="1" customWidth="1"/>
    <col min="780" max="780" width="6.6640625" style="1" customWidth="1"/>
    <col min="781" max="781" width="11.44140625" style="1" customWidth="1"/>
    <col min="782" max="1024" width="9.109375" style="1"/>
    <col min="1025" max="1025" width="61.6640625" style="1" customWidth="1"/>
    <col min="1026" max="1026" width="4.6640625" style="1" customWidth="1"/>
    <col min="1027" max="1027" width="3.88671875" style="1" customWidth="1"/>
    <col min="1028" max="1028" width="7.5546875" style="1" customWidth="1"/>
    <col min="1029" max="1029" width="9.109375" style="1"/>
    <col min="1030" max="1030" width="8.109375" style="1" customWidth="1"/>
    <col min="1031" max="1031" width="7.44140625" style="1" customWidth="1"/>
    <col min="1032" max="1032" width="8.88671875" style="1" customWidth="1"/>
    <col min="1033" max="1033" width="8.5546875" style="1" customWidth="1"/>
    <col min="1034" max="1034" width="8.109375" style="1" customWidth="1"/>
    <col min="1035" max="1035" width="9.44140625" style="1" customWidth="1"/>
    <col min="1036" max="1036" width="6.6640625" style="1" customWidth="1"/>
    <col min="1037" max="1037" width="11.44140625" style="1" customWidth="1"/>
    <col min="1038" max="1280" width="9.109375" style="1"/>
    <col min="1281" max="1281" width="61.6640625" style="1" customWidth="1"/>
    <col min="1282" max="1282" width="4.6640625" style="1" customWidth="1"/>
    <col min="1283" max="1283" width="3.88671875" style="1" customWidth="1"/>
    <col min="1284" max="1284" width="7.5546875" style="1" customWidth="1"/>
    <col min="1285" max="1285" width="9.109375" style="1"/>
    <col min="1286" max="1286" width="8.109375" style="1" customWidth="1"/>
    <col min="1287" max="1287" width="7.44140625" style="1" customWidth="1"/>
    <col min="1288" max="1288" width="8.88671875" style="1" customWidth="1"/>
    <col min="1289" max="1289" width="8.5546875" style="1" customWidth="1"/>
    <col min="1290" max="1290" width="8.109375" style="1" customWidth="1"/>
    <col min="1291" max="1291" width="9.44140625" style="1" customWidth="1"/>
    <col min="1292" max="1292" width="6.6640625" style="1" customWidth="1"/>
    <col min="1293" max="1293" width="11.44140625" style="1" customWidth="1"/>
    <col min="1294" max="1536" width="9.109375" style="1"/>
    <col min="1537" max="1537" width="61.6640625" style="1" customWidth="1"/>
    <col min="1538" max="1538" width="4.6640625" style="1" customWidth="1"/>
    <col min="1539" max="1539" width="3.88671875" style="1" customWidth="1"/>
    <col min="1540" max="1540" width="7.5546875" style="1" customWidth="1"/>
    <col min="1541" max="1541" width="9.109375" style="1"/>
    <col min="1542" max="1542" width="8.109375" style="1" customWidth="1"/>
    <col min="1543" max="1543" width="7.44140625" style="1" customWidth="1"/>
    <col min="1544" max="1544" width="8.88671875" style="1" customWidth="1"/>
    <col min="1545" max="1545" width="8.5546875" style="1" customWidth="1"/>
    <col min="1546" max="1546" width="8.109375" style="1" customWidth="1"/>
    <col min="1547" max="1547" width="9.44140625" style="1" customWidth="1"/>
    <col min="1548" max="1548" width="6.6640625" style="1" customWidth="1"/>
    <col min="1549" max="1549" width="11.44140625" style="1" customWidth="1"/>
    <col min="1550" max="1792" width="9.109375" style="1"/>
    <col min="1793" max="1793" width="61.6640625" style="1" customWidth="1"/>
    <col min="1794" max="1794" width="4.6640625" style="1" customWidth="1"/>
    <col min="1795" max="1795" width="3.88671875" style="1" customWidth="1"/>
    <col min="1796" max="1796" width="7.5546875" style="1" customWidth="1"/>
    <col min="1797" max="1797" width="9.109375" style="1"/>
    <col min="1798" max="1798" width="8.109375" style="1" customWidth="1"/>
    <col min="1799" max="1799" width="7.44140625" style="1" customWidth="1"/>
    <col min="1800" max="1800" width="8.88671875" style="1" customWidth="1"/>
    <col min="1801" max="1801" width="8.5546875" style="1" customWidth="1"/>
    <col min="1802" max="1802" width="8.109375" style="1" customWidth="1"/>
    <col min="1803" max="1803" width="9.44140625" style="1" customWidth="1"/>
    <col min="1804" max="1804" width="6.6640625" style="1" customWidth="1"/>
    <col min="1805" max="1805" width="11.44140625" style="1" customWidth="1"/>
    <col min="1806" max="2048" width="9.109375" style="1"/>
    <col min="2049" max="2049" width="61.6640625" style="1" customWidth="1"/>
    <col min="2050" max="2050" width="4.6640625" style="1" customWidth="1"/>
    <col min="2051" max="2051" width="3.88671875" style="1" customWidth="1"/>
    <col min="2052" max="2052" width="7.5546875" style="1" customWidth="1"/>
    <col min="2053" max="2053" width="9.109375" style="1"/>
    <col min="2054" max="2054" width="8.109375" style="1" customWidth="1"/>
    <col min="2055" max="2055" width="7.44140625" style="1" customWidth="1"/>
    <col min="2056" max="2056" width="8.88671875" style="1" customWidth="1"/>
    <col min="2057" max="2057" width="8.5546875" style="1" customWidth="1"/>
    <col min="2058" max="2058" width="8.109375" style="1" customWidth="1"/>
    <col min="2059" max="2059" width="9.44140625" style="1" customWidth="1"/>
    <col min="2060" max="2060" width="6.6640625" style="1" customWidth="1"/>
    <col min="2061" max="2061" width="11.44140625" style="1" customWidth="1"/>
    <col min="2062" max="2304" width="9.109375" style="1"/>
    <col min="2305" max="2305" width="61.6640625" style="1" customWidth="1"/>
    <col min="2306" max="2306" width="4.6640625" style="1" customWidth="1"/>
    <col min="2307" max="2307" width="3.88671875" style="1" customWidth="1"/>
    <col min="2308" max="2308" width="7.5546875" style="1" customWidth="1"/>
    <col min="2309" max="2309" width="9.109375" style="1"/>
    <col min="2310" max="2310" width="8.109375" style="1" customWidth="1"/>
    <col min="2311" max="2311" width="7.44140625" style="1" customWidth="1"/>
    <col min="2312" max="2312" width="8.88671875" style="1" customWidth="1"/>
    <col min="2313" max="2313" width="8.5546875" style="1" customWidth="1"/>
    <col min="2314" max="2314" width="8.109375" style="1" customWidth="1"/>
    <col min="2315" max="2315" width="9.44140625" style="1" customWidth="1"/>
    <col min="2316" max="2316" width="6.6640625" style="1" customWidth="1"/>
    <col min="2317" max="2317" width="11.44140625" style="1" customWidth="1"/>
    <col min="2318" max="2560" width="9.109375" style="1"/>
    <col min="2561" max="2561" width="61.6640625" style="1" customWidth="1"/>
    <col min="2562" max="2562" width="4.6640625" style="1" customWidth="1"/>
    <col min="2563" max="2563" width="3.88671875" style="1" customWidth="1"/>
    <col min="2564" max="2564" width="7.5546875" style="1" customWidth="1"/>
    <col min="2565" max="2565" width="9.109375" style="1"/>
    <col min="2566" max="2566" width="8.109375" style="1" customWidth="1"/>
    <col min="2567" max="2567" width="7.44140625" style="1" customWidth="1"/>
    <col min="2568" max="2568" width="8.88671875" style="1" customWidth="1"/>
    <col min="2569" max="2569" width="8.5546875" style="1" customWidth="1"/>
    <col min="2570" max="2570" width="8.109375" style="1" customWidth="1"/>
    <col min="2571" max="2571" width="9.44140625" style="1" customWidth="1"/>
    <col min="2572" max="2572" width="6.6640625" style="1" customWidth="1"/>
    <col min="2573" max="2573" width="11.44140625" style="1" customWidth="1"/>
    <col min="2574" max="2816" width="9.109375" style="1"/>
    <col min="2817" max="2817" width="61.6640625" style="1" customWidth="1"/>
    <col min="2818" max="2818" width="4.6640625" style="1" customWidth="1"/>
    <col min="2819" max="2819" width="3.88671875" style="1" customWidth="1"/>
    <col min="2820" max="2820" width="7.5546875" style="1" customWidth="1"/>
    <col min="2821" max="2821" width="9.109375" style="1"/>
    <col min="2822" max="2822" width="8.109375" style="1" customWidth="1"/>
    <col min="2823" max="2823" width="7.44140625" style="1" customWidth="1"/>
    <col min="2824" max="2824" width="8.88671875" style="1" customWidth="1"/>
    <col min="2825" max="2825" width="8.5546875" style="1" customWidth="1"/>
    <col min="2826" max="2826" width="8.109375" style="1" customWidth="1"/>
    <col min="2827" max="2827" width="9.44140625" style="1" customWidth="1"/>
    <col min="2828" max="2828" width="6.6640625" style="1" customWidth="1"/>
    <col min="2829" max="2829" width="11.44140625" style="1" customWidth="1"/>
    <col min="2830" max="3072" width="9.109375" style="1"/>
    <col min="3073" max="3073" width="61.6640625" style="1" customWidth="1"/>
    <col min="3074" max="3074" width="4.6640625" style="1" customWidth="1"/>
    <col min="3075" max="3075" width="3.88671875" style="1" customWidth="1"/>
    <col min="3076" max="3076" width="7.5546875" style="1" customWidth="1"/>
    <col min="3077" max="3077" width="9.109375" style="1"/>
    <col min="3078" max="3078" width="8.109375" style="1" customWidth="1"/>
    <col min="3079" max="3079" width="7.44140625" style="1" customWidth="1"/>
    <col min="3080" max="3080" width="8.88671875" style="1" customWidth="1"/>
    <col min="3081" max="3081" width="8.5546875" style="1" customWidth="1"/>
    <col min="3082" max="3082" width="8.109375" style="1" customWidth="1"/>
    <col min="3083" max="3083" width="9.44140625" style="1" customWidth="1"/>
    <col min="3084" max="3084" width="6.6640625" style="1" customWidth="1"/>
    <col min="3085" max="3085" width="11.44140625" style="1" customWidth="1"/>
    <col min="3086" max="3328" width="9.109375" style="1"/>
    <col min="3329" max="3329" width="61.6640625" style="1" customWidth="1"/>
    <col min="3330" max="3330" width="4.6640625" style="1" customWidth="1"/>
    <col min="3331" max="3331" width="3.88671875" style="1" customWidth="1"/>
    <col min="3332" max="3332" width="7.5546875" style="1" customWidth="1"/>
    <col min="3333" max="3333" width="9.109375" style="1"/>
    <col min="3334" max="3334" width="8.109375" style="1" customWidth="1"/>
    <col min="3335" max="3335" width="7.44140625" style="1" customWidth="1"/>
    <col min="3336" max="3336" width="8.88671875" style="1" customWidth="1"/>
    <col min="3337" max="3337" width="8.5546875" style="1" customWidth="1"/>
    <col min="3338" max="3338" width="8.109375" style="1" customWidth="1"/>
    <col min="3339" max="3339" width="9.44140625" style="1" customWidth="1"/>
    <col min="3340" max="3340" width="6.6640625" style="1" customWidth="1"/>
    <col min="3341" max="3341" width="11.44140625" style="1" customWidth="1"/>
    <col min="3342" max="3584" width="9.109375" style="1"/>
    <col min="3585" max="3585" width="61.6640625" style="1" customWidth="1"/>
    <col min="3586" max="3586" width="4.6640625" style="1" customWidth="1"/>
    <col min="3587" max="3587" width="3.88671875" style="1" customWidth="1"/>
    <col min="3588" max="3588" width="7.5546875" style="1" customWidth="1"/>
    <col min="3589" max="3589" width="9.109375" style="1"/>
    <col min="3590" max="3590" width="8.109375" style="1" customWidth="1"/>
    <col min="3591" max="3591" width="7.44140625" style="1" customWidth="1"/>
    <col min="3592" max="3592" width="8.88671875" style="1" customWidth="1"/>
    <col min="3593" max="3593" width="8.5546875" style="1" customWidth="1"/>
    <col min="3594" max="3594" width="8.109375" style="1" customWidth="1"/>
    <col min="3595" max="3595" width="9.44140625" style="1" customWidth="1"/>
    <col min="3596" max="3596" width="6.6640625" style="1" customWidth="1"/>
    <col min="3597" max="3597" width="11.44140625" style="1" customWidth="1"/>
    <col min="3598" max="3840" width="9.109375" style="1"/>
    <col min="3841" max="3841" width="61.6640625" style="1" customWidth="1"/>
    <col min="3842" max="3842" width="4.6640625" style="1" customWidth="1"/>
    <col min="3843" max="3843" width="3.88671875" style="1" customWidth="1"/>
    <col min="3844" max="3844" width="7.5546875" style="1" customWidth="1"/>
    <col min="3845" max="3845" width="9.109375" style="1"/>
    <col min="3846" max="3846" width="8.109375" style="1" customWidth="1"/>
    <col min="3847" max="3847" width="7.44140625" style="1" customWidth="1"/>
    <col min="3848" max="3848" width="8.88671875" style="1" customWidth="1"/>
    <col min="3849" max="3849" width="8.5546875" style="1" customWidth="1"/>
    <col min="3850" max="3850" width="8.109375" style="1" customWidth="1"/>
    <col min="3851" max="3851" width="9.44140625" style="1" customWidth="1"/>
    <col min="3852" max="3852" width="6.6640625" style="1" customWidth="1"/>
    <col min="3853" max="3853" width="11.44140625" style="1" customWidth="1"/>
    <col min="3854" max="4096" width="9.109375" style="1"/>
    <col min="4097" max="4097" width="61.6640625" style="1" customWidth="1"/>
    <col min="4098" max="4098" width="4.6640625" style="1" customWidth="1"/>
    <col min="4099" max="4099" width="3.88671875" style="1" customWidth="1"/>
    <col min="4100" max="4100" width="7.5546875" style="1" customWidth="1"/>
    <col min="4101" max="4101" width="9.109375" style="1"/>
    <col min="4102" max="4102" width="8.109375" style="1" customWidth="1"/>
    <col min="4103" max="4103" width="7.44140625" style="1" customWidth="1"/>
    <col min="4104" max="4104" width="8.88671875" style="1" customWidth="1"/>
    <col min="4105" max="4105" width="8.5546875" style="1" customWidth="1"/>
    <col min="4106" max="4106" width="8.109375" style="1" customWidth="1"/>
    <col min="4107" max="4107" width="9.44140625" style="1" customWidth="1"/>
    <col min="4108" max="4108" width="6.6640625" style="1" customWidth="1"/>
    <col min="4109" max="4109" width="11.44140625" style="1" customWidth="1"/>
    <col min="4110" max="4352" width="9.109375" style="1"/>
    <col min="4353" max="4353" width="61.6640625" style="1" customWidth="1"/>
    <col min="4354" max="4354" width="4.6640625" style="1" customWidth="1"/>
    <col min="4355" max="4355" width="3.88671875" style="1" customWidth="1"/>
    <col min="4356" max="4356" width="7.5546875" style="1" customWidth="1"/>
    <col min="4357" max="4357" width="9.109375" style="1"/>
    <col min="4358" max="4358" width="8.109375" style="1" customWidth="1"/>
    <col min="4359" max="4359" width="7.44140625" style="1" customWidth="1"/>
    <col min="4360" max="4360" width="8.88671875" style="1" customWidth="1"/>
    <col min="4361" max="4361" width="8.5546875" style="1" customWidth="1"/>
    <col min="4362" max="4362" width="8.109375" style="1" customWidth="1"/>
    <col min="4363" max="4363" width="9.44140625" style="1" customWidth="1"/>
    <col min="4364" max="4364" width="6.6640625" style="1" customWidth="1"/>
    <col min="4365" max="4365" width="11.44140625" style="1" customWidth="1"/>
    <col min="4366" max="4608" width="9.109375" style="1"/>
    <col min="4609" max="4609" width="61.6640625" style="1" customWidth="1"/>
    <col min="4610" max="4610" width="4.6640625" style="1" customWidth="1"/>
    <col min="4611" max="4611" width="3.88671875" style="1" customWidth="1"/>
    <col min="4612" max="4612" width="7.5546875" style="1" customWidth="1"/>
    <col min="4613" max="4613" width="9.109375" style="1"/>
    <col min="4614" max="4614" width="8.109375" style="1" customWidth="1"/>
    <col min="4615" max="4615" width="7.44140625" style="1" customWidth="1"/>
    <col min="4616" max="4616" width="8.88671875" style="1" customWidth="1"/>
    <col min="4617" max="4617" width="8.5546875" style="1" customWidth="1"/>
    <col min="4618" max="4618" width="8.109375" style="1" customWidth="1"/>
    <col min="4619" max="4619" width="9.44140625" style="1" customWidth="1"/>
    <col min="4620" max="4620" width="6.6640625" style="1" customWidth="1"/>
    <col min="4621" max="4621" width="11.44140625" style="1" customWidth="1"/>
    <col min="4622" max="4864" width="9.109375" style="1"/>
    <col min="4865" max="4865" width="61.6640625" style="1" customWidth="1"/>
    <col min="4866" max="4866" width="4.6640625" style="1" customWidth="1"/>
    <col min="4867" max="4867" width="3.88671875" style="1" customWidth="1"/>
    <col min="4868" max="4868" width="7.5546875" style="1" customWidth="1"/>
    <col min="4869" max="4869" width="9.109375" style="1"/>
    <col min="4870" max="4870" width="8.109375" style="1" customWidth="1"/>
    <col min="4871" max="4871" width="7.44140625" style="1" customWidth="1"/>
    <col min="4872" max="4872" width="8.88671875" style="1" customWidth="1"/>
    <col min="4873" max="4873" width="8.5546875" style="1" customWidth="1"/>
    <col min="4874" max="4874" width="8.109375" style="1" customWidth="1"/>
    <col min="4875" max="4875" width="9.44140625" style="1" customWidth="1"/>
    <col min="4876" max="4876" width="6.6640625" style="1" customWidth="1"/>
    <col min="4877" max="4877" width="11.44140625" style="1" customWidth="1"/>
    <col min="4878" max="5120" width="9.109375" style="1"/>
    <col min="5121" max="5121" width="61.6640625" style="1" customWidth="1"/>
    <col min="5122" max="5122" width="4.6640625" style="1" customWidth="1"/>
    <col min="5123" max="5123" width="3.88671875" style="1" customWidth="1"/>
    <col min="5124" max="5124" width="7.5546875" style="1" customWidth="1"/>
    <col min="5125" max="5125" width="9.109375" style="1"/>
    <col min="5126" max="5126" width="8.109375" style="1" customWidth="1"/>
    <col min="5127" max="5127" width="7.44140625" style="1" customWidth="1"/>
    <col min="5128" max="5128" width="8.88671875" style="1" customWidth="1"/>
    <col min="5129" max="5129" width="8.5546875" style="1" customWidth="1"/>
    <col min="5130" max="5130" width="8.109375" style="1" customWidth="1"/>
    <col min="5131" max="5131" width="9.44140625" style="1" customWidth="1"/>
    <col min="5132" max="5132" width="6.6640625" style="1" customWidth="1"/>
    <col min="5133" max="5133" width="11.44140625" style="1" customWidth="1"/>
    <col min="5134" max="5376" width="9.109375" style="1"/>
    <col min="5377" max="5377" width="61.6640625" style="1" customWidth="1"/>
    <col min="5378" max="5378" width="4.6640625" style="1" customWidth="1"/>
    <col min="5379" max="5379" width="3.88671875" style="1" customWidth="1"/>
    <col min="5380" max="5380" width="7.5546875" style="1" customWidth="1"/>
    <col min="5381" max="5381" width="9.109375" style="1"/>
    <col min="5382" max="5382" width="8.109375" style="1" customWidth="1"/>
    <col min="5383" max="5383" width="7.44140625" style="1" customWidth="1"/>
    <col min="5384" max="5384" width="8.88671875" style="1" customWidth="1"/>
    <col min="5385" max="5385" width="8.5546875" style="1" customWidth="1"/>
    <col min="5386" max="5386" width="8.109375" style="1" customWidth="1"/>
    <col min="5387" max="5387" width="9.44140625" style="1" customWidth="1"/>
    <col min="5388" max="5388" width="6.6640625" style="1" customWidth="1"/>
    <col min="5389" max="5389" width="11.44140625" style="1" customWidth="1"/>
    <col min="5390" max="5632" width="9.109375" style="1"/>
    <col min="5633" max="5633" width="61.6640625" style="1" customWidth="1"/>
    <col min="5634" max="5634" width="4.6640625" style="1" customWidth="1"/>
    <col min="5635" max="5635" width="3.88671875" style="1" customWidth="1"/>
    <col min="5636" max="5636" width="7.5546875" style="1" customWidth="1"/>
    <col min="5637" max="5637" width="9.109375" style="1"/>
    <col min="5638" max="5638" width="8.109375" style="1" customWidth="1"/>
    <col min="5639" max="5639" width="7.44140625" style="1" customWidth="1"/>
    <col min="5640" max="5640" width="8.88671875" style="1" customWidth="1"/>
    <col min="5641" max="5641" width="8.5546875" style="1" customWidth="1"/>
    <col min="5642" max="5642" width="8.109375" style="1" customWidth="1"/>
    <col min="5643" max="5643" width="9.44140625" style="1" customWidth="1"/>
    <col min="5644" max="5644" width="6.6640625" style="1" customWidth="1"/>
    <col min="5645" max="5645" width="11.44140625" style="1" customWidth="1"/>
    <col min="5646" max="5888" width="9.109375" style="1"/>
    <col min="5889" max="5889" width="61.6640625" style="1" customWidth="1"/>
    <col min="5890" max="5890" width="4.6640625" style="1" customWidth="1"/>
    <col min="5891" max="5891" width="3.88671875" style="1" customWidth="1"/>
    <col min="5892" max="5892" width="7.5546875" style="1" customWidth="1"/>
    <col min="5893" max="5893" width="9.109375" style="1"/>
    <col min="5894" max="5894" width="8.109375" style="1" customWidth="1"/>
    <col min="5895" max="5895" width="7.44140625" style="1" customWidth="1"/>
    <col min="5896" max="5896" width="8.88671875" style="1" customWidth="1"/>
    <col min="5897" max="5897" width="8.5546875" style="1" customWidth="1"/>
    <col min="5898" max="5898" width="8.109375" style="1" customWidth="1"/>
    <col min="5899" max="5899" width="9.44140625" style="1" customWidth="1"/>
    <col min="5900" max="5900" width="6.6640625" style="1" customWidth="1"/>
    <col min="5901" max="5901" width="11.44140625" style="1" customWidth="1"/>
    <col min="5902" max="6144" width="9.109375" style="1"/>
    <col min="6145" max="6145" width="61.6640625" style="1" customWidth="1"/>
    <col min="6146" max="6146" width="4.6640625" style="1" customWidth="1"/>
    <col min="6147" max="6147" width="3.88671875" style="1" customWidth="1"/>
    <col min="6148" max="6148" width="7.5546875" style="1" customWidth="1"/>
    <col min="6149" max="6149" width="9.109375" style="1"/>
    <col min="6150" max="6150" width="8.109375" style="1" customWidth="1"/>
    <col min="6151" max="6151" width="7.44140625" style="1" customWidth="1"/>
    <col min="6152" max="6152" width="8.88671875" style="1" customWidth="1"/>
    <col min="6153" max="6153" width="8.5546875" style="1" customWidth="1"/>
    <col min="6154" max="6154" width="8.109375" style="1" customWidth="1"/>
    <col min="6155" max="6155" width="9.44140625" style="1" customWidth="1"/>
    <col min="6156" max="6156" width="6.6640625" style="1" customWidth="1"/>
    <col min="6157" max="6157" width="11.44140625" style="1" customWidth="1"/>
    <col min="6158" max="6400" width="9.109375" style="1"/>
    <col min="6401" max="6401" width="61.6640625" style="1" customWidth="1"/>
    <col min="6402" max="6402" width="4.6640625" style="1" customWidth="1"/>
    <col min="6403" max="6403" width="3.88671875" style="1" customWidth="1"/>
    <col min="6404" max="6404" width="7.5546875" style="1" customWidth="1"/>
    <col min="6405" max="6405" width="9.109375" style="1"/>
    <col min="6406" max="6406" width="8.109375" style="1" customWidth="1"/>
    <col min="6407" max="6407" width="7.44140625" style="1" customWidth="1"/>
    <col min="6408" max="6408" width="8.88671875" style="1" customWidth="1"/>
    <col min="6409" max="6409" width="8.5546875" style="1" customWidth="1"/>
    <col min="6410" max="6410" width="8.109375" style="1" customWidth="1"/>
    <col min="6411" max="6411" width="9.44140625" style="1" customWidth="1"/>
    <col min="6412" max="6412" width="6.6640625" style="1" customWidth="1"/>
    <col min="6413" max="6413" width="11.44140625" style="1" customWidth="1"/>
    <col min="6414" max="6656" width="9.109375" style="1"/>
    <col min="6657" max="6657" width="61.6640625" style="1" customWidth="1"/>
    <col min="6658" max="6658" width="4.6640625" style="1" customWidth="1"/>
    <col min="6659" max="6659" width="3.88671875" style="1" customWidth="1"/>
    <col min="6660" max="6660" width="7.5546875" style="1" customWidth="1"/>
    <col min="6661" max="6661" width="9.109375" style="1"/>
    <col min="6662" max="6662" width="8.109375" style="1" customWidth="1"/>
    <col min="6663" max="6663" width="7.44140625" style="1" customWidth="1"/>
    <col min="6664" max="6664" width="8.88671875" style="1" customWidth="1"/>
    <col min="6665" max="6665" width="8.5546875" style="1" customWidth="1"/>
    <col min="6666" max="6666" width="8.109375" style="1" customWidth="1"/>
    <col min="6667" max="6667" width="9.44140625" style="1" customWidth="1"/>
    <col min="6668" max="6668" width="6.6640625" style="1" customWidth="1"/>
    <col min="6669" max="6669" width="11.44140625" style="1" customWidth="1"/>
    <col min="6670" max="6912" width="9.109375" style="1"/>
    <col min="6913" max="6913" width="61.6640625" style="1" customWidth="1"/>
    <col min="6914" max="6914" width="4.6640625" style="1" customWidth="1"/>
    <col min="6915" max="6915" width="3.88671875" style="1" customWidth="1"/>
    <col min="6916" max="6916" width="7.5546875" style="1" customWidth="1"/>
    <col min="6917" max="6917" width="9.109375" style="1"/>
    <col min="6918" max="6918" width="8.109375" style="1" customWidth="1"/>
    <col min="6919" max="6919" width="7.44140625" style="1" customWidth="1"/>
    <col min="6920" max="6920" width="8.88671875" style="1" customWidth="1"/>
    <col min="6921" max="6921" width="8.5546875" style="1" customWidth="1"/>
    <col min="6922" max="6922" width="8.109375" style="1" customWidth="1"/>
    <col min="6923" max="6923" width="9.44140625" style="1" customWidth="1"/>
    <col min="6924" max="6924" width="6.6640625" style="1" customWidth="1"/>
    <col min="6925" max="6925" width="11.44140625" style="1" customWidth="1"/>
    <col min="6926" max="7168" width="9.109375" style="1"/>
    <col min="7169" max="7169" width="61.6640625" style="1" customWidth="1"/>
    <col min="7170" max="7170" width="4.6640625" style="1" customWidth="1"/>
    <col min="7171" max="7171" width="3.88671875" style="1" customWidth="1"/>
    <col min="7172" max="7172" width="7.5546875" style="1" customWidth="1"/>
    <col min="7173" max="7173" width="9.109375" style="1"/>
    <col min="7174" max="7174" width="8.109375" style="1" customWidth="1"/>
    <col min="7175" max="7175" width="7.44140625" style="1" customWidth="1"/>
    <col min="7176" max="7176" width="8.88671875" style="1" customWidth="1"/>
    <col min="7177" max="7177" width="8.5546875" style="1" customWidth="1"/>
    <col min="7178" max="7178" width="8.109375" style="1" customWidth="1"/>
    <col min="7179" max="7179" width="9.44140625" style="1" customWidth="1"/>
    <col min="7180" max="7180" width="6.6640625" style="1" customWidth="1"/>
    <col min="7181" max="7181" width="11.44140625" style="1" customWidth="1"/>
    <col min="7182" max="7424" width="9.109375" style="1"/>
    <col min="7425" max="7425" width="61.6640625" style="1" customWidth="1"/>
    <col min="7426" max="7426" width="4.6640625" style="1" customWidth="1"/>
    <col min="7427" max="7427" width="3.88671875" style="1" customWidth="1"/>
    <col min="7428" max="7428" width="7.5546875" style="1" customWidth="1"/>
    <col min="7429" max="7429" width="9.109375" style="1"/>
    <col min="7430" max="7430" width="8.109375" style="1" customWidth="1"/>
    <col min="7431" max="7431" width="7.44140625" style="1" customWidth="1"/>
    <col min="7432" max="7432" width="8.88671875" style="1" customWidth="1"/>
    <col min="7433" max="7433" width="8.5546875" style="1" customWidth="1"/>
    <col min="7434" max="7434" width="8.109375" style="1" customWidth="1"/>
    <col min="7435" max="7435" width="9.44140625" style="1" customWidth="1"/>
    <col min="7436" max="7436" width="6.6640625" style="1" customWidth="1"/>
    <col min="7437" max="7437" width="11.44140625" style="1" customWidth="1"/>
    <col min="7438" max="7680" width="9.109375" style="1"/>
    <col min="7681" max="7681" width="61.6640625" style="1" customWidth="1"/>
    <col min="7682" max="7682" width="4.6640625" style="1" customWidth="1"/>
    <col min="7683" max="7683" width="3.88671875" style="1" customWidth="1"/>
    <col min="7684" max="7684" width="7.5546875" style="1" customWidth="1"/>
    <col min="7685" max="7685" width="9.109375" style="1"/>
    <col min="7686" max="7686" width="8.109375" style="1" customWidth="1"/>
    <col min="7687" max="7687" width="7.44140625" style="1" customWidth="1"/>
    <col min="7688" max="7688" width="8.88671875" style="1" customWidth="1"/>
    <col min="7689" max="7689" width="8.5546875" style="1" customWidth="1"/>
    <col min="7690" max="7690" width="8.109375" style="1" customWidth="1"/>
    <col min="7691" max="7691" width="9.44140625" style="1" customWidth="1"/>
    <col min="7692" max="7692" width="6.6640625" style="1" customWidth="1"/>
    <col min="7693" max="7693" width="11.44140625" style="1" customWidth="1"/>
    <col min="7694" max="7936" width="9.109375" style="1"/>
    <col min="7937" max="7937" width="61.6640625" style="1" customWidth="1"/>
    <col min="7938" max="7938" width="4.6640625" style="1" customWidth="1"/>
    <col min="7939" max="7939" width="3.88671875" style="1" customWidth="1"/>
    <col min="7940" max="7940" width="7.5546875" style="1" customWidth="1"/>
    <col min="7941" max="7941" width="9.109375" style="1"/>
    <col min="7942" max="7942" width="8.109375" style="1" customWidth="1"/>
    <col min="7943" max="7943" width="7.44140625" style="1" customWidth="1"/>
    <col min="7944" max="7944" width="8.88671875" style="1" customWidth="1"/>
    <col min="7945" max="7945" width="8.5546875" style="1" customWidth="1"/>
    <col min="7946" max="7946" width="8.109375" style="1" customWidth="1"/>
    <col min="7947" max="7947" width="9.44140625" style="1" customWidth="1"/>
    <col min="7948" max="7948" width="6.6640625" style="1" customWidth="1"/>
    <col min="7949" max="7949" width="11.44140625" style="1" customWidth="1"/>
    <col min="7950" max="8192" width="9.109375" style="1"/>
    <col min="8193" max="8193" width="61.6640625" style="1" customWidth="1"/>
    <col min="8194" max="8194" width="4.6640625" style="1" customWidth="1"/>
    <col min="8195" max="8195" width="3.88671875" style="1" customWidth="1"/>
    <col min="8196" max="8196" width="7.5546875" style="1" customWidth="1"/>
    <col min="8197" max="8197" width="9.109375" style="1"/>
    <col min="8198" max="8198" width="8.109375" style="1" customWidth="1"/>
    <col min="8199" max="8199" width="7.44140625" style="1" customWidth="1"/>
    <col min="8200" max="8200" width="8.88671875" style="1" customWidth="1"/>
    <col min="8201" max="8201" width="8.5546875" style="1" customWidth="1"/>
    <col min="8202" max="8202" width="8.109375" style="1" customWidth="1"/>
    <col min="8203" max="8203" width="9.44140625" style="1" customWidth="1"/>
    <col min="8204" max="8204" width="6.6640625" style="1" customWidth="1"/>
    <col min="8205" max="8205" width="11.44140625" style="1" customWidth="1"/>
    <col min="8206" max="8448" width="9.109375" style="1"/>
    <col min="8449" max="8449" width="61.6640625" style="1" customWidth="1"/>
    <col min="8450" max="8450" width="4.6640625" style="1" customWidth="1"/>
    <col min="8451" max="8451" width="3.88671875" style="1" customWidth="1"/>
    <col min="8452" max="8452" width="7.5546875" style="1" customWidth="1"/>
    <col min="8453" max="8453" width="9.109375" style="1"/>
    <col min="8454" max="8454" width="8.109375" style="1" customWidth="1"/>
    <col min="8455" max="8455" width="7.44140625" style="1" customWidth="1"/>
    <col min="8456" max="8456" width="8.88671875" style="1" customWidth="1"/>
    <col min="8457" max="8457" width="8.5546875" style="1" customWidth="1"/>
    <col min="8458" max="8458" width="8.109375" style="1" customWidth="1"/>
    <col min="8459" max="8459" width="9.44140625" style="1" customWidth="1"/>
    <col min="8460" max="8460" width="6.6640625" style="1" customWidth="1"/>
    <col min="8461" max="8461" width="11.44140625" style="1" customWidth="1"/>
    <col min="8462" max="8704" width="9.109375" style="1"/>
    <col min="8705" max="8705" width="61.6640625" style="1" customWidth="1"/>
    <col min="8706" max="8706" width="4.6640625" style="1" customWidth="1"/>
    <col min="8707" max="8707" width="3.88671875" style="1" customWidth="1"/>
    <col min="8708" max="8708" width="7.5546875" style="1" customWidth="1"/>
    <col min="8709" max="8709" width="9.109375" style="1"/>
    <col min="8710" max="8710" width="8.109375" style="1" customWidth="1"/>
    <col min="8711" max="8711" width="7.44140625" style="1" customWidth="1"/>
    <col min="8712" max="8712" width="8.88671875" style="1" customWidth="1"/>
    <col min="8713" max="8713" width="8.5546875" style="1" customWidth="1"/>
    <col min="8714" max="8714" width="8.109375" style="1" customWidth="1"/>
    <col min="8715" max="8715" width="9.44140625" style="1" customWidth="1"/>
    <col min="8716" max="8716" width="6.6640625" style="1" customWidth="1"/>
    <col min="8717" max="8717" width="11.44140625" style="1" customWidth="1"/>
    <col min="8718" max="8960" width="9.109375" style="1"/>
    <col min="8961" max="8961" width="61.6640625" style="1" customWidth="1"/>
    <col min="8962" max="8962" width="4.6640625" style="1" customWidth="1"/>
    <col min="8963" max="8963" width="3.88671875" style="1" customWidth="1"/>
    <col min="8964" max="8964" width="7.5546875" style="1" customWidth="1"/>
    <col min="8965" max="8965" width="9.109375" style="1"/>
    <col min="8966" max="8966" width="8.109375" style="1" customWidth="1"/>
    <col min="8967" max="8967" width="7.44140625" style="1" customWidth="1"/>
    <col min="8968" max="8968" width="8.88671875" style="1" customWidth="1"/>
    <col min="8969" max="8969" width="8.5546875" style="1" customWidth="1"/>
    <col min="8970" max="8970" width="8.109375" style="1" customWidth="1"/>
    <col min="8971" max="8971" width="9.44140625" style="1" customWidth="1"/>
    <col min="8972" max="8972" width="6.6640625" style="1" customWidth="1"/>
    <col min="8973" max="8973" width="11.44140625" style="1" customWidth="1"/>
    <col min="8974" max="9216" width="9.109375" style="1"/>
    <col min="9217" max="9217" width="61.6640625" style="1" customWidth="1"/>
    <col min="9218" max="9218" width="4.6640625" style="1" customWidth="1"/>
    <col min="9219" max="9219" width="3.88671875" style="1" customWidth="1"/>
    <col min="9220" max="9220" width="7.5546875" style="1" customWidth="1"/>
    <col min="9221" max="9221" width="9.109375" style="1"/>
    <col min="9222" max="9222" width="8.109375" style="1" customWidth="1"/>
    <col min="9223" max="9223" width="7.44140625" style="1" customWidth="1"/>
    <col min="9224" max="9224" width="8.88671875" style="1" customWidth="1"/>
    <col min="9225" max="9225" width="8.5546875" style="1" customWidth="1"/>
    <col min="9226" max="9226" width="8.109375" style="1" customWidth="1"/>
    <col min="9227" max="9227" width="9.44140625" style="1" customWidth="1"/>
    <col min="9228" max="9228" width="6.6640625" style="1" customWidth="1"/>
    <col min="9229" max="9229" width="11.44140625" style="1" customWidth="1"/>
    <col min="9230" max="9472" width="9.109375" style="1"/>
    <col min="9473" max="9473" width="61.6640625" style="1" customWidth="1"/>
    <col min="9474" max="9474" width="4.6640625" style="1" customWidth="1"/>
    <col min="9475" max="9475" width="3.88671875" style="1" customWidth="1"/>
    <col min="9476" max="9476" width="7.5546875" style="1" customWidth="1"/>
    <col min="9477" max="9477" width="9.109375" style="1"/>
    <col min="9478" max="9478" width="8.109375" style="1" customWidth="1"/>
    <col min="9479" max="9479" width="7.44140625" style="1" customWidth="1"/>
    <col min="9480" max="9480" width="8.88671875" style="1" customWidth="1"/>
    <col min="9481" max="9481" width="8.5546875" style="1" customWidth="1"/>
    <col min="9482" max="9482" width="8.109375" style="1" customWidth="1"/>
    <col min="9483" max="9483" width="9.44140625" style="1" customWidth="1"/>
    <col min="9484" max="9484" width="6.6640625" style="1" customWidth="1"/>
    <col min="9485" max="9485" width="11.44140625" style="1" customWidth="1"/>
    <col min="9486" max="9728" width="9.109375" style="1"/>
    <col min="9729" max="9729" width="61.6640625" style="1" customWidth="1"/>
    <col min="9730" max="9730" width="4.6640625" style="1" customWidth="1"/>
    <col min="9731" max="9731" width="3.88671875" style="1" customWidth="1"/>
    <col min="9732" max="9732" width="7.5546875" style="1" customWidth="1"/>
    <col min="9733" max="9733" width="9.109375" style="1"/>
    <col min="9734" max="9734" width="8.109375" style="1" customWidth="1"/>
    <col min="9735" max="9735" width="7.44140625" style="1" customWidth="1"/>
    <col min="9736" max="9736" width="8.88671875" style="1" customWidth="1"/>
    <col min="9737" max="9737" width="8.5546875" style="1" customWidth="1"/>
    <col min="9738" max="9738" width="8.109375" style="1" customWidth="1"/>
    <col min="9739" max="9739" width="9.44140625" style="1" customWidth="1"/>
    <col min="9740" max="9740" width="6.6640625" style="1" customWidth="1"/>
    <col min="9741" max="9741" width="11.44140625" style="1" customWidth="1"/>
    <col min="9742" max="9984" width="9.109375" style="1"/>
    <col min="9985" max="9985" width="61.6640625" style="1" customWidth="1"/>
    <col min="9986" max="9986" width="4.6640625" style="1" customWidth="1"/>
    <col min="9987" max="9987" width="3.88671875" style="1" customWidth="1"/>
    <col min="9988" max="9988" width="7.5546875" style="1" customWidth="1"/>
    <col min="9989" max="9989" width="9.109375" style="1"/>
    <col min="9990" max="9990" width="8.109375" style="1" customWidth="1"/>
    <col min="9991" max="9991" width="7.44140625" style="1" customWidth="1"/>
    <col min="9992" max="9992" width="8.88671875" style="1" customWidth="1"/>
    <col min="9993" max="9993" width="8.5546875" style="1" customWidth="1"/>
    <col min="9994" max="9994" width="8.109375" style="1" customWidth="1"/>
    <col min="9995" max="9995" width="9.44140625" style="1" customWidth="1"/>
    <col min="9996" max="9996" width="6.6640625" style="1" customWidth="1"/>
    <col min="9997" max="9997" width="11.44140625" style="1" customWidth="1"/>
    <col min="9998" max="10240" width="9.109375" style="1"/>
    <col min="10241" max="10241" width="61.6640625" style="1" customWidth="1"/>
    <col min="10242" max="10242" width="4.6640625" style="1" customWidth="1"/>
    <col min="10243" max="10243" width="3.88671875" style="1" customWidth="1"/>
    <col min="10244" max="10244" width="7.5546875" style="1" customWidth="1"/>
    <col min="10245" max="10245" width="9.109375" style="1"/>
    <col min="10246" max="10246" width="8.109375" style="1" customWidth="1"/>
    <col min="10247" max="10247" width="7.44140625" style="1" customWidth="1"/>
    <col min="10248" max="10248" width="8.88671875" style="1" customWidth="1"/>
    <col min="10249" max="10249" width="8.5546875" style="1" customWidth="1"/>
    <col min="10250" max="10250" width="8.109375" style="1" customWidth="1"/>
    <col min="10251" max="10251" width="9.44140625" style="1" customWidth="1"/>
    <col min="10252" max="10252" width="6.6640625" style="1" customWidth="1"/>
    <col min="10253" max="10253" width="11.44140625" style="1" customWidth="1"/>
    <col min="10254" max="10496" width="9.109375" style="1"/>
    <col min="10497" max="10497" width="61.6640625" style="1" customWidth="1"/>
    <col min="10498" max="10498" width="4.6640625" style="1" customWidth="1"/>
    <col min="10499" max="10499" width="3.88671875" style="1" customWidth="1"/>
    <col min="10500" max="10500" width="7.5546875" style="1" customWidth="1"/>
    <col min="10501" max="10501" width="9.109375" style="1"/>
    <col min="10502" max="10502" width="8.109375" style="1" customWidth="1"/>
    <col min="10503" max="10503" width="7.44140625" style="1" customWidth="1"/>
    <col min="10504" max="10504" width="8.88671875" style="1" customWidth="1"/>
    <col min="10505" max="10505" width="8.5546875" style="1" customWidth="1"/>
    <col min="10506" max="10506" width="8.109375" style="1" customWidth="1"/>
    <col min="10507" max="10507" width="9.44140625" style="1" customWidth="1"/>
    <col min="10508" max="10508" width="6.6640625" style="1" customWidth="1"/>
    <col min="10509" max="10509" width="11.44140625" style="1" customWidth="1"/>
    <col min="10510" max="10752" width="9.109375" style="1"/>
    <col min="10753" max="10753" width="61.6640625" style="1" customWidth="1"/>
    <col min="10754" max="10754" width="4.6640625" style="1" customWidth="1"/>
    <col min="10755" max="10755" width="3.88671875" style="1" customWidth="1"/>
    <col min="10756" max="10756" width="7.5546875" style="1" customWidth="1"/>
    <col min="10757" max="10757" width="9.109375" style="1"/>
    <col min="10758" max="10758" width="8.109375" style="1" customWidth="1"/>
    <col min="10759" max="10759" width="7.44140625" style="1" customWidth="1"/>
    <col min="10760" max="10760" width="8.88671875" style="1" customWidth="1"/>
    <col min="10761" max="10761" width="8.5546875" style="1" customWidth="1"/>
    <col min="10762" max="10762" width="8.109375" style="1" customWidth="1"/>
    <col min="10763" max="10763" width="9.44140625" style="1" customWidth="1"/>
    <col min="10764" max="10764" width="6.6640625" style="1" customWidth="1"/>
    <col min="10765" max="10765" width="11.44140625" style="1" customWidth="1"/>
    <col min="10766" max="11008" width="9.109375" style="1"/>
    <col min="11009" max="11009" width="61.6640625" style="1" customWidth="1"/>
    <col min="11010" max="11010" width="4.6640625" style="1" customWidth="1"/>
    <col min="11011" max="11011" width="3.88671875" style="1" customWidth="1"/>
    <col min="11012" max="11012" width="7.5546875" style="1" customWidth="1"/>
    <col min="11013" max="11013" width="9.109375" style="1"/>
    <col min="11014" max="11014" width="8.109375" style="1" customWidth="1"/>
    <col min="11015" max="11015" width="7.44140625" style="1" customWidth="1"/>
    <col min="11016" max="11016" width="8.88671875" style="1" customWidth="1"/>
    <col min="11017" max="11017" width="8.5546875" style="1" customWidth="1"/>
    <col min="11018" max="11018" width="8.109375" style="1" customWidth="1"/>
    <col min="11019" max="11019" width="9.44140625" style="1" customWidth="1"/>
    <col min="11020" max="11020" width="6.6640625" style="1" customWidth="1"/>
    <col min="11021" max="11021" width="11.44140625" style="1" customWidth="1"/>
    <col min="11022" max="11264" width="9.109375" style="1"/>
    <col min="11265" max="11265" width="61.6640625" style="1" customWidth="1"/>
    <col min="11266" max="11266" width="4.6640625" style="1" customWidth="1"/>
    <col min="11267" max="11267" width="3.88671875" style="1" customWidth="1"/>
    <col min="11268" max="11268" width="7.5546875" style="1" customWidth="1"/>
    <col min="11269" max="11269" width="9.109375" style="1"/>
    <col min="11270" max="11270" width="8.109375" style="1" customWidth="1"/>
    <col min="11271" max="11271" width="7.44140625" style="1" customWidth="1"/>
    <col min="11272" max="11272" width="8.88671875" style="1" customWidth="1"/>
    <col min="11273" max="11273" width="8.5546875" style="1" customWidth="1"/>
    <col min="11274" max="11274" width="8.109375" style="1" customWidth="1"/>
    <col min="11275" max="11275" width="9.44140625" style="1" customWidth="1"/>
    <col min="11276" max="11276" width="6.6640625" style="1" customWidth="1"/>
    <col min="11277" max="11277" width="11.44140625" style="1" customWidth="1"/>
    <col min="11278" max="11520" width="9.109375" style="1"/>
    <col min="11521" max="11521" width="61.6640625" style="1" customWidth="1"/>
    <col min="11522" max="11522" width="4.6640625" style="1" customWidth="1"/>
    <col min="11523" max="11523" width="3.88671875" style="1" customWidth="1"/>
    <col min="11524" max="11524" width="7.5546875" style="1" customWidth="1"/>
    <col min="11525" max="11525" width="9.109375" style="1"/>
    <col min="11526" max="11526" width="8.109375" style="1" customWidth="1"/>
    <col min="11527" max="11527" width="7.44140625" style="1" customWidth="1"/>
    <col min="11528" max="11528" width="8.88671875" style="1" customWidth="1"/>
    <col min="11529" max="11529" width="8.5546875" style="1" customWidth="1"/>
    <col min="11530" max="11530" width="8.109375" style="1" customWidth="1"/>
    <col min="11531" max="11531" width="9.44140625" style="1" customWidth="1"/>
    <col min="11532" max="11532" width="6.6640625" style="1" customWidth="1"/>
    <col min="11533" max="11533" width="11.44140625" style="1" customWidth="1"/>
    <col min="11534" max="11776" width="9.109375" style="1"/>
    <col min="11777" max="11777" width="61.6640625" style="1" customWidth="1"/>
    <col min="11778" max="11778" width="4.6640625" style="1" customWidth="1"/>
    <col min="11779" max="11779" width="3.88671875" style="1" customWidth="1"/>
    <col min="11780" max="11780" width="7.5546875" style="1" customWidth="1"/>
    <col min="11781" max="11781" width="9.109375" style="1"/>
    <col min="11782" max="11782" width="8.109375" style="1" customWidth="1"/>
    <col min="11783" max="11783" width="7.44140625" style="1" customWidth="1"/>
    <col min="11784" max="11784" width="8.88671875" style="1" customWidth="1"/>
    <col min="11785" max="11785" width="8.5546875" style="1" customWidth="1"/>
    <col min="11786" max="11786" width="8.109375" style="1" customWidth="1"/>
    <col min="11787" max="11787" width="9.44140625" style="1" customWidth="1"/>
    <col min="11788" max="11788" width="6.6640625" style="1" customWidth="1"/>
    <col min="11789" max="11789" width="11.44140625" style="1" customWidth="1"/>
    <col min="11790" max="12032" width="9.109375" style="1"/>
    <col min="12033" max="12033" width="61.6640625" style="1" customWidth="1"/>
    <col min="12034" max="12034" width="4.6640625" style="1" customWidth="1"/>
    <col min="12035" max="12035" width="3.88671875" style="1" customWidth="1"/>
    <col min="12036" max="12036" width="7.5546875" style="1" customWidth="1"/>
    <col min="12037" max="12037" width="9.109375" style="1"/>
    <col min="12038" max="12038" width="8.109375" style="1" customWidth="1"/>
    <col min="12039" max="12039" width="7.44140625" style="1" customWidth="1"/>
    <col min="12040" max="12040" width="8.88671875" style="1" customWidth="1"/>
    <col min="12041" max="12041" width="8.5546875" style="1" customWidth="1"/>
    <col min="12042" max="12042" width="8.109375" style="1" customWidth="1"/>
    <col min="12043" max="12043" width="9.44140625" style="1" customWidth="1"/>
    <col min="12044" max="12044" width="6.6640625" style="1" customWidth="1"/>
    <col min="12045" max="12045" width="11.44140625" style="1" customWidth="1"/>
    <col min="12046" max="12288" width="9.109375" style="1"/>
    <col min="12289" max="12289" width="61.6640625" style="1" customWidth="1"/>
    <col min="12290" max="12290" width="4.6640625" style="1" customWidth="1"/>
    <col min="12291" max="12291" width="3.88671875" style="1" customWidth="1"/>
    <col min="12292" max="12292" width="7.5546875" style="1" customWidth="1"/>
    <col min="12293" max="12293" width="9.109375" style="1"/>
    <col min="12294" max="12294" width="8.109375" style="1" customWidth="1"/>
    <col min="12295" max="12295" width="7.44140625" style="1" customWidth="1"/>
    <col min="12296" max="12296" width="8.88671875" style="1" customWidth="1"/>
    <col min="12297" max="12297" width="8.5546875" style="1" customWidth="1"/>
    <col min="12298" max="12298" width="8.109375" style="1" customWidth="1"/>
    <col min="12299" max="12299" width="9.44140625" style="1" customWidth="1"/>
    <col min="12300" max="12300" width="6.6640625" style="1" customWidth="1"/>
    <col min="12301" max="12301" width="11.44140625" style="1" customWidth="1"/>
    <col min="12302" max="12544" width="9.109375" style="1"/>
    <col min="12545" max="12545" width="61.6640625" style="1" customWidth="1"/>
    <col min="12546" max="12546" width="4.6640625" style="1" customWidth="1"/>
    <col min="12547" max="12547" width="3.88671875" style="1" customWidth="1"/>
    <col min="12548" max="12548" width="7.5546875" style="1" customWidth="1"/>
    <col min="12549" max="12549" width="9.109375" style="1"/>
    <col min="12550" max="12550" width="8.109375" style="1" customWidth="1"/>
    <col min="12551" max="12551" width="7.44140625" style="1" customWidth="1"/>
    <col min="12552" max="12552" width="8.88671875" style="1" customWidth="1"/>
    <col min="12553" max="12553" width="8.5546875" style="1" customWidth="1"/>
    <col min="12554" max="12554" width="8.109375" style="1" customWidth="1"/>
    <col min="12555" max="12555" width="9.44140625" style="1" customWidth="1"/>
    <col min="12556" max="12556" width="6.6640625" style="1" customWidth="1"/>
    <col min="12557" max="12557" width="11.44140625" style="1" customWidth="1"/>
    <col min="12558" max="12800" width="9.109375" style="1"/>
    <col min="12801" max="12801" width="61.6640625" style="1" customWidth="1"/>
    <col min="12802" max="12802" width="4.6640625" style="1" customWidth="1"/>
    <col min="12803" max="12803" width="3.88671875" style="1" customWidth="1"/>
    <col min="12804" max="12804" width="7.5546875" style="1" customWidth="1"/>
    <col min="12805" max="12805" width="9.109375" style="1"/>
    <col min="12806" max="12806" width="8.109375" style="1" customWidth="1"/>
    <col min="12807" max="12807" width="7.44140625" style="1" customWidth="1"/>
    <col min="12808" max="12808" width="8.88671875" style="1" customWidth="1"/>
    <col min="12809" max="12809" width="8.5546875" style="1" customWidth="1"/>
    <col min="12810" max="12810" width="8.109375" style="1" customWidth="1"/>
    <col min="12811" max="12811" width="9.44140625" style="1" customWidth="1"/>
    <col min="12812" max="12812" width="6.6640625" style="1" customWidth="1"/>
    <col min="12813" max="12813" width="11.44140625" style="1" customWidth="1"/>
    <col min="12814" max="13056" width="9.109375" style="1"/>
    <col min="13057" max="13057" width="61.6640625" style="1" customWidth="1"/>
    <col min="13058" max="13058" width="4.6640625" style="1" customWidth="1"/>
    <col min="13059" max="13059" width="3.88671875" style="1" customWidth="1"/>
    <col min="13060" max="13060" width="7.5546875" style="1" customWidth="1"/>
    <col min="13061" max="13061" width="9.109375" style="1"/>
    <col min="13062" max="13062" width="8.109375" style="1" customWidth="1"/>
    <col min="13063" max="13063" width="7.44140625" style="1" customWidth="1"/>
    <col min="13064" max="13064" width="8.88671875" style="1" customWidth="1"/>
    <col min="13065" max="13065" width="8.5546875" style="1" customWidth="1"/>
    <col min="13066" max="13066" width="8.109375" style="1" customWidth="1"/>
    <col min="13067" max="13067" width="9.44140625" style="1" customWidth="1"/>
    <col min="13068" max="13068" width="6.6640625" style="1" customWidth="1"/>
    <col min="13069" max="13069" width="11.44140625" style="1" customWidth="1"/>
    <col min="13070" max="13312" width="9.109375" style="1"/>
    <col min="13313" max="13313" width="61.6640625" style="1" customWidth="1"/>
    <col min="13314" max="13314" width="4.6640625" style="1" customWidth="1"/>
    <col min="13315" max="13315" width="3.88671875" style="1" customWidth="1"/>
    <col min="13316" max="13316" width="7.5546875" style="1" customWidth="1"/>
    <col min="13317" max="13317" width="9.109375" style="1"/>
    <col min="13318" max="13318" width="8.109375" style="1" customWidth="1"/>
    <col min="13319" max="13319" width="7.44140625" style="1" customWidth="1"/>
    <col min="13320" max="13320" width="8.88671875" style="1" customWidth="1"/>
    <col min="13321" max="13321" width="8.5546875" style="1" customWidth="1"/>
    <col min="13322" max="13322" width="8.109375" style="1" customWidth="1"/>
    <col min="13323" max="13323" width="9.44140625" style="1" customWidth="1"/>
    <col min="13324" max="13324" width="6.6640625" style="1" customWidth="1"/>
    <col min="13325" max="13325" width="11.44140625" style="1" customWidth="1"/>
    <col min="13326" max="13568" width="9.109375" style="1"/>
    <col min="13569" max="13569" width="61.6640625" style="1" customWidth="1"/>
    <col min="13570" max="13570" width="4.6640625" style="1" customWidth="1"/>
    <col min="13571" max="13571" width="3.88671875" style="1" customWidth="1"/>
    <col min="13572" max="13572" width="7.5546875" style="1" customWidth="1"/>
    <col min="13573" max="13573" width="9.109375" style="1"/>
    <col min="13574" max="13574" width="8.109375" style="1" customWidth="1"/>
    <col min="13575" max="13575" width="7.44140625" style="1" customWidth="1"/>
    <col min="13576" max="13576" width="8.88671875" style="1" customWidth="1"/>
    <col min="13577" max="13577" width="8.5546875" style="1" customWidth="1"/>
    <col min="13578" max="13578" width="8.109375" style="1" customWidth="1"/>
    <col min="13579" max="13579" width="9.44140625" style="1" customWidth="1"/>
    <col min="13580" max="13580" width="6.6640625" style="1" customWidth="1"/>
    <col min="13581" max="13581" width="11.44140625" style="1" customWidth="1"/>
    <col min="13582" max="13824" width="9.109375" style="1"/>
    <col min="13825" max="13825" width="61.6640625" style="1" customWidth="1"/>
    <col min="13826" max="13826" width="4.6640625" style="1" customWidth="1"/>
    <col min="13827" max="13827" width="3.88671875" style="1" customWidth="1"/>
    <col min="13828" max="13828" width="7.5546875" style="1" customWidth="1"/>
    <col min="13829" max="13829" width="9.109375" style="1"/>
    <col min="13830" max="13830" width="8.109375" style="1" customWidth="1"/>
    <col min="13831" max="13831" width="7.44140625" style="1" customWidth="1"/>
    <col min="13832" max="13832" width="8.88671875" style="1" customWidth="1"/>
    <col min="13833" max="13833" width="8.5546875" style="1" customWidth="1"/>
    <col min="13834" max="13834" width="8.109375" style="1" customWidth="1"/>
    <col min="13835" max="13835" width="9.44140625" style="1" customWidth="1"/>
    <col min="13836" max="13836" width="6.6640625" style="1" customWidth="1"/>
    <col min="13837" max="13837" width="11.44140625" style="1" customWidth="1"/>
    <col min="13838" max="14080" width="9.109375" style="1"/>
    <col min="14081" max="14081" width="61.6640625" style="1" customWidth="1"/>
    <col min="14082" max="14082" width="4.6640625" style="1" customWidth="1"/>
    <col min="14083" max="14083" width="3.88671875" style="1" customWidth="1"/>
    <col min="14084" max="14084" width="7.5546875" style="1" customWidth="1"/>
    <col min="14085" max="14085" width="9.109375" style="1"/>
    <col min="14086" max="14086" width="8.109375" style="1" customWidth="1"/>
    <col min="14087" max="14087" width="7.44140625" style="1" customWidth="1"/>
    <col min="14088" max="14088" width="8.88671875" style="1" customWidth="1"/>
    <col min="14089" max="14089" width="8.5546875" style="1" customWidth="1"/>
    <col min="14090" max="14090" width="8.109375" style="1" customWidth="1"/>
    <col min="14091" max="14091" width="9.44140625" style="1" customWidth="1"/>
    <col min="14092" max="14092" width="6.6640625" style="1" customWidth="1"/>
    <col min="14093" max="14093" width="11.44140625" style="1" customWidth="1"/>
    <col min="14094" max="14336" width="9.109375" style="1"/>
    <col min="14337" max="14337" width="61.6640625" style="1" customWidth="1"/>
    <col min="14338" max="14338" width="4.6640625" style="1" customWidth="1"/>
    <col min="14339" max="14339" width="3.88671875" style="1" customWidth="1"/>
    <col min="14340" max="14340" width="7.5546875" style="1" customWidth="1"/>
    <col min="14341" max="14341" width="9.109375" style="1"/>
    <col min="14342" max="14342" width="8.109375" style="1" customWidth="1"/>
    <col min="14343" max="14343" width="7.44140625" style="1" customWidth="1"/>
    <col min="14344" max="14344" width="8.88671875" style="1" customWidth="1"/>
    <col min="14345" max="14345" width="8.5546875" style="1" customWidth="1"/>
    <col min="14346" max="14346" width="8.109375" style="1" customWidth="1"/>
    <col min="14347" max="14347" width="9.44140625" style="1" customWidth="1"/>
    <col min="14348" max="14348" width="6.6640625" style="1" customWidth="1"/>
    <col min="14349" max="14349" width="11.44140625" style="1" customWidth="1"/>
    <col min="14350" max="14592" width="9.109375" style="1"/>
    <col min="14593" max="14593" width="61.6640625" style="1" customWidth="1"/>
    <col min="14594" max="14594" width="4.6640625" style="1" customWidth="1"/>
    <col min="14595" max="14595" width="3.88671875" style="1" customWidth="1"/>
    <col min="14596" max="14596" width="7.5546875" style="1" customWidth="1"/>
    <col min="14597" max="14597" width="9.109375" style="1"/>
    <col min="14598" max="14598" width="8.109375" style="1" customWidth="1"/>
    <col min="14599" max="14599" width="7.44140625" style="1" customWidth="1"/>
    <col min="14600" max="14600" width="8.88671875" style="1" customWidth="1"/>
    <col min="14601" max="14601" width="8.5546875" style="1" customWidth="1"/>
    <col min="14602" max="14602" width="8.109375" style="1" customWidth="1"/>
    <col min="14603" max="14603" width="9.44140625" style="1" customWidth="1"/>
    <col min="14604" max="14604" width="6.6640625" style="1" customWidth="1"/>
    <col min="14605" max="14605" width="11.44140625" style="1" customWidth="1"/>
    <col min="14606" max="14848" width="9.109375" style="1"/>
    <col min="14849" max="14849" width="61.6640625" style="1" customWidth="1"/>
    <col min="14850" max="14850" width="4.6640625" style="1" customWidth="1"/>
    <col min="14851" max="14851" width="3.88671875" style="1" customWidth="1"/>
    <col min="14852" max="14852" width="7.5546875" style="1" customWidth="1"/>
    <col min="14853" max="14853" width="9.109375" style="1"/>
    <col min="14854" max="14854" width="8.109375" style="1" customWidth="1"/>
    <col min="14855" max="14855" width="7.44140625" style="1" customWidth="1"/>
    <col min="14856" max="14856" width="8.88671875" style="1" customWidth="1"/>
    <col min="14857" max="14857" width="8.5546875" style="1" customWidth="1"/>
    <col min="14858" max="14858" width="8.109375" style="1" customWidth="1"/>
    <col min="14859" max="14859" width="9.44140625" style="1" customWidth="1"/>
    <col min="14860" max="14860" width="6.6640625" style="1" customWidth="1"/>
    <col min="14861" max="14861" width="11.44140625" style="1" customWidth="1"/>
    <col min="14862" max="15104" width="9.109375" style="1"/>
    <col min="15105" max="15105" width="61.6640625" style="1" customWidth="1"/>
    <col min="15106" max="15106" width="4.6640625" style="1" customWidth="1"/>
    <col min="15107" max="15107" width="3.88671875" style="1" customWidth="1"/>
    <col min="15108" max="15108" width="7.5546875" style="1" customWidth="1"/>
    <col min="15109" max="15109" width="9.109375" style="1"/>
    <col min="15110" max="15110" width="8.109375" style="1" customWidth="1"/>
    <col min="15111" max="15111" width="7.44140625" style="1" customWidth="1"/>
    <col min="15112" max="15112" width="8.88671875" style="1" customWidth="1"/>
    <col min="15113" max="15113" width="8.5546875" style="1" customWidth="1"/>
    <col min="15114" max="15114" width="8.109375" style="1" customWidth="1"/>
    <col min="15115" max="15115" width="9.44140625" style="1" customWidth="1"/>
    <col min="15116" max="15116" width="6.6640625" style="1" customWidth="1"/>
    <col min="15117" max="15117" width="11.44140625" style="1" customWidth="1"/>
    <col min="15118" max="15360" width="9.109375" style="1"/>
    <col min="15361" max="15361" width="61.6640625" style="1" customWidth="1"/>
    <col min="15362" max="15362" width="4.6640625" style="1" customWidth="1"/>
    <col min="15363" max="15363" width="3.88671875" style="1" customWidth="1"/>
    <col min="15364" max="15364" width="7.5546875" style="1" customWidth="1"/>
    <col min="15365" max="15365" width="9.109375" style="1"/>
    <col min="15366" max="15366" width="8.109375" style="1" customWidth="1"/>
    <col min="15367" max="15367" width="7.44140625" style="1" customWidth="1"/>
    <col min="15368" max="15368" width="8.88671875" style="1" customWidth="1"/>
    <col min="15369" max="15369" width="8.5546875" style="1" customWidth="1"/>
    <col min="15370" max="15370" width="8.109375" style="1" customWidth="1"/>
    <col min="15371" max="15371" width="9.44140625" style="1" customWidth="1"/>
    <col min="15372" max="15372" width="6.6640625" style="1" customWidth="1"/>
    <col min="15373" max="15373" width="11.44140625" style="1" customWidth="1"/>
    <col min="15374" max="15616" width="9.109375" style="1"/>
    <col min="15617" max="15617" width="61.6640625" style="1" customWidth="1"/>
    <col min="15618" max="15618" width="4.6640625" style="1" customWidth="1"/>
    <col min="15619" max="15619" width="3.88671875" style="1" customWidth="1"/>
    <col min="15620" max="15620" width="7.5546875" style="1" customWidth="1"/>
    <col min="15621" max="15621" width="9.109375" style="1"/>
    <col min="15622" max="15622" width="8.109375" style="1" customWidth="1"/>
    <col min="15623" max="15623" width="7.44140625" style="1" customWidth="1"/>
    <col min="15624" max="15624" width="8.88671875" style="1" customWidth="1"/>
    <col min="15625" max="15625" width="8.5546875" style="1" customWidth="1"/>
    <col min="15626" max="15626" width="8.109375" style="1" customWidth="1"/>
    <col min="15627" max="15627" width="9.44140625" style="1" customWidth="1"/>
    <col min="15628" max="15628" width="6.6640625" style="1" customWidth="1"/>
    <col min="15629" max="15629" width="11.44140625" style="1" customWidth="1"/>
    <col min="15630" max="15872" width="9.109375" style="1"/>
    <col min="15873" max="15873" width="61.6640625" style="1" customWidth="1"/>
    <col min="15874" max="15874" width="4.6640625" style="1" customWidth="1"/>
    <col min="15875" max="15875" width="3.88671875" style="1" customWidth="1"/>
    <col min="15876" max="15876" width="7.5546875" style="1" customWidth="1"/>
    <col min="15877" max="15877" width="9.109375" style="1"/>
    <col min="15878" max="15878" width="8.109375" style="1" customWidth="1"/>
    <col min="15879" max="15879" width="7.44140625" style="1" customWidth="1"/>
    <col min="15880" max="15880" width="8.88671875" style="1" customWidth="1"/>
    <col min="15881" max="15881" width="8.5546875" style="1" customWidth="1"/>
    <col min="15882" max="15882" width="8.109375" style="1" customWidth="1"/>
    <col min="15883" max="15883" width="9.44140625" style="1" customWidth="1"/>
    <col min="15884" max="15884" width="6.6640625" style="1" customWidth="1"/>
    <col min="15885" max="15885" width="11.44140625" style="1" customWidth="1"/>
    <col min="15886" max="16128" width="9.109375" style="1"/>
    <col min="16129" max="16129" width="61.6640625" style="1" customWidth="1"/>
    <col min="16130" max="16130" width="4.6640625" style="1" customWidth="1"/>
    <col min="16131" max="16131" width="3.88671875" style="1" customWidth="1"/>
    <col min="16132" max="16132" width="7.5546875" style="1" customWidth="1"/>
    <col min="16133" max="16133" width="9.109375" style="1"/>
    <col min="16134" max="16134" width="8.109375" style="1" customWidth="1"/>
    <col min="16135" max="16135" width="7.44140625" style="1" customWidth="1"/>
    <col min="16136" max="16136" width="8.88671875" style="1" customWidth="1"/>
    <col min="16137" max="16137" width="8.5546875" style="1" customWidth="1"/>
    <col min="16138" max="16138" width="8.109375" style="1" customWidth="1"/>
    <col min="16139" max="16139" width="9.44140625" style="1" customWidth="1"/>
    <col min="16140" max="16140" width="6.6640625" style="1" customWidth="1"/>
    <col min="16141" max="16141" width="11.44140625" style="1" customWidth="1"/>
    <col min="16142" max="16384" width="9.109375" style="1"/>
  </cols>
  <sheetData>
    <row r="1" spans="1:13" ht="15" customHeight="1" x14ac:dyDescent="0.25">
      <c r="J1" s="95" t="s">
        <v>262</v>
      </c>
      <c r="K1" s="95"/>
      <c r="L1" s="95"/>
      <c r="M1" s="95"/>
    </row>
    <row r="2" spans="1:13" ht="30.75" customHeight="1" x14ac:dyDescent="0.25">
      <c r="J2" s="95"/>
      <c r="K2" s="95"/>
      <c r="L2" s="95"/>
      <c r="M2" s="95"/>
    </row>
    <row r="3" spans="1:13" ht="0.75" customHeight="1" x14ac:dyDescent="0.25">
      <c r="J3" s="95"/>
      <c r="K3" s="95"/>
      <c r="L3" s="95"/>
      <c r="M3" s="95"/>
    </row>
    <row r="4" spans="1:13" x14ac:dyDescent="0.25">
      <c r="A4" s="5" t="s">
        <v>118</v>
      </c>
      <c r="B4" s="5"/>
      <c r="C4" s="5"/>
      <c r="D4" s="5"/>
      <c r="E4" s="5"/>
      <c r="F4" s="5"/>
      <c r="G4" s="5"/>
      <c r="H4" s="5"/>
      <c r="I4" s="5"/>
      <c r="J4" s="5"/>
      <c r="K4" s="5"/>
      <c r="L4" s="5"/>
      <c r="M4" s="5"/>
    </row>
    <row r="5" spans="1:13" x14ac:dyDescent="0.25">
      <c r="A5" s="96" t="str">
        <f>IF([2]ЗАПОЛНИТЬ!$F$7=1,CONCATENATE([2]шапки!A6),CONCATENATE([2]шапки!A6,[2]шапки!C6))</f>
        <v xml:space="preserve">про заборгованість за бюджетними коштами (форма   № 7д, </v>
      </c>
      <c r="B5" s="96"/>
      <c r="C5" s="96"/>
      <c r="D5" s="96"/>
      <c r="E5" s="96"/>
      <c r="F5" s="96"/>
      <c r="G5" s="96"/>
      <c r="H5" s="97" t="str">
        <f>IF([2]ЗАПОЛНИТЬ!$F$7=1,[2]шапки!C6,[2]шапки!D6)</f>
        <v xml:space="preserve">   №7м)</v>
      </c>
      <c r="I5" s="99" t="str">
        <f>IF([2]ЗАПОЛНИТЬ!$F$7=1,[2]шапки!D6,"")</f>
        <v/>
      </c>
      <c r="L5" s="99"/>
      <c r="M5" s="99"/>
    </row>
    <row r="6" spans="1:13" x14ac:dyDescent="0.25">
      <c r="A6" s="5" t="str">
        <f>CONCATENATE("на ",[2]ЗАПОЛНИТЬ!$B$18," ",[2]ЗАПОЛНИТЬ!$C$18)</f>
        <v>на 1 квітня 2016 р.</v>
      </c>
      <c r="B6" s="5"/>
      <c r="C6" s="5"/>
      <c r="D6" s="5"/>
      <c r="E6" s="5"/>
      <c r="F6" s="5"/>
      <c r="G6" s="5"/>
      <c r="H6" s="5"/>
      <c r="I6" s="5"/>
      <c r="J6" s="5"/>
      <c r="K6" s="5"/>
      <c r="L6" s="5"/>
      <c r="M6" s="5"/>
    </row>
    <row r="7" spans="1:13" s="21" customFormat="1" ht="10.199999999999999" hidden="1" x14ac:dyDescent="0.2"/>
    <row r="8" spans="1:13" s="21" customFormat="1" ht="7.5" customHeight="1" x14ac:dyDescent="0.2">
      <c r="M8" s="338" t="s">
        <v>2</v>
      </c>
    </row>
    <row r="9" spans="1:13" s="21" customFormat="1" ht="21" customHeight="1" x14ac:dyDescent="0.25">
      <c r="A9" s="196" t="s">
        <v>3</v>
      </c>
      <c r="B9" s="104" t="str">
        <f>[2]ЗАПОЛНИТЬ!B3</f>
        <v>Вдділ освіти Амур -Нижньодніпровської у м.Дніпропетровську ради</v>
      </c>
      <c r="C9" s="104"/>
      <c r="D9" s="104"/>
      <c r="E9" s="104"/>
      <c r="F9" s="104"/>
      <c r="G9" s="104"/>
      <c r="H9" s="104"/>
      <c r="I9" s="104"/>
      <c r="J9" s="104"/>
      <c r="K9" s="198" t="str">
        <f>[2]ЗАПОЛНИТЬ!A13</f>
        <v>за ЄДРПОУ</v>
      </c>
      <c r="M9" s="339" t="str">
        <f>[2]ЗАПОЛНИТЬ!B13</f>
        <v>02142187</v>
      </c>
    </row>
    <row r="10" spans="1:13" s="21" customFormat="1" ht="11.25" customHeight="1" x14ac:dyDescent="0.25">
      <c r="A10" s="107" t="s">
        <v>5</v>
      </c>
      <c r="B10" s="108" t="str">
        <f>[2]ЗАПОЛНИТЬ!B5</f>
        <v>49023,м. Дніпропетровськ АНД район,пр.Мануйлівський, 31</v>
      </c>
      <c r="C10" s="108"/>
      <c r="D10" s="108"/>
      <c r="E10" s="108"/>
      <c r="F10" s="108"/>
      <c r="G10" s="108"/>
      <c r="H10" s="108"/>
      <c r="I10" s="108"/>
      <c r="J10" s="108"/>
      <c r="K10" s="198" t="str">
        <f>[2]ЗАПОЛНИТЬ!A14</f>
        <v>за КОАТУУ</v>
      </c>
      <c r="M10" s="339">
        <f>[2]ЗАПОЛНИТЬ!B14</f>
        <v>12110136300</v>
      </c>
    </row>
    <row r="11" spans="1:13" s="21" customFormat="1" ht="11.25" customHeight="1" x14ac:dyDescent="0.25">
      <c r="A11" s="107" t="str">
        <f>[2]Ф.4.3.1.КВК2!A11</f>
        <v>Організаційно-правова форма господарювання</v>
      </c>
      <c r="B11" s="340" t="str">
        <f>[2]ЗАПОЛНИТЬ!D15</f>
        <v>Орган місцевого самоврядування</v>
      </c>
      <c r="C11" s="340"/>
      <c r="D11" s="340"/>
      <c r="E11" s="340"/>
      <c r="F11" s="340"/>
      <c r="G11" s="340"/>
      <c r="H11" s="340"/>
      <c r="I11" s="340"/>
      <c r="J11" s="340"/>
      <c r="K11" s="198" t="str">
        <f>[2]ЗАПОЛНИТЬ!A15</f>
        <v>за КОПФГ</v>
      </c>
      <c r="L11" s="341"/>
      <c r="M11" s="339">
        <f>[2]ЗАПОЛНИТЬ!B15</f>
        <v>420</v>
      </c>
    </row>
    <row r="12" spans="1:13" s="21" customFormat="1" ht="10.199999999999999" x14ac:dyDescent="0.2">
      <c r="A12" s="110" t="s">
        <v>119</v>
      </c>
      <c r="B12" s="110"/>
      <c r="C12" s="110"/>
      <c r="D12" s="110"/>
      <c r="E12" s="201" t="str">
        <f>[2]ЗАПОЛНИТЬ!H9</f>
        <v>-</v>
      </c>
      <c r="F12" s="628" t="str">
        <f>IF(E12&gt;0,VLOOKUP(E12,'[2]ДовидникКВК(ГОС)'!A$1:B$65536,2,FALSE),"")</f>
        <v>-</v>
      </c>
      <c r="G12" s="628"/>
      <c r="H12" s="628"/>
      <c r="I12" s="628"/>
      <c r="J12" s="628"/>
      <c r="K12" s="628"/>
      <c r="L12" s="628"/>
    </row>
    <row r="13" spans="1:13" s="21" customFormat="1" ht="23.25" customHeight="1" x14ac:dyDescent="0.2">
      <c r="A13" s="110" t="s">
        <v>120</v>
      </c>
      <c r="B13" s="110"/>
      <c r="C13" s="110"/>
      <c r="D13" s="110"/>
      <c r="E13" s="171"/>
      <c r="F13" s="112" t="str">
        <f>IF(E13&gt;0,VLOOKUP(E13,[2]ДовидникКПК!B$1:C$65536,2,FALSE),"")</f>
        <v/>
      </c>
      <c r="G13" s="112"/>
      <c r="H13" s="112"/>
      <c r="I13" s="112"/>
      <c r="J13" s="112"/>
      <c r="K13" s="112"/>
      <c r="L13" s="112"/>
    </row>
    <row r="14" spans="1:13" s="21" customFormat="1" ht="10.199999999999999" x14ac:dyDescent="0.2">
      <c r="A14" s="110" t="s">
        <v>8</v>
      </c>
      <c r="B14" s="110"/>
      <c r="C14" s="110"/>
      <c r="D14" s="110"/>
      <c r="E14" s="117" t="str">
        <f>[2]ЗАПОЛНИТЬ!H10</f>
        <v>10</v>
      </c>
      <c r="F14" s="112" t="str">
        <f>[2]ЗАПОЛНИТЬ!I10</f>
        <v>Орган з питань освіти та науки, молоді</v>
      </c>
      <c r="G14" s="112"/>
      <c r="H14" s="112"/>
      <c r="I14" s="112"/>
      <c r="J14" s="112"/>
      <c r="K14" s="112"/>
      <c r="L14" s="112"/>
    </row>
    <row r="15" spans="1:13" s="21" customFormat="1" ht="43.5" customHeight="1" x14ac:dyDescent="0.2">
      <c r="A15" s="110" t="s">
        <v>121</v>
      </c>
      <c r="B15" s="110"/>
      <c r="C15" s="110"/>
      <c r="D15" s="110"/>
      <c r="E15" s="265" t="s">
        <v>500</v>
      </c>
      <c r="F15" s="112" t="str">
        <f>IF(E15&gt;0,VLOOKUP(E15,[2]ДовидникКФК!A$1:B$65536,2,FALSE),"")</f>
        <v>Органи місцевого самоврядування</v>
      </c>
      <c r="G15" s="112"/>
      <c r="H15" s="112"/>
      <c r="I15" s="112"/>
      <c r="J15" s="112"/>
      <c r="K15" s="112"/>
      <c r="L15" s="112"/>
    </row>
    <row r="16" spans="1:13" s="21" customFormat="1" ht="10.199999999999999" x14ac:dyDescent="0.2">
      <c r="A16" s="121" t="s">
        <v>263</v>
      </c>
    </row>
    <row r="17" spans="1:14" s="21" customFormat="1" ht="10.199999999999999" x14ac:dyDescent="0.2">
      <c r="A17" s="122" t="s">
        <v>10</v>
      </c>
    </row>
    <row r="18" spans="1:14" s="21" customFormat="1" ht="19.5" customHeight="1" thickBot="1" x14ac:dyDescent="0.25">
      <c r="A18" s="346" t="s">
        <v>501</v>
      </c>
      <c r="B18" s="346"/>
      <c r="C18" s="346"/>
      <c r="D18" s="346"/>
      <c r="E18" s="346"/>
      <c r="F18" s="346"/>
      <c r="G18" s="346"/>
      <c r="H18" s="346"/>
      <c r="I18" s="346"/>
      <c r="J18" s="346"/>
      <c r="K18" s="346"/>
      <c r="L18" s="346"/>
    </row>
    <row r="19" spans="1:14" s="21" customFormat="1" ht="11.25" customHeight="1" thickTop="1" thickBot="1" x14ac:dyDescent="0.25">
      <c r="A19" s="29" t="s">
        <v>124</v>
      </c>
      <c r="B19" s="29" t="s">
        <v>125</v>
      </c>
      <c r="C19" s="29" t="s">
        <v>13</v>
      </c>
      <c r="D19" s="29" t="s">
        <v>30</v>
      </c>
      <c r="E19" s="29"/>
      <c r="F19" s="29"/>
      <c r="G19" s="29"/>
      <c r="H19" s="29" t="s">
        <v>82</v>
      </c>
      <c r="I19" s="29"/>
      <c r="J19" s="29"/>
      <c r="K19" s="29"/>
      <c r="L19" s="29"/>
      <c r="M19" s="29" t="s">
        <v>265</v>
      </c>
      <c r="N19" s="347"/>
    </row>
    <row r="20" spans="1:14" s="21" customFormat="1" ht="21.75" customHeight="1" thickTop="1" thickBot="1" x14ac:dyDescent="0.25">
      <c r="A20" s="29"/>
      <c r="B20" s="29"/>
      <c r="C20" s="29"/>
      <c r="D20" s="29" t="s">
        <v>266</v>
      </c>
      <c r="E20" s="29" t="s">
        <v>267</v>
      </c>
      <c r="F20" s="29"/>
      <c r="G20" s="29" t="s">
        <v>268</v>
      </c>
      <c r="H20" s="29" t="s">
        <v>269</v>
      </c>
      <c r="I20" s="29" t="s">
        <v>267</v>
      </c>
      <c r="J20" s="29"/>
      <c r="K20" s="29"/>
      <c r="L20" s="29" t="s">
        <v>268</v>
      </c>
      <c r="M20" s="29"/>
      <c r="N20" s="347"/>
    </row>
    <row r="21" spans="1:14" s="21" customFormat="1" ht="10.5" customHeight="1" thickTop="1" thickBot="1" x14ac:dyDescent="0.25">
      <c r="A21" s="29"/>
      <c r="B21" s="29"/>
      <c r="C21" s="29"/>
      <c r="D21" s="29"/>
      <c r="E21" s="29" t="s">
        <v>135</v>
      </c>
      <c r="F21" s="29" t="s">
        <v>270</v>
      </c>
      <c r="G21" s="29"/>
      <c r="H21" s="29"/>
      <c r="I21" s="29" t="s">
        <v>135</v>
      </c>
      <c r="J21" s="323" t="s">
        <v>271</v>
      </c>
      <c r="K21" s="323"/>
      <c r="L21" s="29"/>
      <c r="M21" s="29"/>
      <c r="N21" s="347"/>
    </row>
    <row r="22" spans="1:14" s="21" customFormat="1" ht="12" customHeight="1" thickTop="1" thickBot="1" x14ac:dyDescent="0.25">
      <c r="A22" s="29"/>
      <c r="B22" s="29"/>
      <c r="C22" s="29"/>
      <c r="D22" s="29"/>
      <c r="E22" s="29"/>
      <c r="F22" s="29"/>
      <c r="G22" s="29"/>
      <c r="H22" s="29"/>
      <c r="I22" s="29"/>
      <c r="J22" s="29" t="s">
        <v>272</v>
      </c>
      <c r="K22" s="29" t="s">
        <v>273</v>
      </c>
      <c r="L22" s="29"/>
      <c r="M22" s="29"/>
      <c r="N22" s="347"/>
    </row>
    <row r="23" spans="1:14" s="21" customFormat="1" ht="12" customHeight="1" thickTop="1" thickBot="1" x14ac:dyDescent="0.25">
      <c r="A23" s="29"/>
      <c r="B23" s="29"/>
      <c r="C23" s="29"/>
      <c r="D23" s="29"/>
      <c r="E23" s="29"/>
      <c r="F23" s="29"/>
      <c r="G23" s="29"/>
      <c r="H23" s="29"/>
      <c r="I23" s="29"/>
      <c r="J23" s="29"/>
      <c r="K23" s="29"/>
      <c r="L23" s="29"/>
      <c r="M23" s="29"/>
      <c r="N23" s="347"/>
    </row>
    <row r="24" spans="1:14" s="21" customFormat="1" ht="9.75" customHeight="1" thickTop="1" thickBot="1" x14ac:dyDescent="0.25">
      <c r="A24" s="29"/>
      <c r="B24" s="29"/>
      <c r="C24" s="29"/>
      <c r="D24" s="29"/>
      <c r="E24" s="29"/>
      <c r="F24" s="29"/>
      <c r="G24" s="29"/>
      <c r="H24" s="29"/>
      <c r="I24" s="29"/>
      <c r="J24" s="29"/>
      <c r="K24" s="29"/>
      <c r="L24" s="29"/>
      <c r="M24" s="29"/>
      <c r="N24" s="347"/>
    </row>
    <row r="25" spans="1:14" s="21" customFormat="1" ht="11.4" thickTop="1" thickBot="1" x14ac:dyDescent="0.25">
      <c r="A25" s="78">
        <v>1</v>
      </c>
      <c r="B25" s="78">
        <v>2</v>
      </c>
      <c r="C25" s="78">
        <v>3</v>
      </c>
      <c r="D25" s="78">
        <v>4</v>
      </c>
      <c r="E25" s="78">
        <v>5</v>
      </c>
      <c r="F25" s="78">
        <v>6</v>
      </c>
      <c r="G25" s="78">
        <v>7</v>
      </c>
      <c r="H25" s="78">
        <v>8</v>
      </c>
      <c r="I25" s="78">
        <v>9</v>
      </c>
      <c r="J25" s="78">
        <v>10</v>
      </c>
      <c r="K25" s="78">
        <v>11</v>
      </c>
      <c r="L25" s="78">
        <v>12</v>
      </c>
      <c r="M25" s="78">
        <v>13</v>
      </c>
      <c r="N25" s="347"/>
    </row>
    <row r="26" spans="1:14" s="21" customFormat="1" ht="12.6" thickTop="1" thickBot="1" x14ac:dyDescent="0.25">
      <c r="A26" s="68" t="s">
        <v>274</v>
      </c>
      <c r="B26" s="68" t="s">
        <v>144</v>
      </c>
      <c r="C26" s="324" t="s">
        <v>145</v>
      </c>
      <c r="D26" s="325">
        <v>0</v>
      </c>
      <c r="E26" s="325">
        <v>0</v>
      </c>
      <c r="F26" s="82">
        <v>0</v>
      </c>
      <c r="G26" s="82">
        <v>0</v>
      </c>
      <c r="H26" s="325">
        <v>0</v>
      </c>
      <c r="I26" s="325">
        <v>0</v>
      </c>
      <c r="J26" s="82">
        <v>0</v>
      </c>
      <c r="K26" s="326" t="s">
        <v>144</v>
      </c>
      <c r="L26" s="82" t="s">
        <v>47</v>
      </c>
      <c r="M26" s="327" t="s">
        <v>144</v>
      </c>
      <c r="N26" s="347"/>
    </row>
    <row r="27" spans="1:14" s="21" customFormat="1" ht="14.4" thickTop="1" thickBot="1" x14ac:dyDescent="0.25">
      <c r="A27" s="31" t="s">
        <v>275</v>
      </c>
      <c r="B27" s="31" t="s">
        <v>144</v>
      </c>
      <c r="C27" s="324" t="s">
        <v>147</v>
      </c>
      <c r="D27" s="325">
        <f>D28+D63</f>
        <v>0</v>
      </c>
      <c r="E27" s="325">
        <f t="shared" ref="E27:L27" si="0">E28+E63</f>
        <v>0</v>
      </c>
      <c r="F27" s="325">
        <f t="shared" si="0"/>
        <v>0</v>
      </c>
      <c r="G27" s="325">
        <f t="shared" si="0"/>
        <v>0</v>
      </c>
      <c r="H27" s="325">
        <f t="shared" si="0"/>
        <v>0</v>
      </c>
      <c r="I27" s="325">
        <f t="shared" si="0"/>
        <v>0</v>
      </c>
      <c r="J27" s="325">
        <f t="shared" si="0"/>
        <v>0</v>
      </c>
      <c r="K27" s="325">
        <f t="shared" si="0"/>
        <v>0</v>
      </c>
      <c r="L27" s="325">
        <f t="shared" si="0"/>
        <v>0</v>
      </c>
      <c r="M27" s="325">
        <f>M28+M63</f>
        <v>0</v>
      </c>
      <c r="N27" s="347"/>
    </row>
    <row r="28" spans="1:14" s="21" customFormat="1" ht="21.6" thickTop="1" thickBot="1" x14ac:dyDescent="0.25">
      <c r="A28" s="64" t="s">
        <v>276</v>
      </c>
      <c r="B28" s="68">
        <v>2000</v>
      </c>
      <c r="C28" s="128" t="s">
        <v>149</v>
      </c>
      <c r="D28" s="325">
        <f>D29+D34+D51+D54+D58+D62</f>
        <v>0</v>
      </c>
      <c r="E28" s="325">
        <f t="shared" ref="E28:M28" si="1">E29+E34+E51+E54+E58+E62</f>
        <v>0</v>
      </c>
      <c r="F28" s="325">
        <f t="shared" si="1"/>
        <v>0</v>
      </c>
      <c r="G28" s="325">
        <f t="shared" si="1"/>
        <v>0</v>
      </c>
      <c r="H28" s="325">
        <f t="shared" si="1"/>
        <v>0</v>
      </c>
      <c r="I28" s="325">
        <f t="shared" si="1"/>
        <v>0</v>
      </c>
      <c r="J28" s="325">
        <f t="shared" si="1"/>
        <v>0</v>
      </c>
      <c r="K28" s="325">
        <f t="shared" si="1"/>
        <v>0</v>
      </c>
      <c r="L28" s="325">
        <f t="shared" si="1"/>
        <v>0</v>
      </c>
      <c r="M28" s="325">
        <f t="shared" si="1"/>
        <v>0</v>
      </c>
      <c r="N28" s="349"/>
    </row>
    <row r="29" spans="1:14" s="21" customFormat="1" ht="11.4" thickTop="1" thickBot="1" x14ac:dyDescent="0.25">
      <c r="A29" s="138" t="s">
        <v>161</v>
      </c>
      <c r="B29" s="64">
        <v>2100</v>
      </c>
      <c r="C29" s="128" t="s">
        <v>151</v>
      </c>
      <c r="D29" s="325">
        <f>D30+D33</f>
        <v>0</v>
      </c>
      <c r="E29" s="325">
        <f t="shared" ref="E29:M29" si="2">E30+E33</f>
        <v>0</v>
      </c>
      <c r="F29" s="325">
        <f t="shared" si="2"/>
        <v>0</v>
      </c>
      <c r="G29" s="325">
        <f t="shared" si="2"/>
        <v>0</v>
      </c>
      <c r="H29" s="325">
        <f t="shared" si="2"/>
        <v>0</v>
      </c>
      <c r="I29" s="325">
        <f t="shared" si="2"/>
        <v>0</v>
      </c>
      <c r="J29" s="325">
        <f t="shared" si="2"/>
        <v>0</v>
      </c>
      <c r="K29" s="325">
        <f t="shared" si="2"/>
        <v>0</v>
      </c>
      <c r="L29" s="325">
        <f t="shared" si="2"/>
        <v>0</v>
      </c>
      <c r="M29" s="325">
        <f t="shared" si="2"/>
        <v>0</v>
      </c>
      <c r="N29" s="347"/>
    </row>
    <row r="30" spans="1:14" s="21" customFormat="1" ht="11.4" thickTop="1" thickBot="1" x14ac:dyDescent="0.25">
      <c r="A30" s="134" t="s">
        <v>163</v>
      </c>
      <c r="B30" s="135">
        <v>2110</v>
      </c>
      <c r="C30" s="216" t="s">
        <v>153</v>
      </c>
      <c r="D30" s="350">
        <f>SUM(D31:D32)</f>
        <v>0</v>
      </c>
      <c r="E30" s="350">
        <f t="shared" ref="E30:L30" si="3">SUM(E31:E32)</f>
        <v>0</v>
      </c>
      <c r="F30" s="350">
        <f t="shared" si="3"/>
        <v>0</v>
      </c>
      <c r="G30" s="350">
        <f t="shared" si="3"/>
        <v>0</v>
      </c>
      <c r="H30" s="350">
        <f t="shared" si="3"/>
        <v>0</v>
      </c>
      <c r="I30" s="350">
        <f t="shared" si="3"/>
        <v>0</v>
      </c>
      <c r="J30" s="350">
        <f t="shared" si="3"/>
        <v>0</v>
      </c>
      <c r="K30" s="350">
        <f t="shared" si="3"/>
        <v>0</v>
      </c>
      <c r="L30" s="350">
        <f t="shared" si="3"/>
        <v>0</v>
      </c>
      <c r="M30" s="350">
        <f>SUM(M31:M32)</f>
        <v>0</v>
      </c>
      <c r="N30" s="347"/>
    </row>
    <row r="31" spans="1:14" s="21" customFormat="1" ht="11.4" thickTop="1" thickBot="1" x14ac:dyDescent="0.25">
      <c r="A31" s="136" t="s">
        <v>164</v>
      </c>
      <c r="B31" s="125">
        <v>2111</v>
      </c>
      <c r="C31" s="248" t="s">
        <v>155</v>
      </c>
      <c r="D31" s="81">
        <v>0</v>
      </c>
      <c r="E31" s="81">
        <v>0</v>
      </c>
      <c r="F31" s="81">
        <v>0</v>
      </c>
      <c r="G31" s="81">
        <v>0</v>
      </c>
      <c r="H31" s="81">
        <v>0</v>
      </c>
      <c r="I31" s="325">
        <f>SUM(J31:K31)</f>
        <v>0</v>
      </c>
      <c r="J31" s="81">
        <v>0</v>
      </c>
      <c r="K31" s="81">
        <v>0</v>
      </c>
      <c r="L31" s="81">
        <v>0</v>
      </c>
      <c r="M31" s="82">
        <f>I31</f>
        <v>0</v>
      </c>
      <c r="N31" s="347"/>
    </row>
    <row r="32" spans="1:14" s="21" customFormat="1" ht="11.4" thickTop="1" thickBot="1" x14ac:dyDescent="0.25">
      <c r="A32" s="136" t="s">
        <v>165</v>
      </c>
      <c r="B32" s="125">
        <v>2112</v>
      </c>
      <c r="C32" s="248" t="s">
        <v>157</v>
      </c>
      <c r="D32" s="81">
        <v>0</v>
      </c>
      <c r="E32" s="81">
        <v>0</v>
      </c>
      <c r="F32" s="81">
        <v>0</v>
      </c>
      <c r="G32" s="81">
        <v>0</v>
      </c>
      <c r="H32" s="81">
        <v>0</v>
      </c>
      <c r="I32" s="325">
        <f>SUM(J32:K32)</f>
        <v>0</v>
      </c>
      <c r="J32" s="81">
        <v>0</v>
      </c>
      <c r="K32" s="81">
        <v>0</v>
      </c>
      <c r="L32" s="81">
        <v>0</v>
      </c>
      <c r="M32" s="82">
        <f>I32</f>
        <v>0</v>
      </c>
      <c r="N32" s="347"/>
    </row>
    <row r="33" spans="1:14" s="21" customFormat="1" ht="12" thickTop="1" thickBot="1" x14ac:dyDescent="0.3">
      <c r="A33" s="137" t="s">
        <v>277</v>
      </c>
      <c r="B33" s="135">
        <v>2120</v>
      </c>
      <c r="C33" s="216" t="s">
        <v>160</v>
      </c>
      <c r="D33" s="351">
        <v>0</v>
      </c>
      <c r="E33" s="351">
        <v>0</v>
      </c>
      <c r="F33" s="351">
        <v>0</v>
      </c>
      <c r="G33" s="351">
        <v>0</v>
      </c>
      <c r="H33" s="351">
        <v>0</v>
      </c>
      <c r="I33" s="352">
        <f>SUM(J33:K33)</f>
        <v>0</v>
      </c>
      <c r="J33" s="351">
        <v>0</v>
      </c>
      <c r="K33" s="351">
        <v>0</v>
      </c>
      <c r="L33" s="351">
        <v>0</v>
      </c>
      <c r="M33" s="350">
        <f>I33</f>
        <v>0</v>
      </c>
      <c r="N33" s="347"/>
    </row>
    <row r="34" spans="1:14" s="21" customFormat="1" ht="12" thickTop="1" thickBot="1" x14ac:dyDescent="0.3">
      <c r="A34" s="138" t="s">
        <v>167</v>
      </c>
      <c r="B34" s="64">
        <v>2200</v>
      </c>
      <c r="C34" s="128" t="s">
        <v>162</v>
      </c>
      <c r="D34" s="352">
        <f>SUM(D35:D41)+D48</f>
        <v>0</v>
      </c>
      <c r="E34" s="352">
        <f t="shared" ref="E34:M34" si="4">SUM(E35:E41)+E48</f>
        <v>0</v>
      </c>
      <c r="F34" s="352">
        <f t="shared" si="4"/>
        <v>0</v>
      </c>
      <c r="G34" s="352">
        <f t="shared" si="4"/>
        <v>0</v>
      </c>
      <c r="H34" s="352">
        <f t="shared" si="4"/>
        <v>0</v>
      </c>
      <c r="I34" s="352">
        <f t="shared" si="4"/>
        <v>0</v>
      </c>
      <c r="J34" s="352">
        <f t="shared" si="4"/>
        <v>0</v>
      </c>
      <c r="K34" s="352">
        <f t="shared" si="4"/>
        <v>0</v>
      </c>
      <c r="L34" s="352">
        <f t="shared" si="4"/>
        <v>0</v>
      </c>
      <c r="M34" s="352">
        <f t="shared" si="4"/>
        <v>0</v>
      </c>
      <c r="N34" s="349"/>
    </row>
    <row r="35" spans="1:14" s="21" customFormat="1" ht="12" thickTop="1" thickBot="1" x14ac:dyDescent="0.3">
      <c r="A35" s="134" t="s">
        <v>168</v>
      </c>
      <c r="B35" s="135">
        <v>2210</v>
      </c>
      <c r="C35" s="135">
        <v>100</v>
      </c>
      <c r="D35" s="351">
        <v>0</v>
      </c>
      <c r="E35" s="81">
        <v>0</v>
      </c>
      <c r="F35" s="351">
        <v>0</v>
      </c>
      <c r="G35" s="351">
        <v>0</v>
      </c>
      <c r="H35" s="351">
        <v>0</v>
      </c>
      <c r="I35" s="352">
        <f t="shared" ref="I35:I40" si="5">SUM(J35:K35)</f>
        <v>0</v>
      </c>
      <c r="J35" s="351">
        <v>0</v>
      </c>
      <c r="K35" s="351">
        <v>0</v>
      </c>
      <c r="L35" s="351">
        <v>0</v>
      </c>
      <c r="M35" s="350">
        <f t="shared" ref="M35:M40" si="6">I35</f>
        <v>0</v>
      </c>
      <c r="N35" s="347"/>
    </row>
    <row r="36" spans="1:14" s="21" customFormat="1" ht="12" thickTop="1" thickBot="1" x14ac:dyDescent="0.3">
      <c r="A36" s="134" t="s">
        <v>169</v>
      </c>
      <c r="B36" s="135">
        <v>2220</v>
      </c>
      <c r="C36" s="135">
        <v>110</v>
      </c>
      <c r="D36" s="351">
        <v>0</v>
      </c>
      <c r="E36" s="351">
        <v>0</v>
      </c>
      <c r="F36" s="351">
        <v>0</v>
      </c>
      <c r="G36" s="351">
        <v>0</v>
      </c>
      <c r="H36" s="351">
        <v>0</v>
      </c>
      <c r="I36" s="352">
        <f t="shared" si="5"/>
        <v>0</v>
      </c>
      <c r="J36" s="351">
        <v>0</v>
      </c>
      <c r="K36" s="351">
        <v>0</v>
      </c>
      <c r="L36" s="351">
        <v>0</v>
      </c>
      <c r="M36" s="350">
        <f t="shared" si="6"/>
        <v>0</v>
      </c>
      <c r="N36" s="347"/>
    </row>
    <row r="37" spans="1:14" s="21" customFormat="1" ht="12" thickTop="1" thickBot="1" x14ac:dyDescent="0.3">
      <c r="A37" s="134" t="s">
        <v>170</v>
      </c>
      <c r="B37" s="135">
        <v>2230</v>
      </c>
      <c r="C37" s="135">
        <v>120</v>
      </c>
      <c r="D37" s="351">
        <v>0</v>
      </c>
      <c r="E37" s="351">
        <v>0</v>
      </c>
      <c r="F37" s="351">
        <v>0</v>
      </c>
      <c r="G37" s="351">
        <v>0</v>
      </c>
      <c r="H37" s="351">
        <v>0</v>
      </c>
      <c r="I37" s="352">
        <f t="shared" si="5"/>
        <v>0</v>
      </c>
      <c r="J37" s="351">
        <v>0</v>
      </c>
      <c r="K37" s="351">
        <v>0</v>
      </c>
      <c r="L37" s="351">
        <v>0</v>
      </c>
      <c r="M37" s="350">
        <f t="shared" si="6"/>
        <v>0</v>
      </c>
      <c r="N37" s="347"/>
    </row>
    <row r="38" spans="1:14" s="21" customFormat="1" ht="12" thickTop="1" thickBot="1" x14ac:dyDescent="0.3">
      <c r="A38" s="134" t="s">
        <v>171</v>
      </c>
      <c r="B38" s="135">
        <v>2240</v>
      </c>
      <c r="C38" s="135">
        <v>130</v>
      </c>
      <c r="D38" s="351">
        <v>0</v>
      </c>
      <c r="E38" s="351">
        <v>0</v>
      </c>
      <c r="F38" s="351">
        <v>0</v>
      </c>
      <c r="G38" s="351">
        <v>0</v>
      </c>
      <c r="H38" s="351">
        <v>0</v>
      </c>
      <c r="I38" s="352">
        <f t="shared" si="5"/>
        <v>0</v>
      </c>
      <c r="J38" s="351">
        <v>0</v>
      </c>
      <c r="K38" s="351">
        <v>0</v>
      </c>
      <c r="L38" s="351">
        <v>0</v>
      </c>
      <c r="M38" s="350">
        <f t="shared" si="6"/>
        <v>0</v>
      </c>
      <c r="N38" s="347"/>
    </row>
    <row r="39" spans="1:14" s="21" customFormat="1" ht="12.75" customHeight="1" thickTop="1" thickBot="1" x14ac:dyDescent="0.3">
      <c r="A39" s="134" t="s">
        <v>172</v>
      </c>
      <c r="B39" s="135">
        <v>2250</v>
      </c>
      <c r="C39" s="135">
        <v>140</v>
      </c>
      <c r="D39" s="351">
        <v>0</v>
      </c>
      <c r="E39" s="351">
        <v>0</v>
      </c>
      <c r="F39" s="351">
        <v>0</v>
      </c>
      <c r="G39" s="351">
        <v>0</v>
      </c>
      <c r="H39" s="351">
        <v>0</v>
      </c>
      <c r="I39" s="352">
        <f t="shared" si="5"/>
        <v>0</v>
      </c>
      <c r="J39" s="351">
        <v>0</v>
      </c>
      <c r="K39" s="351">
        <v>0</v>
      </c>
      <c r="L39" s="351">
        <v>0</v>
      </c>
      <c r="M39" s="350">
        <f t="shared" si="6"/>
        <v>0</v>
      </c>
      <c r="N39" s="349"/>
    </row>
    <row r="40" spans="1:14" s="21" customFormat="1" ht="12" thickTop="1" thickBot="1" x14ac:dyDescent="0.3">
      <c r="A40" s="137" t="s">
        <v>173</v>
      </c>
      <c r="B40" s="135">
        <v>2260</v>
      </c>
      <c r="C40" s="135">
        <v>150</v>
      </c>
      <c r="D40" s="351">
        <v>0</v>
      </c>
      <c r="E40" s="351">
        <v>0</v>
      </c>
      <c r="F40" s="351">
        <v>0</v>
      </c>
      <c r="G40" s="351">
        <v>0</v>
      </c>
      <c r="H40" s="351">
        <v>0</v>
      </c>
      <c r="I40" s="352">
        <f t="shared" si="5"/>
        <v>0</v>
      </c>
      <c r="J40" s="351">
        <v>0</v>
      </c>
      <c r="K40" s="351">
        <v>0</v>
      </c>
      <c r="L40" s="351">
        <v>0</v>
      </c>
      <c r="M40" s="350">
        <f t="shared" si="6"/>
        <v>0</v>
      </c>
    </row>
    <row r="41" spans="1:14" s="21" customFormat="1" ht="11.4" thickTop="1" thickBot="1" x14ac:dyDescent="0.25">
      <c r="A41" s="137" t="s">
        <v>278</v>
      </c>
      <c r="B41" s="135">
        <v>2270</v>
      </c>
      <c r="C41" s="135">
        <v>160</v>
      </c>
      <c r="D41" s="350">
        <f t="shared" ref="D41:M41" si="7">SUM(D42:D47)</f>
        <v>0</v>
      </c>
      <c r="E41" s="350">
        <f t="shared" si="7"/>
        <v>0</v>
      </c>
      <c r="F41" s="350">
        <f t="shared" si="7"/>
        <v>0</v>
      </c>
      <c r="G41" s="350">
        <f t="shared" si="7"/>
        <v>0</v>
      </c>
      <c r="H41" s="350">
        <f t="shared" si="7"/>
        <v>0</v>
      </c>
      <c r="I41" s="350">
        <f t="shared" si="7"/>
        <v>0</v>
      </c>
      <c r="J41" s="350">
        <f t="shared" si="7"/>
        <v>0</v>
      </c>
      <c r="K41" s="350">
        <f t="shared" si="7"/>
        <v>0</v>
      </c>
      <c r="L41" s="350">
        <f t="shared" si="7"/>
        <v>0</v>
      </c>
      <c r="M41" s="350">
        <f t="shared" si="7"/>
        <v>0</v>
      </c>
    </row>
    <row r="42" spans="1:14" s="21" customFormat="1" ht="11.4" thickTop="1" thickBot="1" x14ac:dyDescent="0.25">
      <c r="A42" s="136" t="s">
        <v>175</v>
      </c>
      <c r="B42" s="125">
        <v>2271</v>
      </c>
      <c r="C42" s="125">
        <v>170</v>
      </c>
      <c r="D42" s="81">
        <v>0</v>
      </c>
      <c r="E42" s="81">
        <v>0</v>
      </c>
      <c r="F42" s="81">
        <v>0</v>
      </c>
      <c r="G42" s="81">
        <v>0</v>
      </c>
      <c r="H42" s="81">
        <v>0</v>
      </c>
      <c r="I42" s="82">
        <f t="shared" ref="I42:I47" si="8">SUM(J42:K42)</f>
        <v>0</v>
      </c>
      <c r="J42" s="81">
        <v>0</v>
      </c>
      <c r="K42" s="81">
        <v>0</v>
      </c>
      <c r="L42" s="81">
        <v>0</v>
      </c>
      <c r="M42" s="82">
        <f t="shared" ref="M42:M47" si="9">I42</f>
        <v>0</v>
      </c>
    </row>
    <row r="43" spans="1:14" s="21" customFormat="1" ht="11.4" thickTop="1" thickBot="1" x14ac:dyDescent="0.25">
      <c r="A43" s="136" t="s">
        <v>176</v>
      </c>
      <c r="B43" s="125">
        <v>2272</v>
      </c>
      <c r="C43" s="125">
        <v>180</v>
      </c>
      <c r="D43" s="81">
        <v>0</v>
      </c>
      <c r="E43" s="81">
        <v>0</v>
      </c>
      <c r="F43" s="81">
        <v>0</v>
      </c>
      <c r="G43" s="81">
        <v>0</v>
      </c>
      <c r="H43" s="81">
        <v>0</v>
      </c>
      <c r="I43" s="82">
        <f t="shared" si="8"/>
        <v>0</v>
      </c>
      <c r="J43" s="81">
        <v>0</v>
      </c>
      <c r="K43" s="81">
        <v>0</v>
      </c>
      <c r="L43" s="81">
        <v>0</v>
      </c>
      <c r="M43" s="82">
        <f t="shared" si="9"/>
        <v>0</v>
      </c>
    </row>
    <row r="44" spans="1:14" s="21" customFormat="1" ht="11.4" thickTop="1" thickBot="1" x14ac:dyDescent="0.25">
      <c r="A44" s="136" t="s">
        <v>177</v>
      </c>
      <c r="B44" s="125">
        <v>2273</v>
      </c>
      <c r="C44" s="125">
        <v>190</v>
      </c>
      <c r="D44" s="81">
        <v>0</v>
      </c>
      <c r="E44" s="81">
        <v>0</v>
      </c>
      <c r="F44" s="81">
        <v>0</v>
      </c>
      <c r="G44" s="81">
        <v>0</v>
      </c>
      <c r="H44" s="81">
        <v>0</v>
      </c>
      <c r="I44" s="82">
        <f t="shared" si="8"/>
        <v>0</v>
      </c>
      <c r="J44" s="81">
        <v>0</v>
      </c>
      <c r="K44" s="81">
        <v>0</v>
      </c>
      <c r="L44" s="81">
        <v>0</v>
      </c>
      <c r="M44" s="82">
        <f t="shared" si="9"/>
        <v>0</v>
      </c>
    </row>
    <row r="45" spans="1:14" s="21" customFormat="1" ht="11.4" thickTop="1" thickBot="1" x14ac:dyDescent="0.25">
      <c r="A45" s="136" t="s">
        <v>178</v>
      </c>
      <c r="B45" s="125">
        <v>2274</v>
      </c>
      <c r="C45" s="125">
        <v>200</v>
      </c>
      <c r="D45" s="81">
        <v>0</v>
      </c>
      <c r="E45" s="81">
        <v>0</v>
      </c>
      <c r="F45" s="81">
        <v>0</v>
      </c>
      <c r="G45" s="81">
        <v>0</v>
      </c>
      <c r="H45" s="81">
        <v>0</v>
      </c>
      <c r="I45" s="82">
        <f t="shared" si="8"/>
        <v>0</v>
      </c>
      <c r="J45" s="81">
        <v>0</v>
      </c>
      <c r="K45" s="81">
        <v>0</v>
      </c>
      <c r="L45" s="81">
        <v>0</v>
      </c>
      <c r="M45" s="82">
        <f t="shared" si="9"/>
        <v>0</v>
      </c>
    </row>
    <row r="46" spans="1:14" s="21" customFormat="1" ht="11.4" thickTop="1" thickBot="1" x14ac:dyDescent="0.25">
      <c r="A46" s="136" t="s">
        <v>179</v>
      </c>
      <c r="B46" s="125">
        <v>2275</v>
      </c>
      <c r="C46" s="125">
        <v>210</v>
      </c>
      <c r="D46" s="81">
        <v>0</v>
      </c>
      <c r="E46" s="81">
        <v>0</v>
      </c>
      <c r="F46" s="81">
        <v>0</v>
      </c>
      <c r="G46" s="81">
        <v>0</v>
      </c>
      <c r="H46" s="81">
        <v>0</v>
      </c>
      <c r="I46" s="82">
        <f t="shared" si="8"/>
        <v>0</v>
      </c>
      <c r="J46" s="81">
        <v>0</v>
      </c>
      <c r="K46" s="81">
        <v>0</v>
      </c>
      <c r="L46" s="81">
        <v>0</v>
      </c>
      <c r="M46" s="82">
        <f t="shared" si="9"/>
        <v>0</v>
      </c>
    </row>
    <row r="47" spans="1:14" s="21" customFormat="1" ht="11.4" thickTop="1" thickBot="1" x14ac:dyDescent="0.25">
      <c r="A47" s="136" t="s">
        <v>180</v>
      </c>
      <c r="B47" s="125">
        <v>2276</v>
      </c>
      <c r="C47" s="125">
        <v>220</v>
      </c>
      <c r="D47" s="81">
        <v>0</v>
      </c>
      <c r="E47" s="81">
        <v>0</v>
      </c>
      <c r="F47" s="81">
        <v>0</v>
      </c>
      <c r="G47" s="81">
        <v>0</v>
      </c>
      <c r="H47" s="81">
        <v>0</v>
      </c>
      <c r="I47" s="82">
        <f t="shared" si="8"/>
        <v>0</v>
      </c>
      <c r="J47" s="81">
        <v>0</v>
      </c>
      <c r="K47" s="81">
        <v>0</v>
      </c>
      <c r="L47" s="81">
        <v>0</v>
      </c>
      <c r="M47" s="82">
        <f t="shared" si="9"/>
        <v>0</v>
      </c>
    </row>
    <row r="48" spans="1:14" s="21" customFormat="1" ht="13.5" customHeight="1" thickTop="1" thickBot="1" x14ac:dyDescent="0.25">
      <c r="A48" s="137" t="s">
        <v>181</v>
      </c>
      <c r="B48" s="135">
        <v>2280</v>
      </c>
      <c r="C48" s="135">
        <v>230</v>
      </c>
      <c r="D48" s="350">
        <f>SUM(D49:D50)</f>
        <v>0</v>
      </c>
      <c r="E48" s="350">
        <f t="shared" ref="E48:M48" si="10">SUM(E49:E50)</f>
        <v>0</v>
      </c>
      <c r="F48" s="350">
        <f t="shared" si="10"/>
        <v>0</v>
      </c>
      <c r="G48" s="350">
        <f t="shared" si="10"/>
        <v>0</v>
      </c>
      <c r="H48" s="350">
        <f t="shared" si="10"/>
        <v>0</v>
      </c>
      <c r="I48" s="350">
        <f t="shared" si="10"/>
        <v>0</v>
      </c>
      <c r="J48" s="350">
        <f t="shared" si="10"/>
        <v>0</v>
      </c>
      <c r="K48" s="350">
        <f t="shared" si="10"/>
        <v>0</v>
      </c>
      <c r="L48" s="350">
        <f t="shared" si="10"/>
        <v>0</v>
      </c>
      <c r="M48" s="350">
        <f t="shared" si="10"/>
        <v>0</v>
      </c>
    </row>
    <row r="49" spans="1:14" s="21" customFormat="1" ht="13.5" customHeight="1" thickTop="1" thickBot="1" x14ac:dyDescent="0.25">
      <c r="A49" s="139" t="s">
        <v>182</v>
      </c>
      <c r="B49" s="125">
        <v>2281</v>
      </c>
      <c r="C49" s="125">
        <v>240</v>
      </c>
      <c r="D49" s="81">
        <v>0</v>
      </c>
      <c r="E49" s="81">
        <v>0</v>
      </c>
      <c r="F49" s="81">
        <v>0</v>
      </c>
      <c r="G49" s="81">
        <v>0</v>
      </c>
      <c r="H49" s="81">
        <v>0</v>
      </c>
      <c r="I49" s="82">
        <f>SUM(J49:K49)</f>
        <v>0</v>
      </c>
      <c r="J49" s="81">
        <v>0</v>
      </c>
      <c r="K49" s="81">
        <v>0</v>
      </c>
      <c r="L49" s="81">
        <v>0</v>
      </c>
      <c r="M49" s="81">
        <f>I49</f>
        <v>0</v>
      </c>
    </row>
    <row r="50" spans="1:14" s="21" customFormat="1" ht="13.5" customHeight="1" thickTop="1" thickBot="1" x14ac:dyDescent="0.25">
      <c r="A50" s="139" t="s">
        <v>183</v>
      </c>
      <c r="B50" s="125">
        <v>2282</v>
      </c>
      <c r="C50" s="125">
        <v>250</v>
      </c>
      <c r="D50" s="81">
        <v>0</v>
      </c>
      <c r="E50" s="81">
        <v>0</v>
      </c>
      <c r="F50" s="81">
        <v>0</v>
      </c>
      <c r="G50" s="81">
        <v>0</v>
      </c>
      <c r="H50" s="81">
        <v>0</v>
      </c>
      <c r="I50" s="82">
        <f>SUM(J50:K50)</f>
        <v>0</v>
      </c>
      <c r="J50" s="81">
        <v>0</v>
      </c>
      <c r="K50" s="81">
        <v>0</v>
      </c>
      <c r="L50" s="81">
        <v>0</v>
      </c>
      <c r="M50" s="81">
        <f>I50</f>
        <v>0</v>
      </c>
    </row>
    <row r="51" spans="1:14" s="21" customFormat="1" ht="11.4" thickTop="1" thickBot="1" x14ac:dyDescent="0.25">
      <c r="A51" s="133" t="s">
        <v>279</v>
      </c>
      <c r="B51" s="64">
        <v>2400</v>
      </c>
      <c r="C51" s="64">
        <v>260</v>
      </c>
      <c r="D51" s="325">
        <f>SUM(D52:D53)</f>
        <v>0</v>
      </c>
      <c r="E51" s="325">
        <f t="shared" ref="E51:M51" si="11">SUM(E52:E53)</f>
        <v>0</v>
      </c>
      <c r="F51" s="325">
        <f t="shared" si="11"/>
        <v>0</v>
      </c>
      <c r="G51" s="325">
        <f t="shared" si="11"/>
        <v>0</v>
      </c>
      <c r="H51" s="325">
        <f t="shared" si="11"/>
        <v>0</v>
      </c>
      <c r="I51" s="325">
        <f t="shared" si="11"/>
        <v>0</v>
      </c>
      <c r="J51" s="325">
        <f t="shared" si="11"/>
        <v>0</v>
      </c>
      <c r="K51" s="325">
        <f t="shared" si="11"/>
        <v>0</v>
      </c>
      <c r="L51" s="325">
        <f t="shared" si="11"/>
        <v>0</v>
      </c>
      <c r="M51" s="325">
        <f t="shared" si="11"/>
        <v>0</v>
      </c>
    </row>
    <row r="52" spans="1:14" s="21" customFormat="1" ht="12" thickTop="1" thickBot="1" x14ac:dyDescent="0.3">
      <c r="A52" s="134" t="s">
        <v>185</v>
      </c>
      <c r="B52" s="135">
        <v>2410</v>
      </c>
      <c r="C52" s="135">
        <v>270</v>
      </c>
      <c r="D52" s="351">
        <v>0</v>
      </c>
      <c r="E52" s="351">
        <v>0</v>
      </c>
      <c r="F52" s="351">
        <v>0</v>
      </c>
      <c r="G52" s="351">
        <v>0</v>
      </c>
      <c r="H52" s="351">
        <v>0</v>
      </c>
      <c r="I52" s="352">
        <f>SUM(J52:K52)</f>
        <v>0</v>
      </c>
      <c r="J52" s="351">
        <v>0</v>
      </c>
      <c r="K52" s="351">
        <v>0</v>
      </c>
      <c r="L52" s="351">
        <v>0</v>
      </c>
      <c r="M52" s="350">
        <f>I52</f>
        <v>0</v>
      </c>
    </row>
    <row r="53" spans="1:14" s="21" customFormat="1" ht="12" thickTop="1" thickBot="1" x14ac:dyDescent="0.3">
      <c r="A53" s="134" t="s">
        <v>186</v>
      </c>
      <c r="B53" s="135">
        <v>2420</v>
      </c>
      <c r="C53" s="135">
        <v>280</v>
      </c>
      <c r="D53" s="353">
        <v>0</v>
      </c>
      <c r="E53" s="353">
        <v>0</v>
      </c>
      <c r="F53" s="353">
        <v>0</v>
      </c>
      <c r="G53" s="353">
        <v>0</v>
      </c>
      <c r="H53" s="353">
        <v>0</v>
      </c>
      <c r="I53" s="352">
        <f>SUM(J53:K53)</f>
        <v>0</v>
      </c>
      <c r="J53" s="353">
        <v>0</v>
      </c>
      <c r="K53" s="353">
        <v>0</v>
      </c>
      <c r="L53" s="353">
        <v>0</v>
      </c>
      <c r="M53" s="350">
        <f>I53</f>
        <v>0</v>
      </c>
    </row>
    <row r="54" spans="1:14" s="21" customFormat="1" ht="11.4" thickTop="1" thickBot="1" x14ac:dyDescent="0.25">
      <c r="A54" s="133" t="s">
        <v>187</v>
      </c>
      <c r="B54" s="64">
        <v>2600</v>
      </c>
      <c r="C54" s="64">
        <v>290</v>
      </c>
      <c r="D54" s="325">
        <f>SUM(D55:D57)</f>
        <v>0</v>
      </c>
      <c r="E54" s="325">
        <f t="shared" ref="E54:M54" si="12">SUM(E55:E57)</f>
        <v>0</v>
      </c>
      <c r="F54" s="325">
        <f t="shared" si="12"/>
        <v>0</v>
      </c>
      <c r="G54" s="325">
        <f t="shared" si="12"/>
        <v>0</v>
      </c>
      <c r="H54" s="325">
        <f t="shared" si="12"/>
        <v>0</v>
      </c>
      <c r="I54" s="325">
        <f t="shared" si="12"/>
        <v>0</v>
      </c>
      <c r="J54" s="325">
        <f t="shared" si="12"/>
        <v>0</v>
      </c>
      <c r="K54" s="325">
        <f t="shared" si="12"/>
        <v>0</v>
      </c>
      <c r="L54" s="325">
        <f t="shared" si="12"/>
        <v>0</v>
      </c>
      <c r="M54" s="325">
        <f t="shared" si="12"/>
        <v>0</v>
      </c>
    </row>
    <row r="55" spans="1:14" s="21" customFormat="1" ht="12" thickTop="1" thickBot="1" x14ac:dyDescent="0.3">
      <c r="A55" s="137" t="s">
        <v>188</v>
      </c>
      <c r="B55" s="135">
        <v>2610</v>
      </c>
      <c r="C55" s="135">
        <v>300</v>
      </c>
      <c r="D55" s="351">
        <v>0</v>
      </c>
      <c r="E55" s="351">
        <v>0</v>
      </c>
      <c r="F55" s="351">
        <v>0</v>
      </c>
      <c r="G55" s="351">
        <v>0</v>
      </c>
      <c r="H55" s="351">
        <v>0</v>
      </c>
      <c r="I55" s="352">
        <f>SUM(J55:K55)</f>
        <v>0</v>
      </c>
      <c r="J55" s="351">
        <v>0</v>
      </c>
      <c r="K55" s="351">
        <v>0</v>
      </c>
      <c r="L55" s="351">
        <v>0</v>
      </c>
      <c r="M55" s="350">
        <f>I55</f>
        <v>0</v>
      </c>
    </row>
    <row r="56" spans="1:14" s="21" customFormat="1" ht="12" thickTop="1" thickBot="1" x14ac:dyDescent="0.3">
      <c r="A56" s="137" t="s">
        <v>189</v>
      </c>
      <c r="B56" s="135">
        <v>2620</v>
      </c>
      <c r="C56" s="135">
        <v>310</v>
      </c>
      <c r="D56" s="351">
        <v>0</v>
      </c>
      <c r="E56" s="351">
        <v>0</v>
      </c>
      <c r="F56" s="351">
        <v>0</v>
      </c>
      <c r="G56" s="351">
        <v>0</v>
      </c>
      <c r="H56" s="351">
        <v>0</v>
      </c>
      <c r="I56" s="352">
        <f>SUM(J56:K56)</f>
        <v>0</v>
      </c>
      <c r="J56" s="351">
        <v>0</v>
      </c>
      <c r="K56" s="351">
        <v>0</v>
      </c>
      <c r="L56" s="351">
        <v>0</v>
      </c>
      <c r="M56" s="350">
        <f>I56</f>
        <v>0</v>
      </c>
    </row>
    <row r="57" spans="1:14" s="21" customFormat="1" ht="12" thickTop="1" thickBot="1" x14ac:dyDescent="0.3">
      <c r="A57" s="134" t="s">
        <v>190</v>
      </c>
      <c r="B57" s="135">
        <v>2630</v>
      </c>
      <c r="C57" s="135">
        <v>320</v>
      </c>
      <c r="D57" s="351">
        <v>0</v>
      </c>
      <c r="E57" s="351">
        <v>0</v>
      </c>
      <c r="F57" s="351">
        <v>0</v>
      </c>
      <c r="G57" s="351">
        <v>0</v>
      </c>
      <c r="H57" s="351">
        <v>0</v>
      </c>
      <c r="I57" s="352">
        <f>SUM(J57:K57)</f>
        <v>0</v>
      </c>
      <c r="J57" s="351">
        <v>0</v>
      </c>
      <c r="K57" s="351">
        <v>0</v>
      </c>
      <c r="L57" s="351">
        <v>0</v>
      </c>
      <c r="M57" s="350">
        <f>I57</f>
        <v>0</v>
      </c>
    </row>
    <row r="58" spans="1:14" s="21" customFormat="1" ht="11.4" thickTop="1" thickBot="1" x14ac:dyDescent="0.25">
      <c r="A58" s="138" t="s">
        <v>191</v>
      </c>
      <c r="B58" s="64">
        <v>2700</v>
      </c>
      <c r="C58" s="64">
        <v>330</v>
      </c>
      <c r="D58" s="325">
        <f>SUM(D59:D61)</f>
        <v>0</v>
      </c>
      <c r="E58" s="325">
        <f t="shared" ref="E58:M58" si="13">SUM(E59:E61)</f>
        <v>0</v>
      </c>
      <c r="F58" s="325">
        <f t="shared" si="13"/>
        <v>0</v>
      </c>
      <c r="G58" s="325">
        <f t="shared" si="13"/>
        <v>0</v>
      </c>
      <c r="H58" s="325">
        <f t="shared" si="13"/>
        <v>0</v>
      </c>
      <c r="I58" s="325">
        <f t="shared" si="13"/>
        <v>0</v>
      </c>
      <c r="J58" s="325">
        <f t="shared" si="13"/>
        <v>0</v>
      </c>
      <c r="K58" s="325">
        <f t="shared" si="13"/>
        <v>0</v>
      </c>
      <c r="L58" s="325">
        <f t="shared" si="13"/>
        <v>0</v>
      </c>
      <c r="M58" s="325">
        <f t="shared" si="13"/>
        <v>0</v>
      </c>
    </row>
    <row r="59" spans="1:14" s="21" customFormat="1" ht="12" thickTop="1" thickBot="1" x14ac:dyDescent="0.3">
      <c r="A59" s="137" t="s">
        <v>192</v>
      </c>
      <c r="B59" s="135">
        <v>2710</v>
      </c>
      <c r="C59" s="135">
        <v>340</v>
      </c>
      <c r="D59" s="351">
        <v>0</v>
      </c>
      <c r="E59" s="351">
        <v>0</v>
      </c>
      <c r="F59" s="351">
        <v>0</v>
      </c>
      <c r="G59" s="351">
        <v>0</v>
      </c>
      <c r="H59" s="351">
        <v>0</v>
      </c>
      <c r="I59" s="352">
        <f>SUM(J59:K59)</f>
        <v>0</v>
      </c>
      <c r="J59" s="351">
        <v>0</v>
      </c>
      <c r="K59" s="351">
        <v>0</v>
      </c>
      <c r="L59" s="351">
        <v>0</v>
      </c>
      <c r="M59" s="350">
        <f>I59</f>
        <v>0</v>
      </c>
      <c r="N59" s="354"/>
    </row>
    <row r="60" spans="1:14" s="21" customFormat="1" ht="12" thickTop="1" thickBot="1" x14ac:dyDescent="0.3">
      <c r="A60" s="137" t="s">
        <v>193</v>
      </c>
      <c r="B60" s="135">
        <v>2720</v>
      </c>
      <c r="C60" s="135">
        <v>350</v>
      </c>
      <c r="D60" s="351">
        <v>0</v>
      </c>
      <c r="E60" s="351">
        <v>0</v>
      </c>
      <c r="F60" s="351">
        <v>0</v>
      </c>
      <c r="G60" s="351">
        <v>0</v>
      </c>
      <c r="H60" s="351">
        <v>0</v>
      </c>
      <c r="I60" s="352">
        <f>SUM(J60:K60)</f>
        <v>0</v>
      </c>
      <c r="J60" s="351">
        <v>0</v>
      </c>
      <c r="K60" s="351">
        <v>0</v>
      </c>
      <c r="L60" s="351">
        <v>0</v>
      </c>
      <c r="M60" s="350">
        <f>I60</f>
        <v>0</v>
      </c>
    </row>
    <row r="61" spans="1:14" s="21" customFormat="1" ht="12" thickTop="1" thickBot="1" x14ac:dyDescent="0.3">
      <c r="A61" s="137" t="s">
        <v>194</v>
      </c>
      <c r="B61" s="135">
        <v>2730</v>
      </c>
      <c r="C61" s="135">
        <v>360</v>
      </c>
      <c r="D61" s="351">
        <v>0</v>
      </c>
      <c r="E61" s="351">
        <v>0</v>
      </c>
      <c r="F61" s="351">
        <v>0</v>
      </c>
      <c r="G61" s="351">
        <v>0</v>
      </c>
      <c r="H61" s="351">
        <v>0</v>
      </c>
      <c r="I61" s="352">
        <f>SUM(J61:K61)</f>
        <v>0</v>
      </c>
      <c r="J61" s="351">
        <v>0</v>
      </c>
      <c r="K61" s="351">
        <v>0</v>
      </c>
      <c r="L61" s="351">
        <v>0</v>
      </c>
      <c r="M61" s="350">
        <f>I61</f>
        <v>0</v>
      </c>
      <c r="N61" s="114"/>
    </row>
    <row r="62" spans="1:14" s="21" customFormat="1" ht="11.4" thickTop="1" thickBot="1" x14ac:dyDescent="0.25">
      <c r="A62" s="138" t="s">
        <v>195</v>
      </c>
      <c r="B62" s="64">
        <v>2800</v>
      </c>
      <c r="C62" s="64">
        <v>370</v>
      </c>
      <c r="D62" s="351">
        <v>0</v>
      </c>
      <c r="E62" s="351">
        <v>0</v>
      </c>
      <c r="F62" s="351">
        <v>0</v>
      </c>
      <c r="G62" s="351">
        <v>0</v>
      </c>
      <c r="H62" s="351">
        <v>0</v>
      </c>
      <c r="I62" s="325">
        <f>SUM(J62:K62)</f>
        <v>0</v>
      </c>
      <c r="J62" s="348">
        <v>0</v>
      </c>
      <c r="K62" s="348">
        <v>0</v>
      </c>
      <c r="L62" s="348">
        <v>0</v>
      </c>
      <c r="M62" s="325">
        <f>I62</f>
        <v>0</v>
      </c>
    </row>
    <row r="63" spans="1:14" s="21" customFormat="1" ht="12.6" thickTop="1" thickBot="1" x14ac:dyDescent="0.25">
      <c r="A63" s="68" t="s">
        <v>280</v>
      </c>
      <c r="B63" s="68">
        <v>3000</v>
      </c>
      <c r="C63" s="68">
        <v>380</v>
      </c>
      <c r="D63" s="350">
        <f>D64+D78</f>
        <v>0</v>
      </c>
      <c r="E63" s="350">
        <f t="shared" ref="E63:M63" si="14">E64+E78</f>
        <v>0</v>
      </c>
      <c r="F63" s="350">
        <f t="shared" si="14"/>
        <v>0</v>
      </c>
      <c r="G63" s="350">
        <f t="shared" si="14"/>
        <v>0</v>
      </c>
      <c r="H63" s="350">
        <f t="shared" si="14"/>
        <v>0</v>
      </c>
      <c r="I63" s="350">
        <f t="shared" si="14"/>
        <v>0</v>
      </c>
      <c r="J63" s="350">
        <f t="shared" si="14"/>
        <v>0</v>
      </c>
      <c r="K63" s="350">
        <f t="shared" si="14"/>
        <v>0</v>
      </c>
      <c r="L63" s="350">
        <f t="shared" si="14"/>
        <v>0</v>
      </c>
      <c r="M63" s="350">
        <f t="shared" si="14"/>
        <v>0</v>
      </c>
    </row>
    <row r="64" spans="1:14" s="21" customFormat="1" ht="11.25" customHeight="1" thickTop="1" thickBot="1" x14ac:dyDescent="0.25">
      <c r="A64" s="133" t="s">
        <v>281</v>
      </c>
      <c r="B64" s="64">
        <v>3100</v>
      </c>
      <c r="C64" s="64">
        <v>390</v>
      </c>
      <c r="D64" s="350">
        <f>D65+D66+D69+D72+D76+D77</f>
        <v>0</v>
      </c>
      <c r="E64" s="350">
        <f t="shared" ref="E64:M64" si="15">E65+E66+E69+E72+E76+E77</f>
        <v>0</v>
      </c>
      <c r="F64" s="350">
        <f t="shared" si="15"/>
        <v>0</v>
      </c>
      <c r="G64" s="350">
        <f t="shared" si="15"/>
        <v>0</v>
      </c>
      <c r="H64" s="350">
        <f t="shared" si="15"/>
        <v>0</v>
      </c>
      <c r="I64" s="350">
        <f t="shared" si="15"/>
        <v>0</v>
      </c>
      <c r="J64" s="350">
        <f t="shared" si="15"/>
        <v>0</v>
      </c>
      <c r="K64" s="350">
        <f t="shared" si="15"/>
        <v>0</v>
      </c>
      <c r="L64" s="350">
        <f t="shared" si="15"/>
        <v>0</v>
      </c>
      <c r="M64" s="350">
        <f t="shared" si="15"/>
        <v>0</v>
      </c>
    </row>
    <row r="65" spans="1:13" s="21" customFormat="1" ht="11.4" thickTop="1" thickBot="1" x14ac:dyDescent="0.25">
      <c r="A65" s="137" t="s">
        <v>198</v>
      </c>
      <c r="B65" s="135">
        <v>3110</v>
      </c>
      <c r="C65" s="135">
        <v>400</v>
      </c>
      <c r="D65" s="351">
        <v>0</v>
      </c>
      <c r="E65" s="351">
        <v>0</v>
      </c>
      <c r="F65" s="351">
        <v>0</v>
      </c>
      <c r="G65" s="351">
        <v>0</v>
      </c>
      <c r="H65" s="351">
        <v>0</v>
      </c>
      <c r="I65" s="325">
        <f>SUM(J65:K65)</f>
        <v>0</v>
      </c>
      <c r="J65" s="351">
        <v>0</v>
      </c>
      <c r="K65" s="351">
        <v>0</v>
      </c>
      <c r="L65" s="351">
        <v>0</v>
      </c>
      <c r="M65" s="325">
        <f>I65</f>
        <v>0</v>
      </c>
    </row>
    <row r="66" spans="1:13" s="21" customFormat="1" ht="11.4" thickTop="1" thickBot="1" x14ac:dyDescent="0.25">
      <c r="A66" s="134" t="s">
        <v>199</v>
      </c>
      <c r="B66" s="135">
        <v>3120</v>
      </c>
      <c r="C66" s="135">
        <v>410</v>
      </c>
      <c r="D66" s="350">
        <f>SUM(D67:D68)</f>
        <v>0</v>
      </c>
      <c r="E66" s="350">
        <f t="shared" ref="E66:M66" si="16">SUM(E67:E68)</f>
        <v>0</v>
      </c>
      <c r="F66" s="350">
        <f t="shared" si="16"/>
        <v>0</v>
      </c>
      <c r="G66" s="350">
        <f t="shared" si="16"/>
        <v>0</v>
      </c>
      <c r="H66" s="350">
        <f t="shared" si="16"/>
        <v>0</v>
      </c>
      <c r="I66" s="350">
        <f t="shared" si="16"/>
        <v>0</v>
      </c>
      <c r="J66" s="350">
        <f t="shared" si="16"/>
        <v>0</v>
      </c>
      <c r="K66" s="350">
        <f t="shared" si="16"/>
        <v>0</v>
      </c>
      <c r="L66" s="350">
        <f t="shared" si="16"/>
        <v>0</v>
      </c>
      <c r="M66" s="350">
        <f t="shared" si="16"/>
        <v>0</v>
      </c>
    </row>
    <row r="67" spans="1:13" s="21" customFormat="1" ht="11.4" thickTop="1" thickBot="1" x14ac:dyDescent="0.25">
      <c r="A67" s="136" t="s">
        <v>282</v>
      </c>
      <c r="B67" s="125">
        <v>3121</v>
      </c>
      <c r="C67" s="125">
        <v>420</v>
      </c>
      <c r="D67" s="351">
        <v>0</v>
      </c>
      <c r="E67" s="351">
        <v>0</v>
      </c>
      <c r="F67" s="351">
        <v>0</v>
      </c>
      <c r="G67" s="351">
        <v>0</v>
      </c>
      <c r="H67" s="351">
        <v>0</v>
      </c>
      <c r="I67" s="325">
        <f>SUM(J67:K67)</f>
        <v>0</v>
      </c>
      <c r="J67" s="351">
        <v>0</v>
      </c>
      <c r="K67" s="351">
        <v>0</v>
      </c>
      <c r="L67" s="351">
        <v>0</v>
      </c>
      <c r="M67" s="325">
        <f>I67</f>
        <v>0</v>
      </c>
    </row>
    <row r="68" spans="1:13" s="21" customFormat="1" ht="11.4" thickTop="1" thickBot="1" x14ac:dyDescent="0.25">
      <c r="A68" s="136" t="s">
        <v>283</v>
      </c>
      <c r="B68" s="125">
        <v>3122</v>
      </c>
      <c r="C68" s="125">
        <v>430</v>
      </c>
      <c r="D68" s="351">
        <v>0</v>
      </c>
      <c r="E68" s="351">
        <v>0</v>
      </c>
      <c r="F68" s="351">
        <v>0</v>
      </c>
      <c r="G68" s="351">
        <v>0</v>
      </c>
      <c r="H68" s="351">
        <v>0</v>
      </c>
      <c r="I68" s="325">
        <f>SUM(J68:K68)</f>
        <v>0</v>
      </c>
      <c r="J68" s="351">
        <v>0</v>
      </c>
      <c r="K68" s="351">
        <v>0</v>
      </c>
      <c r="L68" s="351">
        <v>0</v>
      </c>
      <c r="M68" s="325">
        <f>I68</f>
        <v>0</v>
      </c>
    </row>
    <row r="69" spans="1:13" s="21" customFormat="1" ht="11.4" thickTop="1" thickBot="1" x14ac:dyDescent="0.25">
      <c r="A69" s="134" t="s">
        <v>202</v>
      </c>
      <c r="B69" s="135">
        <v>3130</v>
      </c>
      <c r="C69" s="135">
        <v>440</v>
      </c>
      <c r="D69" s="350">
        <f>SUM(D70:D71)</f>
        <v>0</v>
      </c>
      <c r="E69" s="350">
        <f t="shared" ref="E69:M69" si="17">SUM(E70:E71)</f>
        <v>0</v>
      </c>
      <c r="F69" s="350">
        <f t="shared" si="17"/>
        <v>0</v>
      </c>
      <c r="G69" s="350">
        <f t="shared" si="17"/>
        <v>0</v>
      </c>
      <c r="H69" s="350">
        <f t="shared" si="17"/>
        <v>0</v>
      </c>
      <c r="I69" s="350">
        <f t="shared" si="17"/>
        <v>0</v>
      </c>
      <c r="J69" s="350">
        <f t="shared" si="17"/>
        <v>0</v>
      </c>
      <c r="K69" s="350">
        <f t="shared" si="17"/>
        <v>0</v>
      </c>
      <c r="L69" s="350">
        <f t="shared" si="17"/>
        <v>0</v>
      </c>
      <c r="M69" s="350">
        <f t="shared" si="17"/>
        <v>0</v>
      </c>
    </row>
    <row r="70" spans="1:13" s="21" customFormat="1" ht="11.4" thickTop="1" thickBot="1" x14ac:dyDescent="0.25">
      <c r="A70" s="136" t="s">
        <v>203</v>
      </c>
      <c r="B70" s="125">
        <v>3131</v>
      </c>
      <c r="C70" s="125">
        <v>450</v>
      </c>
      <c r="D70" s="351">
        <v>0</v>
      </c>
      <c r="E70" s="351">
        <v>0</v>
      </c>
      <c r="F70" s="351">
        <v>0</v>
      </c>
      <c r="G70" s="351">
        <v>0</v>
      </c>
      <c r="H70" s="351">
        <v>0</v>
      </c>
      <c r="I70" s="325">
        <f>SUM(J70:K70)</f>
        <v>0</v>
      </c>
      <c r="J70" s="351">
        <v>0</v>
      </c>
      <c r="K70" s="351">
        <v>0</v>
      </c>
      <c r="L70" s="351">
        <v>0</v>
      </c>
      <c r="M70" s="325">
        <f>I70</f>
        <v>0</v>
      </c>
    </row>
    <row r="71" spans="1:13" s="21" customFormat="1" ht="11.4" thickTop="1" thickBot="1" x14ac:dyDescent="0.25">
      <c r="A71" s="136" t="s">
        <v>204</v>
      </c>
      <c r="B71" s="125">
        <v>3132</v>
      </c>
      <c r="C71" s="125">
        <v>460</v>
      </c>
      <c r="D71" s="351">
        <v>0</v>
      </c>
      <c r="E71" s="351">
        <v>0</v>
      </c>
      <c r="F71" s="351">
        <v>0</v>
      </c>
      <c r="G71" s="351">
        <v>0</v>
      </c>
      <c r="H71" s="351">
        <v>0</v>
      </c>
      <c r="I71" s="325">
        <f>SUM(J71:K71)</f>
        <v>0</v>
      </c>
      <c r="J71" s="351">
        <v>0</v>
      </c>
      <c r="K71" s="351">
        <v>0</v>
      </c>
      <c r="L71" s="351">
        <v>0</v>
      </c>
      <c r="M71" s="325">
        <f>I71</f>
        <v>0</v>
      </c>
    </row>
    <row r="72" spans="1:13" s="21" customFormat="1" ht="11.4" thickTop="1" thickBot="1" x14ac:dyDescent="0.25">
      <c r="A72" s="134" t="s">
        <v>205</v>
      </c>
      <c r="B72" s="135">
        <v>3140</v>
      </c>
      <c r="C72" s="135">
        <v>470</v>
      </c>
      <c r="D72" s="350">
        <f>SUM(D73:D75)</f>
        <v>0</v>
      </c>
      <c r="E72" s="350">
        <f t="shared" ref="E72:M72" si="18">SUM(E73:E75)</f>
        <v>0</v>
      </c>
      <c r="F72" s="350">
        <f t="shared" si="18"/>
        <v>0</v>
      </c>
      <c r="G72" s="350">
        <f t="shared" si="18"/>
        <v>0</v>
      </c>
      <c r="H72" s="350">
        <f t="shared" si="18"/>
        <v>0</v>
      </c>
      <c r="I72" s="350">
        <f t="shared" si="18"/>
        <v>0</v>
      </c>
      <c r="J72" s="350">
        <f t="shared" si="18"/>
        <v>0</v>
      </c>
      <c r="K72" s="350">
        <f t="shared" si="18"/>
        <v>0</v>
      </c>
      <c r="L72" s="350">
        <f t="shared" si="18"/>
        <v>0</v>
      </c>
      <c r="M72" s="350">
        <f t="shared" si="18"/>
        <v>0</v>
      </c>
    </row>
    <row r="73" spans="1:13" s="21" customFormat="1" ht="12.6" thickTop="1" thickBot="1" x14ac:dyDescent="0.25">
      <c r="A73" s="219" t="s">
        <v>206</v>
      </c>
      <c r="B73" s="125">
        <v>3141</v>
      </c>
      <c r="C73" s="125">
        <v>480</v>
      </c>
      <c r="D73" s="351">
        <v>0</v>
      </c>
      <c r="E73" s="351">
        <v>0</v>
      </c>
      <c r="F73" s="351">
        <v>0</v>
      </c>
      <c r="G73" s="351">
        <v>0</v>
      </c>
      <c r="H73" s="351">
        <v>0</v>
      </c>
      <c r="I73" s="325">
        <f>SUM(J73:K73)</f>
        <v>0</v>
      </c>
      <c r="J73" s="351">
        <v>0</v>
      </c>
      <c r="K73" s="351">
        <v>0</v>
      </c>
      <c r="L73" s="351">
        <v>0</v>
      </c>
      <c r="M73" s="325">
        <f>I73</f>
        <v>0</v>
      </c>
    </row>
    <row r="74" spans="1:13" s="21" customFormat="1" ht="12.6" thickTop="1" thickBot="1" x14ac:dyDescent="0.25">
      <c r="A74" s="219" t="s">
        <v>284</v>
      </c>
      <c r="B74" s="125">
        <v>3142</v>
      </c>
      <c r="C74" s="125">
        <v>490</v>
      </c>
      <c r="D74" s="351">
        <v>0</v>
      </c>
      <c r="E74" s="351">
        <v>0</v>
      </c>
      <c r="F74" s="351">
        <v>0</v>
      </c>
      <c r="G74" s="351">
        <v>0</v>
      </c>
      <c r="H74" s="351">
        <v>0</v>
      </c>
      <c r="I74" s="325">
        <f>SUM(J74:K74)</f>
        <v>0</v>
      </c>
      <c r="J74" s="351">
        <v>0</v>
      </c>
      <c r="K74" s="351">
        <v>0</v>
      </c>
      <c r="L74" s="351">
        <v>0</v>
      </c>
      <c r="M74" s="325">
        <f>I74</f>
        <v>0</v>
      </c>
    </row>
    <row r="75" spans="1:13" s="21" customFormat="1" ht="12.6" thickTop="1" thickBot="1" x14ac:dyDescent="0.25">
      <c r="A75" s="219" t="s">
        <v>208</v>
      </c>
      <c r="B75" s="125">
        <v>3143</v>
      </c>
      <c r="C75" s="125">
        <v>500</v>
      </c>
      <c r="D75" s="351">
        <v>0</v>
      </c>
      <c r="E75" s="351">
        <v>0</v>
      </c>
      <c r="F75" s="351">
        <v>0</v>
      </c>
      <c r="G75" s="351">
        <v>0</v>
      </c>
      <c r="H75" s="351">
        <v>0</v>
      </c>
      <c r="I75" s="325">
        <f>SUM(J75:K75)</f>
        <v>0</v>
      </c>
      <c r="J75" s="351">
        <v>0</v>
      </c>
      <c r="K75" s="351">
        <v>0</v>
      </c>
      <c r="L75" s="351">
        <v>0</v>
      </c>
      <c r="M75" s="325">
        <f>I75</f>
        <v>0</v>
      </c>
    </row>
    <row r="76" spans="1:13" s="21" customFormat="1" ht="11.4" thickTop="1" thickBot="1" x14ac:dyDescent="0.25">
      <c r="A76" s="134" t="s">
        <v>209</v>
      </c>
      <c r="B76" s="135">
        <v>3150</v>
      </c>
      <c r="C76" s="135">
        <v>510</v>
      </c>
      <c r="D76" s="351">
        <v>0</v>
      </c>
      <c r="E76" s="351">
        <v>0</v>
      </c>
      <c r="F76" s="351">
        <v>0</v>
      </c>
      <c r="G76" s="351">
        <v>0</v>
      </c>
      <c r="H76" s="351">
        <v>0</v>
      </c>
      <c r="I76" s="325">
        <f>SUM(J76:K76)</f>
        <v>0</v>
      </c>
      <c r="J76" s="351">
        <v>0</v>
      </c>
      <c r="K76" s="351">
        <v>0</v>
      </c>
      <c r="L76" s="351">
        <v>0</v>
      </c>
      <c r="M76" s="325">
        <f>I76</f>
        <v>0</v>
      </c>
    </row>
    <row r="77" spans="1:13" s="21" customFormat="1" ht="11.4" thickTop="1" thickBot="1" x14ac:dyDescent="0.25">
      <c r="A77" s="134" t="s">
        <v>210</v>
      </c>
      <c r="B77" s="135">
        <v>3160</v>
      </c>
      <c r="C77" s="135">
        <v>520</v>
      </c>
      <c r="D77" s="351">
        <v>0</v>
      </c>
      <c r="E77" s="351">
        <v>0</v>
      </c>
      <c r="F77" s="351">
        <v>0</v>
      </c>
      <c r="G77" s="351">
        <v>0</v>
      </c>
      <c r="H77" s="351">
        <v>0</v>
      </c>
      <c r="I77" s="325">
        <f>SUM(J77:K77)</f>
        <v>0</v>
      </c>
      <c r="J77" s="351">
        <v>0</v>
      </c>
      <c r="K77" s="351">
        <v>0</v>
      </c>
      <c r="L77" s="351">
        <v>0</v>
      </c>
      <c r="M77" s="325">
        <f>I77</f>
        <v>0</v>
      </c>
    </row>
    <row r="78" spans="1:13" s="21" customFormat="1" ht="12" customHeight="1" thickTop="1" thickBot="1" x14ac:dyDescent="0.25">
      <c r="A78" s="133" t="s">
        <v>211</v>
      </c>
      <c r="B78" s="64">
        <v>3200</v>
      </c>
      <c r="C78" s="64">
        <v>530</v>
      </c>
      <c r="D78" s="350">
        <f>SUM(D79:D82)</f>
        <v>0</v>
      </c>
      <c r="E78" s="350">
        <f t="shared" ref="E78:M78" si="19">SUM(E79:E82)</f>
        <v>0</v>
      </c>
      <c r="F78" s="350">
        <f t="shared" si="19"/>
        <v>0</v>
      </c>
      <c r="G78" s="350">
        <f t="shared" si="19"/>
        <v>0</v>
      </c>
      <c r="H78" s="350">
        <f t="shared" si="19"/>
        <v>0</v>
      </c>
      <c r="I78" s="350">
        <f t="shared" si="19"/>
        <v>0</v>
      </c>
      <c r="J78" s="350">
        <f t="shared" si="19"/>
        <v>0</v>
      </c>
      <c r="K78" s="350">
        <f t="shared" si="19"/>
        <v>0</v>
      </c>
      <c r="L78" s="350">
        <f t="shared" si="19"/>
        <v>0</v>
      </c>
      <c r="M78" s="350">
        <f t="shared" si="19"/>
        <v>0</v>
      </c>
    </row>
    <row r="79" spans="1:13" s="21" customFormat="1" ht="11.4" thickTop="1" thickBot="1" x14ac:dyDescent="0.25">
      <c r="A79" s="137" t="s">
        <v>285</v>
      </c>
      <c r="B79" s="135">
        <v>3210</v>
      </c>
      <c r="C79" s="135">
        <v>540</v>
      </c>
      <c r="D79" s="351">
        <v>0</v>
      </c>
      <c r="E79" s="351">
        <v>0</v>
      </c>
      <c r="F79" s="351">
        <v>0</v>
      </c>
      <c r="G79" s="351">
        <v>0</v>
      </c>
      <c r="H79" s="351">
        <v>0</v>
      </c>
      <c r="I79" s="325">
        <f>SUM(J79:K79)</f>
        <v>0</v>
      </c>
      <c r="J79" s="351">
        <v>0</v>
      </c>
      <c r="K79" s="351">
        <v>0</v>
      </c>
      <c r="L79" s="351">
        <v>0</v>
      </c>
      <c r="M79" s="325">
        <f>I79</f>
        <v>0</v>
      </c>
    </row>
    <row r="80" spans="1:13" s="21" customFormat="1" ht="11.4" thickTop="1" thickBot="1" x14ac:dyDescent="0.25">
      <c r="A80" s="137" t="s">
        <v>213</v>
      </c>
      <c r="B80" s="135">
        <v>3220</v>
      </c>
      <c r="C80" s="135">
        <v>550</v>
      </c>
      <c r="D80" s="351">
        <v>0</v>
      </c>
      <c r="E80" s="351">
        <v>0</v>
      </c>
      <c r="F80" s="351">
        <v>0</v>
      </c>
      <c r="G80" s="351">
        <v>0</v>
      </c>
      <c r="H80" s="351">
        <v>0</v>
      </c>
      <c r="I80" s="325">
        <f>SUM(J80:K80)</f>
        <v>0</v>
      </c>
      <c r="J80" s="351">
        <v>0</v>
      </c>
      <c r="K80" s="351">
        <v>0</v>
      </c>
      <c r="L80" s="351">
        <v>0</v>
      </c>
      <c r="M80" s="325">
        <f>I80</f>
        <v>0</v>
      </c>
    </row>
    <row r="81" spans="1:13" s="21" customFormat="1" ht="12.75" customHeight="1" thickTop="1" thickBot="1" x14ac:dyDescent="0.25">
      <c r="A81" s="134" t="s">
        <v>214</v>
      </c>
      <c r="B81" s="135">
        <v>3230</v>
      </c>
      <c r="C81" s="135">
        <v>560</v>
      </c>
      <c r="D81" s="351">
        <v>0</v>
      </c>
      <c r="E81" s="351">
        <v>0</v>
      </c>
      <c r="F81" s="351">
        <v>0</v>
      </c>
      <c r="G81" s="351">
        <v>0</v>
      </c>
      <c r="H81" s="351">
        <v>0</v>
      </c>
      <c r="I81" s="325">
        <f>SUM(J81:K81)</f>
        <v>0</v>
      </c>
      <c r="J81" s="351">
        <v>0</v>
      </c>
      <c r="K81" s="351">
        <v>0</v>
      </c>
      <c r="L81" s="351">
        <v>0</v>
      </c>
      <c r="M81" s="325">
        <f>I81</f>
        <v>0</v>
      </c>
    </row>
    <row r="82" spans="1:13" s="21" customFormat="1" ht="11.4" thickTop="1" thickBot="1" x14ac:dyDescent="0.25">
      <c r="A82" s="134" t="s">
        <v>215</v>
      </c>
      <c r="B82" s="135">
        <v>3240</v>
      </c>
      <c r="C82" s="135">
        <v>570</v>
      </c>
      <c r="D82" s="351">
        <v>0</v>
      </c>
      <c r="E82" s="351">
        <v>0</v>
      </c>
      <c r="F82" s="351">
        <v>0</v>
      </c>
      <c r="G82" s="351">
        <v>0</v>
      </c>
      <c r="H82" s="351">
        <v>0</v>
      </c>
      <c r="I82" s="325">
        <f>SUM(J82:K82)</f>
        <v>0</v>
      </c>
      <c r="J82" s="351">
        <v>0</v>
      </c>
      <c r="K82" s="351">
        <v>0</v>
      </c>
      <c r="L82" s="351">
        <v>0</v>
      </c>
      <c r="M82" s="325">
        <f>I82</f>
        <v>0</v>
      </c>
    </row>
    <row r="83" spans="1:13" ht="6" hidden="1" customHeight="1" x14ac:dyDescent="0.25"/>
    <row r="84" spans="1:13" ht="14.25" customHeight="1" thickTop="1" x14ac:dyDescent="0.25">
      <c r="A84" s="330" t="s">
        <v>286</v>
      </c>
      <c r="B84" s="331"/>
      <c r="C84" s="331"/>
      <c r="D84" s="331"/>
    </row>
    <row r="85" spans="1:13" x14ac:dyDescent="0.25">
      <c r="A85" s="9" t="str">
        <f>[2]ЗАПОЛНИТЬ!F30</f>
        <v xml:space="preserve">Керівник </v>
      </c>
      <c r="C85" s="9"/>
      <c r="D85" s="9"/>
      <c r="E85" s="9"/>
      <c r="F85" s="9"/>
      <c r="G85" s="230"/>
      <c r="H85" s="230"/>
      <c r="J85" s="87" t="str">
        <f>[2]ЗАПОЛНИТЬ!F26</f>
        <v>Л.О.Темченко</v>
      </c>
      <c r="K85" s="87"/>
      <c r="L85" s="87"/>
    </row>
    <row r="86" spans="1:13" x14ac:dyDescent="0.25">
      <c r="A86" s="9"/>
      <c r="C86" s="9"/>
      <c r="D86" s="9"/>
      <c r="E86" s="9"/>
      <c r="F86" s="9"/>
      <c r="G86" s="231" t="s">
        <v>115</v>
      </c>
      <c r="H86" s="231"/>
      <c r="J86" s="189" t="s">
        <v>116</v>
      </c>
      <c r="K86" s="189"/>
    </row>
    <row r="87" spans="1:13" x14ac:dyDescent="0.25">
      <c r="A87" s="9" t="str">
        <f>[2]ЗАПОЛНИТЬ!F31</f>
        <v>Головний бухгалтер</v>
      </c>
      <c r="C87" s="9"/>
      <c r="D87" s="9"/>
      <c r="E87" s="9"/>
      <c r="F87" s="9"/>
      <c r="G87" s="230"/>
      <c r="H87" s="230"/>
      <c r="J87" s="87" t="str">
        <f>[2]ЗАПОЛНИТЬ!F28</f>
        <v>А.М.Трусевич</v>
      </c>
      <c r="K87" s="87"/>
      <c r="L87" s="87"/>
    </row>
    <row r="88" spans="1:13" x14ac:dyDescent="0.25">
      <c r="A88" s="1" t="str">
        <f>[2]ЗАПОЛНИТЬ!C19</f>
        <v>"11" квітня 2016 року</v>
      </c>
      <c r="C88" s="9"/>
      <c r="D88" s="9"/>
      <c r="E88" s="9"/>
      <c r="F88" s="9"/>
      <c r="G88" s="231" t="s">
        <v>115</v>
      </c>
      <c r="H88" s="231"/>
      <c r="J88" s="189" t="s">
        <v>116</v>
      </c>
      <c r="K88" s="189"/>
      <c r="L88" s="355"/>
    </row>
    <row r="89" spans="1:13" x14ac:dyDescent="0.25">
      <c r="A89" s="21" t="s">
        <v>287</v>
      </c>
    </row>
  </sheetData>
  <mergeCells count="43">
    <mergeCell ref="G87:H87"/>
    <mergeCell ref="J87:L87"/>
    <mergeCell ref="G88:H88"/>
    <mergeCell ref="J88:K88"/>
    <mergeCell ref="K22:K24"/>
    <mergeCell ref="A84:D84"/>
    <mergeCell ref="G85:H85"/>
    <mergeCell ref="J85:L85"/>
    <mergeCell ref="G86:H86"/>
    <mergeCell ref="J86:K86"/>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6640625" style="1" customWidth="1"/>
    <col min="2" max="2" width="4.6640625" style="1" customWidth="1"/>
    <col min="3" max="3" width="3.88671875" style="1" customWidth="1"/>
    <col min="4" max="4" width="7.5546875" style="1" customWidth="1"/>
    <col min="5" max="5" width="9.109375" style="1"/>
    <col min="6" max="6" width="8.109375" style="1" customWidth="1"/>
    <col min="7" max="7" width="7.44140625" style="1" customWidth="1"/>
    <col min="8" max="8" width="8.88671875" style="1" customWidth="1"/>
    <col min="9" max="9" width="8.5546875" style="1" customWidth="1"/>
    <col min="10" max="10" width="8.109375" style="1" customWidth="1"/>
    <col min="11" max="11" width="9.44140625" style="1" customWidth="1"/>
    <col min="12" max="12" width="6.6640625" style="1" customWidth="1"/>
    <col min="13" max="13" width="11.44140625" style="1" customWidth="1"/>
    <col min="14" max="256" width="9.109375" style="1"/>
    <col min="257" max="257" width="61.6640625" style="1" customWidth="1"/>
    <col min="258" max="258" width="4.6640625" style="1" customWidth="1"/>
    <col min="259" max="259" width="3.88671875" style="1" customWidth="1"/>
    <col min="260" max="260" width="7.5546875" style="1" customWidth="1"/>
    <col min="261" max="261" width="9.109375" style="1"/>
    <col min="262" max="262" width="8.109375" style="1" customWidth="1"/>
    <col min="263" max="263" width="7.44140625" style="1" customWidth="1"/>
    <col min="264" max="264" width="8.88671875" style="1" customWidth="1"/>
    <col min="265" max="265" width="8.5546875" style="1" customWidth="1"/>
    <col min="266" max="266" width="8.109375" style="1" customWidth="1"/>
    <col min="267" max="267" width="9.44140625" style="1" customWidth="1"/>
    <col min="268" max="268" width="6.6640625" style="1" customWidth="1"/>
    <col min="269" max="269" width="11.44140625" style="1" customWidth="1"/>
    <col min="270" max="512" width="9.109375" style="1"/>
    <col min="513" max="513" width="61.6640625" style="1" customWidth="1"/>
    <col min="514" max="514" width="4.6640625" style="1" customWidth="1"/>
    <col min="515" max="515" width="3.88671875" style="1" customWidth="1"/>
    <col min="516" max="516" width="7.5546875" style="1" customWidth="1"/>
    <col min="517" max="517" width="9.109375" style="1"/>
    <col min="518" max="518" width="8.109375" style="1" customWidth="1"/>
    <col min="519" max="519" width="7.44140625" style="1" customWidth="1"/>
    <col min="520" max="520" width="8.88671875" style="1" customWidth="1"/>
    <col min="521" max="521" width="8.5546875" style="1" customWidth="1"/>
    <col min="522" max="522" width="8.109375" style="1" customWidth="1"/>
    <col min="523" max="523" width="9.44140625" style="1" customWidth="1"/>
    <col min="524" max="524" width="6.6640625" style="1" customWidth="1"/>
    <col min="525" max="525" width="11.44140625" style="1" customWidth="1"/>
    <col min="526" max="768" width="9.109375" style="1"/>
    <col min="769" max="769" width="61.6640625" style="1" customWidth="1"/>
    <col min="770" max="770" width="4.6640625" style="1" customWidth="1"/>
    <col min="771" max="771" width="3.88671875" style="1" customWidth="1"/>
    <col min="772" max="772" width="7.5546875" style="1" customWidth="1"/>
    <col min="773" max="773" width="9.109375" style="1"/>
    <col min="774" max="774" width="8.109375" style="1" customWidth="1"/>
    <col min="775" max="775" width="7.44140625" style="1" customWidth="1"/>
    <col min="776" max="776" width="8.88671875" style="1" customWidth="1"/>
    <col min="777" max="777" width="8.5546875" style="1" customWidth="1"/>
    <col min="778" max="778" width="8.109375" style="1" customWidth="1"/>
    <col min="779" max="779" width="9.44140625" style="1" customWidth="1"/>
    <col min="780" max="780" width="6.6640625" style="1" customWidth="1"/>
    <col min="781" max="781" width="11.44140625" style="1" customWidth="1"/>
    <col min="782" max="1024" width="9.109375" style="1"/>
    <col min="1025" max="1025" width="61.6640625" style="1" customWidth="1"/>
    <col min="1026" max="1026" width="4.6640625" style="1" customWidth="1"/>
    <col min="1027" max="1027" width="3.88671875" style="1" customWidth="1"/>
    <col min="1028" max="1028" width="7.5546875" style="1" customWidth="1"/>
    <col min="1029" max="1029" width="9.109375" style="1"/>
    <col min="1030" max="1030" width="8.109375" style="1" customWidth="1"/>
    <col min="1031" max="1031" width="7.44140625" style="1" customWidth="1"/>
    <col min="1032" max="1032" width="8.88671875" style="1" customWidth="1"/>
    <col min="1033" max="1033" width="8.5546875" style="1" customWidth="1"/>
    <col min="1034" max="1034" width="8.109375" style="1" customWidth="1"/>
    <col min="1035" max="1035" width="9.44140625" style="1" customWidth="1"/>
    <col min="1036" max="1036" width="6.6640625" style="1" customWidth="1"/>
    <col min="1037" max="1037" width="11.44140625" style="1" customWidth="1"/>
    <col min="1038" max="1280" width="9.109375" style="1"/>
    <col min="1281" max="1281" width="61.6640625" style="1" customWidth="1"/>
    <col min="1282" max="1282" width="4.6640625" style="1" customWidth="1"/>
    <col min="1283" max="1283" width="3.88671875" style="1" customWidth="1"/>
    <col min="1284" max="1284" width="7.5546875" style="1" customWidth="1"/>
    <col min="1285" max="1285" width="9.109375" style="1"/>
    <col min="1286" max="1286" width="8.109375" style="1" customWidth="1"/>
    <col min="1287" max="1287" width="7.44140625" style="1" customWidth="1"/>
    <col min="1288" max="1288" width="8.88671875" style="1" customWidth="1"/>
    <col min="1289" max="1289" width="8.5546875" style="1" customWidth="1"/>
    <col min="1290" max="1290" width="8.109375" style="1" customWidth="1"/>
    <col min="1291" max="1291" width="9.44140625" style="1" customWidth="1"/>
    <col min="1292" max="1292" width="6.6640625" style="1" customWidth="1"/>
    <col min="1293" max="1293" width="11.44140625" style="1" customWidth="1"/>
    <col min="1294" max="1536" width="9.109375" style="1"/>
    <col min="1537" max="1537" width="61.6640625" style="1" customWidth="1"/>
    <col min="1538" max="1538" width="4.6640625" style="1" customWidth="1"/>
    <col min="1539" max="1539" width="3.88671875" style="1" customWidth="1"/>
    <col min="1540" max="1540" width="7.5546875" style="1" customWidth="1"/>
    <col min="1541" max="1541" width="9.109375" style="1"/>
    <col min="1542" max="1542" width="8.109375" style="1" customWidth="1"/>
    <col min="1543" max="1543" width="7.44140625" style="1" customWidth="1"/>
    <col min="1544" max="1544" width="8.88671875" style="1" customWidth="1"/>
    <col min="1545" max="1545" width="8.5546875" style="1" customWidth="1"/>
    <col min="1546" max="1546" width="8.109375" style="1" customWidth="1"/>
    <col min="1547" max="1547" width="9.44140625" style="1" customWidth="1"/>
    <col min="1548" max="1548" width="6.6640625" style="1" customWidth="1"/>
    <col min="1549" max="1549" width="11.44140625" style="1" customWidth="1"/>
    <col min="1550" max="1792" width="9.109375" style="1"/>
    <col min="1793" max="1793" width="61.6640625" style="1" customWidth="1"/>
    <col min="1794" max="1794" width="4.6640625" style="1" customWidth="1"/>
    <col min="1795" max="1795" width="3.88671875" style="1" customWidth="1"/>
    <col min="1796" max="1796" width="7.5546875" style="1" customWidth="1"/>
    <col min="1797" max="1797" width="9.109375" style="1"/>
    <col min="1798" max="1798" width="8.109375" style="1" customWidth="1"/>
    <col min="1799" max="1799" width="7.44140625" style="1" customWidth="1"/>
    <col min="1800" max="1800" width="8.88671875" style="1" customWidth="1"/>
    <col min="1801" max="1801" width="8.5546875" style="1" customWidth="1"/>
    <col min="1802" max="1802" width="8.109375" style="1" customWidth="1"/>
    <col min="1803" max="1803" width="9.44140625" style="1" customWidth="1"/>
    <col min="1804" max="1804" width="6.6640625" style="1" customWidth="1"/>
    <col min="1805" max="1805" width="11.44140625" style="1" customWidth="1"/>
    <col min="1806" max="2048" width="9.109375" style="1"/>
    <col min="2049" max="2049" width="61.6640625" style="1" customWidth="1"/>
    <col min="2050" max="2050" width="4.6640625" style="1" customWidth="1"/>
    <col min="2051" max="2051" width="3.88671875" style="1" customWidth="1"/>
    <col min="2052" max="2052" width="7.5546875" style="1" customWidth="1"/>
    <col min="2053" max="2053" width="9.109375" style="1"/>
    <col min="2054" max="2054" width="8.109375" style="1" customWidth="1"/>
    <col min="2055" max="2055" width="7.44140625" style="1" customWidth="1"/>
    <col min="2056" max="2056" width="8.88671875" style="1" customWidth="1"/>
    <col min="2057" max="2057" width="8.5546875" style="1" customWidth="1"/>
    <col min="2058" max="2058" width="8.109375" style="1" customWidth="1"/>
    <col min="2059" max="2059" width="9.44140625" style="1" customWidth="1"/>
    <col min="2060" max="2060" width="6.6640625" style="1" customWidth="1"/>
    <col min="2061" max="2061" width="11.44140625" style="1" customWidth="1"/>
    <col min="2062" max="2304" width="9.109375" style="1"/>
    <col min="2305" max="2305" width="61.6640625" style="1" customWidth="1"/>
    <col min="2306" max="2306" width="4.6640625" style="1" customWidth="1"/>
    <col min="2307" max="2307" width="3.88671875" style="1" customWidth="1"/>
    <col min="2308" max="2308" width="7.5546875" style="1" customWidth="1"/>
    <col min="2309" max="2309" width="9.109375" style="1"/>
    <col min="2310" max="2310" width="8.109375" style="1" customWidth="1"/>
    <col min="2311" max="2311" width="7.44140625" style="1" customWidth="1"/>
    <col min="2312" max="2312" width="8.88671875" style="1" customWidth="1"/>
    <col min="2313" max="2313" width="8.5546875" style="1" customWidth="1"/>
    <col min="2314" max="2314" width="8.109375" style="1" customWidth="1"/>
    <col min="2315" max="2315" width="9.44140625" style="1" customWidth="1"/>
    <col min="2316" max="2316" width="6.6640625" style="1" customWidth="1"/>
    <col min="2317" max="2317" width="11.44140625" style="1" customWidth="1"/>
    <col min="2318" max="2560" width="9.109375" style="1"/>
    <col min="2561" max="2561" width="61.6640625" style="1" customWidth="1"/>
    <col min="2562" max="2562" width="4.6640625" style="1" customWidth="1"/>
    <col min="2563" max="2563" width="3.88671875" style="1" customWidth="1"/>
    <col min="2564" max="2564" width="7.5546875" style="1" customWidth="1"/>
    <col min="2565" max="2565" width="9.109375" style="1"/>
    <col min="2566" max="2566" width="8.109375" style="1" customWidth="1"/>
    <col min="2567" max="2567" width="7.44140625" style="1" customWidth="1"/>
    <col min="2568" max="2568" width="8.88671875" style="1" customWidth="1"/>
    <col min="2569" max="2569" width="8.5546875" style="1" customWidth="1"/>
    <col min="2570" max="2570" width="8.109375" style="1" customWidth="1"/>
    <col min="2571" max="2571" width="9.44140625" style="1" customWidth="1"/>
    <col min="2572" max="2572" width="6.6640625" style="1" customWidth="1"/>
    <col min="2573" max="2573" width="11.44140625" style="1" customWidth="1"/>
    <col min="2574" max="2816" width="9.109375" style="1"/>
    <col min="2817" max="2817" width="61.6640625" style="1" customWidth="1"/>
    <col min="2818" max="2818" width="4.6640625" style="1" customWidth="1"/>
    <col min="2819" max="2819" width="3.88671875" style="1" customWidth="1"/>
    <col min="2820" max="2820" width="7.5546875" style="1" customWidth="1"/>
    <col min="2821" max="2821" width="9.109375" style="1"/>
    <col min="2822" max="2822" width="8.109375" style="1" customWidth="1"/>
    <col min="2823" max="2823" width="7.44140625" style="1" customWidth="1"/>
    <col min="2824" max="2824" width="8.88671875" style="1" customWidth="1"/>
    <col min="2825" max="2825" width="8.5546875" style="1" customWidth="1"/>
    <col min="2826" max="2826" width="8.109375" style="1" customWidth="1"/>
    <col min="2827" max="2827" width="9.44140625" style="1" customWidth="1"/>
    <col min="2828" max="2828" width="6.6640625" style="1" customWidth="1"/>
    <col min="2829" max="2829" width="11.44140625" style="1" customWidth="1"/>
    <col min="2830" max="3072" width="9.109375" style="1"/>
    <col min="3073" max="3073" width="61.6640625" style="1" customWidth="1"/>
    <col min="3074" max="3074" width="4.6640625" style="1" customWidth="1"/>
    <col min="3075" max="3075" width="3.88671875" style="1" customWidth="1"/>
    <col min="3076" max="3076" width="7.5546875" style="1" customWidth="1"/>
    <col min="3077" max="3077" width="9.109375" style="1"/>
    <col min="3078" max="3078" width="8.109375" style="1" customWidth="1"/>
    <col min="3079" max="3079" width="7.44140625" style="1" customWidth="1"/>
    <col min="3080" max="3080" width="8.88671875" style="1" customWidth="1"/>
    <col min="3081" max="3081" width="8.5546875" style="1" customWidth="1"/>
    <col min="3082" max="3082" width="8.109375" style="1" customWidth="1"/>
    <col min="3083" max="3083" width="9.44140625" style="1" customWidth="1"/>
    <col min="3084" max="3084" width="6.6640625" style="1" customWidth="1"/>
    <col min="3085" max="3085" width="11.44140625" style="1" customWidth="1"/>
    <col min="3086" max="3328" width="9.109375" style="1"/>
    <col min="3329" max="3329" width="61.6640625" style="1" customWidth="1"/>
    <col min="3330" max="3330" width="4.6640625" style="1" customWidth="1"/>
    <col min="3331" max="3331" width="3.88671875" style="1" customWidth="1"/>
    <col min="3332" max="3332" width="7.5546875" style="1" customWidth="1"/>
    <col min="3333" max="3333" width="9.109375" style="1"/>
    <col min="3334" max="3334" width="8.109375" style="1" customWidth="1"/>
    <col min="3335" max="3335" width="7.44140625" style="1" customWidth="1"/>
    <col min="3336" max="3336" width="8.88671875" style="1" customWidth="1"/>
    <col min="3337" max="3337" width="8.5546875" style="1" customWidth="1"/>
    <col min="3338" max="3338" width="8.109375" style="1" customWidth="1"/>
    <col min="3339" max="3339" width="9.44140625" style="1" customWidth="1"/>
    <col min="3340" max="3340" width="6.6640625" style="1" customWidth="1"/>
    <col min="3341" max="3341" width="11.44140625" style="1" customWidth="1"/>
    <col min="3342" max="3584" width="9.109375" style="1"/>
    <col min="3585" max="3585" width="61.6640625" style="1" customWidth="1"/>
    <col min="3586" max="3586" width="4.6640625" style="1" customWidth="1"/>
    <col min="3587" max="3587" width="3.88671875" style="1" customWidth="1"/>
    <col min="3588" max="3588" width="7.5546875" style="1" customWidth="1"/>
    <col min="3589" max="3589" width="9.109375" style="1"/>
    <col min="3590" max="3590" width="8.109375" style="1" customWidth="1"/>
    <col min="3591" max="3591" width="7.44140625" style="1" customWidth="1"/>
    <col min="3592" max="3592" width="8.88671875" style="1" customWidth="1"/>
    <col min="3593" max="3593" width="8.5546875" style="1" customWidth="1"/>
    <col min="3594" max="3594" width="8.109375" style="1" customWidth="1"/>
    <col min="3595" max="3595" width="9.44140625" style="1" customWidth="1"/>
    <col min="3596" max="3596" width="6.6640625" style="1" customWidth="1"/>
    <col min="3597" max="3597" width="11.44140625" style="1" customWidth="1"/>
    <col min="3598" max="3840" width="9.109375" style="1"/>
    <col min="3841" max="3841" width="61.6640625" style="1" customWidth="1"/>
    <col min="3842" max="3842" width="4.6640625" style="1" customWidth="1"/>
    <col min="3843" max="3843" width="3.88671875" style="1" customWidth="1"/>
    <col min="3844" max="3844" width="7.5546875" style="1" customWidth="1"/>
    <col min="3845" max="3845" width="9.109375" style="1"/>
    <col min="3846" max="3846" width="8.109375" style="1" customWidth="1"/>
    <col min="3847" max="3847" width="7.44140625" style="1" customWidth="1"/>
    <col min="3848" max="3848" width="8.88671875" style="1" customWidth="1"/>
    <col min="3849" max="3849" width="8.5546875" style="1" customWidth="1"/>
    <col min="3850" max="3850" width="8.109375" style="1" customWidth="1"/>
    <col min="3851" max="3851" width="9.44140625" style="1" customWidth="1"/>
    <col min="3852" max="3852" width="6.6640625" style="1" customWidth="1"/>
    <col min="3853" max="3853" width="11.44140625" style="1" customWidth="1"/>
    <col min="3854" max="4096" width="9.109375" style="1"/>
    <col min="4097" max="4097" width="61.6640625" style="1" customWidth="1"/>
    <col min="4098" max="4098" width="4.6640625" style="1" customWidth="1"/>
    <col min="4099" max="4099" width="3.88671875" style="1" customWidth="1"/>
    <col min="4100" max="4100" width="7.5546875" style="1" customWidth="1"/>
    <col min="4101" max="4101" width="9.109375" style="1"/>
    <col min="4102" max="4102" width="8.109375" style="1" customWidth="1"/>
    <col min="4103" max="4103" width="7.44140625" style="1" customWidth="1"/>
    <col min="4104" max="4104" width="8.88671875" style="1" customWidth="1"/>
    <col min="4105" max="4105" width="8.5546875" style="1" customWidth="1"/>
    <col min="4106" max="4106" width="8.109375" style="1" customWidth="1"/>
    <col min="4107" max="4107" width="9.44140625" style="1" customWidth="1"/>
    <col min="4108" max="4108" width="6.6640625" style="1" customWidth="1"/>
    <col min="4109" max="4109" width="11.44140625" style="1" customWidth="1"/>
    <col min="4110" max="4352" width="9.109375" style="1"/>
    <col min="4353" max="4353" width="61.6640625" style="1" customWidth="1"/>
    <col min="4354" max="4354" width="4.6640625" style="1" customWidth="1"/>
    <col min="4355" max="4355" width="3.88671875" style="1" customWidth="1"/>
    <col min="4356" max="4356" width="7.5546875" style="1" customWidth="1"/>
    <col min="4357" max="4357" width="9.109375" style="1"/>
    <col min="4358" max="4358" width="8.109375" style="1" customWidth="1"/>
    <col min="4359" max="4359" width="7.44140625" style="1" customWidth="1"/>
    <col min="4360" max="4360" width="8.88671875" style="1" customWidth="1"/>
    <col min="4361" max="4361" width="8.5546875" style="1" customWidth="1"/>
    <col min="4362" max="4362" width="8.109375" style="1" customWidth="1"/>
    <col min="4363" max="4363" width="9.44140625" style="1" customWidth="1"/>
    <col min="4364" max="4364" width="6.6640625" style="1" customWidth="1"/>
    <col min="4365" max="4365" width="11.44140625" style="1" customWidth="1"/>
    <col min="4366" max="4608" width="9.109375" style="1"/>
    <col min="4609" max="4609" width="61.6640625" style="1" customWidth="1"/>
    <col min="4610" max="4610" width="4.6640625" style="1" customWidth="1"/>
    <col min="4611" max="4611" width="3.88671875" style="1" customWidth="1"/>
    <col min="4612" max="4612" width="7.5546875" style="1" customWidth="1"/>
    <col min="4613" max="4613" width="9.109375" style="1"/>
    <col min="4614" max="4614" width="8.109375" style="1" customWidth="1"/>
    <col min="4615" max="4615" width="7.44140625" style="1" customWidth="1"/>
    <col min="4616" max="4616" width="8.88671875" style="1" customWidth="1"/>
    <col min="4617" max="4617" width="8.5546875" style="1" customWidth="1"/>
    <col min="4618" max="4618" width="8.109375" style="1" customWidth="1"/>
    <col min="4619" max="4619" width="9.44140625" style="1" customWidth="1"/>
    <col min="4620" max="4620" width="6.6640625" style="1" customWidth="1"/>
    <col min="4621" max="4621" width="11.44140625" style="1" customWidth="1"/>
    <col min="4622" max="4864" width="9.109375" style="1"/>
    <col min="4865" max="4865" width="61.6640625" style="1" customWidth="1"/>
    <col min="4866" max="4866" width="4.6640625" style="1" customWidth="1"/>
    <col min="4867" max="4867" width="3.88671875" style="1" customWidth="1"/>
    <col min="4868" max="4868" width="7.5546875" style="1" customWidth="1"/>
    <col min="4869" max="4869" width="9.109375" style="1"/>
    <col min="4870" max="4870" width="8.109375" style="1" customWidth="1"/>
    <col min="4871" max="4871" width="7.44140625" style="1" customWidth="1"/>
    <col min="4872" max="4872" width="8.88671875" style="1" customWidth="1"/>
    <col min="4873" max="4873" width="8.5546875" style="1" customWidth="1"/>
    <col min="4874" max="4874" width="8.109375" style="1" customWidth="1"/>
    <col min="4875" max="4875" width="9.44140625" style="1" customWidth="1"/>
    <col min="4876" max="4876" width="6.6640625" style="1" customWidth="1"/>
    <col min="4877" max="4877" width="11.44140625" style="1" customWidth="1"/>
    <col min="4878" max="5120" width="9.109375" style="1"/>
    <col min="5121" max="5121" width="61.6640625" style="1" customWidth="1"/>
    <col min="5122" max="5122" width="4.6640625" style="1" customWidth="1"/>
    <col min="5123" max="5123" width="3.88671875" style="1" customWidth="1"/>
    <col min="5124" max="5124" width="7.5546875" style="1" customWidth="1"/>
    <col min="5125" max="5125" width="9.109375" style="1"/>
    <col min="5126" max="5126" width="8.109375" style="1" customWidth="1"/>
    <col min="5127" max="5127" width="7.44140625" style="1" customWidth="1"/>
    <col min="5128" max="5128" width="8.88671875" style="1" customWidth="1"/>
    <col min="5129" max="5129" width="8.5546875" style="1" customWidth="1"/>
    <col min="5130" max="5130" width="8.109375" style="1" customWidth="1"/>
    <col min="5131" max="5131" width="9.44140625" style="1" customWidth="1"/>
    <col min="5132" max="5132" width="6.6640625" style="1" customWidth="1"/>
    <col min="5133" max="5133" width="11.44140625" style="1" customWidth="1"/>
    <col min="5134" max="5376" width="9.109375" style="1"/>
    <col min="5377" max="5377" width="61.6640625" style="1" customWidth="1"/>
    <col min="5378" max="5378" width="4.6640625" style="1" customWidth="1"/>
    <col min="5379" max="5379" width="3.88671875" style="1" customWidth="1"/>
    <col min="5380" max="5380" width="7.5546875" style="1" customWidth="1"/>
    <col min="5381" max="5381" width="9.109375" style="1"/>
    <col min="5382" max="5382" width="8.109375" style="1" customWidth="1"/>
    <col min="5383" max="5383" width="7.44140625" style="1" customWidth="1"/>
    <col min="5384" max="5384" width="8.88671875" style="1" customWidth="1"/>
    <col min="5385" max="5385" width="8.5546875" style="1" customWidth="1"/>
    <col min="5386" max="5386" width="8.109375" style="1" customWidth="1"/>
    <col min="5387" max="5387" width="9.44140625" style="1" customWidth="1"/>
    <col min="5388" max="5388" width="6.6640625" style="1" customWidth="1"/>
    <col min="5389" max="5389" width="11.44140625" style="1" customWidth="1"/>
    <col min="5390" max="5632" width="9.109375" style="1"/>
    <col min="5633" max="5633" width="61.6640625" style="1" customWidth="1"/>
    <col min="5634" max="5634" width="4.6640625" style="1" customWidth="1"/>
    <col min="5635" max="5635" width="3.88671875" style="1" customWidth="1"/>
    <col min="5636" max="5636" width="7.5546875" style="1" customWidth="1"/>
    <col min="5637" max="5637" width="9.109375" style="1"/>
    <col min="5638" max="5638" width="8.109375" style="1" customWidth="1"/>
    <col min="5639" max="5639" width="7.44140625" style="1" customWidth="1"/>
    <col min="5640" max="5640" width="8.88671875" style="1" customWidth="1"/>
    <col min="5641" max="5641" width="8.5546875" style="1" customWidth="1"/>
    <col min="5642" max="5642" width="8.109375" style="1" customWidth="1"/>
    <col min="5643" max="5643" width="9.44140625" style="1" customWidth="1"/>
    <col min="5644" max="5644" width="6.6640625" style="1" customWidth="1"/>
    <col min="5645" max="5645" width="11.44140625" style="1" customWidth="1"/>
    <col min="5646" max="5888" width="9.109375" style="1"/>
    <col min="5889" max="5889" width="61.6640625" style="1" customWidth="1"/>
    <col min="5890" max="5890" width="4.6640625" style="1" customWidth="1"/>
    <col min="5891" max="5891" width="3.88671875" style="1" customWidth="1"/>
    <col min="5892" max="5892" width="7.5546875" style="1" customWidth="1"/>
    <col min="5893" max="5893" width="9.109375" style="1"/>
    <col min="5894" max="5894" width="8.109375" style="1" customWidth="1"/>
    <col min="5895" max="5895" width="7.44140625" style="1" customWidth="1"/>
    <col min="5896" max="5896" width="8.88671875" style="1" customWidth="1"/>
    <col min="5897" max="5897" width="8.5546875" style="1" customWidth="1"/>
    <col min="5898" max="5898" width="8.109375" style="1" customWidth="1"/>
    <col min="5899" max="5899" width="9.44140625" style="1" customWidth="1"/>
    <col min="5900" max="5900" width="6.6640625" style="1" customWidth="1"/>
    <col min="5901" max="5901" width="11.44140625" style="1" customWidth="1"/>
    <col min="5902" max="6144" width="9.109375" style="1"/>
    <col min="6145" max="6145" width="61.6640625" style="1" customWidth="1"/>
    <col min="6146" max="6146" width="4.6640625" style="1" customWidth="1"/>
    <col min="6147" max="6147" width="3.88671875" style="1" customWidth="1"/>
    <col min="6148" max="6148" width="7.5546875" style="1" customWidth="1"/>
    <col min="6149" max="6149" width="9.109375" style="1"/>
    <col min="6150" max="6150" width="8.109375" style="1" customWidth="1"/>
    <col min="6151" max="6151" width="7.44140625" style="1" customWidth="1"/>
    <col min="6152" max="6152" width="8.88671875" style="1" customWidth="1"/>
    <col min="6153" max="6153" width="8.5546875" style="1" customWidth="1"/>
    <col min="6154" max="6154" width="8.109375" style="1" customWidth="1"/>
    <col min="6155" max="6155" width="9.44140625" style="1" customWidth="1"/>
    <col min="6156" max="6156" width="6.6640625" style="1" customWidth="1"/>
    <col min="6157" max="6157" width="11.44140625" style="1" customWidth="1"/>
    <col min="6158" max="6400" width="9.109375" style="1"/>
    <col min="6401" max="6401" width="61.6640625" style="1" customWidth="1"/>
    <col min="6402" max="6402" width="4.6640625" style="1" customWidth="1"/>
    <col min="6403" max="6403" width="3.88671875" style="1" customWidth="1"/>
    <col min="6404" max="6404" width="7.5546875" style="1" customWidth="1"/>
    <col min="6405" max="6405" width="9.109375" style="1"/>
    <col min="6406" max="6406" width="8.109375" style="1" customWidth="1"/>
    <col min="6407" max="6407" width="7.44140625" style="1" customWidth="1"/>
    <col min="6408" max="6408" width="8.88671875" style="1" customWidth="1"/>
    <col min="6409" max="6409" width="8.5546875" style="1" customWidth="1"/>
    <col min="6410" max="6410" width="8.109375" style="1" customWidth="1"/>
    <col min="6411" max="6411" width="9.44140625" style="1" customWidth="1"/>
    <col min="6412" max="6412" width="6.6640625" style="1" customWidth="1"/>
    <col min="6413" max="6413" width="11.44140625" style="1" customWidth="1"/>
    <col min="6414" max="6656" width="9.109375" style="1"/>
    <col min="6657" max="6657" width="61.6640625" style="1" customWidth="1"/>
    <col min="6658" max="6658" width="4.6640625" style="1" customWidth="1"/>
    <col min="6659" max="6659" width="3.88671875" style="1" customWidth="1"/>
    <col min="6660" max="6660" width="7.5546875" style="1" customWidth="1"/>
    <col min="6661" max="6661" width="9.109375" style="1"/>
    <col min="6662" max="6662" width="8.109375" style="1" customWidth="1"/>
    <col min="6663" max="6663" width="7.44140625" style="1" customWidth="1"/>
    <col min="6664" max="6664" width="8.88671875" style="1" customWidth="1"/>
    <col min="6665" max="6665" width="8.5546875" style="1" customWidth="1"/>
    <col min="6666" max="6666" width="8.109375" style="1" customWidth="1"/>
    <col min="6667" max="6667" width="9.44140625" style="1" customWidth="1"/>
    <col min="6668" max="6668" width="6.6640625" style="1" customWidth="1"/>
    <col min="6669" max="6669" width="11.44140625" style="1" customWidth="1"/>
    <col min="6670" max="6912" width="9.109375" style="1"/>
    <col min="6913" max="6913" width="61.6640625" style="1" customWidth="1"/>
    <col min="6914" max="6914" width="4.6640625" style="1" customWidth="1"/>
    <col min="6915" max="6915" width="3.88671875" style="1" customWidth="1"/>
    <col min="6916" max="6916" width="7.5546875" style="1" customWidth="1"/>
    <col min="6917" max="6917" width="9.109375" style="1"/>
    <col min="6918" max="6918" width="8.109375" style="1" customWidth="1"/>
    <col min="6919" max="6919" width="7.44140625" style="1" customWidth="1"/>
    <col min="6920" max="6920" width="8.88671875" style="1" customWidth="1"/>
    <col min="6921" max="6921" width="8.5546875" style="1" customWidth="1"/>
    <col min="6922" max="6922" width="8.109375" style="1" customWidth="1"/>
    <col min="6923" max="6923" width="9.44140625" style="1" customWidth="1"/>
    <col min="6924" max="6924" width="6.6640625" style="1" customWidth="1"/>
    <col min="6925" max="6925" width="11.44140625" style="1" customWidth="1"/>
    <col min="6926" max="7168" width="9.109375" style="1"/>
    <col min="7169" max="7169" width="61.6640625" style="1" customWidth="1"/>
    <col min="7170" max="7170" width="4.6640625" style="1" customWidth="1"/>
    <col min="7171" max="7171" width="3.88671875" style="1" customWidth="1"/>
    <col min="7172" max="7172" width="7.5546875" style="1" customWidth="1"/>
    <col min="7173" max="7173" width="9.109375" style="1"/>
    <col min="7174" max="7174" width="8.109375" style="1" customWidth="1"/>
    <col min="7175" max="7175" width="7.44140625" style="1" customWidth="1"/>
    <col min="7176" max="7176" width="8.88671875" style="1" customWidth="1"/>
    <col min="7177" max="7177" width="8.5546875" style="1" customWidth="1"/>
    <col min="7178" max="7178" width="8.109375" style="1" customWidth="1"/>
    <col min="7179" max="7179" width="9.44140625" style="1" customWidth="1"/>
    <col min="7180" max="7180" width="6.6640625" style="1" customWidth="1"/>
    <col min="7181" max="7181" width="11.44140625" style="1" customWidth="1"/>
    <col min="7182" max="7424" width="9.109375" style="1"/>
    <col min="7425" max="7425" width="61.6640625" style="1" customWidth="1"/>
    <col min="7426" max="7426" width="4.6640625" style="1" customWidth="1"/>
    <col min="7427" max="7427" width="3.88671875" style="1" customWidth="1"/>
    <col min="7428" max="7428" width="7.5546875" style="1" customWidth="1"/>
    <col min="7429" max="7429" width="9.109375" style="1"/>
    <col min="7430" max="7430" width="8.109375" style="1" customWidth="1"/>
    <col min="7431" max="7431" width="7.44140625" style="1" customWidth="1"/>
    <col min="7432" max="7432" width="8.88671875" style="1" customWidth="1"/>
    <col min="7433" max="7433" width="8.5546875" style="1" customWidth="1"/>
    <col min="7434" max="7434" width="8.109375" style="1" customWidth="1"/>
    <col min="7435" max="7435" width="9.44140625" style="1" customWidth="1"/>
    <col min="7436" max="7436" width="6.6640625" style="1" customWidth="1"/>
    <col min="7437" max="7437" width="11.44140625" style="1" customWidth="1"/>
    <col min="7438" max="7680" width="9.109375" style="1"/>
    <col min="7681" max="7681" width="61.6640625" style="1" customWidth="1"/>
    <col min="7682" max="7682" width="4.6640625" style="1" customWidth="1"/>
    <col min="7683" max="7683" width="3.88671875" style="1" customWidth="1"/>
    <col min="7684" max="7684" width="7.5546875" style="1" customWidth="1"/>
    <col min="7685" max="7685" width="9.109375" style="1"/>
    <col min="7686" max="7686" width="8.109375" style="1" customWidth="1"/>
    <col min="7687" max="7687" width="7.44140625" style="1" customWidth="1"/>
    <col min="7688" max="7688" width="8.88671875" style="1" customWidth="1"/>
    <col min="7689" max="7689" width="8.5546875" style="1" customWidth="1"/>
    <col min="7690" max="7690" width="8.109375" style="1" customWidth="1"/>
    <col min="7691" max="7691" width="9.44140625" style="1" customWidth="1"/>
    <col min="7692" max="7692" width="6.6640625" style="1" customWidth="1"/>
    <col min="7693" max="7693" width="11.44140625" style="1" customWidth="1"/>
    <col min="7694" max="7936" width="9.109375" style="1"/>
    <col min="7937" max="7937" width="61.6640625" style="1" customWidth="1"/>
    <col min="7938" max="7938" width="4.6640625" style="1" customWidth="1"/>
    <col min="7939" max="7939" width="3.88671875" style="1" customWidth="1"/>
    <col min="7940" max="7940" width="7.5546875" style="1" customWidth="1"/>
    <col min="7941" max="7941" width="9.109375" style="1"/>
    <col min="7942" max="7942" width="8.109375" style="1" customWidth="1"/>
    <col min="7943" max="7943" width="7.44140625" style="1" customWidth="1"/>
    <col min="7944" max="7944" width="8.88671875" style="1" customWidth="1"/>
    <col min="7945" max="7945" width="8.5546875" style="1" customWidth="1"/>
    <col min="7946" max="7946" width="8.109375" style="1" customWidth="1"/>
    <col min="7947" max="7947" width="9.44140625" style="1" customWidth="1"/>
    <col min="7948" max="7948" width="6.6640625" style="1" customWidth="1"/>
    <col min="7949" max="7949" width="11.44140625" style="1" customWidth="1"/>
    <col min="7950" max="8192" width="9.109375" style="1"/>
    <col min="8193" max="8193" width="61.6640625" style="1" customWidth="1"/>
    <col min="8194" max="8194" width="4.6640625" style="1" customWidth="1"/>
    <col min="8195" max="8195" width="3.88671875" style="1" customWidth="1"/>
    <col min="8196" max="8196" width="7.5546875" style="1" customWidth="1"/>
    <col min="8197" max="8197" width="9.109375" style="1"/>
    <col min="8198" max="8198" width="8.109375" style="1" customWidth="1"/>
    <col min="8199" max="8199" width="7.44140625" style="1" customWidth="1"/>
    <col min="8200" max="8200" width="8.88671875" style="1" customWidth="1"/>
    <col min="8201" max="8201" width="8.5546875" style="1" customWidth="1"/>
    <col min="8202" max="8202" width="8.109375" style="1" customWidth="1"/>
    <col min="8203" max="8203" width="9.44140625" style="1" customWidth="1"/>
    <col min="8204" max="8204" width="6.6640625" style="1" customWidth="1"/>
    <col min="8205" max="8205" width="11.44140625" style="1" customWidth="1"/>
    <col min="8206" max="8448" width="9.109375" style="1"/>
    <col min="8449" max="8449" width="61.6640625" style="1" customWidth="1"/>
    <col min="8450" max="8450" width="4.6640625" style="1" customWidth="1"/>
    <col min="8451" max="8451" width="3.88671875" style="1" customWidth="1"/>
    <col min="8452" max="8452" width="7.5546875" style="1" customWidth="1"/>
    <col min="8453" max="8453" width="9.109375" style="1"/>
    <col min="8454" max="8454" width="8.109375" style="1" customWidth="1"/>
    <col min="8455" max="8455" width="7.44140625" style="1" customWidth="1"/>
    <col min="8456" max="8456" width="8.88671875" style="1" customWidth="1"/>
    <col min="8457" max="8457" width="8.5546875" style="1" customWidth="1"/>
    <col min="8458" max="8458" width="8.109375" style="1" customWidth="1"/>
    <col min="8459" max="8459" width="9.44140625" style="1" customWidth="1"/>
    <col min="8460" max="8460" width="6.6640625" style="1" customWidth="1"/>
    <col min="8461" max="8461" width="11.44140625" style="1" customWidth="1"/>
    <col min="8462" max="8704" width="9.109375" style="1"/>
    <col min="8705" max="8705" width="61.6640625" style="1" customWidth="1"/>
    <col min="8706" max="8706" width="4.6640625" style="1" customWidth="1"/>
    <col min="8707" max="8707" width="3.88671875" style="1" customWidth="1"/>
    <col min="8708" max="8708" width="7.5546875" style="1" customWidth="1"/>
    <col min="8709" max="8709" width="9.109375" style="1"/>
    <col min="8710" max="8710" width="8.109375" style="1" customWidth="1"/>
    <col min="8711" max="8711" width="7.44140625" style="1" customWidth="1"/>
    <col min="8712" max="8712" width="8.88671875" style="1" customWidth="1"/>
    <col min="8713" max="8713" width="8.5546875" style="1" customWidth="1"/>
    <col min="8714" max="8714" width="8.109375" style="1" customWidth="1"/>
    <col min="8715" max="8715" width="9.44140625" style="1" customWidth="1"/>
    <col min="8716" max="8716" width="6.6640625" style="1" customWidth="1"/>
    <col min="8717" max="8717" width="11.44140625" style="1" customWidth="1"/>
    <col min="8718" max="8960" width="9.109375" style="1"/>
    <col min="8961" max="8961" width="61.6640625" style="1" customWidth="1"/>
    <col min="8962" max="8962" width="4.6640625" style="1" customWidth="1"/>
    <col min="8963" max="8963" width="3.88671875" style="1" customWidth="1"/>
    <col min="8964" max="8964" width="7.5546875" style="1" customWidth="1"/>
    <col min="8965" max="8965" width="9.109375" style="1"/>
    <col min="8966" max="8966" width="8.109375" style="1" customWidth="1"/>
    <col min="8967" max="8967" width="7.44140625" style="1" customWidth="1"/>
    <col min="8968" max="8968" width="8.88671875" style="1" customWidth="1"/>
    <col min="8969" max="8969" width="8.5546875" style="1" customWidth="1"/>
    <col min="8970" max="8970" width="8.109375" style="1" customWidth="1"/>
    <col min="8971" max="8971" width="9.44140625" style="1" customWidth="1"/>
    <col min="8972" max="8972" width="6.6640625" style="1" customWidth="1"/>
    <col min="8973" max="8973" width="11.44140625" style="1" customWidth="1"/>
    <col min="8974" max="9216" width="9.109375" style="1"/>
    <col min="9217" max="9217" width="61.6640625" style="1" customWidth="1"/>
    <col min="9218" max="9218" width="4.6640625" style="1" customWidth="1"/>
    <col min="9219" max="9219" width="3.88671875" style="1" customWidth="1"/>
    <col min="9220" max="9220" width="7.5546875" style="1" customWidth="1"/>
    <col min="9221" max="9221" width="9.109375" style="1"/>
    <col min="9222" max="9222" width="8.109375" style="1" customWidth="1"/>
    <col min="9223" max="9223" width="7.44140625" style="1" customWidth="1"/>
    <col min="9224" max="9224" width="8.88671875" style="1" customWidth="1"/>
    <col min="9225" max="9225" width="8.5546875" style="1" customWidth="1"/>
    <col min="9226" max="9226" width="8.109375" style="1" customWidth="1"/>
    <col min="9227" max="9227" width="9.44140625" style="1" customWidth="1"/>
    <col min="9228" max="9228" width="6.6640625" style="1" customWidth="1"/>
    <col min="9229" max="9229" width="11.44140625" style="1" customWidth="1"/>
    <col min="9230" max="9472" width="9.109375" style="1"/>
    <col min="9473" max="9473" width="61.6640625" style="1" customWidth="1"/>
    <col min="9474" max="9474" width="4.6640625" style="1" customWidth="1"/>
    <col min="9475" max="9475" width="3.88671875" style="1" customWidth="1"/>
    <col min="9476" max="9476" width="7.5546875" style="1" customWidth="1"/>
    <col min="9477" max="9477" width="9.109375" style="1"/>
    <col min="9478" max="9478" width="8.109375" style="1" customWidth="1"/>
    <col min="9479" max="9479" width="7.44140625" style="1" customWidth="1"/>
    <col min="9480" max="9480" width="8.88671875" style="1" customWidth="1"/>
    <col min="9481" max="9481" width="8.5546875" style="1" customWidth="1"/>
    <col min="9482" max="9482" width="8.109375" style="1" customWidth="1"/>
    <col min="9483" max="9483" width="9.44140625" style="1" customWidth="1"/>
    <col min="9484" max="9484" width="6.6640625" style="1" customWidth="1"/>
    <col min="9485" max="9485" width="11.44140625" style="1" customWidth="1"/>
    <col min="9486" max="9728" width="9.109375" style="1"/>
    <col min="9729" max="9729" width="61.6640625" style="1" customWidth="1"/>
    <col min="9730" max="9730" width="4.6640625" style="1" customWidth="1"/>
    <col min="9731" max="9731" width="3.88671875" style="1" customWidth="1"/>
    <col min="9732" max="9732" width="7.5546875" style="1" customWidth="1"/>
    <col min="9733" max="9733" width="9.109375" style="1"/>
    <col min="9734" max="9734" width="8.109375" style="1" customWidth="1"/>
    <col min="9735" max="9735" width="7.44140625" style="1" customWidth="1"/>
    <col min="9736" max="9736" width="8.88671875" style="1" customWidth="1"/>
    <col min="9737" max="9737" width="8.5546875" style="1" customWidth="1"/>
    <col min="9738" max="9738" width="8.109375" style="1" customWidth="1"/>
    <col min="9739" max="9739" width="9.44140625" style="1" customWidth="1"/>
    <col min="9740" max="9740" width="6.6640625" style="1" customWidth="1"/>
    <col min="9741" max="9741" width="11.44140625" style="1" customWidth="1"/>
    <col min="9742" max="9984" width="9.109375" style="1"/>
    <col min="9985" max="9985" width="61.6640625" style="1" customWidth="1"/>
    <col min="9986" max="9986" width="4.6640625" style="1" customWidth="1"/>
    <col min="9987" max="9987" width="3.88671875" style="1" customWidth="1"/>
    <col min="9988" max="9988" width="7.5546875" style="1" customWidth="1"/>
    <col min="9989" max="9989" width="9.109375" style="1"/>
    <col min="9990" max="9990" width="8.109375" style="1" customWidth="1"/>
    <col min="9991" max="9991" width="7.44140625" style="1" customWidth="1"/>
    <col min="9992" max="9992" width="8.88671875" style="1" customWidth="1"/>
    <col min="9993" max="9993" width="8.5546875" style="1" customWidth="1"/>
    <col min="9994" max="9994" width="8.109375" style="1" customWidth="1"/>
    <col min="9995" max="9995" width="9.44140625" style="1" customWidth="1"/>
    <col min="9996" max="9996" width="6.6640625" style="1" customWidth="1"/>
    <col min="9997" max="9997" width="11.44140625" style="1" customWidth="1"/>
    <col min="9998" max="10240" width="9.109375" style="1"/>
    <col min="10241" max="10241" width="61.6640625" style="1" customWidth="1"/>
    <col min="10242" max="10242" width="4.6640625" style="1" customWidth="1"/>
    <col min="10243" max="10243" width="3.88671875" style="1" customWidth="1"/>
    <col min="10244" max="10244" width="7.5546875" style="1" customWidth="1"/>
    <col min="10245" max="10245" width="9.109375" style="1"/>
    <col min="10246" max="10246" width="8.109375" style="1" customWidth="1"/>
    <col min="10247" max="10247" width="7.44140625" style="1" customWidth="1"/>
    <col min="10248" max="10248" width="8.88671875" style="1" customWidth="1"/>
    <col min="10249" max="10249" width="8.5546875" style="1" customWidth="1"/>
    <col min="10250" max="10250" width="8.109375" style="1" customWidth="1"/>
    <col min="10251" max="10251" width="9.44140625" style="1" customWidth="1"/>
    <col min="10252" max="10252" width="6.6640625" style="1" customWidth="1"/>
    <col min="10253" max="10253" width="11.44140625" style="1" customWidth="1"/>
    <col min="10254" max="10496" width="9.109375" style="1"/>
    <col min="10497" max="10497" width="61.6640625" style="1" customWidth="1"/>
    <col min="10498" max="10498" width="4.6640625" style="1" customWidth="1"/>
    <col min="10499" max="10499" width="3.88671875" style="1" customWidth="1"/>
    <col min="10500" max="10500" width="7.5546875" style="1" customWidth="1"/>
    <col min="10501" max="10501" width="9.109375" style="1"/>
    <col min="10502" max="10502" width="8.109375" style="1" customWidth="1"/>
    <col min="10503" max="10503" width="7.44140625" style="1" customWidth="1"/>
    <col min="10504" max="10504" width="8.88671875" style="1" customWidth="1"/>
    <col min="10505" max="10505" width="8.5546875" style="1" customWidth="1"/>
    <col min="10506" max="10506" width="8.109375" style="1" customWidth="1"/>
    <col min="10507" max="10507" width="9.44140625" style="1" customWidth="1"/>
    <col min="10508" max="10508" width="6.6640625" style="1" customWidth="1"/>
    <col min="10509" max="10509" width="11.44140625" style="1" customWidth="1"/>
    <col min="10510" max="10752" width="9.109375" style="1"/>
    <col min="10753" max="10753" width="61.6640625" style="1" customWidth="1"/>
    <col min="10754" max="10754" width="4.6640625" style="1" customWidth="1"/>
    <col min="10755" max="10755" width="3.88671875" style="1" customWidth="1"/>
    <col min="10756" max="10756" width="7.5546875" style="1" customWidth="1"/>
    <col min="10757" max="10757" width="9.109375" style="1"/>
    <col min="10758" max="10758" width="8.109375" style="1" customWidth="1"/>
    <col min="10759" max="10759" width="7.44140625" style="1" customWidth="1"/>
    <col min="10760" max="10760" width="8.88671875" style="1" customWidth="1"/>
    <col min="10761" max="10761" width="8.5546875" style="1" customWidth="1"/>
    <col min="10762" max="10762" width="8.109375" style="1" customWidth="1"/>
    <col min="10763" max="10763" width="9.44140625" style="1" customWidth="1"/>
    <col min="10764" max="10764" width="6.6640625" style="1" customWidth="1"/>
    <col min="10765" max="10765" width="11.44140625" style="1" customWidth="1"/>
    <col min="10766" max="11008" width="9.109375" style="1"/>
    <col min="11009" max="11009" width="61.6640625" style="1" customWidth="1"/>
    <col min="11010" max="11010" width="4.6640625" style="1" customWidth="1"/>
    <col min="11011" max="11011" width="3.88671875" style="1" customWidth="1"/>
    <col min="11012" max="11012" width="7.5546875" style="1" customWidth="1"/>
    <col min="11013" max="11013" width="9.109375" style="1"/>
    <col min="11014" max="11014" width="8.109375" style="1" customWidth="1"/>
    <col min="11015" max="11015" width="7.44140625" style="1" customWidth="1"/>
    <col min="11016" max="11016" width="8.88671875" style="1" customWidth="1"/>
    <col min="11017" max="11017" width="8.5546875" style="1" customWidth="1"/>
    <col min="11018" max="11018" width="8.109375" style="1" customWidth="1"/>
    <col min="11019" max="11019" width="9.44140625" style="1" customWidth="1"/>
    <col min="11020" max="11020" width="6.6640625" style="1" customWidth="1"/>
    <col min="11021" max="11021" width="11.44140625" style="1" customWidth="1"/>
    <col min="11022" max="11264" width="9.109375" style="1"/>
    <col min="11265" max="11265" width="61.6640625" style="1" customWidth="1"/>
    <col min="11266" max="11266" width="4.6640625" style="1" customWidth="1"/>
    <col min="11267" max="11267" width="3.88671875" style="1" customWidth="1"/>
    <col min="11268" max="11268" width="7.5546875" style="1" customWidth="1"/>
    <col min="11269" max="11269" width="9.109375" style="1"/>
    <col min="11270" max="11270" width="8.109375" style="1" customWidth="1"/>
    <col min="11271" max="11271" width="7.44140625" style="1" customWidth="1"/>
    <col min="11272" max="11272" width="8.88671875" style="1" customWidth="1"/>
    <col min="11273" max="11273" width="8.5546875" style="1" customWidth="1"/>
    <col min="11274" max="11274" width="8.109375" style="1" customWidth="1"/>
    <col min="11275" max="11275" width="9.44140625" style="1" customWidth="1"/>
    <col min="11276" max="11276" width="6.6640625" style="1" customWidth="1"/>
    <col min="11277" max="11277" width="11.44140625" style="1" customWidth="1"/>
    <col min="11278" max="11520" width="9.109375" style="1"/>
    <col min="11521" max="11521" width="61.6640625" style="1" customWidth="1"/>
    <col min="11522" max="11522" width="4.6640625" style="1" customWidth="1"/>
    <col min="11523" max="11523" width="3.88671875" style="1" customWidth="1"/>
    <col min="11524" max="11524" width="7.5546875" style="1" customWidth="1"/>
    <col min="11525" max="11525" width="9.109375" style="1"/>
    <col min="11526" max="11526" width="8.109375" style="1" customWidth="1"/>
    <col min="11527" max="11527" width="7.44140625" style="1" customWidth="1"/>
    <col min="11528" max="11528" width="8.88671875" style="1" customWidth="1"/>
    <col min="11529" max="11529" width="8.5546875" style="1" customWidth="1"/>
    <col min="11530" max="11530" width="8.109375" style="1" customWidth="1"/>
    <col min="11531" max="11531" width="9.44140625" style="1" customWidth="1"/>
    <col min="11532" max="11532" width="6.6640625" style="1" customWidth="1"/>
    <col min="11533" max="11533" width="11.44140625" style="1" customWidth="1"/>
    <col min="11534" max="11776" width="9.109375" style="1"/>
    <col min="11777" max="11777" width="61.6640625" style="1" customWidth="1"/>
    <col min="11778" max="11778" width="4.6640625" style="1" customWidth="1"/>
    <col min="11779" max="11779" width="3.88671875" style="1" customWidth="1"/>
    <col min="11780" max="11780" width="7.5546875" style="1" customWidth="1"/>
    <col min="11781" max="11781" width="9.109375" style="1"/>
    <col min="11782" max="11782" width="8.109375" style="1" customWidth="1"/>
    <col min="11783" max="11783" width="7.44140625" style="1" customWidth="1"/>
    <col min="11784" max="11784" width="8.88671875" style="1" customWidth="1"/>
    <col min="11785" max="11785" width="8.5546875" style="1" customWidth="1"/>
    <col min="11786" max="11786" width="8.109375" style="1" customWidth="1"/>
    <col min="11787" max="11787" width="9.44140625" style="1" customWidth="1"/>
    <col min="11788" max="11788" width="6.6640625" style="1" customWidth="1"/>
    <col min="11789" max="11789" width="11.44140625" style="1" customWidth="1"/>
    <col min="11790" max="12032" width="9.109375" style="1"/>
    <col min="12033" max="12033" width="61.6640625" style="1" customWidth="1"/>
    <col min="12034" max="12034" width="4.6640625" style="1" customWidth="1"/>
    <col min="12035" max="12035" width="3.88671875" style="1" customWidth="1"/>
    <col min="12036" max="12036" width="7.5546875" style="1" customWidth="1"/>
    <col min="12037" max="12037" width="9.109375" style="1"/>
    <col min="12038" max="12038" width="8.109375" style="1" customWidth="1"/>
    <col min="12039" max="12039" width="7.44140625" style="1" customWidth="1"/>
    <col min="12040" max="12040" width="8.88671875" style="1" customWidth="1"/>
    <col min="12041" max="12041" width="8.5546875" style="1" customWidth="1"/>
    <col min="12042" max="12042" width="8.109375" style="1" customWidth="1"/>
    <col min="12043" max="12043" width="9.44140625" style="1" customWidth="1"/>
    <col min="12044" max="12044" width="6.6640625" style="1" customWidth="1"/>
    <col min="12045" max="12045" width="11.44140625" style="1" customWidth="1"/>
    <col min="12046" max="12288" width="9.109375" style="1"/>
    <col min="12289" max="12289" width="61.6640625" style="1" customWidth="1"/>
    <col min="12290" max="12290" width="4.6640625" style="1" customWidth="1"/>
    <col min="12291" max="12291" width="3.88671875" style="1" customWidth="1"/>
    <col min="12292" max="12292" width="7.5546875" style="1" customWidth="1"/>
    <col min="12293" max="12293" width="9.109375" style="1"/>
    <col min="12294" max="12294" width="8.109375" style="1" customWidth="1"/>
    <col min="12295" max="12295" width="7.44140625" style="1" customWidth="1"/>
    <col min="12296" max="12296" width="8.88671875" style="1" customWidth="1"/>
    <col min="12297" max="12297" width="8.5546875" style="1" customWidth="1"/>
    <col min="12298" max="12298" width="8.109375" style="1" customWidth="1"/>
    <col min="12299" max="12299" width="9.44140625" style="1" customWidth="1"/>
    <col min="12300" max="12300" width="6.6640625" style="1" customWidth="1"/>
    <col min="12301" max="12301" width="11.44140625" style="1" customWidth="1"/>
    <col min="12302" max="12544" width="9.109375" style="1"/>
    <col min="12545" max="12545" width="61.6640625" style="1" customWidth="1"/>
    <col min="12546" max="12546" width="4.6640625" style="1" customWidth="1"/>
    <col min="12547" max="12547" width="3.88671875" style="1" customWidth="1"/>
    <col min="12548" max="12548" width="7.5546875" style="1" customWidth="1"/>
    <col min="12549" max="12549" width="9.109375" style="1"/>
    <col min="12550" max="12550" width="8.109375" style="1" customWidth="1"/>
    <col min="12551" max="12551" width="7.44140625" style="1" customWidth="1"/>
    <col min="12552" max="12552" width="8.88671875" style="1" customWidth="1"/>
    <col min="12553" max="12553" width="8.5546875" style="1" customWidth="1"/>
    <col min="12554" max="12554" width="8.109375" style="1" customWidth="1"/>
    <col min="12555" max="12555" width="9.44140625" style="1" customWidth="1"/>
    <col min="12556" max="12556" width="6.6640625" style="1" customWidth="1"/>
    <col min="12557" max="12557" width="11.44140625" style="1" customWidth="1"/>
    <col min="12558" max="12800" width="9.109375" style="1"/>
    <col min="12801" max="12801" width="61.6640625" style="1" customWidth="1"/>
    <col min="12802" max="12802" width="4.6640625" style="1" customWidth="1"/>
    <col min="12803" max="12803" width="3.88671875" style="1" customWidth="1"/>
    <col min="12804" max="12804" width="7.5546875" style="1" customWidth="1"/>
    <col min="12805" max="12805" width="9.109375" style="1"/>
    <col min="12806" max="12806" width="8.109375" style="1" customWidth="1"/>
    <col min="12807" max="12807" width="7.44140625" style="1" customWidth="1"/>
    <col min="12808" max="12808" width="8.88671875" style="1" customWidth="1"/>
    <col min="12809" max="12809" width="8.5546875" style="1" customWidth="1"/>
    <col min="12810" max="12810" width="8.109375" style="1" customWidth="1"/>
    <col min="12811" max="12811" width="9.44140625" style="1" customWidth="1"/>
    <col min="12812" max="12812" width="6.6640625" style="1" customWidth="1"/>
    <col min="12813" max="12813" width="11.44140625" style="1" customWidth="1"/>
    <col min="12814" max="13056" width="9.109375" style="1"/>
    <col min="13057" max="13057" width="61.6640625" style="1" customWidth="1"/>
    <col min="13058" max="13058" width="4.6640625" style="1" customWidth="1"/>
    <col min="13059" max="13059" width="3.88671875" style="1" customWidth="1"/>
    <col min="13060" max="13060" width="7.5546875" style="1" customWidth="1"/>
    <col min="13061" max="13061" width="9.109375" style="1"/>
    <col min="13062" max="13062" width="8.109375" style="1" customWidth="1"/>
    <col min="13063" max="13063" width="7.44140625" style="1" customWidth="1"/>
    <col min="13064" max="13064" width="8.88671875" style="1" customWidth="1"/>
    <col min="13065" max="13065" width="8.5546875" style="1" customWidth="1"/>
    <col min="13066" max="13066" width="8.109375" style="1" customWidth="1"/>
    <col min="13067" max="13067" width="9.44140625" style="1" customWidth="1"/>
    <col min="13068" max="13068" width="6.6640625" style="1" customWidth="1"/>
    <col min="13069" max="13069" width="11.44140625" style="1" customWidth="1"/>
    <col min="13070" max="13312" width="9.109375" style="1"/>
    <col min="13313" max="13313" width="61.6640625" style="1" customWidth="1"/>
    <col min="13314" max="13314" width="4.6640625" style="1" customWidth="1"/>
    <col min="13315" max="13315" width="3.88671875" style="1" customWidth="1"/>
    <col min="13316" max="13316" width="7.5546875" style="1" customWidth="1"/>
    <col min="13317" max="13317" width="9.109375" style="1"/>
    <col min="13318" max="13318" width="8.109375" style="1" customWidth="1"/>
    <col min="13319" max="13319" width="7.44140625" style="1" customWidth="1"/>
    <col min="13320" max="13320" width="8.88671875" style="1" customWidth="1"/>
    <col min="13321" max="13321" width="8.5546875" style="1" customWidth="1"/>
    <col min="13322" max="13322" width="8.109375" style="1" customWidth="1"/>
    <col min="13323" max="13323" width="9.44140625" style="1" customWidth="1"/>
    <col min="13324" max="13324" width="6.6640625" style="1" customWidth="1"/>
    <col min="13325" max="13325" width="11.44140625" style="1" customWidth="1"/>
    <col min="13326" max="13568" width="9.109375" style="1"/>
    <col min="13569" max="13569" width="61.6640625" style="1" customWidth="1"/>
    <col min="13570" max="13570" width="4.6640625" style="1" customWidth="1"/>
    <col min="13571" max="13571" width="3.88671875" style="1" customWidth="1"/>
    <col min="13572" max="13572" width="7.5546875" style="1" customWidth="1"/>
    <col min="13573" max="13573" width="9.109375" style="1"/>
    <col min="13574" max="13574" width="8.109375" style="1" customWidth="1"/>
    <col min="13575" max="13575" width="7.44140625" style="1" customWidth="1"/>
    <col min="13576" max="13576" width="8.88671875" style="1" customWidth="1"/>
    <col min="13577" max="13577" width="8.5546875" style="1" customWidth="1"/>
    <col min="13578" max="13578" width="8.109375" style="1" customWidth="1"/>
    <col min="13579" max="13579" width="9.44140625" style="1" customWidth="1"/>
    <col min="13580" max="13580" width="6.6640625" style="1" customWidth="1"/>
    <col min="13581" max="13581" width="11.44140625" style="1" customWidth="1"/>
    <col min="13582" max="13824" width="9.109375" style="1"/>
    <col min="13825" max="13825" width="61.6640625" style="1" customWidth="1"/>
    <col min="13826" max="13826" width="4.6640625" style="1" customWidth="1"/>
    <col min="13827" max="13827" width="3.88671875" style="1" customWidth="1"/>
    <col min="13828" max="13828" width="7.5546875" style="1" customWidth="1"/>
    <col min="13829" max="13829" width="9.109375" style="1"/>
    <col min="13830" max="13830" width="8.109375" style="1" customWidth="1"/>
    <col min="13831" max="13831" width="7.44140625" style="1" customWidth="1"/>
    <col min="13832" max="13832" width="8.88671875" style="1" customWidth="1"/>
    <col min="13833" max="13833" width="8.5546875" style="1" customWidth="1"/>
    <col min="13834" max="13834" width="8.109375" style="1" customWidth="1"/>
    <col min="13835" max="13835" width="9.44140625" style="1" customWidth="1"/>
    <col min="13836" max="13836" width="6.6640625" style="1" customWidth="1"/>
    <col min="13837" max="13837" width="11.44140625" style="1" customWidth="1"/>
    <col min="13838" max="14080" width="9.109375" style="1"/>
    <col min="14081" max="14081" width="61.6640625" style="1" customWidth="1"/>
    <col min="14082" max="14082" width="4.6640625" style="1" customWidth="1"/>
    <col min="14083" max="14083" width="3.88671875" style="1" customWidth="1"/>
    <col min="14084" max="14084" width="7.5546875" style="1" customWidth="1"/>
    <col min="14085" max="14085" width="9.109375" style="1"/>
    <col min="14086" max="14086" width="8.109375" style="1" customWidth="1"/>
    <col min="14087" max="14087" width="7.44140625" style="1" customWidth="1"/>
    <col min="14088" max="14088" width="8.88671875" style="1" customWidth="1"/>
    <col min="14089" max="14089" width="8.5546875" style="1" customWidth="1"/>
    <col min="14090" max="14090" width="8.109375" style="1" customWidth="1"/>
    <col min="14091" max="14091" width="9.44140625" style="1" customWidth="1"/>
    <col min="14092" max="14092" width="6.6640625" style="1" customWidth="1"/>
    <col min="14093" max="14093" width="11.44140625" style="1" customWidth="1"/>
    <col min="14094" max="14336" width="9.109375" style="1"/>
    <col min="14337" max="14337" width="61.6640625" style="1" customWidth="1"/>
    <col min="14338" max="14338" width="4.6640625" style="1" customWidth="1"/>
    <col min="14339" max="14339" width="3.88671875" style="1" customWidth="1"/>
    <col min="14340" max="14340" width="7.5546875" style="1" customWidth="1"/>
    <col min="14341" max="14341" width="9.109375" style="1"/>
    <col min="14342" max="14342" width="8.109375" style="1" customWidth="1"/>
    <col min="14343" max="14343" width="7.44140625" style="1" customWidth="1"/>
    <col min="14344" max="14344" width="8.88671875" style="1" customWidth="1"/>
    <col min="14345" max="14345" width="8.5546875" style="1" customWidth="1"/>
    <col min="14346" max="14346" width="8.109375" style="1" customWidth="1"/>
    <col min="14347" max="14347" width="9.44140625" style="1" customWidth="1"/>
    <col min="14348" max="14348" width="6.6640625" style="1" customWidth="1"/>
    <col min="14349" max="14349" width="11.44140625" style="1" customWidth="1"/>
    <col min="14350" max="14592" width="9.109375" style="1"/>
    <col min="14593" max="14593" width="61.6640625" style="1" customWidth="1"/>
    <col min="14594" max="14594" width="4.6640625" style="1" customWidth="1"/>
    <col min="14595" max="14595" width="3.88671875" style="1" customWidth="1"/>
    <col min="14596" max="14596" width="7.5546875" style="1" customWidth="1"/>
    <col min="14597" max="14597" width="9.109375" style="1"/>
    <col min="14598" max="14598" width="8.109375" style="1" customWidth="1"/>
    <col min="14599" max="14599" width="7.44140625" style="1" customWidth="1"/>
    <col min="14600" max="14600" width="8.88671875" style="1" customWidth="1"/>
    <col min="14601" max="14601" width="8.5546875" style="1" customWidth="1"/>
    <col min="14602" max="14602" width="8.109375" style="1" customWidth="1"/>
    <col min="14603" max="14603" width="9.44140625" style="1" customWidth="1"/>
    <col min="14604" max="14604" width="6.6640625" style="1" customWidth="1"/>
    <col min="14605" max="14605" width="11.44140625" style="1" customWidth="1"/>
    <col min="14606" max="14848" width="9.109375" style="1"/>
    <col min="14849" max="14849" width="61.6640625" style="1" customWidth="1"/>
    <col min="14850" max="14850" width="4.6640625" style="1" customWidth="1"/>
    <col min="14851" max="14851" width="3.88671875" style="1" customWidth="1"/>
    <col min="14852" max="14852" width="7.5546875" style="1" customWidth="1"/>
    <col min="14853" max="14853" width="9.109375" style="1"/>
    <col min="14854" max="14854" width="8.109375" style="1" customWidth="1"/>
    <col min="14855" max="14855" width="7.44140625" style="1" customWidth="1"/>
    <col min="14856" max="14856" width="8.88671875" style="1" customWidth="1"/>
    <col min="14857" max="14857" width="8.5546875" style="1" customWidth="1"/>
    <col min="14858" max="14858" width="8.109375" style="1" customWidth="1"/>
    <col min="14859" max="14859" width="9.44140625" style="1" customWidth="1"/>
    <col min="14860" max="14860" width="6.6640625" style="1" customWidth="1"/>
    <col min="14861" max="14861" width="11.44140625" style="1" customWidth="1"/>
    <col min="14862" max="15104" width="9.109375" style="1"/>
    <col min="15105" max="15105" width="61.6640625" style="1" customWidth="1"/>
    <col min="15106" max="15106" width="4.6640625" style="1" customWidth="1"/>
    <col min="15107" max="15107" width="3.88671875" style="1" customWidth="1"/>
    <col min="15108" max="15108" width="7.5546875" style="1" customWidth="1"/>
    <col min="15109" max="15109" width="9.109375" style="1"/>
    <col min="15110" max="15110" width="8.109375" style="1" customWidth="1"/>
    <col min="15111" max="15111" width="7.44140625" style="1" customWidth="1"/>
    <col min="15112" max="15112" width="8.88671875" style="1" customWidth="1"/>
    <col min="15113" max="15113" width="8.5546875" style="1" customWidth="1"/>
    <col min="15114" max="15114" width="8.109375" style="1" customWidth="1"/>
    <col min="15115" max="15115" width="9.44140625" style="1" customWidth="1"/>
    <col min="15116" max="15116" width="6.6640625" style="1" customWidth="1"/>
    <col min="15117" max="15117" width="11.44140625" style="1" customWidth="1"/>
    <col min="15118" max="15360" width="9.109375" style="1"/>
    <col min="15361" max="15361" width="61.6640625" style="1" customWidth="1"/>
    <col min="15362" max="15362" width="4.6640625" style="1" customWidth="1"/>
    <col min="15363" max="15363" width="3.88671875" style="1" customWidth="1"/>
    <col min="15364" max="15364" width="7.5546875" style="1" customWidth="1"/>
    <col min="15365" max="15365" width="9.109375" style="1"/>
    <col min="15366" max="15366" width="8.109375" style="1" customWidth="1"/>
    <col min="15367" max="15367" width="7.44140625" style="1" customWidth="1"/>
    <col min="15368" max="15368" width="8.88671875" style="1" customWidth="1"/>
    <col min="15369" max="15369" width="8.5546875" style="1" customWidth="1"/>
    <col min="15370" max="15370" width="8.109375" style="1" customWidth="1"/>
    <col min="15371" max="15371" width="9.44140625" style="1" customWidth="1"/>
    <col min="15372" max="15372" width="6.6640625" style="1" customWidth="1"/>
    <col min="15373" max="15373" width="11.44140625" style="1" customWidth="1"/>
    <col min="15374" max="15616" width="9.109375" style="1"/>
    <col min="15617" max="15617" width="61.6640625" style="1" customWidth="1"/>
    <col min="15618" max="15618" width="4.6640625" style="1" customWidth="1"/>
    <col min="15619" max="15619" width="3.88671875" style="1" customWidth="1"/>
    <col min="15620" max="15620" width="7.5546875" style="1" customWidth="1"/>
    <col min="15621" max="15621" width="9.109375" style="1"/>
    <col min="15622" max="15622" width="8.109375" style="1" customWidth="1"/>
    <col min="15623" max="15623" width="7.44140625" style="1" customWidth="1"/>
    <col min="15624" max="15624" width="8.88671875" style="1" customWidth="1"/>
    <col min="15625" max="15625" width="8.5546875" style="1" customWidth="1"/>
    <col min="15626" max="15626" width="8.109375" style="1" customWidth="1"/>
    <col min="15627" max="15627" width="9.44140625" style="1" customWidth="1"/>
    <col min="15628" max="15628" width="6.6640625" style="1" customWidth="1"/>
    <col min="15629" max="15629" width="11.44140625" style="1" customWidth="1"/>
    <col min="15630" max="15872" width="9.109375" style="1"/>
    <col min="15873" max="15873" width="61.6640625" style="1" customWidth="1"/>
    <col min="15874" max="15874" width="4.6640625" style="1" customWidth="1"/>
    <col min="15875" max="15875" width="3.88671875" style="1" customWidth="1"/>
    <col min="15876" max="15876" width="7.5546875" style="1" customWidth="1"/>
    <col min="15877" max="15877" width="9.109375" style="1"/>
    <col min="15878" max="15878" width="8.109375" style="1" customWidth="1"/>
    <col min="15879" max="15879" width="7.44140625" style="1" customWidth="1"/>
    <col min="15880" max="15880" width="8.88671875" style="1" customWidth="1"/>
    <col min="15881" max="15881" width="8.5546875" style="1" customWidth="1"/>
    <col min="15882" max="15882" width="8.109375" style="1" customWidth="1"/>
    <col min="15883" max="15883" width="9.44140625" style="1" customWidth="1"/>
    <col min="15884" max="15884" width="6.6640625" style="1" customWidth="1"/>
    <col min="15885" max="15885" width="11.44140625" style="1" customWidth="1"/>
    <col min="15886" max="16128" width="9.109375" style="1"/>
    <col min="16129" max="16129" width="61.6640625" style="1" customWidth="1"/>
    <col min="16130" max="16130" width="4.6640625" style="1" customWidth="1"/>
    <col min="16131" max="16131" width="3.88671875" style="1" customWidth="1"/>
    <col min="16132" max="16132" width="7.5546875" style="1" customWidth="1"/>
    <col min="16133" max="16133" width="9.109375" style="1"/>
    <col min="16134" max="16134" width="8.109375" style="1" customWidth="1"/>
    <col min="16135" max="16135" width="7.44140625" style="1" customWidth="1"/>
    <col min="16136" max="16136" width="8.88671875" style="1" customWidth="1"/>
    <col min="16137" max="16137" width="8.5546875" style="1" customWidth="1"/>
    <col min="16138" max="16138" width="8.109375" style="1" customWidth="1"/>
    <col min="16139" max="16139" width="9.44140625" style="1" customWidth="1"/>
    <col min="16140" max="16140" width="6.6640625" style="1" customWidth="1"/>
    <col min="16141" max="16141" width="11.44140625" style="1" customWidth="1"/>
    <col min="16142" max="16384" width="9.109375" style="1"/>
  </cols>
  <sheetData>
    <row r="1" spans="1:13" ht="15" customHeight="1" x14ac:dyDescent="0.25">
      <c r="J1" s="95" t="s">
        <v>262</v>
      </c>
      <c r="K1" s="95"/>
      <c r="L1" s="95"/>
      <c r="M1" s="95"/>
    </row>
    <row r="2" spans="1:13" ht="30.75" customHeight="1" x14ac:dyDescent="0.25">
      <c r="J2" s="95"/>
      <c r="K2" s="95"/>
      <c r="L2" s="95"/>
      <c r="M2" s="95"/>
    </row>
    <row r="3" spans="1:13" ht="0.75" customHeight="1" x14ac:dyDescent="0.25">
      <c r="J3" s="95"/>
      <c r="K3" s="95"/>
      <c r="L3" s="95"/>
      <c r="M3" s="95"/>
    </row>
    <row r="4" spans="1:13" x14ac:dyDescent="0.25">
      <c r="A4" s="5" t="s">
        <v>118</v>
      </c>
      <c r="B4" s="5"/>
      <c r="C4" s="5"/>
      <c r="D4" s="5"/>
      <c r="E4" s="5"/>
      <c r="F4" s="5"/>
      <c r="G4" s="5"/>
      <c r="H4" s="5"/>
      <c r="I4" s="5"/>
      <c r="J4" s="5"/>
      <c r="K4" s="5"/>
      <c r="L4" s="5"/>
      <c r="M4" s="5"/>
    </row>
    <row r="5" spans="1:13" x14ac:dyDescent="0.25">
      <c r="A5" s="96" t="str">
        <f>IF([2]ЗАПОЛНИТЬ!$F$7=1,CONCATENATE([2]шапки!A6),CONCATENATE([2]шапки!A6,[2]шапки!C6))</f>
        <v xml:space="preserve">про заборгованість за бюджетними коштами (форма   № 7д, </v>
      </c>
      <c r="B5" s="96"/>
      <c r="C5" s="96"/>
      <c r="D5" s="96"/>
      <c r="E5" s="96"/>
      <c r="F5" s="96"/>
      <c r="G5" s="96"/>
      <c r="H5" s="97" t="str">
        <f>IF([2]ЗАПОЛНИТЬ!$F$7=1,[2]шапки!C6,[2]шапки!D6)</f>
        <v xml:space="preserve">   №7м)</v>
      </c>
      <c r="I5" s="99" t="str">
        <f>IF([2]ЗАПОЛНИТЬ!$F$7=1,[2]шапки!D6,"")</f>
        <v/>
      </c>
      <c r="L5" s="99"/>
      <c r="M5" s="99"/>
    </row>
    <row r="6" spans="1:13" x14ac:dyDescent="0.25">
      <c r="A6" s="5" t="str">
        <f>CONCATENATE("на ",[2]ЗАПОЛНИТЬ!$B$18," ",[2]ЗАПОЛНИТЬ!$C$18)</f>
        <v>на 1 квітня 2016 р.</v>
      </c>
      <c r="B6" s="5"/>
      <c r="C6" s="5"/>
      <c r="D6" s="5"/>
      <c r="E6" s="5"/>
      <c r="F6" s="5"/>
      <c r="G6" s="5"/>
      <c r="H6" s="5"/>
      <c r="I6" s="5"/>
      <c r="J6" s="5"/>
      <c r="K6" s="5"/>
      <c r="L6" s="5"/>
      <c r="M6" s="5"/>
    </row>
    <row r="7" spans="1:13" s="21" customFormat="1" ht="10.199999999999999" hidden="1" x14ac:dyDescent="0.2"/>
    <row r="8" spans="1:13" s="21" customFormat="1" ht="7.5" customHeight="1" x14ac:dyDescent="0.2">
      <c r="M8" s="338" t="s">
        <v>2</v>
      </c>
    </row>
    <row r="9" spans="1:13" s="21" customFormat="1" ht="21" customHeight="1" x14ac:dyDescent="0.25">
      <c r="A9" s="196" t="s">
        <v>3</v>
      </c>
      <c r="B9" s="104" t="str">
        <f>[2]ЗАПОЛНИТЬ!B3</f>
        <v>Вдділ освіти Амур -Нижньодніпровської у м.Дніпропетровську ради</v>
      </c>
      <c r="C9" s="104"/>
      <c r="D9" s="104"/>
      <c r="E9" s="104"/>
      <c r="F9" s="104"/>
      <c r="G9" s="104"/>
      <c r="H9" s="104"/>
      <c r="I9" s="104"/>
      <c r="J9" s="104"/>
      <c r="K9" s="198" t="str">
        <f>[2]ЗАПОЛНИТЬ!A13</f>
        <v>за ЄДРПОУ</v>
      </c>
      <c r="M9" s="339" t="str">
        <f>[2]ЗАПОЛНИТЬ!B13</f>
        <v>02142187</v>
      </c>
    </row>
    <row r="10" spans="1:13" s="21" customFormat="1" ht="11.25" customHeight="1" x14ac:dyDescent="0.25">
      <c r="A10" s="107" t="s">
        <v>5</v>
      </c>
      <c r="B10" s="108" t="str">
        <f>[2]ЗАПОЛНИТЬ!B5</f>
        <v>49023,м. Дніпропетровськ АНД район,пр.Мануйлівський, 31</v>
      </c>
      <c r="C10" s="108"/>
      <c r="D10" s="108"/>
      <c r="E10" s="108"/>
      <c r="F10" s="108"/>
      <c r="G10" s="108"/>
      <c r="H10" s="108"/>
      <c r="I10" s="108"/>
      <c r="J10" s="108"/>
      <c r="K10" s="198" t="str">
        <f>[2]ЗАПОЛНИТЬ!A14</f>
        <v>за КОАТУУ</v>
      </c>
      <c r="M10" s="339">
        <f>[2]ЗАПОЛНИТЬ!B14</f>
        <v>12110136300</v>
      </c>
    </row>
    <row r="11" spans="1:13" s="21" customFormat="1" ht="11.25" customHeight="1" x14ac:dyDescent="0.25">
      <c r="A11" s="107" t="str">
        <f>[2]Ф.4.3.1.КВК2!A11</f>
        <v>Організаційно-правова форма господарювання</v>
      </c>
      <c r="B11" s="340" t="str">
        <f>[2]ЗАПОЛНИТЬ!D15</f>
        <v>Орган місцевого самоврядування</v>
      </c>
      <c r="C11" s="340"/>
      <c r="D11" s="340"/>
      <c r="E11" s="340"/>
      <c r="F11" s="340"/>
      <c r="G11" s="340"/>
      <c r="H11" s="340"/>
      <c r="I11" s="340"/>
      <c r="J11" s="340"/>
      <c r="K11" s="198" t="str">
        <f>[2]ЗАПОЛНИТЬ!A15</f>
        <v>за КОПФГ</v>
      </c>
      <c r="L11" s="341"/>
      <c r="M11" s="339">
        <f>[2]ЗАПОЛНИТЬ!B15</f>
        <v>420</v>
      </c>
    </row>
    <row r="12" spans="1:13" s="21" customFormat="1" ht="10.199999999999999" x14ac:dyDescent="0.2">
      <c r="A12" s="110" t="s">
        <v>119</v>
      </c>
      <c r="B12" s="110"/>
      <c r="C12" s="110"/>
      <c r="D12" s="110"/>
      <c r="E12" s="201" t="str">
        <f>[2]ЗАПОЛНИТЬ!H9</f>
        <v>-</v>
      </c>
      <c r="F12" s="628" t="str">
        <f>IF(E12&gt;0,VLOOKUP(E12,'[2]ДовидникКВК(ГОС)'!A$1:B$65536,2,FALSE),"")</f>
        <v>-</v>
      </c>
      <c r="G12" s="628"/>
      <c r="H12" s="628"/>
      <c r="I12" s="628"/>
      <c r="J12" s="628"/>
      <c r="K12" s="628"/>
      <c r="L12" s="628"/>
    </row>
    <row r="13" spans="1:13" s="21" customFormat="1" ht="23.25" customHeight="1" x14ac:dyDescent="0.2">
      <c r="A13" s="110" t="s">
        <v>120</v>
      </c>
      <c r="B13" s="110"/>
      <c r="C13" s="110"/>
      <c r="D13" s="110"/>
      <c r="E13" s="171"/>
      <c r="F13" s="112" t="str">
        <f>IF(E13&gt;0,VLOOKUP(E13,[2]ДовидникКПК!B$1:C$65536,2,FALSE),"")</f>
        <v/>
      </c>
      <c r="G13" s="112"/>
      <c r="H13" s="112"/>
      <c r="I13" s="112"/>
      <c r="J13" s="112"/>
      <c r="K13" s="112"/>
      <c r="L13" s="112"/>
    </row>
    <row r="14" spans="1:13" s="21" customFormat="1" ht="10.199999999999999" x14ac:dyDescent="0.2">
      <c r="A14" s="110" t="s">
        <v>8</v>
      </c>
      <c r="B14" s="110"/>
      <c r="C14" s="110"/>
      <c r="D14" s="110"/>
      <c r="E14" s="117" t="str">
        <f>[2]ЗАПОЛНИТЬ!H10</f>
        <v>10</v>
      </c>
      <c r="F14" s="112" t="str">
        <f>[2]ЗАПОЛНИТЬ!I10</f>
        <v>Орган з питань освіти та науки, молоді</v>
      </c>
      <c r="G14" s="112"/>
      <c r="H14" s="112"/>
      <c r="I14" s="112"/>
      <c r="J14" s="112"/>
      <c r="K14" s="112"/>
      <c r="L14" s="112"/>
    </row>
    <row r="15" spans="1:13" s="21" customFormat="1" ht="43.5" customHeight="1" x14ac:dyDescent="0.2">
      <c r="A15" s="110" t="s">
        <v>121</v>
      </c>
      <c r="B15" s="110"/>
      <c r="C15" s="110"/>
      <c r="D15" s="110"/>
      <c r="E15" s="265" t="s">
        <v>261</v>
      </c>
      <c r="F15" s="112" t="str">
        <f>IF(E15&gt;0,VLOOKUP(E15,[2]ДовидникКФК!A$1:B$65536,2,FALSE),"")</f>
        <v>Інші видатки</v>
      </c>
      <c r="G15" s="112"/>
      <c r="H15" s="112"/>
      <c r="I15" s="112"/>
      <c r="J15" s="112"/>
      <c r="K15" s="112"/>
      <c r="L15" s="112"/>
    </row>
    <row r="16" spans="1:13" s="21" customFormat="1" ht="10.199999999999999" x14ac:dyDescent="0.2">
      <c r="A16" s="121" t="s">
        <v>263</v>
      </c>
    </row>
    <row r="17" spans="1:14" s="21" customFormat="1" ht="10.199999999999999" x14ac:dyDescent="0.2">
      <c r="A17" s="122" t="s">
        <v>10</v>
      </c>
    </row>
    <row r="18" spans="1:14" s="21" customFormat="1" ht="19.5" customHeight="1" thickBot="1" x14ac:dyDescent="0.25">
      <c r="A18" s="346" t="s">
        <v>501</v>
      </c>
      <c r="B18" s="346"/>
      <c r="C18" s="346"/>
      <c r="D18" s="346"/>
      <c r="E18" s="346"/>
      <c r="F18" s="346"/>
      <c r="G18" s="346"/>
      <c r="H18" s="346"/>
      <c r="I18" s="346"/>
      <c r="J18" s="346"/>
      <c r="K18" s="346"/>
      <c r="L18" s="346"/>
    </row>
    <row r="19" spans="1:14" s="21" customFormat="1" ht="11.25" customHeight="1" thickTop="1" thickBot="1" x14ac:dyDescent="0.25">
      <c r="A19" s="29" t="s">
        <v>124</v>
      </c>
      <c r="B19" s="29" t="s">
        <v>125</v>
      </c>
      <c r="C19" s="29" t="s">
        <v>13</v>
      </c>
      <c r="D19" s="29" t="s">
        <v>30</v>
      </c>
      <c r="E19" s="29"/>
      <c r="F19" s="29"/>
      <c r="G19" s="29"/>
      <c r="H19" s="29" t="s">
        <v>82</v>
      </c>
      <c r="I19" s="29"/>
      <c r="J19" s="29"/>
      <c r="K19" s="29"/>
      <c r="L19" s="29"/>
      <c r="M19" s="29" t="s">
        <v>265</v>
      </c>
      <c r="N19" s="347"/>
    </row>
    <row r="20" spans="1:14" s="21" customFormat="1" ht="21.75" customHeight="1" thickTop="1" thickBot="1" x14ac:dyDescent="0.25">
      <c r="A20" s="29"/>
      <c r="B20" s="29"/>
      <c r="C20" s="29"/>
      <c r="D20" s="29" t="s">
        <v>266</v>
      </c>
      <c r="E20" s="29" t="s">
        <v>267</v>
      </c>
      <c r="F20" s="29"/>
      <c r="G20" s="29" t="s">
        <v>268</v>
      </c>
      <c r="H20" s="29" t="s">
        <v>269</v>
      </c>
      <c r="I20" s="29" t="s">
        <v>267</v>
      </c>
      <c r="J20" s="29"/>
      <c r="K20" s="29"/>
      <c r="L20" s="29" t="s">
        <v>268</v>
      </c>
      <c r="M20" s="29"/>
      <c r="N20" s="347"/>
    </row>
    <row r="21" spans="1:14" s="21" customFormat="1" ht="10.5" customHeight="1" thickTop="1" thickBot="1" x14ac:dyDescent="0.25">
      <c r="A21" s="29"/>
      <c r="B21" s="29"/>
      <c r="C21" s="29"/>
      <c r="D21" s="29"/>
      <c r="E21" s="29" t="s">
        <v>135</v>
      </c>
      <c r="F21" s="29" t="s">
        <v>270</v>
      </c>
      <c r="G21" s="29"/>
      <c r="H21" s="29"/>
      <c r="I21" s="29" t="s">
        <v>135</v>
      </c>
      <c r="J21" s="323" t="s">
        <v>271</v>
      </c>
      <c r="K21" s="323"/>
      <c r="L21" s="29"/>
      <c r="M21" s="29"/>
      <c r="N21" s="347"/>
    </row>
    <row r="22" spans="1:14" s="21" customFormat="1" ht="12" customHeight="1" thickTop="1" thickBot="1" x14ac:dyDescent="0.25">
      <c r="A22" s="29"/>
      <c r="B22" s="29"/>
      <c r="C22" s="29"/>
      <c r="D22" s="29"/>
      <c r="E22" s="29"/>
      <c r="F22" s="29"/>
      <c r="G22" s="29"/>
      <c r="H22" s="29"/>
      <c r="I22" s="29"/>
      <c r="J22" s="29" t="s">
        <v>272</v>
      </c>
      <c r="K22" s="29" t="s">
        <v>273</v>
      </c>
      <c r="L22" s="29"/>
      <c r="M22" s="29"/>
      <c r="N22" s="347"/>
    </row>
    <row r="23" spans="1:14" s="21" customFormat="1" ht="12" customHeight="1" thickTop="1" thickBot="1" x14ac:dyDescent="0.25">
      <c r="A23" s="29"/>
      <c r="B23" s="29"/>
      <c r="C23" s="29"/>
      <c r="D23" s="29"/>
      <c r="E23" s="29"/>
      <c r="F23" s="29"/>
      <c r="G23" s="29"/>
      <c r="H23" s="29"/>
      <c r="I23" s="29"/>
      <c r="J23" s="29"/>
      <c r="K23" s="29"/>
      <c r="L23" s="29"/>
      <c r="M23" s="29"/>
      <c r="N23" s="347"/>
    </row>
    <row r="24" spans="1:14" s="21" customFormat="1" ht="9.75" customHeight="1" thickTop="1" thickBot="1" x14ac:dyDescent="0.25">
      <c r="A24" s="29"/>
      <c r="B24" s="29"/>
      <c r="C24" s="29"/>
      <c r="D24" s="29"/>
      <c r="E24" s="29"/>
      <c r="F24" s="29"/>
      <c r="G24" s="29"/>
      <c r="H24" s="29"/>
      <c r="I24" s="29"/>
      <c r="J24" s="29"/>
      <c r="K24" s="29"/>
      <c r="L24" s="29"/>
      <c r="M24" s="29"/>
      <c r="N24" s="347"/>
    </row>
    <row r="25" spans="1:14" s="21" customFormat="1" ht="11.4" thickTop="1" thickBot="1" x14ac:dyDescent="0.25">
      <c r="A25" s="78">
        <v>1</v>
      </c>
      <c r="B25" s="78">
        <v>2</v>
      </c>
      <c r="C25" s="78">
        <v>3</v>
      </c>
      <c r="D25" s="78">
        <v>4</v>
      </c>
      <c r="E25" s="78">
        <v>5</v>
      </c>
      <c r="F25" s="78">
        <v>6</v>
      </c>
      <c r="G25" s="78">
        <v>7</v>
      </c>
      <c r="H25" s="78">
        <v>8</v>
      </c>
      <c r="I25" s="78">
        <v>9</v>
      </c>
      <c r="J25" s="78">
        <v>10</v>
      </c>
      <c r="K25" s="78">
        <v>11</v>
      </c>
      <c r="L25" s="78">
        <v>12</v>
      </c>
      <c r="M25" s="78">
        <v>13</v>
      </c>
      <c r="N25" s="347"/>
    </row>
    <row r="26" spans="1:14" s="21" customFormat="1" ht="12.6" thickTop="1" thickBot="1" x14ac:dyDescent="0.25">
      <c r="A26" s="68" t="s">
        <v>274</v>
      </c>
      <c r="B26" s="68" t="s">
        <v>144</v>
      </c>
      <c r="C26" s="324" t="s">
        <v>145</v>
      </c>
      <c r="D26" s="325">
        <v>0</v>
      </c>
      <c r="E26" s="325">
        <v>0</v>
      </c>
      <c r="F26" s="82">
        <v>0</v>
      </c>
      <c r="G26" s="82">
        <v>0</v>
      </c>
      <c r="H26" s="325">
        <v>0</v>
      </c>
      <c r="I26" s="325">
        <v>0</v>
      </c>
      <c r="J26" s="82">
        <v>0</v>
      </c>
      <c r="K26" s="326" t="s">
        <v>144</v>
      </c>
      <c r="L26" s="82" t="s">
        <v>47</v>
      </c>
      <c r="M26" s="327" t="s">
        <v>144</v>
      </c>
      <c r="N26" s="347"/>
    </row>
    <row r="27" spans="1:14" s="21" customFormat="1" ht="14.4" thickTop="1" thickBot="1" x14ac:dyDescent="0.25">
      <c r="A27" s="31" t="s">
        <v>275</v>
      </c>
      <c r="B27" s="31" t="s">
        <v>144</v>
      </c>
      <c r="C27" s="324" t="s">
        <v>147</v>
      </c>
      <c r="D27" s="325">
        <f>D28+D63</f>
        <v>0</v>
      </c>
      <c r="E27" s="325">
        <f t="shared" ref="E27:L27" si="0">E28+E63</f>
        <v>0</v>
      </c>
      <c r="F27" s="325">
        <f t="shared" si="0"/>
        <v>0</v>
      </c>
      <c r="G27" s="325">
        <f t="shared" si="0"/>
        <v>0</v>
      </c>
      <c r="H27" s="325">
        <f t="shared" si="0"/>
        <v>0</v>
      </c>
      <c r="I27" s="325">
        <f t="shared" si="0"/>
        <v>0</v>
      </c>
      <c r="J27" s="325">
        <f t="shared" si="0"/>
        <v>0</v>
      </c>
      <c r="K27" s="325">
        <f t="shared" si="0"/>
        <v>0</v>
      </c>
      <c r="L27" s="325">
        <f t="shared" si="0"/>
        <v>0</v>
      </c>
      <c r="M27" s="325">
        <f>M28+M63</f>
        <v>0</v>
      </c>
      <c r="N27" s="347"/>
    </row>
    <row r="28" spans="1:14" s="21" customFormat="1" ht="21.6" thickTop="1" thickBot="1" x14ac:dyDescent="0.25">
      <c r="A28" s="64" t="s">
        <v>276</v>
      </c>
      <c r="B28" s="68">
        <v>2000</v>
      </c>
      <c r="C28" s="128" t="s">
        <v>149</v>
      </c>
      <c r="D28" s="325">
        <f>D29+D34+D51+D54+D58+D62</f>
        <v>0</v>
      </c>
      <c r="E28" s="325">
        <f t="shared" ref="E28:M28" si="1">E29+E34+E51+E54+E58+E62</f>
        <v>0</v>
      </c>
      <c r="F28" s="325">
        <f t="shared" si="1"/>
        <v>0</v>
      </c>
      <c r="G28" s="325">
        <f t="shared" si="1"/>
        <v>0</v>
      </c>
      <c r="H28" s="325">
        <f t="shared" si="1"/>
        <v>0</v>
      </c>
      <c r="I28" s="325">
        <f t="shared" si="1"/>
        <v>0</v>
      </c>
      <c r="J28" s="325">
        <f t="shared" si="1"/>
        <v>0</v>
      </c>
      <c r="K28" s="325">
        <f t="shared" si="1"/>
        <v>0</v>
      </c>
      <c r="L28" s="325">
        <f t="shared" si="1"/>
        <v>0</v>
      </c>
      <c r="M28" s="325">
        <f t="shared" si="1"/>
        <v>0</v>
      </c>
      <c r="N28" s="349"/>
    </row>
    <row r="29" spans="1:14" s="21" customFormat="1" ht="11.4" thickTop="1" thickBot="1" x14ac:dyDescent="0.25">
      <c r="A29" s="138" t="s">
        <v>161</v>
      </c>
      <c r="B29" s="64">
        <v>2100</v>
      </c>
      <c r="C29" s="128" t="s">
        <v>151</v>
      </c>
      <c r="D29" s="325">
        <f>D30+D33</f>
        <v>0</v>
      </c>
      <c r="E29" s="325">
        <f t="shared" ref="E29:M29" si="2">E30+E33</f>
        <v>0</v>
      </c>
      <c r="F29" s="325">
        <f t="shared" si="2"/>
        <v>0</v>
      </c>
      <c r="G29" s="325">
        <f t="shared" si="2"/>
        <v>0</v>
      </c>
      <c r="H29" s="325">
        <f t="shared" si="2"/>
        <v>0</v>
      </c>
      <c r="I29" s="325">
        <f t="shared" si="2"/>
        <v>0</v>
      </c>
      <c r="J29" s="325">
        <f t="shared" si="2"/>
        <v>0</v>
      </c>
      <c r="K29" s="325">
        <f t="shared" si="2"/>
        <v>0</v>
      </c>
      <c r="L29" s="325">
        <f t="shared" si="2"/>
        <v>0</v>
      </c>
      <c r="M29" s="325">
        <f t="shared" si="2"/>
        <v>0</v>
      </c>
      <c r="N29" s="347"/>
    </row>
    <row r="30" spans="1:14" s="21" customFormat="1" ht="11.4" thickTop="1" thickBot="1" x14ac:dyDescent="0.25">
      <c r="A30" s="134" t="s">
        <v>163</v>
      </c>
      <c r="B30" s="135">
        <v>2110</v>
      </c>
      <c r="C30" s="216" t="s">
        <v>153</v>
      </c>
      <c r="D30" s="350">
        <f>SUM(D31:D32)</f>
        <v>0</v>
      </c>
      <c r="E30" s="350">
        <f t="shared" ref="E30:L30" si="3">SUM(E31:E32)</f>
        <v>0</v>
      </c>
      <c r="F30" s="350">
        <f t="shared" si="3"/>
        <v>0</v>
      </c>
      <c r="G30" s="350">
        <f t="shared" si="3"/>
        <v>0</v>
      </c>
      <c r="H30" s="350">
        <f t="shared" si="3"/>
        <v>0</v>
      </c>
      <c r="I30" s="350">
        <f t="shared" si="3"/>
        <v>0</v>
      </c>
      <c r="J30" s="350">
        <f t="shared" si="3"/>
        <v>0</v>
      </c>
      <c r="K30" s="350">
        <f t="shared" si="3"/>
        <v>0</v>
      </c>
      <c r="L30" s="350">
        <f t="shared" si="3"/>
        <v>0</v>
      </c>
      <c r="M30" s="350">
        <f>SUM(M31:M32)</f>
        <v>0</v>
      </c>
      <c r="N30" s="347"/>
    </row>
    <row r="31" spans="1:14" s="21" customFormat="1" ht="11.4" thickTop="1" thickBot="1" x14ac:dyDescent="0.25">
      <c r="A31" s="136" t="s">
        <v>164</v>
      </c>
      <c r="B31" s="125">
        <v>2111</v>
      </c>
      <c r="C31" s="248" t="s">
        <v>155</v>
      </c>
      <c r="D31" s="81">
        <v>0</v>
      </c>
      <c r="E31" s="81">
        <v>0</v>
      </c>
      <c r="F31" s="81">
        <v>0</v>
      </c>
      <c r="G31" s="81">
        <v>0</v>
      </c>
      <c r="H31" s="81">
        <v>0</v>
      </c>
      <c r="I31" s="325">
        <f>SUM(J31:K31)</f>
        <v>0</v>
      </c>
      <c r="J31" s="81">
        <v>0</v>
      </c>
      <c r="K31" s="81">
        <v>0</v>
      </c>
      <c r="L31" s="81">
        <v>0</v>
      </c>
      <c r="M31" s="82">
        <f>I31</f>
        <v>0</v>
      </c>
      <c r="N31" s="347"/>
    </row>
    <row r="32" spans="1:14" s="21" customFormat="1" ht="11.4" thickTop="1" thickBot="1" x14ac:dyDescent="0.25">
      <c r="A32" s="136" t="s">
        <v>165</v>
      </c>
      <c r="B32" s="125">
        <v>2112</v>
      </c>
      <c r="C32" s="248" t="s">
        <v>157</v>
      </c>
      <c r="D32" s="81">
        <v>0</v>
      </c>
      <c r="E32" s="81">
        <v>0</v>
      </c>
      <c r="F32" s="81">
        <v>0</v>
      </c>
      <c r="G32" s="81">
        <v>0</v>
      </c>
      <c r="H32" s="81">
        <v>0</v>
      </c>
      <c r="I32" s="325">
        <f>SUM(J32:K32)</f>
        <v>0</v>
      </c>
      <c r="J32" s="81">
        <v>0</v>
      </c>
      <c r="K32" s="81">
        <v>0</v>
      </c>
      <c r="L32" s="81">
        <v>0</v>
      </c>
      <c r="M32" s="82">
        <f>I32</f>
        <v>0</v>
      </c>
      <c r="N32" s="347"/>
    </row>
    <row r="33" spans="1:14" s="21" customFormat="1" ht="12" thickTop="1" thickBot="1" x14ac:dyDescent="0.3">
      <c r="A33" s="137" t="s">
        <v>277</v>
      </c>
      <c r="B33" s="135">
        <v>2120</v>
      </c>
      <c r="C33" s="216" t="s">
        <v>160</v>
      </c>
      <c r="D33" s="351">
        <v>0</v>
      </c>
      <c r="E33" s="351">
        <v>0</v>
      </c>
      <c r="F33" s="351">
        <v>0</v>
      </c>
      <c r="G33" s="351">
        <v>0</v>
      </c>
      <c r="H33" s="351">
        <v>0</v>
      </c>
      <c r="I33" s="352">
        <f>SUM(J33:K33)</f>
        <v>0</v>
      </c>
      <c r="J33" s="351">
        <v>0</v>
      </c>
      <c r="K33" s="351">
        <v>0</v>
      </c>
      <c r="L33" s="351">
        <v>0</v>
      </c>
      <c r="M33" s="350">
        <f>I33</f>
        <v>0</v>
      </c>
      <c r="N33" s="347"/>
    </row>
    <row r="34" spans="1:14" s="21" customFormat="1" ht="12" thickTop="1" thickBot="1" x14ac:dyDescent="0.3">
      <c r="A34" s="138" t="s">
        <v>167</v>
      </c>
      <c r="B34" s="64">
        <v>2200</v>
      </c>
      <c r="C34" s="128" t="s">
        <v>162</v>
      </c>
      <c r="D34" s="352">
        <f>SUM(D35:D41)+D48</f>
        <v>0</v>
      </c>
      <c r="E34" s="352">
        <f t="shared" ref="E34:M34" si="4">SUM(E35:E41)+E48</f>
        <v>0</v>
      </c>
      <c r="F34" s="352">
        <f t="shared" si="4"/>
        <v>0</v>
      </c>
      <c r="G34" s="352">
        <f t="shared" si="4"/>
        <v>0</v>
      </c>
      <c r="H34" s="352">
        <f t="shared" si="4"/>
        <v>0</v>
      </c>
      <c r="I34" s="352">
        <f t="shared" si="4"/>
        <v>0</v>
      </c>
      <c r="J34" s="352">
        <f t="shared" si="4"/>
        <v>0</v>
      </c>
      <c r="K34" s="352">
        <f t="shared" si="4"/>
        <v>0</v>
      </c>
      <c r="L34" s="352">
        <f t="shared" si="4"/>
        <v>0</v>
      </c>
      <c r="M34" s="352">
        <f t="shared" si="4"/>
        <v>0</v>
      </c>
      <c r="N34" s="349"/>
    </row>
    <row r="35" spans="1:14" s="21" customFormat="1" ht="12" thickTop="1" thickBot="1" x14ac:dyDescent="0.3">
      <c r="A35" s="134" t="s">
        <v>168</v>
      </c>
      <c r="B35" s="135">
        <v>2210</v>
      </c>
      <c r="C35" s="135">
        <v>100</v>
      </c>
      <c r="D35" s="351">
        <v>0</v>
      </c>
      <c r="E35" s="81">
        <v>0</v>
      </c>
      <c r="F35" s="351">
        <v>0</v>
      </c>
      <c r="G35" s="351">
        <v>0</v>
      </c>
      <c r="H35" s="351">
        <v>0</v>
      </c>
      <c r="I35" s="352">
        <f t="shared" ref="I35:I40" si="5">SUM(J35:K35)</f>
        <v>0</v>
      </c>
      <c r="J35" s="351">
        <v>0</v>
      </c>
      <c r="K35" s="351">
        <v>0</v>
      </c>
      <c r="L35" s="351">
        <v>0</v>
      </c>
      <c r="M35" s="350">
        <f t="shared" ref="M35:M40" si="6">I35</f>
        <v>0</v>
      </c>
      <c r="N35" s="347"/>
    </row>
    <row r="36" spans="1:14" s="21" customFormat="1" ht="12" thickTop="1" thickBot="1" x14ac:dyDescent="0.3">
      <c r="A36" s="134" t="s">
        <v>169</v>
      </c>
      <c r="B36" s="135">
        <v>2220</v>
      </c>
      <c r="C36" s="135">
        <v>110</v>
      </c>
      <c r="D36" s="351">
        <v>0</v>
      </c>
      <c r="E36" s="351">
        <v>0</v>
      </c>
      <c r="F36" s="351">
        <v>0</v>
      </c>
      <c r="G36" s="351">
        <v>0</v>
      </c>
      <c r="H36" s="351">
        <v>0</v>
      </c>
      <c r="I36" s="352">
        <f t="shared" si="5"/>
        <v>0</v>
      </c>
      <c r="J36" s="351">
        <v>0</v>
      </c>
      <c r="K36" s="351">
        <v>0</v>
      </c>
      <c r="L36" s="351">
        <v>0</v>
      </c>
      <c r="M36" s="350">
        <f t="shared" si="6"/>
        <v>0</v>
      </c>
      <c r="N36" s="347"/>
    </row>
    <row r="37" spans="1:14" s="21" customFormat="1" ht="12" thickTop="1" thickBot="1" x14ac:dyDescent="0.3">
      <c r="A37" s="134" t="s">
        <v>170</v>
      </c>
      <c r="B37" s="135">
        <v>2230</v>
      </c>
      <c r="C37" s="135">
        <v>120</v>
      </c>
      <c r="D37" s="351">
        <v>0</v>
      </c>
      <c r="E37" s="351">
        <v>0</v>
      </c>
      <c r="F37" s="351">
        <v>0</v>
      </c>
      <c r="G37" s="351">
        <v>0</v>
      </c>
      <c r="H37" s="351">
        <v>0</v>
      </c>
      <c r="I37" s="352">
        <f t="shared" si="5"/>
        <v>0</v>
      </c>
      <c r="J37" s="351">
        <v>0</v>
      </c>
      <c r="K37" s="351">
        <v>0</v>
      </c>
      <c r="L37" s="351">
        <v>0</v>
      </c>
      <c r="M37" s="350">
        <f t="shared" si="6"/>
        <v>0</v>
      </c>
      <c r="N37" s="347"/>
    </row>
    <row r="38" spans="1:14" s="21" customFormat="1" ht="12" thickTop="1" thickBot="1" x14ac:dyDescent="0.3">
      <c r="A38" s="134" t="s">
        <v>171</v>
      </c>
      <c r="B38" s="135">
        <v>2240</v>
      </c>
      <c r="C38" s="135">
        <v>130</v>
      </c>
      <c r="D38" s="351">
        <v>0</v>
      </c>
      <c r="E38" s="351">
        <v>0</v>
      </c>
      <c r="F38" s="351">
        <v>0</v>
      </c>
      <c r="G38" s="351">
        <v>0</v>
      </c>
      <c r="H38" s="351">
        <v>0</v>
      </c>
      <c r="I38" s="352">
        <f t="shared" si="5"/>
        <v>0</v>
      </c>
      <c r="J38" s="351">
        <v>0</v>
      </c>
      <c r="K38" s="351">
        <v>0</v>
      </c>
      <c r="L38" s="351">
        <v>0</v>
      </c>
      <c r="M38" s="350">
        <f t="shared" si="6"/>
        <v>0</v>
      </c>
      <c r="N38" s="347"/>
    </row>
    <row r="39" spans="1:14" s="21" customFormat="1" ht="12.75" customHeight="1" thickTop="1" thickBot="1" x14ac:dyDescent="0.3">
      <c r="A39" s="134" t="s">
        <v>172</v>
      </c>
      <c r="B39" s="135">
        <v>2250</v>
      </c>
      <c r="C39" s="135">
        <v>140</v>
      </c>
      <c r="D39" s="351">
        <v>0</v>
      </c>
      <c r="E39" s="351">
        <v>0</v>
      </c>
      <c r="F39" s="351">
        <v>0</v>
      </c>
      <c r="G39" s="351">
        <v>0</v>
      </c>
      <c r="H39" s="351">
        <v>0</v>
      </c>
      <c r="I39" s="352">
        <f t="shared" si="5"/>
        <v>0</v>
      </c>
      <c r="J39" s="351">
        <v>0</v>
      </c>
      <c r="K39" s="351">
        <v>0</v>
      </c>
      <c r="L39" s="351">
        <v>0</v>
      </c>
      <c r="M39" s="350">
        <f t="shared" si="6"/>
        <v>0</v>
      </c>
      <c r="N39" s="349"/>
    </row>
    <row r="40" spans="1:14" s="21" customFormat="1" ht="12" thickTop="1" thickBot="1" x14ac:dyDescent="0.3">
      <c r="A40" s="137" t="s">
        <v>173</v>
      </c>
      <c r="B40" s="135">
        <v>2260</v>
      </c>
      <c r="C40" s="135">
        <v>150</v>
      </c>
      <c r="D40" s="351">
        <v>0</v>
      </c>
      <c r="E40" s="351">
        <v>0</v>
      </c>
      <c r="F40" s="351">
        <v>0</v>
      </c>
      <c r="G40" s="351">
        <v>0</v>
      </c>
      <c r="H40" s="351">
        <v>0</v>
      </c>
      <c r="I40" s="352">
        <f t="shared" si="5"/>
        <v>0</v>
      </c>
      <c r="J40" s="351">
        <v>0</v>
      </c>
      <c r="K40" s="351">
        <v>0</v>
      </c>
      <c r="L40" s="351">
        <v>0</v>
      </c>
      <c r="M40" s="350">
        <f t="shared" si="6"/>
        <v>0</v>
      </c>
    </row>
    <row r="41" spans="1:14" s="21" customFormat="1" ht="11.4" thickTop="1" thickBot="1" x14ac:dyDescent="0.25">
      <c r="A41" s="137" t="s">
        <v>278</v>
      </c>
      <c r="B41" s="135">
        <v>2270</v>
      </c>
      <c r="C41" s="135">
        <v>160</v>
      </c>
      <c r="D41" s="350">
        <f t="shared" ref="D41:M41" si="7">SUM(D42:D47)</f>
        <v>0</v>
      </c>
      <c r="E41" s="350">
        <f t="shared" si="7"/>
        <v>0</v>
      </c>
      <c r="F41" s="350">
        <f t="shared" si="7"/>
        <v>0</v>
      </c>
      <c r="G41" s="350">
        <f t="shared" si="7"/>
        <v>0</v>
      </c>
      <c r="H41" s="350">
        <f t="shared" si="7"/>
        <v>0</v>
      </c>
      <c r="I41" s="350">
        <f t="shared" si="7"/>
        <v>0</v>
      </c>
      <c r="J41" s="350">
        <f t="shared" si="7"/>
        <v>0</v>
      </c>
      <c r="K41" s="350">
        <f t="shared" si="7"/>
        <v>0</v>
      </c>
      <c r="L41" s="350">
        <f t="shared" si="7"/>
        <v>0</v>
      </c>
      <c r="M41" s="350">
        <f t="shared" si="7"/>
        <v>0</v>
      </c>
    </row>
    <row r="42" spans="1:14" s="21" customFormat="1" ht="11.4" thickTop="1" thickBot="1" x14ac:dyDescent="0.25">
      <c r="A42" s="136" t="s">
        <v>175</v>
      </c>
      <c r="B42" s="125">
        <v>2271</v>
      </c>
      <c r="C42" s="125">
        <v>170</v>
      </c>
      <c r="D42" s="81">
        <v>0</v>
      </c>
      <c r="E42" s="81">
        <v>0</v>
      </c>
      <c r="F42" s="81">
        <v>0</v>
      </c>
      <c r="G42" s="81">
        <v>0</v>
      </c>
      <c r="H42" s="81">
        <v>0</v>
      </c>
      <c r="I42" s="82">
        <f t="shared" ref="I42:I47" si="8">SUM(J42:K42)</f>
        <v>0</v>
      </c>
      <c r="J42" s="81">
        <v>0</v>
      </c>
      <c r="K42" s="81">
        <v>0</v>
      </c>
      <c r="L42" s="81">
        <v>0</v>
      </c>
      <c r="M42" s="82">
        <f t="shared" ref="M42:M47" si="9">I42</f>
        <v>0</v>
      </c>
    </row>
    <row r="43" spans="1:14" s="21" customFormat="1" ht="11.4" thickTop="1" thickBot="1" x14ac:dyDescent="0.25">
      <c r="A43" s="136" t="s">
        <v>176</v>
      </c>
      <c r="B43" s="125">
        <v>2272</v>
      </c>
      <c r="C43" s="125">
        <v>180</v>
      </c>
      <c r="D43" s="81">
        <v>0</v>
      </c>
      <c r="E43" s="81">
        <v>0</v>
      </c>
      <c r="F43" s="81">
        <v>0</v>
      </c>
      <c r="G43" s="81">
        <v>0</v>
      </c>
      <c r="H43" s="81">
        <v>0</v>
      </c>
      <c r="I43" s="82">
        <f t="shared" si="8"/>
        <v>0</v>
      </c>
      <c r="J43" s="81">
        <v>0</v>
      </c>
      <c r="K43" s="81">
        <v>0</v>
      </c>
      <c r="L43" s="81">
        <v>0</v>
      </c>
      <c r="M43" s="82">
        <f t="shared" si="9"/>
        <v>0</v>
      </c>
    </row>
    <row r="44" spans="1:14" s="21" customFormat="1" ht="11.4" thickTop="1" thickBot="1" x14ac:dyDescent="0.25">
      <c r="A44" s="136" t="s">
        <v>177</v>
      </c>
      <c r="B44" s="125">
        <v>2273</v>
      </c>
      <c r="C44" s="125">
        <v>190</v>
      </c>
      <c r="D44" s="81">
        <v>0</v>
      </c>
      <c r="E44" s="81">
        <v>0</v>
      </c>
      <c r="F44" s="81">
        <v>0</v>
      </c>
      <c r="G44" s="81">
        <v>0</v>
      </c>
      <c r="H44" s="81">
        <v>0</v>
      </c>
      <c r="I44" s="82">
        <f t="shared" si="8"/>
        <v>0</v>
      </c>
      <c r="J44" s="81">
        <v>0</v>
      </c>
      <c r="K44" s="81">
        <v>0</v>
      </c>
      <c r="L44" s="81">
        <v>0</v>
      </c>
      <c r="M44" s="82">
        <f t="shared" si="9"/>
        <v>0</v>
      </c>
    </row>
    <row r="45" spans="1:14" s="21" customFormat="1" ht="11.4" thickTop="1" thickBot="1" x14ac:dyDescent="0.25">
      <c r="A45" s="136" t="s">
        <v>178</v>
      </c>
      <c r="B45" s="125">
        <v>2274</v>
      </c>
      <c r="C45" s="125">
        <v>200</v>
      </c>
      <c r="D45" s="81">
        <v>0</v>
      </c>
      <c r="E45" s="81">
        <v>0</v>
      </c>
      <c r="F45" s="81">
        <v>0</v>
      </c>
      <c r="G45" s="81">
        <v>0</v>
      </c>
      <c r="H45" s="81">
        <v>0</v>
      </c>
      <c r="I45" s="82">
        <f t="shared" si="8"/>
        <v>0</v>
      </c>
      <c r="J45" s="81">
        <v>0</v>
      </c>
      <c r="K45" s="81">
        <v>0</v>
      </c>
      <c r="L45" s="81">
        <v>0</v>
      </c>
      <c r="M45" s="82">
        <f t="shared" si="9"/>
        <v>0</v>
      </c>
    </row>
    <row r="46" spans="1:14" s="21" customFormat="1" ht="11.4" thickTop="1" thickBot="1" x14ac:dyDescent="0.25">
      <c r="A46" s="136" t="s">
        <v>179</v>
      </c>
      <c r="B46" s="125">
        <v>2275</v>
      </c>
      <c r="C46" s="125">
        <v>210</v>
      </c>
      <c r="D46" s="81">
        <v>0</v>
      </c>
      <c r="E46" s="81">
        <v>0</v>
      </c>
      <c r="F46" s="81">
        <v>0</v>
      </c>
      <c r="G46" s="81">
        <v>0</v>
      </c>
      <c r="H46" s="81">
        <v>0</v>
      </c>
      <c r="I46" s="82">
        <f t="shared" si="8"/>
        <v>0</v>
      </c>
      <c r="J46" s="81">
        <v>0</v>
      </c>
      <c r="K46" s="81">
        <v>0</v>
      </c>
      <c r="L46" s="81">
        <v>0</v>
      </c>
      <c r="M46" s="82">
        <f t="shared" si="9"/>
        <v>0</v>
      </c>
    </row>
    <row r="47" spans="1:14" s="21" customFormat="1" ht="11.4" thickTop="1" thickBot="1" x14ac:dyDescent="0.25">
      <c r="A47" s="136" t="s">
        <v>180</v>
      </c>
      <c r="B47" s="125">
        <v>2276</v>
      </c>
      <c r="C47" s="125">
        <v>220</v>
      </c>
      <c r="D47" s="81">
        <v>0</v>
      </c>
      <c r="E47" s="81">
        <v>0</v>
      </c>
      <c r="F47" s="81">
        <v>0</v>
      </c>
      <c r="G47" s="81">
        <v>0</v>
      </c>
      <c r="H47" s="81">
        <v>0</v>
      </c>
      <c r="I47" s="82">
        <f t="shared" si="8"/>
        <v>0</v>
      </c>
      <c r="J47" s="81">
        <v>0</v>
      </c>
      <c r="K47" s="81">
        <v>0</v>
      </c>
      <c r="L47" s="81">
        <v>0</v>
      </c>
      <c r="M47" s="82">
        <f t="shared" si="9"/>
        <v>0</v>
      </c>
    </row>
    <row r="48" spans="1:14" s="21" customFormat="1" ht="13.5" customHeight="1" thickTop="1" thickBot="1" x14ac:dyDescent="0.25">
      <c r="A48" s="137" t="s">
        <v>181</v>
      </c>
      <c r="B48" s="135">
        <v>2280</v>
      </c>
      <c r="C48" s="135">
        <v>230</v>
      </c>
      <c r="D48" s="350">
        <f>SUM(D49:D50)</f>
        <v>0</v>
      </c>
      <c r="E48" s="350">
        <f t="shared" ref="E48:M48" si="10">SUM(E49:E50)</f>
        <v>0</v>
      </c>
      <c r="F48" s="350">
        <f t="shared" si="10"/>
        <v>0</v>
      </c>
      <c r="G48" s="350">
        <f t="shared" si="10"/>
        <v>0</v>
      </c>
      <c r="H48" s="350">
        <f t="shared" si="10"/>
        <v>0</v>
      </c>
      <c r="I48" s="350">
        <f t="shared" si="10"/>
        <v>0</v>
      </c>
      <c r="J48" s="350">
        <f t="shared" si="10"/>
        <v>0</v>
      </c>
      <c r="K48" s="350">
        <f t="shared" si="10"/>
        <v>0</v>
      </c>
      <c r="L48" s="350">
        <f t="shared" si="10"/>
        <v>0</v>
      </c>
      <c r="M48" s="350">
        <f t="shared" si="10"/>
        <v>0</v>
      </c>
    </row>
    <row r="49" spans="1:14" s="21" customFormat="1" ht="13.5" customHeight="1" thickTop="1" thickBot="1" x14ac:dyDescent="0.25">
      <c r="A49" s="139" t="s">
        <v>182</v>
      </c>
      <c r="B49" s="125">
        <v>2281</v>
      </c>
      <c r="C49" s="125">
        <v>240</v>
      </c>
      <c r="D49" s="81">
        <v>0</v>
      </c>
      <c r="E49" s="81">
        <v>0</v>
      </c>
      <c r="F49" s="81">
        <v>0</v>
      </c>
      <c r="G49" s="81">
        <v>0</v>
      </c>
      <c r="H49" s="81">
        <v>0</v>
      </c>
      <c r="I49" s="82">
        <f>SUM(J49:K49)</f>
        <v>0</v>
      </c>
      <c r="J49" s="81">
        <v>0</v>
      </c>
      <c r="K49" s="81">
        <v>0</v>
      </c>
      <c r="L49" s="81">
        <v>0</v>
      </c>
      <c r="M49" s="81">
        <f>I49</f>
        <v>0</v>
      </c>
    </row>
    <row r="50" spans="1:14" s="21" customFormat="1" ht="13.5" customHeight="1" thickTop="1" thickBot="1" x14ac:dyDescent="0.25">
      <c r="A50" s="139" t="s">
        <v>183</v>
      </c>
      <c r="B50" s="125">
        <v>2282</v>
      </c>
      <c r="C50" s="125">
        <v>250</v>
      </c>
      <c r="D50" s="81">
        <v>0</v>
      </c>
      <c r="E50" s="81">
        <v>0</v>
      </c>
      <c r="F50" s="81">
        <v>0</v>
      </c>
      <c r="G50" s="81">
        <v>0</v>
      </c>
      <c r="H50" s="81">
        <v>0</v>
      </c>
      <c r="I50" s="82">
        <f>SUM(J50:K50)</f>
        <v>0</v>
      </c>
      <c r="J50" s="81">
        <v>0</v>
      </c>
      <c r="K50" s="81">
        <v>0</v>
      </c>
      <c r="L50" s="81">
        <v>0</v>
      </c>
      <c r="M50" s="81">
        <f>I50</f>
        <v>0</v>
      </c>
    </row>
    <row r="51" spans="1:14" s="21" customFormat="1" ht="11.4" thickTop="1" thickBot="1" x14ac:dyDescent="0.25">
      <c r="A51" s="133" t="s">
        <v>279</v>
      </c>
      <c r="B51" s="64">
        <v>2400</v>
      </c>
      <c r="C51" s="64">
        <v>260</v>
      </c>
      <c r="D51" s="325">
        <f>SUM(D52:D53)</f>
        <v>0</v>
      </c>
      <c r="E51" s="325">
        <f t="shared" ref="E51:M51" si="11">SUM(E52:E53)</f>
        <v>0</v>
      </c>
      <c r="F51" s="325">
        <f t="shared" si="11"/>
        <v>0</v>
      </c>
      <c r="G51" s="325">
        <f t="shared" si="11"/>
        <v>0</v>
      </c>
      <c r="H51" s="325">
        <f t="shared" si="11"/>
        <v>0</v>
      </c>
      <c r="I51" s="325">
        <f t="shared" si="11"/>
        <v>0</v>
      </c>
      <c r="J51" s="325">
        <f t="shared" si="11"/>
        <v>0</v>
      </c>
      <c r="K51" s="325">
        <f t="shared" si="11"/>
        <v>0</v>
      </c>
      <c r="L51" s="325">
        <f t="shared" si="11"/>
        <v>0</v>
      </c>
      <c r="M51" s="325">
        <f t="shared" si="11"/>
        <v>0</v>
      </c>
    </row>
    <row r="52" spans="1:14" s="21" customFormat="1" ht="12" thickTop="1" thickBot="1" x14ac:dyDescent="0.3">
      <c r="A52" s="134" t="s">
        <v>185</v>
      </c>
      <c r="B52" s="135">
        <v>2410</v>
      </c>
      <c r="C52" s="135">
        <v>270</v>
      </c>
      <c r="D52" s="351">
        <v>0</v>
      </c>
      <c r="E52" s="351">
        <v>0</v>
      </c>
      <c r="F52" s="351">
        <v>0</v>
      </c>
      <c r="G52" s="351">
        <v>0</v>
      </c>
      <c r="H52" s="351">
        <v>0</v>
      </c>
      <c r="I52" s="352">
        <f>SUM(J52:K52)</f>
        <v>0</v>
      </c>
      <c r="J52" s="351">
        <v>0</v>
      </c>
      <c r="K52" s="351">
        <v>0</v>
      </c>
      <c r="L52" s="351">
        <v>0</v>
      </c>
      <c r="M52" s="350">
        <f>I52</f>
        <v>0</v>
      </c>
    </row>
    <row r="53" spans="1:14" s="21" customFormat="1" ht="12" thickTop="1" thickBot="1" x14ac:dyDescent="0.3">
      <c r="A53" s="134" t="s">
        <v>186</v>
      </c>
      <c r="B53" s="135">
        <v>2420</v>
      </c>
      <c r="C53" s="135">
        <v>280</v>
      </c>
      <c r="D53" s="353">
        <v>0</v>
      </c>
      <c r="E53" s="353">
        <v>0</v>
      </c>
      <c r="F53" s="353">
        <v>0</v>
      </c>
      <c r="G53" s="353">
        <v>0</v>
      </c>
      <c r="H53" s="353">
        <v>0</v>
      </c>
      <c r="I53" s="352">
        <f>SUM(J53:K53)</f>
        <v>0</v>
      </c>
      <c r="J53" s="353">
        <v>0</v>
      </c>
      <c r="K53" s="353">
        <v>0</v>
      </c>
      <c r="L53" s="353">
        <v>0</v>
      </c>
      <c r="M53" s="350">
        <f>I53</f>
        <v>0</v>
      </c>
    </row>
    <row r="54" spans="1:14" s="21" customFormat="1" ht="11.4" thickTop="1" thickBot="1" x14ac:dyDescent="0.25">
      <c r="A54" s="133" t="s">
        <v>187</v>
      </c>
      <c r="B54" s="64">
        <v>2600</v>
      </c>
      <c r="C54" s="64">
        <v>290</v>
      </c>
      <c r="D54" s="325">
        <f>SUM(D55:D57)</f>
        <v>0</v>
      </c>
      <c r="E54" s="325">
        <f t="shared" ref="E54:M54" si="12">SUM(E55:E57)</f>
        <v>0</v>
      </c>
      <c r="F54" s="325">
        <f t="shared" si="12"/>
        <v>0</v>
      </c>
      <c r="G54" s="325">
        <f t="shared" si="12"/>
        <v>0</v>
      </c>
      <c r="H54" s="325">
        <f t="shared" si="12"/>
        <v>0</v>
      </c>
      <c r="I54" s="325">
        <f t="shared" si="12"/>
        <v>0</v>
      </c>
      <c r="J54" s="325">
        <f t="shared" si="12"/>
        <v>0</v>
      </c>
      <c r="K54" s="325">
        <f t="shared" si="12"/>
        <v>0</v>
      </c>
      <c r="L54" s="325">
        <f t="shared" si="12"/>
        <v>0</v>
      </c>
      <c r="M54" s="325">
        <f t="shared" si="12"/>
        <v>0</v>
      </c>
    </row>
    <row r="55" spans="1:14" s="21" customFormat="1" ht="12" thickTop="1" thickBot="1" x14ac:dyDescent="0.3">
      <c r="A55" s="137" t="s">
        <v>188</v>
      </c>
      <c r="B55" s="135">
        <v>2610</v>
      </c>
      <c r="C55" s="135">
        <v>300</v>
      </c>
      <c r="D55" s="351">
        <v>0</v>
      </c>
      <c r="E55" s="351">
        <v>0</v>
      </c>
      <c r="F55" s="351">
        <v>0</v>
      </c>
      <c r="G55" s="351">
        <v>0</v>
      </c>
      <c r="H55" s="351">
        <v>0</v>
      </c>
      <c r="I55" s="352">
        <f>SUM(J55:K55)</f>
        <v>0</v>
      </c>
      <c r="J55" s="351">
        <v>0</v>
      </c>
      <c r="K55" s="351">
        <v>0</v>
      </c>
      <c r="L55" s="351">
        <v>0</v>
      </c>
      <c r="M55" s="350">
        <f>I55</f>
        <v>0</v>
      </c>
    </row>
    <row r="56" spans="1:14" s="21" customFormat="1" ht="12" thickTop="1" thickBot="1" x14ac:dyDescent="0.3">
      <c r="A56" s="137" t="s">
        <v>189</v>
      </c>
      <c r="B56" s="135">
        <v>2620</v>
      </c>
      <c r="C56" s="135">
        <v>310</v>
      </c>
      <c r="D56" s="351">
        <v>0</v>
      </c>
      <c r="E56" s="351">
        <v>0</v>
      </c>
      <c r="F56" s="351">
        <v>0</v>
      </c>
      <c r="G56" s="351">
        <v>0</v>
      </c>
      <c r="H56" s="351">
        <v>0</v>
      </c>
      <c r="I56" s="352">
        <f>SUM(J56:K56)</f>
        <v>0</v>
      </c>
      <c r="J56" s="351">
        <v>0</v>
      </c>
      <c r="K56" s="351">
        <v>0</v>
      </c>
      <c r="L56" s="351">
        <v>0</v>
      </c>
      <c r="M56" s="350">
        <f>I56</f>
        <v>0</v>
      </c>
    </row>
    <row r="57" spans="1:14" s="21" customFormat="1" ht="12" thickTop="1" thickBot="1" x14ac:dyDescent="0.3">
      <c r="A57" s="134" t="s">
        <v>190</v>
      </c>
      <c r="B57" s="135">
        <v>2630</v>
      </c>
      <c r="C57" s="135">
        <v>320</v>
      </c>
      <c r="D57" s="351">
        <v>0</v>
      </c>
      <c r="E57" s="351">
        <v>0</v>
      </c>
      <c r="F57" s="351">
        <v>0</v>
      </c>
      <c r="G57" s="351">
        <v>0</v>
      </c>
      <c r="H57" s="351">
        <v>0</v>
      </c>
      <c r="I57" s="352">
        <f>SUM(J57:K57)</f>
        <v>0</v>
      </c>
      <c r="J57" s="351">
        <v>0</v>
      </c>
      <c r="K57" s="351">
        <v>0</v>
      </c>
      <c r="L57" s="351">
        <v>0</v>
      </c>
      <c r="M57" s="350">
        <f>I57</f>
        <v>0</v>
      </c>
    </row>
    <row r="58" spans="1:14" s="21" customFormat="1" ht="11.4" thickTop="1" thickBot="1" x14ac:dyDescent="0.25">
      <c r="A58" s="138" t="s">
        <v>191</v>
      </c>
      <c r="B58" s="64">
        <v>2700</v>
      </c>
      <c r="C58" s="64">
        <v>330</v>
      </c>
      <c r="D58" s="325">
        <f>SUM(D59:D61)</f>
        <v>0</v>
      </c>
      <c r="E58" s="325">
        <f t="shared" ref="E58:M58" si="13">SUM(E59:E61)</f>
        <v>0</v>
      </c>
      <c r="F58" s="325">
        <f t="shared" si="13"/>
        <v>0</v>
      </c>
      <c r="G58" s="325">
        <f t="shared" si="13"/>
        <v>0</v>
      </c>
      <c r="H58" s="325">
        <f t="shared" si="13"/>
        <v>0</v>
      </c>
      <c r="I58" s="325">
        <f t="shared" si="13"/>
        <v>0</v>
      </c>
      <c r="J58" s="325">
        <f t="shared" si="13"/>
        <v>0</v>
      </c>
      <c r="K58" s="325">
        <f t="shared" si="13"/>
        <v>0</v>
      </c>
      <c r="L58" s="325">
        <f t="shared" si="13"/>
        <v>0</v>
      </c>
      <c r="M58" s="325">
        <f t="shared" si="13"/>
        <v>0</v>
      </c>
    </row>
    <row r="59" spans="1:14" s="21" customFormat="1" ht="12" thickTop="1" thickBot="1" x14ac:dyDescent="0.3">
      <c r="A59" s="137" t="s">
        <v>192</v>
      </c>
      <c r="B59" s="135">
        <v>2710</v>
      </c>
      <c r="C59" s="135">
        <v>340</v>
      </c>
      <c r="D59" s="351">
        <v>0</v>
      </c>
      <c r="E59" s="351">
        <v>0</v>
      </c>
      <c r="F59" s="351">
        <v>0</v>
      </c>
      <c r="G59" s="351">
        <v>0</v>
      </c>
      <c r="H59" s="351">
        <v>0</v>
      </c>
      <c r="I59" s="352">
        <f>SUM(J59:K59)</f>
        <v>0</v>
      </c>
      <c r="J59" s="351">
        <v>0</v>
      </c>
      <c r="K59" s="351">
        <v>0</v>
      </c>
      <c r="L59" s="351">
        <v>0</v>
      </c>
      <c r="M59" s="350">
        <f>I59</f>
        <v>0</v>
      </c>
      <c r="N59" s="354"/>
    </row>
    <row r="60" spans="1:14" s="21" customFormat="1" ht="12" thickTop="1" thickBot="1" x14ac:dyDescent="0.3">
      <c r="A60" s="137" t="s">
        <v>193</v>
      </c>
      <c r="B60" s="135">
        <v>2720</v>
      </c>
      <c r="C60" s="135">
        <v>350</v>
      </c>
      <c r="D60" s="351">
        <v>0</v>
      </c>
      <c r="E60" s="351">
        <v>0</v>
      </c>
      <c r="F60" s="351">
        <v>0</v>
      </c>
      <c r="G60" s="351">
        <v>0</v>
      </c>
      <c r="H60" s="351">
        <v>0</v>
      </c>
      <c r="I60" s="352">
        <f>SUM(J60:K60)</f>
        <v>0</v>
      </c>
      <c r="J60" s="351">
        <v>0</v>
      </c>
      <c r="K60" s="351">
        <v>0</v>
      </c>
      <c r="L60" s="351">
        <v>0</v>
      </c>
      <c r="M60" s="350">
        <f>I60</f>
        <v>0</v>
      </c>
    </row>
    <row r="61" spans="1:14" s="21" customFormat="1" ht="12" thickTop="1" thickBot="1" x14ac:dyDescent="0.3">
      <c r="A61" s="137" t="s">
        <v>194</v>
      </c>
      <c r="B61" s="135">
        <v>2730</v>
      </c>
      <c r="C61" s="135">
        <v>360</v>
      </c>
      <c r="D61" s="351">
        <v>0</v>
      </c>
      <c r="E61" s="351">
        <v>0</v>
      </c>
      <c r="F61" s="351">
        <v>0</v>
      </c>
      <c r="G61" s="351">
        <v>0</v>
      </c>
      <c r="H61" s="351">
        <v>0</v>
      </c>
      <c r="I61" s="352">
        <f>SUM(J61:K61)</f>
        <v>0</v>
      </c>
      <c r="J61" s="351">
        <v>0</v>
      </c>
      <c r="K61" s="351">
        <v>0</v>
      </c>
      <c r="L61" s="351">
        <v>0</v>
      </c>
      <c r="M61" s="350">
        <f>I61</f>
        <v>0</v>
      </c>
      <c r="N61" s="114"/>
    </row>
    <row r="62" spans="1:14" s="21" customFormat="1" ht="11.4" thickTop="1" thickBot="1" x14ac:dyDescent="0.25">
      <c r="A62" s="138" t="s">
        <v>195</v>
      </c>
      <c r="B62" s="64">
        <v>2800</v>
      </c>
      <c r="C62" s="64">
        <v>370</v>
      </c>
      <c r="D62" s="351">
        <v>0</v>
      </c>
      <c r="E62" s="351">
        <v>0</v>
      </c>
      <c r="F62" s="351">
        <v>0</v>
      </c>
      <c r="G62" s="351">
        <v>0</v>
      </c>
      <c r="H62" s="351">
        <v>0</v>
      </c>
      <c r="I62" s="325">
        <f>SUM(J62:K62)</f>
        <v>0</v>
      </c>
      <c r="J62" s="348">
        <v>0</v>
      </c>
      <c r="K62" s="348">
        <v>0</v>
      </c>
      <c r="L62" s="348">
        <v>0</v>
      </c>
      <c r="M62" s="325">
        <f>I62</f>
        <v>0</v>
      </c>
    </row>
    <row r="63" spans="1:14" s="21" customFormat="1" ht="12.6" thickTop="1" thickBot="1" x14ac:dyDescent="0.25">
      <c r="A63" s="68" t="s">
        <v>280</v>
      </c>
      <c r="B63" s="68">
        <v>3000</v>
      </c>
      <c r="C63" s="68">
        <v>380</v>
      </c>
      <c r="D63" s="350">
        <f>D64+D78</f>
        <v>0</v>
      </c>
      <c r="E63" s="350">
        <f t="shared" ref="E63:M63" si="14">E64+E78</f>
        <v>0</v>
      </c>
      <c r="F63" s="350">
        <f t="shared" si="14"/>
        <v>0</v>
      </c>
      <c r="G63" s="350">
        <f t="shared" si="14"/>
        <v>0</v>
      </c>
      <c r="H63" s="350">
        <f t="shared" si="14"/>
        <v>0</v>
      </c>
      <c r="I63" s="350">
        <f t="shared" si="14"/>
        <v>0</v>
      </c>
      <c r="J63" s="350">
        <f t="shared" si="14"/>
        <v>0</v>
      </c>
      <c r="K63" s="350">
        <f t="shared" si="14"/>
        <v>0</v>
      </c>
      <c r="L63" s="350">
        <f t="shared" si="14"/>
        <v>0</v>
      </c>
      <c r="M63" s="350">
        <f t="shared" si="14"/>
        <v>0</v>
      </c>
    </row>
    <row r="64" spans="1:14" s="21" customFormat="1" ht="11.25" customHeight="1" thickTop="1" thickBot="1" x14ac:dyDescent="0.25">
      <c r="A64" s="133" t="s">
        <v>281</v>
      </c>
      <c r="B64" s="64">
        <v>3100</v>
      </c>
      <c r="C64" s="64">
        <v>390</v>
      </c>
      <c r="D64" s="350">
        <f>D65+D66+D69+D72+D76+D77</f>
        <v>0</v>
      </c>
      <c r="E64" s="350">
        <f t="shared" ref="E64:M64" si="15">E65+E66+E69+E72+E76+E77</f>
        <v>0</v>
      </c>
      <c r="F64" s="350">
        <f t="shared" si="15"/>
        <v>0</v>
      </c>
      <c r="G64" s="350">
        <f t="shared" si="15"/>
        <v>0</v>
      </c>
      <c r="H64" s="350">
        <f t="shared" si="15"/>
        <v>0</v>
      </c>
      <c r="I64" s="350">
        <f t="shared" si="15"/>
        <v>0</v>
      </c>
      <c r="J64" s="350">
        <f t="shared" si="15"/>
        <v>0</v>
      </c>
      <c r="K64" s="350">
        <f t="shared" si="15"/>
        <v>0</v>
      </c>
      <c r="L64" s="350">
        <f t="shared" si="15"/>
        <v>0</v>
      </c>
      <c r="M64" s="350">
        <f t="shared" si="15"/>
        <v>0</v>
      </c>
    </row>
    <row r="65" spans="1:13" s="21" customFormat="1" ht="11.4" thickTop="1" thickBot="1" x14ac:dyDescent="0.25">
      <c r="A65" s="137" t="s">
        <v>198</v>
      </c>
      <c r="B65" s="135">
        <v>3110</v>
      </c>
      <c r="C65" s="135">
        <v>400</v>
      </c>
      <c r="D65" s="351">
        <v>0</v>
      </c>
      <c r="E65" s="351">
        <v>0</v>
      </c>
      <c r="F65" s="351">
        <v>0</v>
      </c>
      <c r="G65" s="351">
        <v>0</v>
      </c>
      <c r="H65" s="351">
        <v>0</v>
      </c>
      <c r="I65" s="325">
        <f>SUM(J65:K65)</f>
        <v>0</v>
      </c>
      <c r="J65" s="351">
        <v>0</v>
      </c>
      <c r="K65" s="351">
        <v>0</v>
      </c>
      <c r="L65" s="351">
        <v>0</v>
      </c>
      <c r="M65" s="325">
        <f>I65</f>
        <v>0</v>
      </c>
    </row>
    <row r="66" spans="1:13" s="21" customFormat="1" ht="11.4" thickTop="1" thickBot="1" x14ac:dyDescent="0.25">
      <c r="A66" s="134" t="s">
        <v>199</v>
      </c>
      <c r="B66" s="135">
        <v>3120</v>
      </c>
      <c r="C66" s="135">
        <v>410</v>
      </c>
      <c r="D66" s="350">
        <f>SUM(D67:D68)</f>
        <v>0</v>
      </c>
      <c r="E66" s="350">
        <f t="shared" ref="E66:M66" si="16">SUM(E67:E68)</f>
        <v>0</v>
      </c>
      <c r="F66" s="350">
        <f t="shared" si="16"/>
        <v>0</v>
      </c>
      <c r="G66" s="350">
        <f t="shared" si="16"/>
        <v>0</v>
      </c>
      <c r="H66" s="350">
        <f t="shared" si="16"/>
        <v>0</v>
      </c>
      <c r="I66" s="350">
        <f t="shared" si="16"/>
        <v>0</v>
      </c>
      <c r="J66" s="350">
        <f t="shared" si="16"/>
        <v>0</v>
      </c>
      <c r="K66" s="350">
        <f t="shared" si="16"/>
        <v>0</v>
      </c>
      <c r="L66" s="350">
        <f t="shared" si="16"/>
        <v>0</v>
      </c>
      <c r="M66" s="350">
        <f t="shared" si="16"/>
        <v>0</v>
      </c>
    </row>
    <row r="67" spans="1:13" s="21" customFormat="1" ht="11.4" thickTop="1" thickBot="1" x14ac:dyDescent="0.25">
      <c r="A67" s="136" t="s">
        <v>282</v>
      </c>
      <c r="B67" s="125">
        <v>3121</v>
      </c>
      <c r="C67" s="125">
        <v>420</v>
      </c>
      <c r="D67" s="351">
        <v>0</v>
      </c>
      <c r="E67" s="351">
        <v>0</v>
      </c>
      <c r="F67" s="351">
        <v>0</v>
      </c>
      <c r="G67" s="351">
        <v>0</v>
      </c>
      <c r="H67" s="351">
        <v>0</v>
      </c>
      <c r="I67" s="325">
        <f>SUM(J67:K67)</f>
        <v>0</v>
      </c>
      <c r="J67" s="351">
        <v>0</v>
      </c>
      <c r="K67" s="351">
        <v>0</v>
      </c>
      <c r="L67" s="351">
        <v>0</v>
      </c>
      <c r="M67" s="325">
        <f>I67</f>
        <v>0</v>
      </c>
    </row>
    <row r="68" spans="1:13" s="21" customFormat="1" ht="11.4" thickTop="1" thickBot="1" x14ac:dyDescent="0.25">
      <c r="A68" s="136" t="s">
        <v>283</v>
      </c>
      <c r="B68" s="125">
        <v>3122</v>
      </c>
      <c r="C68" s="125">
        <v>430</v>
      </c>
      <c r="D68" s="351">
        <v>0</v>
      </c>
      <c r="E68" s="351">
        <v>0</v>
      </c>
      <c r="F68" s="351">
        <v>0</v>
      </c>
      <c r="G68" s="351">
        <v>0</v>
      </c>
      <c r="H68" s="351">
        <v>0</v>
      </c>
      <c r="I68" s="325">
        <f>SUM(J68:K68)</f>
        <v>0</v>
      </c>
      <c r="J68" s="351">
        <v>0</v>
      </c>
      <c r="K68" s="351">
        <v>0</v>
      </c>
      <c r="L68" s="351">
        <v>0</v>
      </c>
      <c r="M68" s="325">
        <f>I68</f>
        <v>0</v>
      </c>
    </row>
    <row r="69" spans="1:13" s="21" customFormat="1" ht="11.4" thickTop="1" thickBot="1" x14ac:dyDescent="0.25">
      <c r="A69" s="134" t="s">
        <v>202</v>
      </c>
      <c r="B69" s="135">
        <v>3130</v>
      </c>
      <c r="C69" s="135">
        <v>440</v>
      </c>
      <c r="D69" s="350">
        <f>SUM(D70:D71)</f>
        <v>0</v>
      </c>
      <c r="E69" s="350">
        <f t="shared" ref="E69:M69" si="17">SUM(E70:E71)</f>
        <v>0</v>
      </c>
      <c r="F69" s="350">
        <f t="shared" si="17"/>
        <v>0</v>
      </c>
      <c r="G69" s="350">
        <f t="shared" si="17"/>
        <v>0</v>
      </c>
      <c r="H69" s="350">
        <f t="shared" si="17"/>
        <v>0</v>
      </c>
      <c r="I69" s="350">
        <f t="shared" si="17"/>
        <v>0</v>
      </c>
      <c r="J69" s="350">
        <f t="shared" si="17"/>
        <v>0</v>
      </c>
      <c r="K69" s="350">
        <f t="shared" si="17"/>
        <v>0</v>
      </c>
      <c r="L69" s="350">
        <f t="shared" si="17"/>
        <v>0</v>
      </c>
      <c r="M69" s="350">
        <f t="shared" si="17"/>
        <v>0</v>
      </c>
    </row>
    <row r="70" spans="1:13" s="21" customFormat="1" ht="11.4" thickTop="1" thickBot="1" x14ac:dyDescent="0.25">
      <c r="A70" s="136" t="s">
        <v>203</v>
      </c>
      <c r="B70" s="125">
        <v>3131</v>
      </c>
      <c r="C70" s="125">
        <v>450</v>
      </c>
      <c r="D70" s="351">
        <v>0</v>
      </c>
      <c r="E70" s="351">
        <v>0</v>
      </c>
      <c r="F70" s="351">
        <v>0</v>
      </c>
      <c r="G70" s="351">
        <v>0</v>
      </c>
      <c r="H70" s="351">
        <v>0</v>
      </c>
      <c r="I70" s="325">
        <f>SUM(J70:K70)</f>
        <v>0</v>
      </c>
      <c r="J70" s="351">
        <v>0</v>
      </c>
      <c r="K70" s="351">
        <v>0</v>
      </c>
      <c r="L70" s="351">
        <v>0</v>
      </c>
      <c r="M70" s="325">
        <f>I70</f>
        <v>0</v>
      </c>
    </row>
    <row r="71" spans="1:13" s="21" customFormat="1" ht="11.4" thickTop="1" thickBot="1" x14ac:dyDescent="0.25">
      <c r="A71" s="136" t="s">
        <v>204</v>
      </c>
      <c r="B71" s="125">
        <v>3132</v>
      </c>
      <c r="C71" s="125">
        <v>460</v>
      </c>
      <c r="D71" s="351">
        <v>0</v>
      </c>
      <c r="E71" s="351">
        <v>0</v>
      </c>
      <c r="F71" s="351">
        <v>0</v>
      </c>
      <c r="G71" s="351">
        <v>0</v>
      </c>
      <c r="H71" s="351">
        <v>0</v>
      </c>
      <c r="I71" s="325">
        <f>SUM(J71:K71)</f>
        <v>0</v>
      </c>
      <c r="J71" s="351">
        <v>0</v>
      </c>
      <c r="K71" s="351">
        <v>0</v>
      </c>
      <c r="L71" s="351">
        <v>0</v>
      </c>
      <c r="M71" s="325">
        <f>I71</f>
        <v>0</v>
      </c>
    </row>
    <row r="72" spans="1:13" s="21" customFormat="1" ht="11.4" thickTop="1" thickBot="1" x14ac:dyDescent="0.25">
      <c r="A72" s="134" t="s">
        <v>205</v>
      </c>
      <c r="B72" s="135">
        <v>3140</v>
      </c>
      <c r="C72" s="135">
        <v>470</v>
      </c>
      <c r="D72" s="350">
        <f>SUM(D73:D75)</f>
        <v>0</v>
      </c>
      <c r="E72" s="350">
        <f t="shared" ref="E72:M72" si="18">SUM(E73:E75)</f>
        <v>0</v>
      </c>
      <c r="F72" s="350">
        <f t="shared" si="18"/>
        <v>0</v>
      </c>
      <c r="G72" s="350">
        <f t="shared" si="18"/>
        <v>0</v>
      </c>
      <c r="H72" s="350">
        <f t="shared" si="18"/>
        <v>0</v>
      </c>
      <c r="I72" s="350">
        <f t="shared" si="18"/>
        <v>0</v>
      </c>
      <c r="J72" s="350">
        <f t="shared" si="18"/>
        <v>0</v>
      </c>
      <c r="K72" s="350">
        <f t="shared" si="18"/>
        <v>0</v>
      </c>
      <c r="L72" s="350">
        <f t="shared" si="18"/>
        <v>0</v>
      </c>
      <c r="M72" s="350">
        <f t="shared" si="18"/>
        <v>0</v>
      </c>
    </row>
    <row r="73" spans="1:13" s="21" customFormat="1" ht="12.6" thickTop="1" thickBot="1" x14ac:dyDescent="0.25">
      <c r="A73" s="219" t="s">
        <v>206</v>
      </c>
      <c r="B73" s="125">
        <v>3141</v>
      </c>
      <c r="C73" s="125">
        <v>480</v>
      </c>
      <c r="D73" s="351">
        <v>0</v>
      </c>
      <c r="E73" s="351">
        <v>0</v>
      </c>
      <c r="F73" s="351">
        <v>0</v>
      </c>
      <c r="G73" s="351">
        <v>0</v>
      </c>
      <c r="H73" s="351">
        <v>0</v>
      </c>
      <c r="I73" s="325">
        <f>SUM(J73:K73)</f>
        <v>0</v>
      </c>
      <c r="J73" s="351">
        <v>0</v>
      </c>
      <c r="K73" s="351">
        <v>0</v>
      </c>
      <c r="L73" s="351">
        <v>0</v>
      </c>
      <c r="M73" s="325">
        <f>I73</f>
        <v>0</v>
      </c>
    </row>
    <row r="74" spans="1:13" s="21" customFormat="1" ht="12.6" thickTop="1" thickBot="1" x14ac:dyDescent="0.25">
      <c r="A74" s="219" t="s">
        <v>284</v>
      </c>
      <c r="B74" s="125">
        <v>3142</v>
      </c>
      <c r="C74" s="125">
        <v>490</v>
      </c>
      <c r="D74" s="351">
        <v>0</v>
      </c>
      <c r="E74" s="351">
        <v>0</v>
      </c>
      <c r="F74" s="351">
        <v>0</v>
      </c>
      <c r="G74" s="351">
        <v>0</v>
      </c>
      <c r="H74" s="351">
        <v>0</v>
      </c>
      <c r="I74" s="325">
        <f>SUM(J74:K74)</f>
        <v>0</v>
      </c>
      <c r="J74" s="351">
        <v>0</v>
      </c>
      <c r="K74" s="351">
        <v>0</v>
      </c>
      <c r="L74" s="351">
        <v>0</v>
      </c>
      <c r="M74" s="325">
        <f>I74</f>
        <v>0</v>
      </c>
    </row>
    <row r="75" spans="1:13" s="21" customFormat="1" ht="12.6" thickTop="1" thickBot="1" x14ac:dyDescent="0.25">
      <c r="A75" s="219" t="s">
        <v>208</v>
      </c>
      <c r="B75" s="125">
        <v>3143</v>
      </c>
      <c r="C75" s="125">
        <v>500</v>
      </c>
      <c r="D75" s="351">
        <v>0</v>
      </c>
      <c r="E75" s="351">
        <v>0</v>
      </c>
      <c r="F75" s="351">
        <v>0</v>
      </c>
      <c r="G75" s="351">
        <v>0</v>
      </c>
      <c r="H75" s="351">
        <v>0</v>
      </c>
      <c r="I75" s="325">
        <f>SUM(J75:K75)</f>
        <v>0</v>
      </c>
      <c r="J75" s="351">
        <v>0</v>
      </c>
      <c r="K75" s="351">
        <v>0</v>
      </c>
      <c r="L75" s="351">
        <v>0</v>
      </c>
      <c r="M75" s="325">
        <f>I75</f>
        <v>0</v>
      </c>
    </row>
    <row r="76" spans="1:13" s="21" customFormat="1" ht="11.4" thickTop="1" thickBot="1" x14ac:dyDescent="0.25">
      <c r="A76" s="134" t="s">
        <v>209</v>
      </c>
      <c r="B76" s="135">
        <v>3150</v>
      </c>
      <c r="C76" s="135">
        <v>510</v>
      </c>
      <c r="D76" s="351">
        <v>0</v>
      </c>
      <c r="E76" s="351">
        <v>0</v>
      </c>
      <c r="F76" s="351">
        <v>0</v>
      </c>
      <c r="G76" s="351">
        <v>0</v>
      </c>
      <c r="H76" s="351">
        <v>0</v>
      </c>
      <c r="I76" s="325">
        <f>SUM(J76:K76)</f>
        <v>0</v>
      </c>
      <c r="J76" s="351">
        <v>0</v>
      </c>
      <c r="K76" s="351">
        <v>0</v>
      </c>
      <c r="L76" s="351">
        <v>0</v>
      </c>
      <c r="M76" s="325">
        <f>I76</f>
        <v>0</v>
      </c>
    </row>
    <row r="77" spans="1:13" s="21" customFormat="1" ht="11.4" thickTop="1" thickBot="1" x14ac:dyDescent="0.25">
      <c r="A77" s="134" t="s">
        <v>210</v>
      </c>
      <c r="B77" s="135">
        <v>3160</v>
      </c>
      <c r="C77" s="135">
        <v>520</v>
      </c>
      <c r="D77" s="351">
        <v>0</v>
      </c>
      <c r="E77" s="351">
        <v>0</v>
      </c>
      <c r="F77" s="351">
        <v>0</v>
      </c>
      <c r="G77" s="351">
        <v>0</v>
      </c>
      <c r="H77" s="351">
        <v>0</v>
      </c>
      <c r="I77" s="325">
        <f>SUM(J77:K77)</f>
        <v>0</v>
      </c>
      <c r="J77" s="351">
        <v>0</v>
      </c>
      <c r="K77" s="351">
        <v>0</v>
      </c>
      <c r="L77" s="351">
        <v>0</v>
      </c>
      <c r="M77" s="325">
        <f>I77</f>
        <v>0</v>
      </c>
    </row>
    <row r="78" spans="1:13" s="21" customFormat="1" ht="12" customHeight="1" thickTop="1" thickBot="1" x14ac:dyDescent="0.25">
      <c r="A78" s="133" t="s">
        <v>211</v>
      </c>
      <c r="B78" s="64">
        <v>3200</v>
      </c>
      <c r="C78" s="64">
        <v>530</v>
      </c>
      <c r="D78" s="350">
        <f>SUM(D79:D82)</f>
        <v>0</v>
      </c>
      <c r="E78" s="350">
        <f t="shared" ref="E78:M78" si="19">SUM(E79:E82)</f>
        <v>0</v>
      </c>
      <c r="F78" s="350">
        <f t="shared" si="19"/>
        <v>0</v>
      </c>
      <c r="G78" s="350">
        <f t="shared" si="19"/>
        <v>0</v>
      </c>
      <c r="H78" s="350">
        <f t="shared" si="19"/>
        <v>0</v>
      </c>
      <c r="I78" s="350">
        <f t="shared" si="19"/>
        <v>0</v>
      </c>
      <c r="J78" s="350">
        <f t="shared" si="19"/>
        <v>0</v>
      </c>
      <c r="K78" s="350">
        <f t="shared" si="19"/>
        <v>0</v>
      </c>
      <c r="L78" s="350">
        <f t="shared" si="19"/>
        <v>0</v>
      </c>
      <c r="M78" s="350">
        <f t="shared" si="19"/>
        <v>0</v>
      </c>
    </row>
    <row r="79" spans="1:13" s="21" customFormat="1" ht="11.4" thickTop="1" thickBot="1" x14ac:dyDescent="0.25">
      <c r="A79" s="137" t="s">
        <v>285</v>
      </c>
      <c r="B79" s="135">
        <v>3210</v>
      </c>
      <c r="C79" s="135">
        <v>540</v>
      </c>
      <c r="D79" s="351">
        <v>0</v>
      </c>
      <c r="E79" s="351">
        <v>0</v>
      </c>
      <c r="F79" s="351">
        <v>0</v>
      </c>
      <c r="G79" s="351">
        <v>0</v>
      </c>
      <c r="H79" s="351">
        <v>0</v>
      </c>
      <c r="I79" s="325">
        <f>SUM(J79:K79)</f>
        <v>0</v>
      </c>
      <c r="J79" s="351">
        <v>0</v>
      </c>
      <c r="K79" s="351">
        <v>0</v>
      </c>
      <c r="L79" s="351">
        <v>0</v>
      </c>
      <c r="M79" s="325">
        <f>I79</f>
        <v>0</v>
      </c>
    </row>
    <row r="80" spans="1:13" s="21" customFormat="1" ht="11.4" thickTop="1" thickBot="1" x14ac:dyDescent="0.25">
      <c r="A80" s="137" t="s">
        <v>213</v>
      </c>
      <c r="B80" s="135">
        <v>3220</v>
      </c>
      <c r="C80" s="135">
        <v>550</v>
      </c>
      <c r="D80" s="351">
        <v>0</v>
      </c>
      <c r="E80" s="351">
        <v>0</v>
      </c>
      <c r="F80" s="351">
        <v>0</v>
      </c>
      <c r="G80" s="351">
        <v>0</v>
      </c>
      <c r="H80" s="351">
        <v>0</v>
      </c>
      <c r="I80" s="325">
        <f>SUM(J80:K80)</f>
        <v>0</v>
      </c>
      <c r="J80" s="351">
        <v>0</v>
      </c>
      <c r="K80" s="351">
        <v>0</v>
      </c>
      <c r="L80" s="351">
        <v>0</v>
      </c>
      <c r="M80" s="325">
        <f>I80</f>
        <v>0</v>
      </c>
    </row>
    <row r="81" spans="1:13" s="21" customFormat="1" ht="12.75" customHeight="1" thickTop="1" thickBot="1" x14ac:dyDescent="0.25">
      <c r="A81" s="134" t="s">
        <v>214</v>
      </c>
      <c r="B81" s="135">
        <v>3230</v>
      </c>
      <c r="C81" s="135">
        <v>560</v>
      </c>
      <c r="D81" s="351">
        <v>0</v>
      </c>
      <c r="E81" s="351">
        <v>0</v>
      </c>
      <c r="F81" s="351">
        <v>0</v>
      </c>
      <c r="G81" s="351">
        <v>0</v>
      </c>
      <c r="H81" s="351">
        <v>0</v>
      </c>
      <c r="I81" s="325">
        <f>SUM(J81:K81)</f>
        <v>0</v>
      </c>
      <c r="J81" s="351">
        <v>0</v>
      </c>
      <c r="K81" s="351">
        <v>0</v>
      </c>
      <c r="L81" s="351">
        <v>0</v>
      </c>
      <c r="M81" s="325">
        <f>I81</f>
        <v>0</v>
      </c>
    </row>
    <row r="82" spans="1:13" s="21" customFormat="1" ht="11.4" thickTop="1" thickBot="1" x14ac:dyDescent="0.25">
      <c r="A82" s="134" t="s">
        <v>215</v>
      </c>
      <c r="B82" s="135">
        <v>3240</v>
      </c>
      <c r="C82" s="135">
        <v>570</v>
      </c>
      <c r="D82" s="351">
        <v>0</v>
      </c>
      <c r="E82" s="351">
        <v>0</v>
      </c>
      <c r="F82" s="351">
        <v>0</v>
      </c>
      <c r="G82" s="351">
        <v>0</v>
      </c>
      <c r="H82" s="351">
        <v>0</v>
      </c>
      <c r="I82" s="325">
        <f>SUM(J82:K82)</f>
        <v>0</v>
      </c>
      <c r="J82" s="351">
        <v>0</v>
      </c>
      <c r="K82" s="351">
        <v>0</v>
      </c>
      <c r="L82" s="351">
        <v>0</v>
      </c>
      <c r="M82" s="325">
        <f>I82</f>
        <v>0</v>
      </c>
    </row>
    <row r="83" spans="1:13" ht="6" hidden="1" customHeight="1" x14ac:dyDescent="0.25"/>
    <row r="84" spans="1:13" ht="14.25" customHeight="1" thickTop="1" x14ac:dyDescent="0.25">
      <c r="A84" s="330" t="s">
        <v>286</v>
      </c>
      <c r="B84" s="331"/>
      <c r="C84" s="331"/>
      <c r="D84" s="331"/>
    </row>
    <row r="85" spans="1:13" x14ac:dyDescent="0.25">
      <c r="A85" s="9" t="str">
        <f>[2]ЗАПОЛНИТЬ!F30</f>
        <v xml:space="preserve">Керівник </v>
      </c>
      <c r="C85" s="9"/>
      <c r="D85" s="9"/>
      <c r="E85" s="9"/>
      <c r="F85" s="9"/>
      <c r="G85" s="230"/>
      <c r="H85" s="230"/>
      <c r="J85" s="87" t="str">
        <f>[2]ЗАПОЛНИТЬ!F26</f>
        <v>Л.О.Темченко</v>
      </c>
      <c r="K85" s="87"/>
      <c r="L85" s="87"/>
    </row>
    <row r="86" spans="1:13" x14ac:dyDescent="0.25">
      <c r="A86" s="9"/>
      <c r="C86" s="9"/>
      <c r="D86" s="9"/>
      <c r="E86" s="9"/>
      <c r="F86" s="9"/>
      <c r="G86" s="231" t="s">
        <v>115</v>
      </c>
      <c r="H86" s="231"/>
      <c r="J86" s="189" t="s">
        <v>116</v>
      </c>
      <c r="K86" s="189"/>
    </row>
    <row r="87" spans="1:13" x14ac:dyDescent="0.25">
      <c r="A87" s="9" t="str">
        <f>[2]ЗАПОЛНИТЬ!F31</f>
        <v>Головний бухгалтер</v>
      </c>
      <c r="C87" s="9"/>
      <c r="D87" s="9"/>
      <c r="E87" s="9"/>
      <c r="F87" s="9"/>
      <c r="G87" s="230"/>
      <c r="H87" s="230"/>
      <c r="J87" s="87" t="str">
        <f>[2]ЗАПОЛНИТЬ!F28</f>
        <v>А.М.Трусевич</v>
      </c>
      <c r="K87" s="87"/>
      <c r="L87" s="87"/>
    </row>
    <row r="88" spans="1:13" x14ac:dyDescent="0.25">
      <c r="A88" s="1" t="str">
        <f>[2]ЗАПОЛНИТЬ!C19</f>
        <v>"11" квітня 2016 року</v>
      </c>
      <c r="C88" s="9"/>
      <c r="D88" s="9"/>
      <c r="E88" s="9"/>
      <c r="F88" s="9"/>
      <c r="G88" s="231" t="s">
        <v>115</v>
      </c>
      <c r="H88" s="231"/>
      <c r="J88" s="189" t="s">
        <v>116</v>
      </c>
      <c r="K88" s="189"/>
      <c r="L88" s="355"/>
    </row>
    <row r="89" spans="1:13" x14ac:dyDescent="0.25">
      <c r="A89" s="21" t="s">
        <v>287</v>
      </c>
    </row>
  </sheetData>
  <mergeCells count="43">
    <mergeCell ref="G87:H87"/>
    <mergeCell ref="J87:L87"/>
    <mergeCell ref="G88:H88"/>
    <mergeCell ref="J88:K88"/>
    <mergeCell ref="K22:K24"/>
    <mergeCell ref="A84:D84"/>
    <mergeCell ref="G85:H85"/>
    <mergeCell ref="J85:L85"/>
    <mergeCell ref="G86:H86"/>
    <mergeCell ref="J86:K86"/>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6640625" style="1" customWidth="1"/>
    <col min="2" max="2" width="4.6640625" style="1" customWidth="1"/>
    <col min="3" max="3" width="3.88671875" style="1" customWidth="1"/>
    <col min="4" max="4" width="7.5546875" style="1" customWidth="1"/>
    <col min="5" max="5" width="9.109375" style="1"/>
    <col min="6" max="6" width="8.109375" style="1" customWidth="1"/>
    <col min="7" max="7" width="7.44140625" style="1" customWidth="1"/>
    <col min="8" max="8" width="8.88671875" style="1" customWidth="1"/>
    <col min="9" max="9" width="8.5546875" style="1" customWidth="1"/>
    <col min="10" max="10" width="8.109375" style="1" customWidth="1"/>
    <col min="11" max="11" width="9.44140625" style="1" customWidth="1"/>
    <col min="12" max="12" width="6.6640625" style="1" customWidth="1"/>
    <col min="13" max="13" width="11.44140625" style="1" customWidth="1"/>
    <col min="14" max="256" width="9.109375" style="1"/>
    <col min="257" max="257" width="61.6640625" style="1" customWidth="1"/>
    <col min="258" max="258" width="4.6640625" style="1" customWidth="1"/>
    <col min="259" max="259" width="3.88671875" style="1" customWidth="1"/>
    <col min="260" max="260" width="7.5546875" style="1" customWidth="1"/>
    <col min="261" max="261" width="9.109375" style="1"/>
    <col min="262" max="262" width="8.109375" style="1" customWidth="1"/>
    <col min="263" max="263" width="7.44140625" style="1" customWidth="1"/>
    <col min="264" max="264" width="8.88671875" style="1" customWidth="1"/>
    <col min="265" max="265" width="8.5546875" style="1" customWidth="1"/>
    <col min="266" max="266" width="8.109375" style="1" customWidth="1"/>
    <col min="267" max="267" width="9.44140625" style="1" customWidth="1"/>
    <col min="268" max="268" width="6.6640625" style="1" customWidth="1"/>
    <col min="269" max="269" width="11.44140625" style="1" customWidth="1"/>
    <col min="270" max="512" width="9.109375" style="1"/>
    <col min="513" max="513" width="61.6640625" style="1" customWidth="1"/>
    <col min="514" max="514" width="4.6640625" style="1" customWidth="1"/>
    <col min="515" max="515" width="3.88671875" style="1" customWidth="1"/>
    <col min="516" max="516" width="7.5546875" style="1" customWidth="1"/>
    <col min="517" max="517" width="9.109375" style="1"/>
    <col min="518" max="518" width="8.109375" style="1" customWidth="1"/>
    <col min="519" max="519" width="7.44140625" style="1" customWidth="1"/>
    <col min="520" max="520" width="8.88671875" style="1" customWidth="1"/>
    <col min="521" max="521" width="8.5546875" style="1" customWidth="1"/>
    <col min="522" max="522" width="8.109375" style="1" customWidth="1"/>
    <col min="523" max="523" width="9.44140625" style="1" customWidth="1"/>
    <col min="524" max="524" width="6.6640625" style="1" customWidth="1"/>
    <col min="525" max="525" width="11.44140625" style="1" customWidth="1"/>
    <col min="526" max="768" width="9.109375" style="1"/>
    <col min="769" max="769" width="61.6640625" style="1" customWidth="1"/>
    <col min="770" max="770" width="4.6640625" style="1" customWidth="1"/>
    <col min="771" max="771" width="3.88671875" style="1" customWidth="1"/>
    <col min="772" max="772" width="7.5546875" style="1" customWidth="1"/>
    <col min="773" max="773" width="9.109375" style="1"/>
    <col min="774" max="774" width="8.109375" style="1" customWidth="1"/>
    <col min="775" max="775" width="7.44140625" style="1" customWidth="1"/>
    <col min="776" max="776" width="8.88671875" style="1" customWidth="1"/>
    <col min="777" max="777" width="8.5546875" style="1" customWidth="1"/>
    <col min="778" max="778" width="8.109375" style="1" customWidth="1"/>
    <col min="779" max="779" width="9.44140625" style="1" customWidth="1"/>
    <col min="780" max="780" width="6.6640625" style="1" customWidth="1"/>
    <col min="781" max="781" width="11.44140625" style="1" customWidth="1"/>
    <col min="782" max="1024" width="9.109375" style="1"/>
    <col min="1025" max="1025" width="61.6640625" style="1" customWidth="1"/>
    <col min="1026" max="1026" width="4.6640625" style="1" customWidth="1"/>
    <col min="1027" max="1027" width="3.88671875" style="1" customWidth="1"/>
    <col min="1028" max="1028" width="7.5546875" style="1" customWidth="1"/>
    <col min="1029" max="1029" width="9.109375" style="1"/>
    <col min="1030" max="1030" width="8.109375" style="1" customWidth="1"/>
    <col min="1031" max="1031" width="7.44140625" style="1" customWidth="1"/>
    <col min="1032" max="1032" width="8.88671875" style="1" customWidth="1"/>
    <col min="1033" max="1033" width="8.5546875" style="1" customWidth="1"/>
    <col min="1034" max="1034" width="8.109375" style="1" customWidth="1"/>
    <col min="1035" max="1035" width="9.44140625" style="1" customWidth="1"/>
    <col min="1036" max="1036" width="6.6640625" style="1" customWidth="1"/>
    <col min="1037" max="1037" width="11.44140625" style="1" customWidth="1"/>
    <col min="1038" max="1280" width="9.109375" style="1"/>
    <col min="1281" max="1281" width="61.6640625" style="1" customWidth="1"/>
    <col min="1282" max="1282" width="4.6640625" style="1" customWidth="1"/>
    <col min="1283" max="1283" width="3.88671875" style="1" customWidth="1"/>
    <col min="1284" max="1284" width="7.5546875" style="1" customWidth="1"/>
    <col min="1285" max="1285" width="9.109375" style="1"/>
    <col min="1286" max="1286" width="8.109375" style="1" customWidth="1"/>
    <col min="1287" max="1287" width="7.44140625" style="1" customWidth="1"/>
    <col min="1288" max="1288" width="8.88671875" style="1" customWidth="1"/>
    <col min="1289" max="1289" width="8.5546875" style="1" customWidth="1"/>
    <col min="1290" max="1290" width="8.109375" style="1" customWidth="1"/>
    <col min="1291" max="1291" width="9.44140625" style="1" customWidth="1"/>
    <col min="1292" max="1292" width="6.6640625" style="1" customWidth="1"/>
    <col min="1293" max="1293" width="11.44140625" style="1" customWidth="1"/>
    <col min="1294" max="1536" width="9.109375" style="1"/>
    <col min="1537" max="1537" width="61.6640625" style="1" customWidth="1"/>
    <col min="1538" max="1538" width="4.6640625" style="1" customWidth="1"/>
    <col min="1539" max="1539" width="3.88671875" style="1" customWidth="1"/>
    <col min="1540" max="1540" width="7.5546875" style="1" customWidth="1"/>
    <col min="1541" max="1541" width="9.109375" style="1"/>
    <col min="1542" max="1542" width="8.109375" style="1" customWidth="1"/>
    <col min="1543" max="1543" width="7.44140625" style="1" customWidth="1"/>
    <col min="1544" max="1544" width="8.88671875" style="1" customWidth="1"/>
    <col min="1545" max="1545" width="8.5546875" style="1" customWidth="1"/>
    <col min="1546" max="1546" width="8.109375" style="1" customWidth="1"/>
    <col min="1547" max="1547" width="9.44140625" style="1" customWidth="1"/>
    <col min="1548" max="1548" width="6.6640625" style="1" customWidth="1"/>
    <col min="1549" max="1549" width="11.44140625" style="1" customWidth="1"/>
    <col min="1550" max="1792" width="9.109375" style="1"/>
    <col min="1793" max="1793" width="61.6640625" style="1" customWidth="1"/>
    <col min="1794" max="1794" width="4.6640625" style="1" customWidth="1"/>
    <col min="1795" max="1795" width="3.88671875" style="1" customWidth="1"/>
    <col min="1796" max="1796" width="7.5546875" style="1" customWidth="1"/>
    <col min="1797" max="1797" width="9.109375" style="1"/>
    <col min="1798" max="1798" width="8.109375" style="1" customWidth="1"/>
    <col min="1799" max="1799" width="7.44140625" style="1" customWidth="1"/>
    <col min="1800" max="1800" width="8.88671875" style="1" customWidth="1"/>
    <col min="1801" max="1801" width="8.5546875" style="1" customWidth="1"/>
    <col min="1802" max="1802" width="8.109375" style="1" customWidth="1"/>
    <col min="1803" max="1803" width="9.44140625" style="1" customWidth="1"/>
    <col min="1804" max="1804" width="6.6640625" style="1" customWidth="1"/>
    <col min="1805" max="1805" width="11.44140625" style="1" customWidth="1"/>
    <col min="1806" max="2048" width="9.109375" style="1"/>
    <col min="2049" max="2049" width="61.6640625" style="1" customWidth="1"/>
    <col min="2050" max="2050" width="4.6640625" style="1" customWidth="1"/>
    <col min="2051" max="2051" width="3.88671875" style="1" customWidth="1"/>
    <col min="2052" max="2052" width="7.5546875" style="1" customWidth="1"/>
    <col min="2053" max="2053" width="9.109375" style="1"/>
    <col min="2054" max="2054" width="8.109375" style="1" customWidth="1"/>
    <col min="2055" max="2055" width="7.44140625" style="1" customWidth="1"/>
    <col min="2056" max="2056" width="8.88671875" style="1" customWidth="1"/>
    <col min="2057" max="2057" width="8.5546875" style="1" customWidth="1"/>
    <col min="2058" max="2058" width="8.109375" style="1" customWidth="1"/>
    <col min="2059" max="2059" width="9.44140625" style="1" customWidth="1"/>
    <col min="2060" max="2060" width="6.6640625" style="1" customWidth="1"/>
    <col min="2061" max="2061" width="11.44140625" style="1" customWidth="1"/>
    <col min="2062" max="2304" width="9.109375" style="1"/>
    <col min="2305" max="2305" width="61.6640625" style="1" customWidth="1"/>
    <col min="2306" max="2306" width="4.6640625" style="1" customWidth="1"/>
    <col min="2307" max="2307" width="3.88671875" style="1" customWidth="1"/>
    <col min="2308" max="2308" width="7.5546875" style="1" customWidth="1"/>
    <col min="2309" max="2309" width="9.109375" style="1"/>
    <col min="2310" max="2310" width="8.109375" style="1" customWidth="1"/>
    <col min="2311" max="2311" width="7.44140625" style="1" customWidth="1"/>
    <col min="2312" max="2312" width="8.88671875" style="1" customWidth="1"/>
    <col min="2313" max="2313" width="8.5546875" style="1" customWidth="1"/>
    <col min="2314" max="2314" width="8.109375" style="1" customWidth="1"/>
    <col min="2315" max="2315" width="9.44140625" style="1" customWidth="1"/>
    <col min="2316" max="2316" width="6.6640625" style="1" customWidth="1"/>
    <col min="2317" max="2317" width="11.44140625" style="1" customWidth="1"/>
    <col min="2318" max="2560" width="9.109375" style="1"/>
    <col min="2561" max="2561" width="61.6640625" style="1" customWidth="1"/>
    <col min="2562" max="2562" width="4.6640625" style="1" customWidth="1"/>
    <col min="2563" max="2563" width="3.88671875" style="1" customWidth="1"/>
    <col min="2564" max="2564" width="7.5546875" style="1" customWidth="1"/>
    <col min="2565" max="2565" width="9.109375" style="1"/>
    <col min="2566" max="2566" width="8.109375" style="1" customWidth="1"/>
    <col min="2567" max="2567" width="7.44140625" style="1" customWidth="1"/>
    <col min="2568" max="2568" width="8.88671875" style="1" customWidth="1"/>
    <col min="2569" max="2569" width="8.5546875" style="1" customWidth="1"/>
    <col min="2570" max="2570" width="8.109375" style="1" customWidth="1"/>
    <col min="2571" max="2571" width="9.44140625" style="1" customWidth="1"/>
    <col min="2572" max="2572" width="6.6640625" style="1" customWidth="1"/>
    <col min="2573" max="2573" width="11.44140625" style="1" customWidth="1"/>
    <col min="2574" max="2816" width="9.109375" style="1"/>
    <col min="2817" max="2817" width="61.6640625" style="1" customWidth="1"/>
    <col min="2818" max="2818" width="4.6640625" style="1" customWidth="1"/>
    <col min="2819" max="2819" width="3.88671875" style="1" customWidth="1"/>
    <col min="2820" max="2820" width="7.5546875" style="1" customWidth="1"/>
    <col min="2821" max="2821" width="9.109375" style="1"/>
    <col min="2822" max="2822" width="8.109375" style="1" customWidth="1"/>
    <col min="2823" max="2823" width="7.44140625" style="1" customWidth="1"/>
    <col min="2824" max="2824" width="8.88671875" style="1" customWidth="1"/>
    <col min="2825" max="2825" width="8.5546875" style="1" customWidth="1"/>
    <col min="2826" max="2826" width="8.109375" style="1" customWidth="1"/>
    <col min="2827" max="2827" width="9.44140625" style="1" customWidth="1"/>
    <col min="2828" max="2828" width="6.6640625" style="1" customWidth="1"/>
    <col min="2829" max="2829" width="11.44140625" style="1" customWidth="1"/>
    <col min="2830" max="3072" width="9.109375" style="1"/>
    <col min="3073" max="3073" width="61.6640625" style="1" customWidth="1"/>
    <col min="3074" max="3074" width="4.6640625" style="1" customWidth="1"/>
    <col min="3075" max="3075" width="3.88671875" style="1" customWidth="1"/>
    <col min="3076" max="3076" width="7.5546875" style="1" customWidth="1"/>
    <col min="3077" max="3077" width="9.109375" style="1"/>
    <col min="3078" max="3078" width="8.109375" style="1" customWidth="1"/>
    <col min="3079" max="3079" width="7.44140625" style="1" customWidth="1"/>
    <col min="3080" max="3080" width="8.88671875" style="1" customWidth="1"/>
    <col min="3081" max="3081" width="8.5546875" style="1" customWidth="1"/>
    <col min="3082" max="3082" width="8.109375" style="1" customWidth="1"/>
    <col min="3083" max="3083" width="9.44140625" style="1" customWidth="1"/>
    <col min="3084" max="3084" width="6.6640625" style="1" customWidth="1"/>
    <col min="3085" max="3085" width="11.44140625" style="1" customWidth="1"/>
    <col min="3086" max="3328" width="9.109375" style="1"/>
    <col min="3329" max="3329" width="61.6640625" style="1" customWidth="1"/>
    <col min="3330" max="3330" width="4.6640625" style="1" customWidth="1"/>
    <col min="3331" max="3331" width="3.88671875" style="1" customWidth="1"/>
    <col min="3332" max="3332" width="7.5546875" style="1" customWidth="1"/>
    <col min="3333" max="3333" width="9.109375" style="1"/>
    <col min="3334" max="3334" width="8.109375" style="1" customWidth="1"/>
    <col min="3335" max="3335" width="7.44140625" style="1" customWidth="1"/>
    <col min="3336" max="3336" width="8.88671875" style="1" customWidth="1"/>
    <col min="3337" max="3337" width="8.5546875" style="1" customWidth="1"/>
    <col min="3338" max="3338" width="8.109375" style="1" customWidth="1"/>
    <col min="3339" max="3339" width="9.44140625" style="1" customWidth="1"/>
    <col min="3340" max="3340" width="6.6640625" style="1" customWidth="1"/>
    <col min="3341" max="3341" width="11.44140625" style="1" customWidth="1"/>
    <col min="3342" max="3584" width="9.109375" style="1"/>
    <col min="3585" max="3585" width="61.6640625" style="1" customWidth="1"/>
    <col min="3586" max="3586" width="4.6640625" style="1" customWidth="1"/>
    <col min="3587" max="3587" width="3.88671875" style="1" customWidth="1"/>
    <col min="3588" max="3588" width="7.5546875" style="1" customWidth="1"/>
    <col min="3589" max="3589" width="9.109375" style="1"/>
    <col min="3590" max="3590" width="8.109375" style="1" customWidth="1"/>
    <col min="3591" max="3591" width="7.44140625" style="1" customWidth="1"/>
    <col min="3592" max="3592" width="8.88671875" style="1" customWidth="1"/>
    <col min="3593" max="3593" width="8.5546875" style="1" customWidth="1"/>
    <col min="3594" max="3594" width="8.109375" style="1" customWidth="1"/>
    <col min="3595" max="3595" width="9.44140625" style="1" customWidth="1"/>
    <col min="3596" max="3596" width="6.6640625" style="1" customWidth="1"/>
    <col min="3597" max="3597" width="11.44140625" style="1" customWidth="1"/>
    <col min="3598" max="3840" width="9.109375" style="1"/>
    <col min="3841" max="3841" width="61.6640625" style="1" customWidth="1"/>
    <col min="3842" max="3842" width="4.6640625" style="1" customWidth="1"/>
    <col min="3843" max="3843" width="3.88671875" style="1" customWidth="1"/>
    <col min="3844" max="3844" width="7.5546875" style="1" customWidth="1"/>
    <col min="3845" max="3845" width="9.109375" style="1"/>
    <col min="3846" max="3846" width="8.109375" style="1" customWidth="1"/>
    <col min="3847" max="3847" width="7.44140625" style="1" customWidth="1"/>
    <col min="3848" max="3848" width="8.88671875" style="1" customWidth="1"/>
    <col min="3849" max="3849" width="8.5546875" style="1" customWidth="1"/>
    <col min="3850" max="3850" width="8.109375" style="1" customWidth="1"/>
    <col min="3851" max="3851" width="9.44140625" style="1" customWidth="1"/>
    <col min="3852" max="3852" width="6.6640625" style="1" customWidth="1"/>
    <col min="3853" max="3853" width="11.44140625" style="1" customWidth="1"/>
    <col min="3854" max="4096" width="9.109375" style="1"/>
    <col min="4097" max="4097" width="61.6640625" style="1" customWidth="1"/>
    <col min="4098" max="4098" width="4.6640625" style="1" customWidth="1"/>
    <col min="4099" max="4099" width="3.88671875" style="1" customWidth="1"/>
    <col min="4100" max="4100" width="7.5546875" style="1" customWidth="1"/>
    <col min="4101" max="4101" width="9.109375" style="1"/>
    <col min="4102" max="4102" width="8.109375" style="1" customWidth="1"/>
    <col min="4103" max="4103" width="7.44140625" style="1" customWidth="1"/>
    <col min="4104" max="4104" width="8.88671875" style="1" customWidth="1"/>
    <col min="4105" max="4105" width="8.5546875" style="1" customWidth="1"/>
    <col min="4106" max="4106" width="8.109375" style="1" customWidth="1"/>
    <col min="4107" max="4107" width="9.44140625" style="1" customWidth="1"/>
    <col min="4108" max="4108" width="6.6640625" style="1" customWidth="1"/>
    <col min="4109" max="4109" width="11.44140625" style="1" customWidth="1"/>
    <col min="4110" max="4352" width="9.109375" style="1"/>
    <col min="4353" max="4353" width="61.6640625" style="1" customWidth="1"/>
    <col min="4354" max="4354" width="4.6640625" style="1" customWidth="1"/>
    <col min="4355" max="4355" width="3.88671875" style="1" customWidth="1"/>
    <col min="4356" max="4356" width="7.5546875" style="1" customWidth="1"/>
    <col min="4357" max="4357" width="9.109375" style="1"/>
    <col min="4358" max="4358" width="8.109375" style="1" customWidth="1"/>
    <col min="4359" max="4359" width="7.44140625" style="1" customWidth="1"/>
    <col min="4360" max="4360" width="8.88671875" style="1" customWidth="1"/>
    <col min="4361" max="4361" width="8.5546875" style="1" customWidth="1"/>
    <col min="4362" max="4362" width="8.109375" style="1" customWidth="1"/>
    <col min="4363" max="4363" width="9.44140625" style="1" customWidth="1"/>
    <col min="4364" max="4364" width="6.6640625" style="1" customWidth="1"/>
    <col min="4365" max="4365" width="11.44140625" style="1" customWidth="1"/>
    <col min="4366" max="4608" width="9.109375" style="1"/>
    <col min="4609" max="4609" width="61.6640625" style="1" customWidth="1"/>
    <col min="4610" max="4610" width="4.6640625" style="1" customWidth="1"/>
    <col min="4611" max="4611" width="3.88671875" style="1" customWidth="1"/>
    <col min="4612" max="4612" width="7.5546875" style="1" customWidth="1"/>
    <col min="4613" max="4613" width="9.109375" style="1"/>
    <col min="4614" max="4614" width="8.109375" style="1" customWidth="1"/>
    <col min="4615" max="4615" width="7.44140625" style="1" customWidth="1"/>
    <col min="4616" max="4616" width="8.88671875" style="1" customWidth="1"/>
    <col min="4617" max="4617" width="8.5546875" style="1" customWidth="1"/>
    <col min="4618" max="4618" width="8.109375" style="1" customWidth="1"/>
    <col min="4619" max="4619" width="9.44140625" style="1" customWidth="1"/>
    <col min="4620" max="4620" width="6.6640625" style="1" customWidth="1"/>
    <col min="4621" max="4621" width="11.44140625" style="1" customWidth="1"/>
    <col min="4622" max="4864" width="9.109375" style="1"/>
    <col min="4865" max="4865" width="61.6640625" style="1" customWidth="1"/>
    <col min="4866" max="4866" width="4.6640625" style="1" customWidth="1"/>
    <col min="4867" max="4867" width="3.88671875" style="1" customWidth="1"/>
    <col min="4868" max="4868" width="7.5546875" style="1" customWidth="1"/>
    <col min="4869" max="4869" width="9.109375" style="1"/>
    <col min="4870" max="4870" width="8.109375" style="1" customWidth="1"/>
    <col min="4871" max="4871" width="7.44140625" style="1" customWidth="1"/>
    <col min="4872" max="4872" width="8.88671875" style="1" customWidth="1"/>
    <col min="4873" max="4873" width="8.5546875" style="1" customWidth="1"/>
    <col min="4874" max="4874" width="8.109375" style="1" customWidth="1"/>
    <col min="4875" max="4875" width="9.44140625" style="1" customWidth="1"/>
    <col min="4876" max="4876" width="6.6640625" style="1" customWidth="1"/>
    <col min="4877" max="4877" width="11.44140625" style="1" customWidth="1"/>
    <col min="4878" max="5120" width="9.109375" style="1"/>
    <col min="5121" max="5121" width="61.6640625" style="1" customWidth="1"/>
    <col min="5122" max="5122" width="4.6640625" style="1" customWidth="1"/>
    <col min="5123" max="5123" width="3.88671875" style="1" customWidth="1"/>
    <col min="5124" max="5124" width="7.5546875" style="1" customWidth="1"/>
    <col min="5125" max="5125" width="9.109375" style="1"/>
    <col min="5126" max="5126" width="8.109375" style="1" customWidth="1"/>
    <col min="5127" max="5127" width="7.44140625" style="1" customWidth="1"/>
    <col min="5128" max="5128" width="8.88671875" style="1" customWidth="1"/>
    <col min="5129" max="5129" width="8.5546875" style="1" customWidth="1"/>
    <col min="5130" max="5130" width="8.109375" style="1" customWidth="1"/>
    <col min="5131" max="5131" width="9.44140625" style="1" customWidth="1"/>
    <col min="5132" max="5132" width="6.6640625" style="1" customWidth="1"/>
    <col min="5133" max="5133" width="11.44140625" style="1" customWidth="1"/>
    <col min="5134" max="5376" width="9.109375" style="1"/>
    <col min="5377" max="5377" width="61.6640625" style="1" customWidth="1"/>
    <col min="5378" max="5378" width="4.6640625" style="1" customWidth="1"/>
    <col min="5379" max="5379" width="3.88671875" style="1" customWidth="1"/>
    <col min="5380" max="5380" width="7.5546875" style="1" customWidth="1"/>
    <col min="5381" max="5381" width="9.109375" style="1"/>
    <col min="5382" max="5382" width="8.109375" style="1" customWidth="1"/>
    <col min="5383" max="5383" width="7.44140625" style="1" customWidth="1"/>
    <col min="5384" max="5384" width="8.88671875" style="1" customWidth="1"/>
    <col min="5385" max="5385" width="8.5546875" style="1" customWidth="1"/>
    <col min="5386" max="5386" width="8.109375" style="1" customWidth="1"/>
    <col min="5387" max="5387" width="9.44140625" style="1" customWidth="1"/>
    <col min="5388" max="5388" width="6.6640625" style="1" customWidth="1"/>
    <col min="5389" max="5389" width="11.44140625" style="1" customWidth="1"/>
    <col min="5390" max="5632" width="9.109375" style="1"/>
    <col min="5633" max="5633" width="61.6640625" style="1" customWidth="1"/>
    <col min="5634" max="5634" width="4.6640625" style="1" customWidth="1"/>
    <col min="5635" max="5635" width="3.88671875" style="1" customWidth="1"/>
    <col min="5636" max="5636" width="7.5546875" style="1" customWidth="1"/>
    <col min="5637" max="5637" width="9.109375" style="1"/>
    <col min="5638" max="5638" width="8.109375" style="1" customWidth="1"/>
    <col min="5639" max="5639" width="7.44140625" style="1" customWidth="1"/>
    <col min="5640" max="5640" width="8.88671875" style="1" customWidth="1"/>
    <col min="5641" max="5641" width="8.5546875" style="1" customWidth="1"/>
    <col min="5642" max="5642" width="8.109375" style="1" customWidth="1"/>
    <col min="5643" max="5643" width="9.44140625" style="1" customWidth="1"/>
    <col min="5644" max="5644" width="6.6640625" style="1" customWidth="1"/>
    <col min="5645" max="5645" width="11.44140625" style="1" customWidth="1"/>
    <col min="5646" max="5888" width="9.109375" style="1"/>
    <col min="5889" max="5889" width="61.6640625" style="1" customWidth="1"/>
    <col min="5890" max="5890" width="4.6640625" style="1" customWidth="1"/>
    <col min="5891" max="5891" width="3.88671875" style="1" customWidth="1"/>
    <col min="5892" max="5892" width="7.5546875" style="1" customWidth="1"/>
    <col min="5893" max="5893" width="9.109375" style="1"/>
    <col min="5894" max="5894" width="8.109375" style="1" customWidth="1"/>
    <col min="5895" max="5895" width="7.44140625" style="1" customWidth="1"/>
    <col min="5896" max="5896" width="8.88671875" style="1" customWidth="1"/>
    <col min="5897" max="5897" width="8.5546875" style="1" customWidth="1"/>
    <col min="5898" max="5898" width="8.109375" style="1" customWidth="1"/>
    <col min="5899" max="5899" width="9.44140625" style="1" customWidth="1"/>
    <col min="5900" max="5900" width="6.6640625" style="1" customWidth="1"/>
    <col min="5901" max="5901" width="11.44140625" style="1" customWidth="1"/>
    <col min="5902" max="6144" width="9.109375" style="1"/>
    <col min="6145" max="6145" width="61.6640625" style="1" customWidth="1"/>
    <col min="6146" max="6146" width="4.6640625" style="1" customWidth="1"/>
    <col min="6147" max="6147" width="3.88671875" style="1" customWidth="1"/>
    <col min="6148" max="6148" width="7.5546875" style="1" customWidth="1"/>
    <col min="6149" max="6149" width="9.109375" style="1"/>
    <col min="6150" max="6150" width="8.109375" style="1" customWidth="1"/>
    <col min="6151" max="6151" width="7.44140625" style="1" customWidth="1"/>
    <col min="6152" max="6152" width="8.88671875" style="1" customWidth="1"/>
    <col min="6153" max="6153" width="8.5546875" style="1" customWidth="1"/>
    <col min="6154" max="6154" width="8.109375" style="1" customWidth="1"/>
    <col min="6155" max="6155" width="9.44140625" style="1" customWidth="1"/>
    <col min="6156" max="6156" width="6.6640625" style="1" customWidth="1"/>
    <col min="6157" max="6157" width="11.44140625" style="1" customWidth="1"/>
    <col min="6158" max="6400" width="9.109375" style="1"/>
    <col min="6401" max="6401" width="61.6640625" style="1" customWidth="1"/>
    <col min="6402" max="6402" width="4.6640625" style="1" customWidth="1"/>
    <col min="6403" max="6403" width="3.88671875" style="1" customWidth="1"/>
    <col min="6404" max="6404" width="7.5546875" style="1" customWidth="1"/>
    <col min="6405" max="6405" width="9.109375" style="1"/>
    <col min="6406" max="6406" width="8.109375" style="1" customWidth="1"/>
    <col min="6407" max="6407" width="7.44140625" style="1" customWidth="1"/>
    <col min="6408" max="6408" width="8.88671875" style="1" customWidth="1"/>
    <col min="6409" max="6409" width="8.5546875" style="1" customWidth="1"/>
    <col min="6410" max="6410" width="8.109375" style="1" customWidth="1"/>
    <col min="6411" max="6411" width="9.44140625" style="1" customWidth="1"/>
    <col min="6412" max="6412" width="6.6640625" style="1" customWidth="1"/>
    <col min="6413" max="6413" width="11.44140625" style="1" customWidth="1"/>
    <col min="6414" max="6656" width="9.109375" style="1"/>
    <col min="6657" max="6657" width="61.6640625" style="1" customWidth="1"/>
    <col min="6658" max="6658" width="4.6640625" style="1" customWidth="1"/>
    <col min="6659" max="6659" width="3.88671875" style="1" customWidth="1"/>
    <col min="6660" max="6660" width="7.5546875" style="1" customWidth="1"/>
    <col min="6661" max="6661" width="9.109375" style="1"/>
    <col min="6662" max="6662" width="8.109375" style="1" customWidth="1"/>
    <col min="6663" max="6663" width="7.44140625" style="1" customWidth="1"/>
    <col min="6664" max="6664" width="8.88671875" style="1" customWidth="1"/>
    <col min="6665" max="6665" width="8.5546875" style="1" customWidth="1"/>
    <col min="6666" max="6666" width="8.109375" style="1" customWidth="1"/>
    <col min="6667" max="6667" width="9.44140625" style="1" customWidth="1"/>
    <col min="6668" max="6668" width="6.6640625" style="1" customWidth="1"/>
    <col min="6669" max="6669" width="11.44140625" style="1" customWidth="1"/>
    <col min="6670" max="6912" width="9.109375" style="1"/>
    <col min="6913" max="6913" width="61.6640625" style="1" customWidth="1"/>
    <col min="6914" max="6914" width="4.6640625" style="1" customWidth="1"/>
    <col min="6915" max="6915" width="3.88671875" style="1" customWidth="1"/>
    <col min="6916" max="6916" width="7.5546875" style="1" customWidth="1"/>
    <col min="6917" max="6917" width="9.109375" style="1"/>
    <col min="6918" max="6918" width="8.109375" style="1" customWidth="1"/>
    <col min="6919" max="6919" width="7.44140625" style="1" customWidth="1"/>
    <col min="6920" max="6920" width="8.88671875" style="1" customWidth="1"/>
    <col min="6921" max="6921" width="8.5546875" style="1" customWidth="1"/>
    <col min="6922" max="6922" width="8.109375" style="1" customWidth="1"/>
    <col min="6923" max="6923" width="9.44140625" style="1" customWidth="1"/>
    <col min="6924" max="6924" width="6.6640625" style="1" customWidth="1"/>
    <col min="6925" max="6925" width="11.44140625" style="1" customWidth="1"/>
    <col min="6926" max="7168" width="9.109375" style="1"/>
    <col min="7169" max="7169" width="61.6640625" style="1" customWidth="1"/>
    <col min="7170" max="7170" width="4.6640625" style="1" customWidth="1"/>
    <col min="7171" max="7171" width="3.88671875" style="1" customWidth="1"/>
    <col min="7172" max="7172" width="7.5546875" style="1" customWidth="1"/>
    <col min="7173" max="7173" width="9.109375" style="1"/>
    <col min="7174" max="7174" width="8.109375" style="1" customWidth="1"/>
    <col min="7175" max="7175" width="7.44140625" style="1" customWidth="1"/>
    <col min="7176" max="7176" width="8.88671875" style="1" customWidth="1"/>
    <col min="7177" max="7177" width="8.5546875" style="1" customWidth="1"/>
    <col min="7178" max="7178" width="8.109375" style="1" customWidth="1"/>
    <col min="7179" max="7179" width="9.44140625" style="1" customWidth="1"/>
    <col min="7180" max="7180" width="6.6640625" style="1" customWidth="1"/>
    <col min="7181" max="7181" width="11.44140625" style="1" customWidth="1"/>
    <col min="7182" max="7424" width="9.109375" style="1"/>
    <col min="7425" max="7425" width="61.6640625" style="1" customWidth="1"/>
    <col min="7426" max="7426" width="4.6640625" style="1" customWidth="1"/>
    <col min="7427" max="7427" width="3.88671875" style="1" customWidth="1"/>
    <col min="7428" max="7428" width="7.5546875" style="1" customWidth="1"/>
    <col min="7429" max="7429" width="9.109375" style="1"/>
    <col min="7430" max="7430" width="8.109375" style="1" customWidth="1"/>
    <col min="7431" max="7431" width="7.44140625" style="1" customWidth="1"/>
    <col min="7432" max="7432" width="8.88671875" style="1" customWidth="1"/>
    <col min="7433" max="7433" width="8.5546875" style="1" customWidth="1"/>
    <col min="7434" max="7434" width="8.109375" style="1" customWidth="1"/>
    <col min="7435" max="7435" width="9.44140625" style="1" customWidth="1"/>
    <col min="7436" max="7436" width="6.6640625" style="1" customWidth="1"/>
    <col min="7437" max="7437" width="11.44140625" style="1" customWidth="1"/>
    <col min="7438" max="7680" width="9.109375" style="1"/>
    <col min="7681" max="7681" width="61.6640625" style="1" customWidth="1"/>
    <col min="7682" max="7682" width="4.6640625" style="1" customWidth="1"/>
    <col min="7683" max="7683" width="3.88671875" style="1" customWidth="1"/>
    <col min="7684" max="7684" width="7.5546875" style="1" customWidth="1"/>
    <col min="7685" max="7685" width="9.109375" style="1"/>
    <col min="7686" max="7686" width="8.109375" style="1" customWidth="1"/>
    <col min="7687" max="7687" width="7.44140625" style="1" customWidth="1"/>
    <col min="7688" max="7688" width="8.88671875" style="1" customWidth="1"/>
    <col min="7689" max="7689" width="8.5546875" style="1" customWidth="1"/>
    <col min="7690" max="7690" width="8.109375" style="1" customWidth="1"/>
    <col min="7691" max="7691" width="9.44140625" style="1" customWidth="1"/>
    <col min="7692" max="7692" width="6.6640625" style="1" customWidth="1"/>
    <col min="7693" max="7693" width="11.44140625" style="1" customWidth="1"/>
    <col min="7694" max="7936" width="9.109375" style="1"/>
    <col min="7937" max="7937" width="61.6640625" style="1" customWidth="1"/>
    <col min="7938" max="7938" width="4.6640625" style="1" customWidth="1"/>
    <col min="7939" max="7939" width="3.88671875" style="1" customWidth="1"/>
    <col min="7940" max="7940" width="7.5546875" style="1" customWidth="1"/>
    <col min="7941" max="7941" width="9.109375" style="1"/>
    <col min="7942" max="7942" width="8.109375" style="1" customWidth="1"/>
    <col min="7943" max="7943" width="7.44140625" style="1" customWidth="1"/>
    <col min="7944" max="7944" width="8.88671875" style="1" customWidth="1"/>
    <col min="7945" max="7945" width="8.5546875" style="1" customWidth="1"/>
    <col min="7946" max="7946" width="8.109375" style="1" customWidth="1"/>
    <col min="7947" max="7947" width="9.44140625" style="1" customWidth="1"/>
    <col min="7948" max="7948" width="6.6640625" style="1" customWidth="1"/>
    <col min="7949" max="7949" width="11.44140625" style="1" customWidth="1"/>
    <col min="7950" max="8192" width="9.109375" style="1"/>
    <col min="8193" max="8193" width="61.6640625" style="1" customWidth="1"/>
    <col min="8194" max="8194" width="4.6640625" style="1" customWidth="1"/>
    <col min="8195" max="8195" width="3.88671875" style="1" customWidth="1"/>
    <col min="8196" max="8196" width="7.5546875" style="1" customWidth="1"/>
    <col min="8197" max="8197" width="9.109375" style="1"/>
    <col min="8198" max="8198" width="8.109375" style="1" customWidth="1"/>
    <col min="8199" max="8199" width="7.44140625" style="1" customWidth="1"/>
    <col min="8200" max="8200" width="8.88671875" style="1" customWidth="1"/>
    <col min="8201" max="8201" width="8.5546875" style="1" customWidth="1"/>
    <col min="8202" max="8202" width="8.109375" style="1" customWidth="1"/>
    <col min="8203" max="8203" width="9.44140625" style="1" customWidth="1"/>
    <col min="8204" max="8204" width="6.6640625" style="1" customWidth="1"/>
    <col min="8205" max="8205" width="11.44140625" style="1" customWidth="1"/>
    <col min="8206" max="8448" width="9.109375" style="1"/>
    <col min="8449" max="8449" width="61.6640625" style="1" customWidth="1"/>
    <col min="8450" max="8450" width="4.6640625" style="1" customWidth="1"/>
    <col min="8451" max="8451" width="3.88671875" style="1" customWidth="1"/>
    <col min="8452" max="8452" width="7.5546875" style="1" customWidth="1"/>
    <col min="8453" max="8453" width="9.109375" style="1"/>
    <col min="8454" max="8454" width="8.109375" style="1" customWidth="1"/>
    <col min="8455" max="8455" width="7.44140625" style="1" customWidth="1"/>
    <col min="8456" max="8456" width="8.88671875" style="1" customWidth="1"/>
    <col min="8457" max="8457" width="8.5546875" style="1" customWidth="1"/>
    <col min="8458" max="8458" width="8.109375" style="1" customWidth="1"/>
    <col min="8459" max="8459" width="9.44140625" style="1" customWidth="1"/>
    <col min="8460" max="8460" width="6.6640625" style="1" customWidth="1"/>
    <col min="8461" max="8461" width="11.44140625" style="1" customWidth="1"/>
    <col min="8462" max="8704" width="9.109375" style="1"/>
    <col min="8705" max="8705" width="61.6640625" style="1" customWidth="1"/>
    <col min="8706" max="8706" width="4.6640625" style="1" customWidth="1"/>
    <col min="8707" max="8707" width="3.88671875" style="1" customWidth="1"/>
    <col min="8708" max="8708" width="7.5546875" style="1" customWidth="1"/>
    <col min="8709" max="8709" width="9.109375" style="1"/>
    <col min="8710" max="8710" width="8.109375" style="1" customWidth="1"/>
    <col min="8711" max="8711" width="7.44140625" style="1" customWidth="1"/>
    <col min="8712" max="8712" width="8.88671875" style="1" customWidth="1"/>
    <col min="8713" max="8713" width="8.5546875" style="1" customWidth="1"/>
    <col min="8714" max="8714" width="8.109375" style="1" customWidth="1"/>
    <col min="8715" max="8715" width="9.44140625" style="1" customWidth="1"/>
    <col min="8716" max="8716" width="6.6640625" style="1" customWidth="1"/>
    <col min="8717" max="8717" width="11.44140625" style="1" customWidth="1"/>
    <col min="8718" max="8960" width="9.109375" style="1"/>
    <col min="8961" max="8961" width="61.6640625" style="1" customWidth="1"/>
    <col min="8962" max="8962" width="4.6640625" style="1" customWidth="1"/>
    <col min="8963" max="8963" width="3.88671875" style="1" customWidth="1"/>
    <col min="8964" max="8964" width="7.5546875" style="1" customWidth="1"/>
    <col min="8965" max="8965" width="9.109375" style="1"/>
    <col min="8966" max="8966" width="8.109375" style="1" customWidth="1"/>
    <col min="8967" max="8967" width="7.44140625" style="1" customWidth="1"/>
    <col min="8968" max="8968" width="8.88671875" style="1" customWidth="1"/>
    <col min="8969" max="8969" width="8.5546875" style="1" customWidth="1"/>
    <col min="8970" max="8970" width="8.109375" style="1" customWidth="1"/>
    <col min="8971" max="8971" width="9.44140625" style="1" customWidth="1"/>
    <col min="8972" max="8972" width="6.6640625" style="1" customWidth="1"/>
    <col min="8973" max="8973" width="11.44140625" style="1" customWidth="1"/>
    <col min="8974" max="9216" width="9.109375" style="1"/>
    <col min="9217" max="9217" width="61.6640625" style="1" customWidth="1"/>
    <col min="9218" max="9218" width="4.6640625" style="1" customWidth="1"/>
    <col min="9219" max="9219" width="3.88671875" style="1" customWidth="1"/>
    <col min="9220" max="9220" width="7.5546875" style="1" customWidth="1"/>
    <col min="9221" max="9221" width="9.109375" style="1"/>
    <col min="9222" max="9222" width="8.109375" style="1" customWidth="1"/>
    <col min="9223" max="9223" width="7.44140625" style="1" customWidth="1"/>
    <col min="9224" max="9224" width="8.88671875" style="1" customWidth="1"/>
    <col min="9225" max="9225" width="8.5546875" style="1" customWidth="1"/>
    <col min="9226" max="9226" width="8.109375" style="1" customWidth="1"/>
    <col min="9227" max="9227" width="9.44140625" style="1" customWidth="1"/>
    <col min="9228" max="9228" width="6.6640625" style="1" customWidth="1"/>
    <col min="9229" max="9229" width="11.44140625" style="1" customWidth="1"/>
    <col min="9230" max="9472" width="9.109375" style="1"/>
    <col min="9473" max="9473" width="61.6640625" style="1" customWidth="1"/>
    <col min="9474" max="9474" width="4.6640625" style="1" customWidth="1"/>
    <col min="9475" max="9475" width="3.88671875" style="1" customWidth="1"/>
    <col min="9476" max="9476" width="7.5546875" style="1" customWidth="1"/>
    <col min="9477" max="9477" width="9.109375" style="1"/>
    <col min="9478" max="9478" width="8.109375" style="1" customWidth="1"/>
    <col min="9479" max="9479" width="7.44140625" style="1" customWidth="1"/>
    <col min="9480" max="9480" width="8.88671875" style="1" customWidth="1"/>
    <col min="9481" max="9481" width="8.5546875" style="1" customWidth="1"/>
    <col min="9482" max="9482" width="8.109375" style="1" customWidth="1"/>
    <col min="9483" max="9483" width="9.44140625" style="1" customWidth="1"/>
    <col min="9484" max="9484" width="6.6640625" style="1" customWidth="1"/>
    <col min="9485" max="9485" width="11.44140625" style="1" customWidth="1"/>
    <col min="9486" max="9728" width="9.109375" style="1"/>
    <col min="9729" max="9729" width="61.6640625" style="1" customWidth="1"/>
    <col min="9730" max="9730" width="4.6640625" style="1" customWidth="1"/>
    <col min="9731" max="9731" width="3.88671875" style="1" customWidth="1"/>
    <col min="9732" max="9732" width="7.5546875" style="1" customWidth="1"/>
    <col min="9733" max="9733" width="9.109375" style="1"/>
    <col min="9734" max="9734" width="8.109375" style="1" customWidth="1"/>
    <col min="9735" max="9735" width="7.44140625" style="1" customWidth="1"/>
    <col min="9736" max="9736" width="8.88671875" style="1" customWidth="1"/>
    <col min="9737" max="9737" width="8.5546875" style="1" customWidth="1"/>
    <col min="9738" max="9738" width="8.109375" style="1" customWidth="1"/>
    <col min="9739" max="9739" width="9.44140625" style="1" customWidth="1"/>
    <col min="9740" max="9740" width="6.6640625" style="1" customWidth="1"/>
    <col min="9741" max="9741" width="11.44140625" style="1" customWidth="1"/>
    <col min="9742" max="9984" width="9.109375" style="1"/>
    <col min="9985" max="9985" width="61.6640625" style="1" customWidth="1"/>
    <col min="9986" max="9986" width="4.6640625" style="1" customWidth="1"/>
    <col min="9987" max="9987" width="3.88671875" style="1" customWidth="1"/>
    <col min="9988" max="9988" width="7.5546875" style="1" customWidth="1"/>
    <col min="9989" max="9989" width="9.109375" style="1"/>
    <col min="9990" max="9990" width="8.109375" style="1" customWidth="1"/>
    <col min="9991" max="9991" width="7.44140625" style="1" customWidth="1"/>
    <col min="9992" max="9992" width="8.88671875" style="1" customWidth="1"/>
    <col min="9993" max="9993" width="8.5546875" style="1" customWidth="1"/>
    <col min="9994" max="9994" width="8.109375" style="1" customWidth="1"/>
    <col min="9995" max="9995" width="9.44140625" style="1" customWidth="1"/>
    <col min="9996" max="9996" width="6.6640625" style="1" customWidth="1"/>
    <col min="9997" max="9997" width="11.44140625" style="1" customWidth="1"/>
    <col min="9998" max="10240" width="9.109375" style="1"/>
    <col min="10241" max="10241" width="61.6640625" style="1" customWidth="1"/>
    <col min="10242" max="10242" width="4.6640625" style="1" customWidth="1"/>
    <col min="10243" max="10243" width="3.88671875" style="1" customWidth="1"/>
    <col min="10244" max="10244" width="7.5546875" style="1" customWidth="1"/>
    <col min="10245" max="10245" width="9.109375" style="1"/>
    <col min="10246" max="10246" width="8.109375" style="1" customWidth="1"/>
    <col min="10247" max="10247" width="7.44140625" style="1" customWidth="1"/>
    <col min="10248" max="10248" width="8.88671875" style="1" customWidth="1"/>
    <col min="10249" max="10249" width="8.5546875" style="1" customWidth="1"/>
    <col min="10250" max="10250" width="8.109375" style="1" customWidth="1"/>
    <col min="10251" max="10251" width="9.44140625" style="1" customWidth="1"/>
    <col min="10252" max="10252" width="6.6640625" style="1" customWidth="1"/>
    <col min="10253" max="10253" width="11.44140625" style="1" customWidth="1"/>
    <col min="10254" max="10496" width="9.109375" style="1"/>
    <col min="10497" max="10497" width="61.6640625" style="1" customWidth="1"/>
    <col min="10498" max="10498" width="4.6640625" style="1" customWidth="1"/>
    <col min="10499" max="10499" width="3.88671875" style="1" customWidth="1"/>
    <col min="10500" max="10500" width="7.5546875" style="1" customWidth="1"/>
    <col min="10501" max="10501" width="9.109375" style="1"/>
    <col min="10502" max="10502" width="8.109375" style="1" customWidth="1"/>
    <col min="10503" max="10503" width="7.44140625" style="1" customWidth="1"/>
    <col min="10504" max="10504" width="8.88671875" style="1" customWidth="1"/>
    <col min="10505" max="10505" width="8.5546875" style="1" customWidth="1"/>
    <col min="10506" max="10506" width="8.109375" style="1" customWidth="1"/>
    <col min="10507" max="10507" width="9.44140625" style="1" customWidth="1"/>
    <col min="10508" max="10508" width="6.6640625" style="1" customWidth="1"/>
    <col min="10509" max="10509" width="11.44140625" style="1" customWidth="1"/>
    <col min="10510" max="10752" width="9.109375" style="1"/>
    <col min="10753" max="10753" width="61.6640625" style="1" customWidth="1"/>
    <col min="10754" max="10754" width="4.6640625" style="1" customWidth="1"/>
    <col min="10755" max="10755" width="3.88671875" style="1" customWidth="1"/>
    <col min="10756" max="10756" width="7.5546875" style="1" customWidth="1"/>
    <col min="10757" max="10757" width="9.109375" style="1"/>
    <col min="10758" max="10758" width="8.109375" style="1" customWidth="1"/>
    <col min="10759" max="10759" width="7.44140625" style="1" customWidth="1"/>
    <col min="10760" max="10760" width="8.88671875" style="1" customWidth="1"/>
    <col min="10761" max="10761" width="8.5546875" style="1" customWidth="1"/>
    <col min="10762" max="10762" width="8.109375" style="1" customWidth="1"/>
    <col min="10763" max="10763" width="9.44140625" style="1" customWidth="1"/>
    <col min="10764" max="10764" width="6.6640625" style="1" customWidth="1"/>
    <col min="10765" max="10765" width="11.44140625" style="1" customWidth="1"/>
    <col min="10766" max="11008" width="9.109375" style="1"/>
    <col min="11009" max="11009" width="61.6640625" style="1" customWidth="1"/>
    <col min="11010" max="11010" width="4.6640625" style="1" customWidth="1"/>
    <col min="11011" max="11011" width="3.88671875" style="1" customWidth="1"/>
    <col min="11012" max="11012" width="7.5546875" style="1" customWidth="1"/>
    <col min="11013" max="11013" width="9.109375" style="1"/>
    <col min="11014" max="11014" width="8.109375" style="1" customWidth="1"/>
    <col min="11015" max="11015" width="7.44140625" style="1" customWidth="1"/>
    <col min="11016" max="11016" width="8.88671875" style="1" customWidth="1"/>
    <col min="11017" max="11017" width="8.5546875" style="1" customWidth="1"/>
    <col min="11018" max="11018" width="8.109375" style="1" customWidth="1"/>
    <col min="11019" max="11019" width="9.44140625" style="1" customWidth="1"/>
    <col min="11020" max="11020" width="6.6640625" style="1" customWidth="1"/>
    <col min="11021" max="11021" width="11.44140625" style="1" customWidth="1"/>
    <col min="11022" max="11264" width="9.109375" style="1"/>
    <col min="11265" max="11265" width="61.6640625" style="1" customWidth="1"/>
    <col min="11266" max="11266" width="4.6640625" style="1" customWidth="1"/>
    <col min="11267" max="11267" width="3.88671875" style="1" customWidth="1"/>
    <col min="11268" max="11268" width="7.5546875" style="1" customWidth="1"/>
    <col min="11269" max="11269" width="9.109375" style="1"/>
    <col min="11270" max="11270" width="8.109375" style="1" customWidth="1"/>
    <col min="11271" max="11271" width="7.44140625" style="1" customWidth="1"/>
    <col min="11272" max="11272" width="8.88671875" style="1" customWidth="1"/>
    <col min="11273" max="11273" width="8.5546875" style="1" customWidth="1"/>
    <col min="11274" max="11274" width="8.109375" style="1" customWidth="1"/>
    <col min="11275" max="11275" width="9.44140625" style="1" customWidth="1"/>
    <col min="11276" max="11276" width="6.6640625" style="1" customWidth="1"/>
    <col min="11277" max="11277" width="11.44140625" style="1" customWidth="1"/>
    <col min="11278" max="11520" width="9.109375" style="1"/>
    <col min="11521" max="11521" width="61.6640625" style="1" customWidth="1"/>
    <col min="11522" max="11522" width="4.6640625" style="1" customWidth="1"/>
    <col min="11523" max="11523" width="3.88671875" style="1" customWidth="1"/>
    <col min="11524" max="11524" width="7.5546875" style="1" customWidth="1"/>
    <col min="11525" max="11525" width="9.109375" style="1"/>
    <col min="11526" max="11526" width="8.109375" style="1" customWidth="1"/>
    <col min="11527" max="11527" width="7.44140625" style="1" customWidth="1"/>
    <col min="11528" max="11528" width="8.88671875" style="1" customWidth="1"/>
    <col min="11529" max="11529" width="8.5546875" style="1" customWidth="1"/>
    <col min="11530" max="11530" width="8.109375" style="1" customWidth="1"/>
    <col min="11531" max="11531" width="9.44140625" style="1" customWidth="1"/>
    <col min="11532" max="11532" width="6.6640625" style="1" customWidth="1"/>
    <col min="11533" max="11533" width="11.44140625" style="1" customWidth="1"/>
    <col min="11534" max="11776" width="9.109375" style="1"/>
    <col min="11777" max="11777" width="61.6640625" style="1" customWidth="1"/>
    <col min="11778" max="11778" width="4.6640625" style="1" customWidth="1"/>
    <col min="11779" max="11779" width="3.88671875" style="1" customWidth="1"/>
    <col min="11780" max="11780" width="7.5546875" style="1" customWidth="1"/>
    <col min="11781" max="11781" width="9.109375" style="1"/>
    <col min="11782" max="11782" width="8.109375" style="1" customWidth="1"/>
    <col min="11783" max="11783" width="7.44140625" style="1" customWidth="1"/>
    <col min="11784" max="11784" width="8.88671875" style="1" customWidth="1"/>
    <col min="11785" max="11785" width="8.5546875" style="1" customWidth="1"/>
    <col min="11786" max="11786" width="8.109375" style="1" customWidth="1"/>
    <col min="11787" max="11787" width="9.44140625" style="1" customWidth="1"/>
    <col min="11788" max="11788" width="6.6640625" style="1" customWidth="1"/>
    <col min="11789" max="11789" width="11.44140625" style="1" customWidth="1"/>
    <col min="11790" max="12032" width="9.109375" style="1"/>
    <col min="12033" max="12033" width="61.6640625" style="1" customWidth="1"/>
    <col min="12034" max="12034" width="4.6640625" style="1" customWidth="1"/>
    <col min="12035" max="12035" width="3.88671875" style="1" customWidth="1"/>
    <col min="12036" max="12036" width="7.5546875" style="1" customWidth="1"/>
    <col min="12037" max="12037" width="9.109375" style="1"/>
    <col min="12038" max="12038" width="8.109375" style="1" customWidth="1"/>
    <col min="12039" max="12039" width="7.44140625" style="1" customWidth="1"/>
    <col min="12040" max="12040" width="8.88671875" style="1" customWidth="1"/>
    <col min="12041" max="12041" width="8.5546875" style="1" customWidth="1"/>
    <col min="12042" max="12042" width="8.109375" style="1" customWidth="1"/>
    <col min="12043" max="12043" width="9.44140625" style="1" customWidth="1"/>
    <col min="12044" max="12044" width="6.6640625" style="1" customWidth="1"/>
    <col min="12045" max="12045" width="11.44140625" style="1" customWidth="1"/>
    <col min="12046" max="12288" width="9.109375" style="1"/>
    <col min="12289" max="12289" width="61.6640625" style="1" customWidth="1"/>
    <col min="12290" max="12290" width="4.6640625" style="1" customWidth="1"/>
    <col min="12291" max="12291" width="3.88671875" style="1" customWidth="1"/>
    <col min="12292" max="12292" width="7.5546875" style="1" customWidth="1"/>
    <col min="12293" max="12293" width="9.109375" style="1"/>
    <col min="12294" max="12294" width="8.109375" style="1" customWidth="1"/>
    <col min="12295" max="12295" width="7.44140625" style="1" customWidth="1"/>
    <col min="12296" max="12296" width="8.88671875" style="1" customWidth="1"/>
    <col min="12297" max="12297" width="8.5546875" style="1" customWidth="1"/>
    <col min="12298" max="12298" width="8.109375" style="1" customWidth="1"/>
    <col min="12299" max="12299" width="9.44140625" style="1" customWidth="1"/>
    <col min="12300" max="12300" width="6.6640625" style="1" customWidth="1"/>
    <col min="12301" max="12301" width="11.44140625" style="1" customWidth="1"/>
    <col min="12302" max="12544" width="9.109375" style="1"/>
    <col min="12545" max="12545" width="61.6640625" style="1" customWidth="1"/>
    <col min="12546" max="12546" width="4.6640625" style="1" customWidth="1"/>
    <col min="12547" max="12547" width="3.88671875" style="1" customWidth="1"/>
    <col min="12548" max="12548" width="7.5546875" style="1" customWidth="1"/>
    <col min="12549" max="12549" width="9.109375" style="1"/>
    <col min="12550" max="12550" width="8.109375" style="1" customWidth="1"/>
    <col min="12551" max="12551" width="7.44140625" style="1" customWidth="1"/>
    <col min="12552" max="12552" width="8.88671875" style="1" customWidth="1"/>
    <col min="12553" max="12553" width="8.5546875" style="1" customWidth="1"/>
    <col min="12554" max="12554" width="8.109375" style="1" customWidth="1"/>
    <col min="12555" max="12555" width="9.44140625" style="1" customWidth="1"/>
    <col min="12556" max="12556" width="6.6640625" style="1" customWidth="1"/>
    <col min="12557" max="12557" width="11.44140625" style="1" customWidth="1"/>
    <col min="12558" max="12800" width="9.109375" style="1"/>
    <col min="12801" max="12801" width="61.6640625" style="1" customWidth="1"/>
    <col min="12802" max="12802" width="4.6640625" style="1" customWidth="1"/>
    <col min="12803" max="12803" width="3.88671875" style="1" customWidth="1"/>
    <col min="12804" max="12804" width="7.5546875" style="1" customWidth="1"/>
    <col min="12805" max="12805" width="9.109375" style="1"/>
    <col min="12806" max="12806" width="8.109375" style="1" customWidth="1"/>
    <col min="12807" max="12807" width="7.44140625" style="1" customWidth="1"/>
    <col min="12808" max="12808" width="8.88671875" style="1" customWidth="1"/>
    <col min="12809" max="12809" width="8.5546875" style="1" customWidth="1"/>
    <col min="12810" max="12810" width="8.109375" style="1" customWidth="1"/>
    <col min="12811" max="12811" width="9.44140625" style="1" customWidth="1"/>
    <col min="12812" max="12812" width="6.6640625" style="1" customWidth="1"/>
    <col min="12813" max="12813" width="11.44140625" style="1" customWidth="1"/>
    <col min="12814" max="13056" width="9.109375" style="1"/>
    <col min="13057" max="13057" width="61.6640625" style="1" customWidth="1"/>
    <col min="13058" max="13058" width="4.6640625" style="1" customWidth="1"/>
    <col min="13059" max="13059" width="3.88671875" style="1" customWidth="1"/>
    <col min="13060" max="13060" width="7.5546875" style="1" customWidth="1"/>
    <col min="13061" max="13061" width="9.109375" style="1"/>
    <col min="13062" max="13062" width="8.109375" style="1" customWidth="1"/>
    <col min="13063" max="13063" width="7.44140625" style="1" customWidth="1"/>
    <col min="13064" max="13064" width="8.88671875" style="1" customWidth="1"/>
    <col min="13065" max="13065" width="8.5546875" style="1" customWidth="1"/>
    <col min="13066" max="13066" width="8.109375" style="1" customWidth="1"/>
    <col min="13067" max="13067" width="9.44140625" style="1" customWidth="1"/>
    <col min="13068" max="13068" width="6.6640625" style="1" customWidth="1"/>
    <col min="13069" max="13069" width="11.44140625" style="1" customWidth="1"/>
    <col min="13070" max="13312" width="9.109375" style="1"/>
    <col min="13313" max="13313" width="61.6640625" style="1" customWidth="1"/>
    <col min="13314" max="13314" width="4.6640625" style="1" customWidth="1"/>
    <col min="13315" max="13315" width="3.88671875" style="1" customWidth="1"/>
    <col min="13316" max="13316" width="7.5546875" style="1" customWidth="1"/>
    <col min="13317" max="13317" width="9.109375" style="1"/>
    <col min="13318" max="13318" width="8.109375" style="1" customWidth="1"/>
    <col min="13319" max="13319" width="7.44140625" style="1" customWidth="1"/>
    <col min="13320" max="13320" width="8.88671875" style="1" customWidth="1"/>
    <col min="13321" max="13321" width="8.5546875" style="1" customWidth="1"/>
    <col min="13322" max="13322" width="8.109375" style="1" customWidth="1"/>
    <col min="13323" max="13323" width="9.44140625" style="1" customWidth="1"/>
    <col min="13324" max="13324" width="6.6640625" style="1" customWidth="1"/>
    <col min="13325" max="13325" width="11.44140625" style="1" customWidth="1"/>
    <col min="13326" max="13568" width="9.109375" style="1"/>
    <col min="13569" max="13569" width="61.6640625" style="1" customWidth="1"/>
    <col min="13570" max="13570" width="4.6640625" style="1" customWidth="1"/>
    <col min="13571" max="13571" width="3.88671875" style="1" customWidth="1"/>
    <col min="13572" max="13572" width="7.5546875" style="1" customWidth="1"/>
    <col min="13573" max="13573" width="9.109375" style="1"/>
    <col min="13574" max="13574" width="8.109375" style="1" customWidth="1"/>
    <col min="13575" max="13575" width="7.44140625" style="1" customWidth="1"/>
    <col min="13576" max="13576" width="8.88671875" style="1" customWidth="1"/>
    <col min="13577" max="13577" width="8.5546875" style="1" customWidth="1"/>
    <col min="13578" max="13578" width="8.109375" style="1" customWidth="1"/>
    <col min="13579" max="13579" width="9.44140625" style="1" customWidth="1"/>
    <col min="13580" max="13580" width="6.6640625" style="1" customWidth="1"/>
    <col min="13581" max="13581" width="11.44140625" style="1" customWidth="1"/>
    <col min="13582" max="13824" width="9.109375" style="1"/>
    <col min="13825" max="13825" width="61.6640625" style="1" customWidth="1"/>
    <col min="13826" max="13826" width="4.6640625" style="1" customWidth="1"/>
    <col min="13827" max="13827" width="3.88671875" style="1" customWidth="1"/>
    <col min="13828" max="13828" width="7.5546875" style="1" customWidth="1"/>
    <col min="13829" max="13829" width="9.109375" style="1"/>
    <col min="13830" max="13830" width="8.109375" style="1" customWidth="1"/>
    <col min="13831" max="13831" width="7.44140625" style="1" customWidth="1"/>
    <col min="13832" max="13832" width="8.88671875" style="1" customWidth="1"/>
    <col min="13833" max="13833" width="8.5546875" style="1" customWidth="1"/>
    <col min="13834" max="13834" width="8.109375" style="1" customWidth="1"/>
    <col min="13835" max="13835" width="9.44140625" style="1" customWidth="1"/>
    <col min="13836" max="13836" width="6.6640625" style="1" customWidth="1"/>
    <col min="13837" max="13837" width="11.44140625" style="1" customWidth="1"/>
    <col min="13838" max="14080" width="9.109375" style="1"/>
    <col min="14081" max="14081" width="61.6640625" style="1" customWidth="1"/>
    <col min="14082" max="14082" width="4.6640625" style="1" customWidth="1"/>
    <col min="14083" max="14083" width="3.88671875" style="1" customWidth="1"/>
    <col min="14084" max="14084" width="7.5546875" style="1" customWidth="1"/>
    <col min="14085" max="14085" width="9.109375" style="1"/>
    <col min="14086" max="14086" width="8.109375" style="1" customWidth="1"/>
    <col min="14087" max="14087" width="7.44140625" style="1" customWidth="1"/>
    <col min="14088" max="14088" width="8.88671875" style="1" customWidth="1"/>
    <col min="14089" max="14089" width="8.5546875" style="1" customWidth="1"/>
    <col min="14090" max="14090" width="8.109375" style="1" customWidth="1"/>
    <col min="14091" max="14091" width="9.44140625" style="1" customWidth="1"/>
    <col min="14092" max="14092" width="6.6640625" style="1" customWidth="1"/>
    <col min="14093" max="14093" width="11.44140625" style="1" customWidth="1"/>
    <col min="14094" max="14336" width="9.109375" style="1"/>
    <col min="14337" max="14337" width="61.6640625" style="1" customWidth="1"/>
    <col min="14338" max="14338" width="4.6640625" style="1" customWidth="1"/>
    <col min="14339" max="14339" width="3.88671875" style="1" customWidth="1"/>
    <col min="14340" max="14340" width="7.5546875" style="1" customWidth="1"/>
    <col min="14341" max="14341" width="9.109375" style="1"/>
    <col min="14342" max="14342" width="8.109375" style="1" customWidth="1"/>
    <col min="14343" max="14343" width="7.44140625" style="1" customWidth="1"/>
    <col min="14344" max="14344" width="8.88671875" style="1" customWidth="1"/>
    <col min="14345" max="14345" width="8.5546875" style="1" customWidth="1"/>
    <col min="14346" max="14346" width="8.109375" style="1" customWidth="1"/>
    <col min="14347" max="14347" width="9.44140625" style="1" customWidth="1"/>
    <col min="14348" max="14348" width="6.6640625" style="1" customWidth="1"/>
    <col min="14349" max="14349" width="11.44140625" style="1" customWidth="1"/>
    <col min="14350" max="14592" width="9.109375" style="1"/>
    <col min="14593" max="14593" width="61.6640625" style="1" customWidth="1"/>
    <col min="14594" max="14594" width="4.6640625" style="1" customWidth="1"/>
    <col min="14595" max="14595" width="3.88671875" style="1" customWidth="1"/>
    <col min="14596" max="14596" width="7.5546875" style="1" customWidth="1"/>
    <col min="14597" max="14597" width="9.109375" style="1"/>
    <col min="14598" max="14598" width="8.109375" style="1" customWidth="1"/>
    <col min="14599" max="14599" width="7.44140625" style="1" customWidth="1"/>
    <col min="14600" max="14600" width="8.88671875" style="1" customWidth="1"/>
    <col min="14601" max="14601" width="8.5546875" style="1" customWidth="1"/>
    <col min="14602" max="14602" width="8.109375" style="1" customWidth="1"/>
    <col min="14603" max="14603" width="9.44140625" style="1" customWidth="1"/>
    <col min="14604" max="14604" width="6.6640625" style="1" customWidth="1"/>
    <col min="14605" max="14605" width="11.44140625" style="1" customWidth="1"/>
    <col min="14606" max="14848" width="9.109375" style="1"/>
    <col min="14849" max="14849" width="61.6640625" style="1" customWidth="1"/>
    <col min="14850" max="14850" width="4.6640625" style="1" customWidth="1"/>
    <col min="14851" max="14851" width="3.88671875" style="1" customWidth="1"/>
    <col min="14852" max="14852" width="7.5546875" style="1" customWidth="1"/>
    <col min="14853" max="14853" width="9.109375" style="1"/>
    <col min="14854" max="14854" width="8.109375" style="1" customWidth="1"/>
    <col min="14855" max="14855" width="7.44140625" style="1" customWidth="1"/>
    <col min="14856" max="14856" width="8.88671875" style="1" customWidth="1"/>
    <col min="14857" max="14857" width="8.5546875" style="1" customWidth="1"/>
    <col min="14858" max="14858" width="8.109375" style="1" customWidth="1"/>
    <col min="14859" max="14859" width="9.44140625" style="1" customWidth="1"/>
    <col min="14860" max="14860" width="6.6640625" style="1" customWidth="1"/>
    <col min="14861" max="14861" width="11.44140625" style="1" customWidth="1"/>
    <col min="14862" max="15104" width="9.109375" style="1"/>
    <col min="15105" max="15105" width="61.6640625" style="1" customWidth="1"/>
    <col min="15106" max="15106" width="4.6640625" style="1" customWidth="1"/>
    <col min="15107" max="15107" width="3.88671875" style="1" customWidth="1"/>
    <col min="15108" max="15108" width="7.5546875" style="1" customWidth="1"/>
    <col min="15109" max="15109" width="9.109375" style="1"/>
    <col min="15110" max="15110" width="8.109375" style="1" customWidth="1"/>
    <col min="15111" max="15111" width="7.44140625" style="1" customWidth="1"/>
    <col min="15112" max="15112" width="8.88671875" style="1" customWidth="1"/>
    <col min="15113" max="15113" width="8.5546875" style="1" customWidth="1"/>
    <col min="15114" max="15114" width="8.109375" style="1" customWidth="1"/>
    <col min="15115" max="15115" width="9.44140625" style="1" customWidth="1"/>
    <col min="15116" max="15116" width="6.6640625" style="1" customWidth="1"/>
    <col min="15117" max="15117" width="11.44140625" style="1" customWidth="1"/>
    <col min="15118" max="15360" width="9.109375" style="1"/>
    <col min="15361" max="15361" width="61.6640625" style="1" customWidth="1"/>
    <col min="15362" max="15362" width="4.6640625" style="1" customWidth="1"/>
    <col min="15363" max="15363" width="3.88671875" style="1" customWidth="1"/>
    <col min="15364" max="15364" width="7.5546875" style="1" customWidth="1"/>
    <col min="15365" max="15365" width="9.109375" style="1"/>
    <col min="15366" max="15366" width="8.109375" style="1" customWidth="1"/>
    <col min="15367" max="15367" width="7.44140625" style="1" customWidth="1"/>
    <col min="15368" max="15368" width="8.88671875" style="1" customWidth="1"/>
    <col min="15369" max="15369" width="8.5546875" style="1" customWidth="1"/>
    <col min="15370" max="15370" width="8.109375" style="1" customWidth="1"/>
    <col min="15371" max="15371" width="9.44140625" style="1" customWidth="1"/>
    <col min="15372" max="15372" width="6.6640625" style="1" customWidth="1"/>
    <col min="15373" max="15373" width="11.44140625" style="1" customWidth="1"/>
    <col min="15374" max="15616" width="9.109375" style="1"/>
    <col min="15617" max="15617" width="61.6640625" style="1" customWidth="1"/>
    <col min="15618" max="15618" width="4.6640625" style="1" customWidth="1"/>
    <col min="15619" max="15619" width="3.88671875" style="1" customWidth="1"/>
    <col min="15620" max="15620" width="7.5546875" style="1" customWidth="1"/>
    <col min="15621" max="15621" width="9.109375" style="1"/>
    <col min="15622" max="15622" width="8.109375" style="1" customWidth="1"/>
    <col min="15623" max="15623" width="7.44140625" style="1" customWidth="1"/>
    <col min="15624" max="15624" width="8.88671875" style="1" customWidth="1"/>
    <col min="15625" max="15625" width="8.5546875" style="1" customWidth="1"/>
    <col min="15626" max="15626" width="8.109375" style="1" customWidth="1"/>
    <col min="15627" max="15627" width="9.44140625" style="1" customWidth="1"/>
    <col min="15628" max="15628" width="6.6640625" style="1" customWidth="1"/>
    <col min="15629" max="15629" width="11.44140625" style="1" customWidth="1"/>
    <col min="15630" max="15872" width="9.109375" style="1"/>
    <col min="15873" max="15873" width="61.6640625" style="1" customWidth="1"/>
    <col min="15874" max="15874" width="4.6640625" style="1" customWidth="1"/>
    <col min="15875" max="15875" width="3.88671875" style="1" customWidth="1"/>
    <col min="15876" max="15876" width="7.5546875" style="1" customWidth="1"/>
    <col min="15877" max="15877" width="9.109375" style="1"/>
    <col min="15878" max="15878" width="8.109375" style="1" customWidth="1"/>
    <col min="15879" max="15879" width="7.44140625" style="1" customWidth="1"/>
    <col min="15880" max="15880" width="8.88671875" style="1" customWidth="1"/>
    <col min="15881" max="15881" width="8.5546875" style="1" customWidth="1"/>
    <col min="15882" max="15882" width="8.109375" style="1" customWidth="1"/>
    <col min="15883" max="15883" width="9.44140625" style="1" customWidth="1"/>
    <col min="15884" max="15884" width="6.6640625" style="1" customWidth="1"/>
    <col min="15885" max="15885" width="11.44140625" style="1" customWidth="1"/>
    <col min="15886" max="16128" width="9.109375" style="1"/>
    <col min="16129" max="16129" width="61.6640625" style="1" customWidth="1"/>
    <col min="16130" max="16130" width="4.6640625" style="1" customWidth="1"/>
    <col min="16131" max="16131" width="3.88671875" style="1" customWidth="1"/>
    <col min="16132" max="16132" width="7.5546875" style="1" customWidth="1"/>
    <col min="16133" max="16133" width="9.109375" style="1"/>
    <col min="16134" max="16134" width="8.109375" style="1" customWidth="1"/>
    <col min="16135" max="16135" width="7.44140625" style="1" customWidth="1"/>
    <col min="16136" max="16136" width="8.88671875" style="1" customWidth="1"/>
    <col min="16137" max="16137" width="8.5546875" style="1" customWidth="1"/>
    <col min="16138" max="16138" width="8.109375" style="1" customWidth="1"/>
    <col min="16139" max="16139" width="9.44140625" style="1" customWidth="1"/>
    <col min="16140" max="16140" width="6.6640625" style="1" customWidth="1"/>
    <col min="16141" max="16141" width="11.44140625" style="1" customWidth="1"/>
    <col min="16142" max="16384" width="9.109375" style="1"/>
  </cols>
  <sheetData>
    <row r="1" spans="1:13" ht="15" customHeight="1" x14ac:dyDescent="0.25">
      <c r="J1" s="95" t="s">
        <v>262</v>
      </c>
      <c r="K1" s="95"/>
      <c r="L1" s="95"/>
      <c r="M1" s="95"/>
    </row>
    <row r="2" spans="1:13" ht="30.75" customHeight="1" x14ac:dyDescent="0.25">
      <c r="J2" s="95"/>
      <c r="K2" s="95"/>
      <c r="L2" s="95"/>
      <c r="M2" s="95"/>
    </row>
    <row r="3" spans="1:13" ht="0.75" customHeight="1" x14ac:dyDescent="0.25">
      <c r="J3" s="95"/>
      <c r="K3" s="95"/>
      <c r="L3" s="95"/>
      <c r="M3" s="95"/>
    </row>
    <row r="4" spans="1:13" x14ac:dyDescent="0.25">
      <c r="A4" s="5" t="s">
        <v>118</v>
      </c>
      <c r="B4" s="5"/>
      <c r="C4" s="5"/>
      <c r="D4" s="5"/>
      <c r="E4" s="5"/>
      <c r="F4" s="5"/>
      <c r="G4" s="5"/>
      <c r="H4" s="5"/>
      <c r="I4" s="5"/>
      <c r="J4" s="5"/>
      <c r="K4" s="5"/>
      <c r="L4" s="5"/>
      <c r="M4" s="5"/>
    </row>
    <row r="5" spans="1:13" x14ac:dyDescent="0.25">
      <c r="A5" s="96" t="str">
        <f>IF([2]ЗАПОЛНИТЬ!$F$7=1,CONCATENATE([2]шапки!A6),CONCATENATE([2]шапки!A6,[2]шапки!C6))</f>
        <v xml:space="preserve">про заборгованість за бюджетними коштами (форма   № 7д, </v>
      </c>
      <c r="B5" s="96"/>
      <c r="C5" s="96"/>
      <c r="D5" s="96"/>
      <c r="E5" s="96"/>
      <c r="F5" s="96"/>
      <c r="G5" s="96"/>
      <c r="H5" s="97" t="str">
        <f>IF([2]ЗАПОЛНИТЬ!$F$7=1,[2]шапки!C6,[2]шапки!D6)</f>
        <v xml:space="preserve">   №7м)</v>
      </c>
      <c r="I5" s="99" t="str">
        <f>IF([2]ЗАПОЛНИТЬ!$F$7=1,[2]шапки!D6,"")</f>
        <v/>
      </c>
      <c r="L5" s="99"/>
      <c r="M5" s="99"/>
    </row>
    <row r="6" spans="1:13" x14ac:dyDescent="0.25">
      <c r="A6" s="5" t="str">
        <f>CONCATENATE("на ",[2]ЗАПОЛНИТЬ!$B$18," ",[2]ЗАПОЛНИТЬ!$C$18)</f>
        <v>на 1 квітня 2016 р.</v>
      </c>
      <c r="B6" s="5"/>
      <c r="C6" s="5"/>
      <c r="D6" s="5"/>
      <c r="E6" s="5"/>
      <c r="F6" s="5"/>
      <c r="G6" s="5"/>
      <c r="H6" s="5"/>
      <c r="I6" s="5"/>
      <c r="J6" s="5"/>
      <c r="K6" s="5"/>
      <c r="L6" s="5"/>
      <c r="M6" s="5"/>
    </row>
    <row r="7" spans="1:13" s="21" customFormat="1" ht="10.199999999999999" hidden="1" x14ac:dyDescent="0.2"/>
    <row r="8" spans="1:13" s="21" customFormat="1" ht="7.5" customHeight="1" x14ac:dyDescent="0.2">
      <c r="M8" s="338" t="s">
        <v>2</v>
      </c>
    </row>
    <row r="9" spans="1:13" s="21" customFormat="1" ht="21" customHeight="1" x14ac:dyDescent="0.25">
      <c r="A9" s="196" t="s">
        <v>3</v>
      </c>
      <c r="B9" s="104" t="str">
        <f>[2]ЗАПОЛНИТЬ!B3</f>
        <v>Вдділ освіти Амур -Нижньодніпровської у м.Дніпропетровську ради</v>
      </c>
      <c r="C9" s="104"/>
      <c r="D9" s="104"/>
      <c r="E9" s="104"/>
      <c r="F9" s="104"/>
      <c r="G9" s="104"/>
      <c r="H9" s="104"/>
      <c r="I9" s="104"/>
      <c r="J9" s="104"/>
      <c r="K9" s="198" t="str">
        <f>[2]ЗАПОЛНИТЬ!A13</f>
        <v>за ЄДРПОУ</v>
      </c>
      <c r="M9" s="339" t="str">
        <f>[2]ЗАПОЛНИТЬ!B13</f>
        <v>02142187</v>
      </c>
    </row>
    <row r="10" spans="1:13" s="21" customFormat="1" ht="11.25" customHeight="1" x14ac:dyDescent="0.25">
      <c r="A10" s="107" t="s">
        <v>5</v>
      </c>
      <c r="B10" s="108" t="str">
        <f>[2]ЗАПОЛНИТЬ!B5</f>
        <v>49023,м. Дніпропетровськ АНД район,пр.Мануйлівський, 31</v>
      </c>
      <c r="C10" s="108"/>
      <c r="D10" s="108"/>
      <c r="E10" s="108"/>
      <c r="F10" s="108"/>
      <c r="G10" s="108"/>
      <c r="H10" s="108"/>
      <c r="I10" s="108"/>
      <c r="J10" s="108"/>
      <c r="K10" s="198" t="str">
        <f>[2]ЗАПОЛНИТЬ!A14</f>
        <v>за КОАТУУ</v>
      </c>
      <c r="M10" s="339">
        <f>[2]ЗАПОЛНИТЬ!B14</f>
        <v>12110136300</v>
      </c>
    </row>
    <row r="11" spans="1:13" s="21" customFormat="1" ht="11.25" customHeight="1" x14ac:dyDescent="0.25">
      <c r="A11" s="107" t="str">
        <f>[2]Ф.4.3.1.КВК2!A11</f>
        <v>Організаційно-правова форма господарювання</v>
      </c>
      <c r="B11" s="340" t="str">
        <f>[2]ЗАПОЛНИТЬ!D15</f>
        <v>Орган місцевого самоврядування</v>
      </c>
      <c r="C11" s="340"/>
      <c r="D11" s="340"/>
      <c r="E11" s="340"/>
      <c r="F11" s="340"/>
      <c r="G11" s="340"/>
      <c r="H11" s="340"/>
      <c r="I11" s="340"/>
      <c r="J11" s="340"/>
      <c r="K11" s="198" t="str">
        <f>[2]ЗАПОЛНИТЬ!A15</f>
        <v>за КОПФГ</v>
      </c>
      <c r="L11" s="341"/>
      <c r="M11" s="339">
        <f>[2]ЗАПОЛНИТЬ!B15</f>
        <v>420</v>
      </c>
    </row>
    <row r="12" spans="1:13" s="21" customFormat="1" ht="10.199999999999999" x14ac:dyDescent="0.2">
      <c r="A12" s="110" t="s">
        <v>119</v>
      </c>
      <c r="B12" s="110"/>
      <c r="C12" s="110"/>
      <c r="D12" s="110"/>
      <c r="E12" s="201" t="str">
        <f>[2]ЗАПОЛНИТЬ!H9</f>
        <v>-</v>
      </c>
      <c r="F12" s="628" t="str">
        <f>IF(E12&gt;0,VLOOKUP(E12,'[2]ДовидникКВК(ГОС)'!A$1:B$65536,2,FALSE),"")</f>
        <v>-</v>
      </c>
      <c r="G12" s="628"/>
      <c r="H12" s="628"/>
      <c r="I12" s="628"/>
      <c r="J12" s="628"/>
      <c r="K12" s="628"/>
      <c r="L12" s="628"/>
    </row>
    <row r="13" spans="1:13" s="21" customFormat="1" ht="23.25" customHeight="1" x14ac:dyDescent="0.2">
      <c r="A13" s="110" t="s">
        <v>120</v>
      </c>
      <c r="B13" s="110"/>
      <c r="C13" s="110"/>
      <c r="D13" s="110"/>
      <c r="E13" s="171"/>
      <c r="F13" s="112" t="str">
        <f>IF(E13&gt;0,VLOOKUP(E13,[2]ДовидникКПК!B$1:C$65536,2,FALSE),"")</f>
        <v/>
      </c>
      <c r="G13" s="112"/>
      <c r="H13" s="112"/>
      <c r="I13" s="112"/>
      <c r="J13" s="112"/>
      <c r="K13" s="112"/>
      <c r="L13" s="112"/>
    </row>
    <row r="14" spans="1:13" s="21" customFormat="1" ht="10.199999999999999" x14ac:dyDescent="0.2">
      <c r="A14" s="110" t="s">
        <v>8</v>
      </c>
      <c r="B14" s="110"/>
      <c r="C14" s="110"/>
      <c r="D14" s="110"/>
      <c r="E14" s="117" t="str">
        <f>[2]ЗАПОЛНИТЬ!H10</f>
        <v>10</v>
      </c>
      <c r="F14" s="112" t="str">
        <f>[2]ЗАПОЛНИТЬ!I10</f>
        <v>Орган з питань освіти та науки, молоді</v>
      </c>
      <c r="G14" s="112"/>
      <c r="H14" s="112"/>
      <c r="I14" s="112"/>
      <c r="J14" s="112"/>
      <c r="K14" s="112"/>
      <c r="L14" s="112"/>
    </row>
    <row r="15" spans="1:13" s="21" customFormat="1" ht="43.5" customHeight="1" x14ac:dyDescent="0.2">
      <c r="A15" s="110" t="s">
        <v>121</v>
      </c>
      <c r="B15" s="110"/>
      <c r="C15" s="110"/>
      <c r="D15" s="110"/>
      <c r="E15" s="265" t="s">
        <v>247</v>
      </c>
      <c r="F15" s="112" t="str">
        <f>IF(E15&gt;0,VLOOKUP(E15,[2]ДовидникКФК!A$1:B$65536,2,FALSE),"")</f>
        <v>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v>
      </c>
      <c r="G15" s="112"/>
      <c r="H15" s="112"/>
      <c r="I15" s="112"/>
      <c r="J15" s="112"/>
      <c r="K15" s="112"/>
      <c r="L15" s="112"/>
    </row>
    <row r="16" spans="1:13" s="21" customFormat="1" ht="10.199999999999999" x14ac:dyDescent="0.2">
      <c r="A16" s="121" t="s">
        <v>263</v>
      </c>
    </row>
    <row r="17" spans="1:14" s="21" customFormat="1" ht="10.199999999999999" x14ac:dyDescent="0.2">
      <c r="A17" s="122" t="s">
        <v>10</v>
      </c>
    </row>
    <row r="18" spans="1:14" s="21" customFormat="1" ht="19.5" customHeight="1" thickBot="1" x14ac:dyDescent="0.25">
      <c r="A18" s="346" t="s">
        <v>501</v>
      </c>
      <c r="B18" s="346"/>
      <c r="C18" s="346"/>
      <c r="D18" s="346"/>
      <c r="E18" s="346"/>
      <c r="F18" s="346"/>
      <c r="G18" s="346"/>
      <c r="H18" s="346"/>
      <c r="I18" s="346"/>
      <c r="J18" s="346"/>
      <c r="K18" s="346"/>
      <c r="L18" s="346"/>
    </row>
    <row r="19" spans="1:14" s="21" customFormat="1" ht="11.25" customHeight="1" thickTop="1" thickBot="1" x14ac:dyDescent="0.25">
      <c r="A19" s="29" t="s">
        <v>124</v>
      </c>
      <c r="B19" s="29" t="s">
        <v>125</v>
      </c>
      <c r="C19" s="29" t="s">
        <v>13</v>
      </c>
      <c r="D19" s="29" t="s">
        <v>30</v>
      </c>
      <c r="E19" s="29"/>
      <c r="F19" s="29"/>
      <c r="G19" s="29"/>
      <c r="H19" s="29" t="s">
        <v>82</v>
      </c>
      <c r="I19" s="29"/>
      <c r="J19" s="29"/>
      <c r="K19" s="29"/>
      <c r="L19" s="29"/>
      <c r="M19" s="29" t="s">
        <v>265</v>
      </c>
      <c r="N19" s="347"/>
    </row>
    <row r="20" spans="1:14" s="21" customFormat="1" ht="21.75" customHeight="1" thickTop="1" thickBot="1" x14ac:dyDescent="0.25">
      <c r="A20" s="29"/>
      <c r="B20" s="29"/>
      <c r="C20" s="29"/>
      <c r="D20" s="29" t="s">
        <v>266</v>
      </c>
      <c r="E20" s="29" t="s">
        <v>267</v>
      </c>
      <c r="F20" s="29"/>
      <c r="G20" s="29" t="s">
        <v>268</v>
      </c>
      <c r="H20" s="29" t="s">
        <v>269</v>
      </c>
      <c r="I20" s="29" t="s">
        <v>267</v>
      </c>
      <c r="J20" s="29"/>
      <c r="K20" s="29"/>
      <c r="L20" s="29" t="s">
        <v>268</v>
      </c>
      <c r="M20" s="29"/>
      <c r="N20" s="347"/>
    </row>
    <row r="21" spans="1:14" s="21" customFormat="1" ht="10.5" customHeight="1" thickTop="1" thickBot="1" x14ac:dyDescent="0.25">
      <c r="A21" s="29"/>
      <c r="B21" s="29"/>
      <c r="C21" s="29"/>
      <c r="D21" s="29"/>
      <c r="E21" s="29" t="s">
        <v>135</v>
      </c>
      <c r="F21" s="29" t="s">
        <v>270</v>
      </c>
      <c r="G21" s="29"/>
      <c r="H21" s="29"/>
      <c r="I21" s="29" t="s">
        <v>135</v>
      </c>
      <c r="J21" s="323" t="s">
        <v>271</v>
      </c>
      <c r="K21" s="323"/>
      <c r="L21" s="29"/>
      <c r="M21" s="29"/>
      <c r="N21" s="347"/>
    </row>
    <row r="22" spans="1:14" s="21" customFormat="1" ht="12" customHeight="1" thickTop="1" thickBot="1" x14ac:dyDescent="0.25">
      <c r="A22" s="29"/>
      <c r="B22" s="29"/>
      <c r="C22" s="29"/>
      <c r="D22" s="29"/>
      <c r="E22" s="29"/>
      <c r="F22" s="29"/>
      <c r="G22" s="29"/>
      <c r="H22" s="29"/>
      <c r="I22" s="29"/>
      <c r="J22" s="29" t="s">
        <v>272</v>
      </c>
      <c r="K22" s="29" t="s">
        <v>273</v>
      </c>
      <c r="L22" s="29"/>
      <c r="M22" s="29"/>
      <c r="N22" s="347"/>
    </row>
    <row r="23" spans="1:14" s="21" customFormat="1" ht="12" customHeight="1" thickTop="1" thickBot="1" x14ac:dyDescent="0.25">
      <c r="A23" s="29"/>
      <c r="B23" s="29"/>
      <c r="C23" s="29"/>
      <c r="D23" s="29"/>
      <c r="E23" s="29"/>
      <c r="F23" s="29"/>
      <c r="G23" s="29"/>
      <c r="H23" s="29"/>
      <c r="I23" s="29"/>
      <c r="J23" s="29"/>
      <c r="K23" s="29"/>
      <c r="L23" s="29"/>
      <c r="M23" s="29"/>
      <c r="N23" s="347"/>
    </row>
    <row r="24" spans="1:14" s="21" customFormat="1" ht="9.75" customHeight="1" thickTop="1" thickBot="1" x14ac:dyDescent="0.25">
      <c r="A24" s="29"/>
      <c r="B24" s="29"/>
      <c r="C24" s="29"/>
      <c r="D24" s="29"/>
      <c r="E24" s="29"/>
      <c r="F24" s="29"/>
      <c r="G24" s="29"/>
      <c r="H24" s="29"/>
      <c r="I24" s="29"/>
      <c r="J24" s="29"/>
      <c r="K24" s="29"/>
      <c r="L24" s="29"/>
      <c r="M24" s="29"/>
      <c r="N24" s="347"/>
    </row>
    <row r="25" spans="1:14" s="21" customFormat="1" ht="11.4" thickTop="1" thickBot="1" x14ac:dyDescent="0.25">
      <c r="A25" s="78">
        <v>1</v>
      </c>
      <c r="B25" s="78">
        <v>2</v>
      </c>
      <c r="C25" s="78">
        <v>3</v>
      </c>
      <c r="D25" s="78">
        <v>4</v>
      </c>
      <c r="E25" s="78">
        <v>5</v>
      </c>
      <c r="F25" s="78">
        <v>6</v>
      </c>
      <c r="G25" s="78">
        <v>7</v>
      </c>
      <c r="H25" s="78">
        <v>8</v>
      </c>
      <c r="I25" s="78">
        <v>9</v>
      </c>
      <c r="J25" s="78">
        <v>10</v>
      </c>
      <c r="K25" s="78">
        <v>11</v>
      </c>
      <c r="L25" s="78">
        <v>12</v>
      </c>
      <c r="M25" s="78">
        <v>13</v>
      </c>
      <c r="N25" s="347"/>
    </row>
    <row r="26" spans="1:14" s="21" customFormat="1" ht="12.6" thickTop="1" thickBot="1" x14ac:dyDescent="0.25">
      <c r="A26" s="68" t="s">
        <v>274</v>
      </c>
      <c r="B26" s="68" t="s">
        <v>144</v>
      </c>
      <c r="C26" s="324" t="s">
        <v>145</v>
      </c>
      <c r="D26" s="325">
        <v>0</v>
      </c>
      <c r="E26" s="325">
        <v>0</v>
      </c>
      <c r="F26" s="82">
        <v>0</v>
      </c>
      <c r="G26" s="82">
        <v>0</v>
      </c>
      <c r="H26" s="325">
        <v>0</v>
      </c>
      <c r="I26" s="325">
        <v>0</v>
      </c>
      <c r="J26" s="82">
        <v>0</v>
      </c>
      <c r="K26" s="326" t="s">
        <v>144</v>
      </c>
      <c r="L26" s="82" t="s">
        <v>47</v>
      </c>
      <c r="M26" s="327" t="s">
        <v>144</v>
      </c>
      <c r="N26" s="347"/>
    </row>
    <row r="27" spans="1:14" s="21" customFormat="1" ht="14.4" thickTop="1" thickBot="1" x14ac:dyDescent="0.25">
      <c r="A27" s="31" t="s">
        <v>275</v>
      </c>
      <c r="B27" s="31" t="s">
        <v>144</v>
      </c>
      <c r="C27" s="324" t="s">
        <v>147</v>
      </c>
      <c r="D27" s="325">
        <f>D28+D63</f>
        <v>0</v>
      </c>
      <c r="E27" s="325">
        <f t="shared" ref="E27:L27" si="0">E28+E63</f>
        <v>0</v>
      </c>
      <c r="F27" s="325">
        <f t="shared" si="0"/>
        <v>0</v>
      </c>
      <c r="G27" s="325">
        <f t="shared" si="0"/>
        <v>0</v>
      </c>
      <c r="H27" s="325">
        <f t="shared" si="0"/>
        <v>0</v>
      </c>
      <c r="I27" s="325">
        <f t="shared" si="0"/>
        <v>0</v>
      </c>
      <c r="J27" s="325">
        <f t="shared" si="0"/>
        <v>0</v>
      </c>
      <c r="K27" s="325">
        <f t="shared" si="0"/>
        <v>0</v>
      </c>
      <c r="L27" s="325">
        <f t="shared" si="0"/>
        <v>0</v>
      </c>
      <c r="M27" s="325">
        <f>M28+M63</f>
        <v>0</v>
      </c>
      <c r="N27" s="347"/>
    </row>
    <row r="28" spans="1:14" s="21" customFormat="1" ht="21.6" thickTop="1" thickBot="1" x14ac:dyDescent="0.25">
      <c r="A28" s="64" t="s">
        <v>276</v>
      </c>
      <c r="B28" s="68">
        <v>2000</v>
      </c>
      <c r="C28" s="128" t="s">
        <v>149</v>
      </c>
      <c r="D28" s="325">
        <f>D29+D34+D51+D54+D58+D62</f>
        <v>0</v>
      </c>
      <c r="E28" s="325">
        <f t="shared" ref="E28:M28" si="1">E29+E34+E51+E54+E58+E62</f>
        <v>0</v>
      </c>
      <c r="F28" s="325">
        <f t="shared" si="1"/>
        <v>0</v>
      </c>
      <c r="G28" s="325">
        <f t="shared" si="1"/>
        <v>0</v>
      </c>
      <c r="H28" s="325">
        <f t="shared" si="1"/>
        <v>0</v>
      </c>
      <c r="I28" s="325">
        <f t="shared" si="1"/>
        <v>0</v>
      </c>
      <c r="J28" s="325">
        <f t="shared" si="1"/>
        <v>0</v>
      </c>
      <c r="K28" s="325">
        <f t="shared" si="1"/>
        <v>0</v>
      </c>
      <c r="L28" s="325">
        <f t="shared" si="1"/>
        <v>0</v>
      </c>
      <c r="M28" s="325">
        <f t="shared" si="1"/>
        <v>0</v>
      </c>
      <c r="N28" s="349"/>
    </row>
    <row r="29" spans="1:14" s="21" customFormat="1" ht="11.4" thickTop="1" thickBot="1" x14ac:dyDescent="0.25">
      <c r="A29" s="138" t="s">
        <v>161</v>
      </c>
      <c r="B29" s="64">
        <v>2100</v>
      </c>
      <c r="C29" s="128" t="s">
        <v>151</v>
      </c>
      <c r="D29" s="325">
        <f>D30+D33</f>
        <v>0</v>
      </c>
      <c r="E29" s="325">
        <f t="shared" ref="E29:M29" si="2">E30+E33</f>
        <v>0</v>
      </c>
      <c r="F29" s="325">
        <f t="shared" si="2"/>
        <v>0</v>
      </c>
      <c r="G29" s="325">
        <f t="shared" si="2"/>
        <v>0</v>
      </c>
      <c r="H29" s="325">
        <f t="shared" si="2"/>
        <v>0</v>
      </c>
      <c r="I29" s="325">
        <f t="shared" si="2"/>
        <v>0</v>
      </c>
      <c r="J29" s="325">
        <f t="shared" si="2"/>
        <v>0</v>
      </c>
      <c r="K29" s="325">
        <f t="shared" si="2"/>
        <v>0</v>
      </c>
      <c r="L29" s="325">
        <f t="shared" si="2"/>
        <v>0</v>
      </c>
      <c r="M29" s="325">
        <f t="shared" si="2"/>
        <v>0</v>
      </c>
      <c r="N29" s="347"/>
    </row>
    <row r="30" spans="1:14" s="21" customFormat="1" ht="11.4" thickTop="1" thickBot="1" x14ac:dyDescent="0.25">
      <c r="A30" s="134" t="s">
        <v>163</v>
      </c>
      <c r="B30" s="135">
        <v>2110</v>
      </c>
      <c r="C30" s="216" t="s">
        <v>153</v>
      </c>
      <c r="D30" s="350">
        <f>SUM(D31:D32)</f>
        <v>0</v>
      </c>
      <c r="E30" s="350">
        <f t="shared" ref="E30:L30" si="3">SUM(E31:E32)</f>
        <v>0</v>
      </c>
      <c r="F30" s="350">
        <f t="shared" si="3"/>
        <v>0</v>
      </c>
      <c r="G30" s="350">
        <f t="shared" si="3"/>
        <v>0</v>
      </c>
      <c r="H30" s="350">
        <f t="shared" si="3"/>
        <v>0</v>
      </c>
      <c r="I30" s="350">
        <f t="shared" si="3"/>
        <v>0</v>
      </c>
      <c r="J30" s="350">
        <f t="shared" si="3"/>
        <v>0</v>
      </c>
      <c r="K30" s="350">
        <f t="shared" si="3"/>
        <v>0</v>
      </c>
      <c r="L30" s="350">
        <f t="shared" si="3"/>
        <v>0</v>
      </c>
      <c r="M30" s="350">
        <f>SUM(M31:M32)</f>
        <v>0</v>
      </c>
      <c r="N30" s="347"/>
    </row>
    <row r="31" spans="1:14" s="21" customFormat="1" ht="11.4" thickTop="1" thickBot="1" x14ac:dyDescent="0.25">
      <c r="A31" s="136" t="s">
        <v>164</v>
      </c>
      <c r="B31" s="125">
        <v>2111</v>
      </c>
      <c r="C31" s="248" t="s">
        <v>155</v>
      </c>
      <c r="D31" s="81">
        <v>0</v>
      </c>
      <c r="E31" s="81">
        <v>0</v>
      </c>
      <c r="F31" s="81">
        <v>0</v>
      </c>
      <c r="G31" s="81">
        <v>0</v>
      </c>
      <c r="H31" s="81">
        <v>0</v>
      </c>
      <c r="I31" s="325">
        <f>SUM(J31:K31)</f>
        <v>0</v>
      </c>
      <c r="J31" s="81">
        <v>0</v>
      </c>
      <c r="K31" s="81">
        <v>0</v>
      </c>
      <c r="L31" s="81">
        <v>0</v>
      </c>
      <c r="M31" s="82">
        <f>I31</f>
        <v>0</v>
      </c>
      <c r="N31" s="347"/>
    </row>
    <row r="32" spans="1:14" s="21" customFormat="1" ht="11.4" thickTop="1" thickBot="1" x14ac:dyDescent="0.25">
      <c r="A32" s="136" t="s">
        <v>165</v>
      </c>
      <c r="B32" s="125">
        <v>2112</v>
      </c>
      <c r="C32" s="248" t="s">
        <v>157</v>
      </c>
      <c r="D32" s="81">
        <v>0</v>
      </c>
      <c r="E32" s="81">
        <v>0</v>
      </c>
      <c r="F32" s="81">
        <v>0</v>
      </c>
      <c r="G32" s="81">
        <v>0</v>
      </c>
      <c r="H32" s="81">
        <v>0</v>
      </c>
      <c r="I32" s="325">
        <f>SUM(J32:K32)</f>
        <v>0</v>
      </c>
      <c r="J32" s="81">
        <v>0</v>
      </c>
      <c r="K32" s="81">
        <v>0</v>
      </c>
      <c r="L32" s="81">
        <v>0</v>
      </c>
      <c r="M32" s="82">
        <f>I32</f>
        <v>0</v>
      </c>
      <c r="N32" s="347"/>
    </row>
    <row r="33" spans="1:14" s="21" customFormat="1" ht="12" thickTop="1" thickBot="1" x14ac:dyDescent="0.3">
      <c r="A33" s="137" t="s">
        <v>277</v>
      </c>
      <c r="B33" s="135">
        <v>2120</v>
      </c>
      <c r="C33" s="216" t="s">
        <v>160</v>
      </c>
      <c r="D33" s="351">
        <v>0</v>
      </c>
      <c r="E33" s="351">
        <v>0</v>
      </c>
      <c r="F33" s="351">
        <v>0</v>
      </c>
      <c r="G33" s="351">
        <v>0</v>
      </c>
      <c r="H33" s="351">
        <v>0</v>
      </c>
      <c r="I33" s="352">
        <f>SUM(J33:K33)</f>
        <v>0</v>
      </c>
      <c r="J33" s="351">
        <v>0</v>
      </c>
      <c r="K33" s="351">
        <v>0</v>
      </c>
      <c r="L33" s="351">
        <v>0</v>
      </c>
      <c r="M33" s="350">
        <f>I33</f>
        <v>0</v>
      </c>
      <c r="N33" s="347"/>
    </row>
    <row r="34" spans="1:14" s="21" customFormat="1" ht="12" thickTop="1" thickBot="1" x14ac:dyDescent="0.3">
      <c r="A34" s="138" t="s">
        <v>167</v>
      </c>
      <c r="B34" s="64">
        <v>2200</v>
      </c>
      <c r="C34" s="128" t="s">
        <v>162</v>
      </c>
      <c r="D34" s="352">
        <f>SUM(D35:D41)+D48</f>
        <v>0</v>
      </c>
      <c r="E34" s="352">
        <f t="shared" ref="E34:M34" si="4">SUM(E35:E41)+E48</f>
        <v>0</v>
      </c>
      <c r="F34" s="352">
        <f t="shared" si="4"/>
        <v>0</v>
      </c>
      <c r="G34" s="352">
        <f t="shared" si="4"/>
        <v>0</v>
      </c>
      <c r="H34" s="352">
        <f t="shared" si="4"/>
        <v>0</v>
      </c>
      <c r="I34" s="352">
        <f t="shared" si="4"/>
        <v>0</v>
      </c>
      <c r="J34" s="352">
        <f t="shared" si="4"/>
        <v>0</v>
      </c>
      <c r="K34" s="352">
        <f t="shared" si="4"/>
        <v>0</v>
      </c>
      <c r="L34" s="352">
        <f t="shared" si="4"/>
        <v>0</v>
      </c>
      <c r="M34" s="352">
        <f t="shared" si="4"/>
        <v>0</v>
      </c>
      <c r="N34" s="349"/>
    </row>
    <row r="35" spans="1:14" s="21" customFormat="1" ht="12" thickTop="1" thickBot="1" x14ac:dyDescent="0.3">
      <c r="A35" s="134" t="s">
        <v>168</v>
      </c>
      <c r="B35" s="135">
        <v>2210</v>
      </c>
      <c r="C35" s="135">
        <v>100</v>
      </c>
      <c r="D35" s="351">
        <v>0</v>
      </c>
      <c r="E35" s="351">
        <v>0</v>
      </c>
      <c r="F35" s="351">
        <v>0</v>
      </c>
      <c r="G35" s="351">
        <v>0</v>
      </c>
      <c r="H35" s="351">
        <v>0</v>
      </c>
      <c r="I35" s="352">
        <f t="shared" ref="I35:I40" si="5">SUM(J35:K35)</f>
        <v>0</v>
      </c>
      <c r="J35" s="351">
        <v>0</v>
      </c>
      <c r="K35" s="351">
        <v>0</v>
      </c>
      <c r="L35" s="351">
        <v>0</v>
      </c>
      <c r="M35" s="350">
        <f t="shared" ref="M35:M40" si="6">I35</f>
        <v>0</v>
      </c>
      <c r="N35" s="347"/>
    </row>
    <row r="36" spans="1:14" s="21" customFormat="1" ht="12" thickTop="1" thickBot="1" x14ac:dyDescent="0.3">
      <c r="A36" s="134" t="s">
        <v>169</v>
      </c>
      <c r="B36" s="135">
        <v>2220</v>
      </c>
      <c r="C36" s="135">
        <v>110</v>
      </c>
      <c r="D36" s="351">
        <v>0</v>
      </c>
      <c r="E36" s="351">
        <v>0</v>
      </c>
      <c r="F36" s="351">
        <v>0</v>
      </c>
      <c r="G36" s="351">
        <v>0</v>
      </c>
      <c r="H36" s="351">
        <v>0</v>
      </c>
      <c r="I36" s="352">
        <f t="shared" si="5"/>
        <v>0</v>
      </c>
      <c r="J36" s="351">
        <v>0</v>
      </c>
      <c r="K36" s="351">
        <v>0</v>
      </c>
      <c r="L36" s="351">
        <v>0</v>
      </c>
      <c r="M36" s="350">
        <f t="shared" si="6"/>
        <v>0</v>
      </c>
      <c r="N36" s="347"/>
    </row>
    <row r="37" spans="1:14" s="21" customFormat="1" ht="12" thickTop="1" thickBot="1" x14ac:dyDescent="0.3">
      <c r="A37" s="134" t="s">
        <v>170</v>
      </c>
      <c r="B37" s="135">
        <v>2230</v>
      </c>
      <c r="C37" s="135">
        <v>120</v>
      </c>
      <c r="D37" s="351">
        <v>0</v>
      </c>
      <c r="E37" s="351">
        <v>0</v>
      </c>
      <c r="F37" s="351">
        <v>0</v>
      </c>
      <c r="G37" s="351">
        <v>0</v>
      </c>
      <c r="H37" s="351">
        <v>0</v>
      </c>
      <c r="I37" s="352">
        <f t="shared" si="5"/>
        <v>0</v>
      </c>
      <c r="J37" s="351">
        <v>0</v>
      </c>
      <c r="K37" s="351">
        <v>0</v>
      </c>
      <c r="L37" s="351">
        <v>0</v>
      </c>
      <c r="M37" s="350">
        <f t="shared" si="6"/>
        <v>0</v>
      </c>
      <c r="N37" s="347"/>
    </row>
    <row r="38" spans="1:14" s="21" customFormat="1" ht="12" thickTop="1" thickBot="1" x14ac:dyDescent="0.3">
      <c r="A38" s="134" t="s">
        <v>171</v>
      </c>
      <c r="B38" s="135">
        <v>2240</v>
      </c>
      <c r="C38" s="135">
        <v>130</v>
      </c>
      <c r="D38" s="351">
        <v>0</v>
      </c>
      <c r="E38" s="351">
        <v>0</v>
      </c>
      <c r="F38" s="351">
        <v>0</v>
      </c>
      <c r="G38" s="351">
        <v>0</v>
      </c>
      <c r="H38" s="351">
        <v>0</v>
      </c>
      <c r="I38" s="352">
        <f t="shared" si="5"/>
        <v>0</v>
      </c>
      <c r="J38" s="351">
        <v>0</v>
      </c>
      <c r="K38" s="351">
        <v>0</v>
      </c>
      <c r="L38" s="351">
        <v>0</v>
      </c>
      <c r="M38" s="350">
        <f t="shared" si="6"/>
        <v>0</v>
      </c>
      <c r="N38" s="347"/>
    </row>
    <row r="39" spans="1:14" s="21" customFormat="1" ht="12.75" customHeight="1" thickTop="1" thickBot="1" x14ac:dyDescent="0.3">
      <c r="A39" s="134" t="s">
        <v>172</v>
      </c>
      <c r="B39" s="135">
        <v>2250</v>
      </c>
      <c r="C39" s="135">
        <v>140</v>
      </c>
      <c r="D39" s="351">
        <v>0</v>
      </c>
      <c r="E39" s="351">
        <v>0</v>
      </c>
      <c r="F39" s="351">
        <v>0</v>
      </c>
      <c r="G39" s="351">
        <v>0</v>
      </c>
      <c r="H39" s="351">
        <v>0</v>
      </c>
      <c r="I39" s="352">
        <f t="shared" si="5"/>
        <v>0</v>
      </c>
      <c r="J39" s="351">
        <v>0</v>
      </c>
      <c r="K39" s="351">
        <v>0</v>
      </c>
      <c r="L39" s="351">
        <v>0</v>
      </c>
      <c r="M39" s="350">
        <f t="shared" si="6"/>
        <v>0</v>
      </c>
      <c r="N39" s="349"/>
    </row>
    <row r="40" spans="1:14" s="21" customFormat="1" ht="12" thickTop="1" thickBot="1" x14ac:dyDescent="0.3">
      <c r="A40" s="137" t="s">
        <v>173</v>
      </c>
      <c r="B40" s="135">
        <v>2260</v>
      </c>
      <c r="C40" s="135">
        <v>150</v>
      </c>
      <c r="D40" s="351">
        <v>0</v>
      </c>
      <c r="E40" s="351">
        <v>0</v>
      </c>
      <c r="F40" s="351">
        <v>0</v>
      </c>
      <c r="G40" s="351">
        <v>0</v>
      </c>
      <c r="H40" s="351">
        <v>0</v>
      </c>
      <c r="I40" s="352">
        <f t="shared" si="5"/>
        <v>0</v>
      </c>
      <c r="J40" s="351">
        <v>0</v>
      </c>
      <c r="K40" s="351">
        <v>0</v>
      </c>
      <c r="L40" s="351">
        <v>0</v>
      </c>
      <c r="M40" s="350">
        <f t="shared" si="6"/>
        <v>0</v>
      </c>
    </row>
    <row r="41" spans="1:14" s="21" customFormat="1" ht="11.4" thickTop="1" thickBot="1" x14ac:dyDescent="0.25">
      <c r="A41" s="137" t="s">
        <v>278</v>
      </c>
      <c r="B41" s="135">
        <v>2270</v>
      </c>
      <c r="C41" s="135">
        <v>160</v>
      </c>
      <c r="D41" s="350">
        <f t="shared" ref="D41:M41" si="7">SUM(D42:D47)</f>
        <v>0</v>
      </c>
      <c r="E41" s="350">
        <f t="shared" si="7"/>
        <v>0</v>
      </c>
      <c r="F41" s="350">
        <f t="shared" si="7"/>
        <v>0</v>
      </c>
      <c r="G41" s="350">
        <f t="shared" si="7"/>
        <v>0</v>
      </c>
      <c r="H41" s="350">
        <f t="shared" si="7"/>
        <v>0</v>
      </c>
      <c r="I41" s="350">
        <f t="shared" si="7"/>
        <v>0</v>
      </c>
      <c r="J41" s="350">
        <f t="shared" si="7"/>
        <v>0</v>
      </c>
      <c r="K41" s="350">
        <f t="shared" si="7"/>
        <v>0</v>
      </c>
      <c r="L41" s="350">
        <f t="shared" si="7"/>
        <v>0</v>
      </c>
      <c r="M41" s="350">
        <f t="shared" si="7"/>
        <v>0</v>
      </c>
    </row>
    <row r="42" spans="1:14" s="21" customFormat="1" ht="11.4" thickTop="1" thickBot="1" x14ac:dyDescent="0.25">
      <c r="A42" s="136" t="s">
        <v>175</v>
      </c>
      <c r="B42" s="125">
        <v>2271</v>
      </c>
      <c r="C42" s="125">
        <v>170</v>
      </c>
      <c r="D42" s="81">
        <v>0</v>
      </c>
      <c r="E42" s="81">
        <v>0</v>
      </c>
      <c r="F42" s="81">
        <v>0</v>
      </c>
      <c r="G42" s="81">
        <v>0</v>
      </c>
      <c r="H42" s="81">
        <v>0</v>
      </c>
      <c r="I42" s="82">
        <f t="shared" ref="I42:I47" si="8">SUM(J42:K42)</f>
        <v>0</v>
      </c>
      <c r="J42" s="81">
        <v>0</v>
      </c>
      <c r="K42" s="81">
        <v>0</v>
      </c>
      <c r="L42" s="81">
        <v>0</v>
      </c>
      <c r="M42" s="82">
        <f t="shared" ref="M42:M47" si="9">I42</f>
        <v>0</v>
      </c>
    </row>
    <row r="43" spans="1:14" s="21" customFormat="1" ht="11.4" thickTop="1" thickBot="1" x14ac:dyDescent="0.25">
      <c r="A43" s="136" t="s">
        <v>176</v>
      </c>
      <c r="B43" s="125">
        <v>2272</v>
      </c>
      <c r="C43" s="125">
        <v>180</v>
      </c>
      <c r="D43" s="81">
        <v>0</v>
      </c>
      <c r="E43" s="81">
        <v>0</v>
      </c>
      <c r="F43" s="81">
        <v>0</v>
      </c>
      <c r="G43" s="81">
        <v>0</v>
      </c>
      <c r="H43" s="81">
        <v>0</v>
      </c>
      <c r="I43" s="82">
        <f t="shared" si="8"/>
        <v>0</v>
      </c>
      <c r="J43" s="81">
        <v>0</v>
      </c>
      <c r="K43" s="81">
        <v>0</v>
      </c>
      <c r="L43" s="81">
        <v>0</v>
      </c>
      <c r="M43" s="82">
        <f t="shared" si="9"/>
        <v>0</v>
      </c>
    </row>
    <row r="44" spans="1:14" s="21" customFormat="1" ht="11.4" thickTop="1" thickBot="1" x14ac:dyDescent="0.25">
      <c r="A44" s="136" t="s">
        <v>177</v>
      </c>
      <c r="B44" s="125">
        <v>2273</v>
      </c>
      <c r="C44" s="125">
        <v>190</v>
      </c>
      <c r="D44" s="81">
        <v>0</v>
      </c>
      <c r="E44" s="81">
        <v>0</v>
      </c>
      <c r="F44" s="81">
        <v>0</v>
      </c>
      <c r="G44" s="81">
        <v>0</v>
      </c>
      <c r="H44" s="81">
        <v>0</v>
      </c>
      <c r="I44" s="82">
        <f t="shared" si="8"/>
        <v>0</v>
      </c>
      <c r="J44" s="81">
        <v>0</v>
      </c>
      <c r="K44" s="81">
        <v>0</v>
      </c>
      <c r="L44" s="81">
        <v>0</v>
      </c>
      <c r="M44" s="82">
        <f t="shared" si="9"/>
        <v>0</v>
      </c>
    </row>
    <row r="45" spans="1:14" s="21" customFormat="1" ht="11.4" thickTop="1" thickBot="1" x14ac:dyDescent="0.25">
      <c r="A45" s="136" t="s">
        <v>178</v>
      </c>
      <c r="B45" s="125">
        <v>2274</v>
      </c>
      <c r="C45" s="125">
        <v>200</v>
      </c>
      <c r="D45" s="81">
        <v>0</v>
      </c>
      <c r="E45" s="81">
        <v>0</v>
      </c>
      <c r="F45" s="81">
        <v>0</v>
      </c>
      <c r="G45" s="81">
        <v>0</v>
      </c>
      <c r="H45" s="81">
        <v>0</v>
      </c>
      <c r="I45" s="82">
        <f t="shared" si="8"/>
        <v>0</v>
      </c>
      <c r="J45" s="81">
        <v>0</v>
      </c>
      <c r="K45" s="81">
        <v>0</v>
      </c>
      <c r="L45" s="81">
        <v>0</v>
      </c>
      <c r="M45" s="82">
        <f t="shared" si="9"/>
        <v>0</v>
      </c>
    </row>
    <row r="46" spans="1:14" s="21" customFormat="1" ht="11.4" thickTop="1" thickBot="1" x14ac:dyDescent="0.25">
      <c r="A46" s="136" t="s">
        <v>179</v>
      </c>
      <c r="B46" s="125">
        <v>2275</v>
      </c>
      <c r="C46" s="125">
        <v>210</v>
      </c>
      <c r="D46" s="81">
        <v>0</v>
      </c>
      <c r="E46" s="81">
        <v>0</v>
      </c>
      <c r="F46" s="81">
        <v>0</v>
      </c>
      <c r="G46" s="81">
        <v>0</v>
      </c>
      <c r="H46" s="81">
        <v>0</v>
      </c>
      <c r="I46" s="82">
        <f t="shared" si="8"/>
        <v>0</v>
      </c>
      <c r="J46" s="81">
        <v>0</v>
      </c>
      <c r="K46" s="81">
        <v>0</v>
      </c>
      <c r="L46" s="81">
        <v>0</v>
      </c>
      <c r="M46" s="82">
        <f t="shared" si="9"/>
        <v>0</v>
      </c>
    </row>
    <row r="47" spans="1:14" s="21" customFormat="1" ht="11.4" thickTop="1" thickBot="1" x14ac:dyDescent="0.25">
      <c r="A47" s="136" t="s">
        <v>180</v>
      </c>
      <c r="B47" s="125">
        <v>2276</v>
      </c>
      <c r="C47" s="125">
        <v>220</v>
      </c>
      <c r="D47" s="81">
        <v>0</v>
      </c>
      <c r="E47" s="81">
        <v>0</v>
      </c>
      <c r="F47" s="81">
        <v>0</v>
      </c>
      <c r="G47" s="81">
        <v>0</v>
      </c>
      <c r="H47" s="81">
        <v>0</v>
      </c>
      <c r="I47" s="82">
        <f t="shared" si="8"/>
        <v>0</v>
      </c>
      <c r="J47" s="81">
        <v>0</v>
      </c>
      <c r="K47" s="81">
        <v>0</v>
      </c>
      <c r="L47" s="81">
        <v>0</v>
      </c>
      <c r="M47" s="82">
        <f t="shared" si="9"/>
        <v>0</v>
      </c>
    </row>
    <row r="48" spans="1:14" s="21" customFormat="1" ht="13.5" customHeight="1" thickTop="1" thickBot="1" x14ac:dyDescent="0.25">
      <c r="A48" s="137" t="s">
        <v>181</v>
      </c>
      <c r="B48" s="135">
        <v>2280</v>
      </c>
      <c r="C48" s="135">
        <v>230</v>
      </c>
      <c r="D48" s="350">
        <f>SUM(D49:D50)</f>
        <v>0</v>
      </c>
      <c r="E48" s="350">
        <f t="shared" ref="E48:M48" si="10">SUM(E49:E50)</f>
        <v>0</v>
      </c>
      <c r="F48" s="350">
        <f t="shared" si="10"/>
        <v>0</v>
      </c>
      <c r="G48" s="350">
        <f t="shared" si="10"/>
        <v>0</v>
      </c>
      <c r="H48" s="350">
        <f t="shared" si="10"/>
        <v>0</v>
      </c>
      <c r="I48" s="350">
        <f t="shared" si="10"/>
        <v>0</v>
      </c>
      <c r="J48" s="350">
        <f t="shared" si="10"/>
        <v>0</v>
      </c>
      <c r="K48" s="350">
        <f t="shared" si="10"/>
        <v>0</v>
      </c>
      <c r="L48" s="350">
        <f t="shared" si="10"/>
        <v>0</v>
      </c>
      <c r="M48" s="350">
        <f t="shared" si="10"/>
        <v>0</v>
      </c>
    </row>
    <row r="49" spans="1:14" s="21" customFormat="1" ht="13.5" customHeight="1" thickTop="1" thickBot="1" x14ac:dyDescent="0.25">
      <c r="A49" s="139" t="s">
        <v>182</v>
      </c>
      <c r="B49" s="125">
        <v>2281</v>
      </c>
      <c r="C49" s="125">
        <v>240</v>
      </c>
      <c r="D49" s="81">
        <v>0</v>
      </c>
      <c r="E49" s="81">
        <v>0</v>
      </c>
      <c r="F49" s="81">
        <v>0</v>
      </c>
      <c r="G49" s="81">
        <v>0</v>
      </c>
      <c r="H49" s="81">
        <v>0</v>
      </c>
      <c r="I49" s="82">
        <f>SUM(J49:K49)</f>
        <v>0</v>
      </c>
      <c r="J49" s="81">
        <v>0</v>
      </c>
      <c r="K49" s="81">
        <v>0</v>
      </c>
      <c r="L49" s="81">
        <v>0</v>
      </c>
      <c r="M49" s="81">
        <f>I49</f>
        <v>0</v>
      </c>
    </row>
    <row r="50" spans="1:14" s="21" customFormat="1" ht="13.5" customHeight="1" thickTop="1" thickBot="1" x14ac:dyDescent="0.25">
      <c r="A50" s="139" t="s">
        <v>183</v>
      </c>
      <c r="B50" s="125">
        <v>2282</v>
      </c>
      <c r="C50" s="125">
        <v>250</v>
      </c>
      <c r="D50" s="81">
        <v>0</v>
      </c>
      <c r="E50" s="81">
        <v>0</v>
      </c>
      <c r="F50" s="81">
        <v>0</v>
      </c>
      <c r="G50" s="81">
        <v>0</v>
      </c>
      <c r="H50" s="81">
        <v>0</v>
      </c>
      <c r="I50" s="82">
        <f>SUM(J50:K50)</f>
        <v>0</v>
      </c>
      <c r="J50" s="81">
        <v>0</v>
      </c>
      <c r="K50" s="81">
        <v>0</v>
      </c>
      <c r="L50" s="81">
        <v>0</v>
      </c>
      <c r="M50" s="81">
        <f>I50</f>
        <v>0</v>
      </c>
    </row>
    <row r="51" spans="1:14" s="21" customFormat="1" ht="11.4" thickTop="1" thickBot="1" x14ac:dyDescent="0.25">
      <c r="A51" s="133" t="s">
        <v>279</v>
      </c>
      <c r="B51" s="64">
        <v>2400</v>
      </c>
      <c r="C51" s="64">
        <v>260</v>
      </c>
      <c r="D51" s="325">
        <f>SUM(D52:D53)</f>
        <v>0</v>
      </c>
      <c r="E51" s="325">
        <f t="shared" ref="E51:M51" si="11">SUM(E52:E53)</f>
        <v>0</v>
      </c>
      <c r="F51" s="325">
        <f t="shared" si="11"/>
        <v>0</v>
      </c>
      <c r="G51" s="325">
        <f t="shared" si="11"/>
        <v>0</v>
      </c>
      <c r="H51" s="325">
        <f t="shared" si="11"/>
        <v>0</v>
      </c>
      <c r="I51" s="325">
        <f t="shared" si="11"/>
        <v>0</v>
      </c>
      <c r="J51" s="325">
        <f t="shared" si="11"/>
        <v>0</v>
      </c>
      <c r="K51" s="325">
        <f t="shared" si="11"/>
        <v>0</v>
      </c>
      <c r="L51" s="325">
        <f t="shared" si="11"/>
        <v>0</v>
      </c>
      <c r="M51" s="325">
        <f t="shared" si="11"/>
        <v>0</v>
      </c>
    </row>
    <row r="52" spans="1:14" s="21" customFormat="1" ht="12" thickTop="1" thickBot="1" x14ac:dyDescent="0.3">
      <c r="A52" s="134" t="s">
        <v>185</v>
      </c>
      <c r="B52" s="135">
        <v>2410</v>
      </c>
      <c r="C52" s="135">
        <v>270</v>
      </c>
      <c r="D52" s="351">
        <v>0</v>
      </c>
      <c r="E52" s="351">
        <v>0</v>
      </c>
      <c r="F52" s="351">
        <v>0</v>
      </c>
      <c r="G52" s="351">
        <v>0</v>
      </c>
      <c r="H52" s="351">
        <v>0</v>
      </c>
      <c r="I52" s="352">
        <f>SUM(J52:K52)</f>
        <v>0</v>
      </c>
      <c r="J52" s="351">
        <v>0</v>
      </c>
      <c r="K52" s="351">
        <v>0</v>
      </c>
      <c r="L52" s="351">
        <v>0</v>
      </c>
      <c r="M52" s="350">
        <f>I52</f>
        <v>0</v>
      </c>
    </row>
    <row r="53" spans="1:14" s="21" customFormat="1" ht="12" thickTop="1" thickBot="1" x14ac:dyDescent="0.3">
      <c r="A53" s="134" t="s">
        <v>186</v>
      </c>
      <c r="B53" s="135">
        <v>2420</v>
      </c>
      <c r="C53" s="135">
        <v>280</v>
      </c>
      <c r="D53" s="353">
        <v>0</v>
      </c>
      <c r="E53" s="353">
        <v>0</v>
      </c>
      <c r="F53" s="353">
        <v>0</v>
      </c>
      <c r="G53" s="353">
        <v>0</v>
      </c>
      <c r="H53" s="353">
        <v>0</v>
      </c>
      <c r="I53" s="352">
        <f>SUM(J53:K53)</f>
        <v>0</v>
      </c>
      <c r="J53" s="353">
        <v>0</v>
      </c>
      <c r="K53" s="353">
        <v>0</v>
      </c>
      <c r="L53" s="353">
        <v>0</v>
      </c>
      <c r="M53" s="350">
        <f>I53</f>
        <v>0</v>
      </c>
    </row>
    <row r="54" spans="1:14" s="21" customFormat="1" ht="11.4" thickTop="1" thickBot="1" x14ac:dyDescent="0.25">
      <c r="A54" s="133" t="s">
        <v>187</v>
      </c>
      <c r="B54" s="64">
        <v>2600</v>
      </c>
      <c r="C54" s="64">
        <v>290</v>
      </c>
      <c r="D54" s="325">
        <f>SUM(D55:D57)</f>
        <v>0</v>
      </c>
      <c r="E54" s="325">
        <f t="shared" ref="E54:M54" si="12">SUM(E55:E57)</f>
        <v>0</v>
      </c>
      <c r="F54" s="325">
        <f t="shared" si="12"/>
        <v>0</v>
      </c>
      <c r="G54" s="325">
        <f t="shared" si="12"/>
        <v>0</v>
      </c>
      <c r="H54" s="325">
        <f t="shared" si="12"/>
        <v>0</v>
      </c>
      <c r="I54" s="325">
        <f t="shared" si="12"/>
        <v>0</v>
      </c>
      <c r="J54" s="325">
        <f t="shared" si="12"/>
        <v>0</v>
      </c>
      <c r="K54" s="325">
        <f t="shared" si="12"/>
        <v>0</v>
      </c>
      <c r="L54" s="325">
        <f t="shared" si="12"/>
        <v>0</v>
      </c>
      <c r="M54" s="325">
        <f t="shared" si="12"/>
        <v>0</v>
      </c>
    </row>
    <row r="55" spans="1:14" s="21" customFormat="1" ht="12" thickTop="1" thickBot="1" x14ac:dyDescent="0.3">
      <c r="A55" s="137" t="s">
        <v>188</v>
      </c>
      <c r="B55" s="135">
        <v>2610</v>
      </c>
      <c r="C55" s="135">
        <v>300</v>
      </c>
      <c r="D55" s="351">
        <v>0</v>
      </c>
      <c r="E55" s="351">
        <v>0</v>
      </c>
      <c r="F55" s="351">
        <v>0</v>
      </c>
      <c r="G55" s="351">
        <v>0</v>
      </c>
      <c r="H55" s="351">
        <v>0</v>
      </c>
      <c r="I55" s="352">
        <f>SUM(J55:K55)</f>
        <v>0</v>
      </c>
      <c r="J55" s="351">
        <v>0</v>
      </c>
      <c r="K55" s="351">
        <v>0</v>
      </c>
      <c r="L55" s="351">
        <v>0</v>
      </c>
      <c r="M55" s="350">
        <f>I55</f>
        <v>0</v>
      </c>
    </row>
    <row r="56" spans="1:14" s="21" customFormat="1" ht="12" thickTop="1" thickBot="1" x14ac:dyDescent="0.3">
      <c r="A56" s="137" t="s">
        <v>189</v>
      </c>
      <c r="B56" s="135">
        <v>2620</v>
      </c>
      <c r="C56" s="135">
        <v>310</v>
      </c>
      <c r="D56" s="351">
        <v>0</v>
      </c>
      <c r="E56" s="351">
        <v>0</v>
      </c>
      <c r="F56" s="351">
        <v>0</v>
      </c>
      <c r="G56" s="351">
        <v>0</v>
      </c>
      <c r="H56" s="351">
        <v>0</v>
      </c>
      <c r="I56" s="352">
        <f>SUM(J56:K56)</f>
        <v>0</v>
      </c>
      <c r="J56" s="351">
        <v>0</v>
      </c>
      <c r="K56" s="351">
        <v>0</v>
      </c>
      <c r="L56" s="351">
        <v>0</v>
      </c>
      <c r="M56" s="350">
        <f>I56</f>
        <v>0</v>
      </c>
    </row>
    <row r="57" spans="1:14" s="21" customFormat="1" ht="12" thickTop="1" thickBot="1" x14ac:dyDescent="0.3">
      <c r="A57" s="134" t="s">
        <v>190</v>
      </c>
      <c r="B57" s="135">
        <v>2630</v>
      </c>
      <c r="C57" s="135">
        <v>320</v>
      </c>
      <c r="D57" s="351">
        <v>0</v>
      </c>
      <c r="E57" s="351">
        <v>0</v>
      </c>
      <c r="F57" s="351">
        <v>0</v>
      </c>
      <c r="G57" s="351">
        <v>0</v>
      </c>
      <c r="H57" s="351">
        <v>0</v>
      </c>
      <c r="I57" s="352">
        <f>SUM(J57:K57)</f>
        <v>0</v>
      </c>
      <c r="J57" s="351">
        <v>0</v>
      </c>
      <c r="K57" s="351">
        <v>0</v>
      </c>
      <c r="L57" s="351">
        <v>0</v>
      </c>
      <c r="M57" s="350">
        <f>I57</f>
        <v>0</v>
      </c>
    </row>
    <row r="58" spans="1:14" s="21" customFormat="1" ht="11.4" thickTop="1" thickBot="1" x14ac:dyDescent="0.25">
      <c r="A58" s="138" t="s">
        <v>191</v>
      </c>
      <c r="B58" s="64">
        <v>2700</v>
      </c>
      <c r="C58" s="64">
        <v>330</v>
      </c>
      <c r="D58" s="325">
        <f>SUM(D59:D61)</f>
        <v>0</v>
      </c>
      <c r="E58" s="325">
        <f t="shared" ref="E58:M58" si="13">SUM(E59:E61)</f>
        <v>0</v>
      </c>
      <c r="F58" s="325">
        <f t="shared" si="13"/>
        <v>0</v>
      </c>
      <c r="G58" s="325">
        <f t="shared" si="13"/>
        <v>0</v>
      </c>
      <c r="H58" s="325">
        <f t="shared" si="13"/>
        <v>0</v>
      </c>
      <c r="I58" s="325">
        <f t="shared" si="13"/>
        <v>0</v>
      </c>
      <c r="J58" s="325">
        <f t="shared" si="13"/>
        <v>0</v>
      </c>
      <c r="K58" s="325">
        <f t="shared" si="13"/>
        <v>0</v>
      </c>
      <c r="L58" s="325">
        <f t="shared" si="13"/>
        <v>0</v>
      </c>
      <c r="M58" s="325">
        <f t="shared" si="13"/>
        <v>0</v>
      </c>
    </row>
    <row r="59" spans="1:14" s="21" customFormat="1" ht="12" thickTop="1" thickBot="1" x14ac:dyDescent="0.3">
      <c r="A59" s="137" t="s">
        <v>192</v>
      </c>
      <c r="B59" s="135">
        <v>2710</v>
      </c>
      <c r="C59" s="135">
        <v>340</v>
      </c>
      <c r="D59" s="351">
        <v>0</v>
      </c>
      <c r="E59" s="351">
        <v>0</v>
      </c>
      <c r="F59" s="351">
        <v>0</v>
      </c>
      <c r="G59" s="351">
        <v>0</v>
      </c>
      <c r="H59" s="351">
        <v>0</v>
      </c>
      <c r="I59" s="352">
        <f>SUM(J59:K59)</f>
        <v>0</v>
      </c>
      <c r="J59" s="351">
        <v>0</v>
      </c>
      <c r="K59" s="351">
        <v>0</v>
      </c>
      <c r="L59" s="351">
        <v>0</v>
      </c>
      <c r="M59" s="350">
        <f>I59</f>
        <v>0</v>
      </c>
      <c r="N59" s="354"/>
    </row>
    <row r="60" spans="1:14" s="21" customFormat="1" ht="12" thickTop="1" thickBot="1" x14ac:dyDescent="0.3">
      <c r="A60" s="137" t="s">
        <v>193</v>
      </c>
      <c r="B60" s="135">
        <v>2720</v>
      </c>
      <c r="C60" s="135">
        <v>350</v>
      </c>
      <c r="D60" s="351">
        <v>0</v>
      </c>
      <c r="E60" s="351">
        <v>0</v>
      </c>
      <c r="F60" s="351">
        <v>0</v>
      </c>
      <c r="G60" s="351">
        <v>0</v>
      </c>
      <c r="H60" s="351">
        <v>0</v>
      </c>
      <c r="I60" s="352">
        <f>SUM(J60:K60)</f>
        <v>0</v>
      </c>
      <c r="J60" s="351">
        <v>0</v>
      </c>
      <c r="K60" s="351">
        <v>0</v>
      </c>
      <c r="L60" s="351">
        <v>0</v>
      </c>
      <c r="M60" s="350">
        <f>I60</f>
        <v>0</v>
      </c>
    </row>
    <row r="61" spans="1:14" s="21" customFormat="1" ht="12" thickTop="1" thickBot="1" x14ac:dyDescent="0.3">
      <c r="A61" s="137" t="s">
        <v>194</v>
      </c>
      <c r="B61" s="135">
        <v>2730</v>
      </c>
      <c r="C61" s="135">
        <v>360</v>
      </c>
      <c r="D61" s="351">
        <v>0</v>
      </c>
      <c r="E61" s="351">
        <v>0</v>
      </c>
      <c r="F61" s="351">
        <v>0</v>
      </c>
      <c r="G61" s="351">
        <v>0</v>
      </c>
      <c r="H61" s="351">
        <v>0</v>
      </c>
      <c r="I61" s="352">
        <f>SUM(J61:K61)</f>
        <v>0</v>
      </c>
      <c r="J61" s="351">
        <v>0</v>
      </c>
      <c r="K61" s="351">
        <v>0</v>
      </c>
      <c r="L61" s="351">
        <v>0</v>
      </c>
      <c r="M61" s="350">
        <f>I61</f>
        <v>0</v>
      </c>
      <c r="N61" s="114"/>
    </row>
    <row r="62" spans="1:14" s="21" customFormat="1" ht="11.4" thickTop="1" thickBot="1" x14ac:dyDescent="0.25">
      <c r="A62" s="138" t="s">
        <v>195</v>
      </c>
      <c r="B62" s="64">
        <v>2800</v>
      </c>
      <c r="C62" s="64">
        <v>370</v>
      </c>
      <c r="D62" s="351">
        <v>0</v>
      </c>
      <c r="E62" s="351">
        <v>0</v>
      </c>
      <c r="F62" s="351">
        <v>0</v>
      </c>
      <c r="G62" s="351">
        <v>0</v>
      </c>
      <c r="H62" s="351">
        <v>0</v>
      </c>
      <c r="I62" s="325">
        <f>SUM(J62:K62)</f>
        <v>0</v>
      </c>
      <c r="J62" s="348">
        <v>0</v>
      </c>
      <c r="K62" s="348">
        <v>0</v>
      </c>
      <c r="L62" s="348">
        <v>0</v>
      </c>
      <c r="M62" s="325">
        <f>I62</f>
        <v>0</v>
      </c>
    </row>
    <row r="63" spans="1:14" s="21" customFormat="1" ht="12.6" thickTop="1" thickBot="1" x14ac:dyDescent="0.25">
      <c r="A63" s="68" t="s">
        <v>280</v>
      </c>
      <c r="B63" s="68">
        <v>3000</v>
      </c>
      <c r="C63" s="68">
        <v>380</v>
      </c>
      <c r="D63" s="350">
        <f>D64+D78</f>
        <v>0</v>
      </c>
      <c r="E63" s="350">
        <f t="shared" ref="E63:M63" si="14">E64+E78</f>
        <v>0</v>
      </c>
      <c r="F63" s="350">
        <f t="shared" si="14"/>
        <v>0</v>
      </c>
      <c r="G63" s="350">
        <f t="shared" si="14"/>
        <v>0</v>
      </c>
      <c r="H63" s="350">
        <f t="shared" si="14"/>
        <v>0</v>
      </c>
      <c r="I63" s="350">
        <f t="shared" si="14"/>
        <v>0</v>
      </c>
      <c r="J63" s="350">
        <f t="shared" si="14"/>
        <v>0</v>
      </c>
      <c r="K63" s="350">
        <f t="shared" si="14"/>
        <v>0</v>
      </c>
      <c r="L63" s="350">
        <f t="shared" si="14"/>
        <v>0</v>
      </c>
      <c r="M63" s="350">
        <f t="shared" si="14"/>
        <v>0</v>
      </c>
    </row>
    <row r="64" spans="1:14" s="21" customFormat="1" ht="11.25" customHeight="1" thickTop="1" thickBot="1" x14ac:dyDescent="0.25">
      <c r="A64" s="133" t="s">
        <v>281</v>
      </c>
      <c r="B64" s="64">
        <v>3100</v>
      </c>
      <c r="C64" s="64">
        <v>390</v>
      </c>
      <c r="D64" s="350">
        <f>D65+D66+D69+D72+D76+D77</f>
        <v>0</v>
      </c>
      <c r="E64" s="350">
        <f t="shared" ref="E64:M64" si="15">E65+E66+E69+E72+E76+E77</f>
        <v>0</v>
      </c>
      <c r="F64" s="350">
        <f t="shared" si="15"/>
        <v>0</v>
      </c>
      <c r="G64" s="350">
        <f t="shared" si="15"/>
        <v>0</v>
      </c>
      <c r="H64" s="350">
        <f t="shared" si="15"/>
        <v>0</v>
      </c>
      <c r="I64" s="350">
        <f t="shared" si="15"/>
        <v>0</v>
      </c>
      <c r="J64" s="350">
        <f t="shared" si="15"/>
        <v>0</v>
      </c>
      <c r="K64" s="350">
        <f t="shared" si="15"/>
        <v>0</v>
      </c>
      <c r="L64" s="350">
        <f t="shared" si="15"/>
        <v>0</v>
      </c>
      <c r="M64" s="350">
        <f t="shared" si="15"/>
        <v>0</v>
      </c>
    </row>
    <row r="65" spans="1:13" s="21" customFormat="1" ht="11.4" thickTop="1" thickBot="1" x14ac:dyDescent="0.25">
      <c r="A65" s="137" t="s">
        <v>198</v>
      </c>
      <c r="B65" s="135">
        <v>3110</v>
      </c>
      <c r="C65" s="135">
        <v>400</v>
      </c>
      <c r="D65" s="351">
        <v>0</v>
      </c>
      <c r="E65" s="351">
        <v>0</v>
      </c>
      <c r="F65" s="351">
        <v>0</v>
      </c>
      <c r="G65" s="351">
        <v>0</v>
      </c>
      <c r="H65" s="351">
        <v>0</v>
      </c>
      <c r="I65" s="325">
        <f>SUM(J65:K65)</f>
        <v>0</v>
      </c>
      <c r="J65" s="351">
        <v>0</v>
      </c>
      <c r="K65" s="351">
        <v>0</v>
      </c>
      <c r="L65" s="351">
        <v>0</v>
      </c>
      <c r="M65" s="325">
        <f>I65</f>
        <v>0</v>
      </c>
    </row>
    <row r="66" spans="1:13" s="21" customFormat="1" ht="11.4" thickTop="1" thickBot="1" x14ac:dyDescent="0.25">
      <c r="A66" s="134" t="s">
        <v>199</v>
      </c>
      <c r="B66" s="135">
        <v>3120</v>
      </c>
      <c r="C66" s="135">
        <v>410</v>
      </c>
      <c r="D66" s="350">
        <f>SUM(D67:D68)</f>
        <v>0</v>
      </c>
      <c r="E66" s="350">
        <f t="shared" ref="E66:M66" si="16">SUM(E67:E68)</f>
        <v>0</v>
      </c>
      <c r="F66" s="350">
        <f t="shared" si="16"/>
        <v>0</v>
      </c>
      <c r="G66" s="350">
        <f t="shared" si="16"/>
        <v>0</v>
      </c>
      <c r="H66" s="350">
        <f t="shared" si="16"/>
        <v>0</v>
      </c>
      <c r="I66" s="350">
        <f t="shared" si="16"/>
        <v>0</v>
      </c>
      <c r="J66" s="350">
        <f t="shared" si="16"/>
        <v>0</v>
      </c>
      <c r="K66" s="350">
        <f t="shared" si="16"/>
        <v>0</v>
      </c>
      <c r="L66" s="350">
        <f t="shared" si="16"/>
        <v>0</v>
      </c>
      <c r="M66" s="350">
        <f t="shared" si="16"/>
        <v>0</v>
      </c>
    </row>
    <row r="67" spans="1:13" s="21" customFormat="1" ht="11.4" thickTop="1" thickBot="1" x14ac:dyDescent="0.25">
      <c r="A67" s="136" t="s">
        <v>282</v>
      </c>
      <c r="B67" s="125">
        <v>3121</v>
      </c>
      <c r="C67" s="125">
        <v>420</v>
      </c>
      <c r="D67" s="351">
        <v>0</v>
      </c>
      <c r="E67" s="351">
        <v>0</v>
      </c>
      <c r="F67" s="351">
        <v>0</v>
      </c>
      <c r="G67" s="351">
        <v>0</v>
      </c>
      <c r="H67" s="351">
        <v>0</v>
      </c>
      <c r="I67" s="325">
        <f>SUM(J67:K67)</f>
        <v>0</v>
      </c>
      <c r="J67" s="351">
        <v>0</v>
      </c>
      <c r="K67" s="351">
        <v>0</v>
      </c>
      <c r="L67" s="351">
        <v>0</v>
      </c>
      <c r="M67" s="325">
        <f>I67</f>
        <v>0</v>
      </c>
    </row>
    <row r="68" spans="1:13" s="21" customFormat="1" ht="11.4" thickTop="1" thickBot="1" x14ac:dyDescent="0.25">
      <c r="A68" s="136" t="s">
        <v>283</v>
      </c>
      <c r="B68" s="125">
        <v>3122</v>
      </c>
      <c r="C68" s="125">
        <v>430</v>
      </c>
      <c r="D68" s="351">
        <v>0</v>
      </c>
      <c r="E68" s="351">
        <v>0</v>
      </c>
      <c r="F68" s="351">
        <v>0</v>
      </c>
      <c r="G68" s="351">
        <v>0</v>
      </c>
      <c r="H68" s="351">
        <v>0</v>
      </c>
      <c r="I68" s="325">
        <f>SUM(J68:K68)</f>
        <v>0</v>
      </c>
      <c r="J68" s="351">
        <v>0</v>
      </c>
      <c r="K68" s="351">
        <v>0</v>
      </c>
      <c r="L68" s="351">
        <v>0</v>
      </c>
      <c r="M68" s="325">
        <f>I68</f>
        <v>0</v>
      </c>
    </row>
    <row r="69" spans="1:13" s="21" customFormat="1" ht="11.4" thickTop="1" thickBot="1" x14ac:dyDescent="0.25">
      <c r="A69" s="134" t="s">
        <v>202</v>
      </c>
      <c r="B69" s="135">
        <v>3130</v>
      </c>
      <c r="C69" s="135">
        <v>440</v>
      </c>
      <c r="D69" s="350">
        <f>SUM(D70:D71)</f>
        <v>0</v>
      </c>
      <c r="E69" s="350">
        <f t="shared" ref="E69:M69" si="17">SUM(E70:E71)</f>
        <v>0</v>
      </c>
      <c r="F69" s="350">
        <f t="shared" si="17"/>
        <v>0</v>
      </c>
      <c r="G69" s="350">
        <f t="shared" si="17"/>
        <v>0</v>
      </c>
      <c r="H69" s="350">
        <f t="shared" si="17"/>
        <v>0</v>
      </c>
      <c r="I69" s="350">
        <f t="shared" si="17"/>
        <v>0</v>
      </c>
      <c r="J69" s="350">
        <f t="shared" si="17"/>
        <v>0</v>
      </c>
      <c r="K69" s="350">
        <f t="shared" si="17"/>
        <v>0</v>
      </c>
      <c r="L69" s="350">
        <f t="shared" si="17"/>
        <v>0</v>
      </c>
      <c r="M69" s="350">
        <f t="shared" si="17"/>
        <v>0</v>
      </c>
    </row>
    <row r="70" spans="1:13" s="21" customFormat="1" ht="11.4" thickTop="1" thickBot="1" x14ac:dyDescent="0.25">
      <c r="A70" s="136" t="s">
        <v>203</v>
      </c>
      <c r="B70" s="125">
        <v>3131</v>
      </c>
      <c r="C70" s="125">
        <v>450</v>
      </c>
      <c r="D70" s="351">
        <v>0</v>
      </c>
      <c r="E70" s="351">
        <v>0</v>
      </c>
      <c r="F70" s="351">
        <v>0</v>
      </c>
      <c r="G70" s="351">
        <v>0</v>
      </c>
      <c r="H70" s="351">
        <v>0</v>
      </c>
      <c r="I70" s="325">
        <f>SUM(J70:K70)</f>
        <v>0</v>
      </c>
      <c r="J70" s="351">
        <v>0</v>
      </c>
      <c r="K70" s="351">
        <v>0</v>
      </c>
      <c r="L70" s="351">
        <v>0</v>
      </c>
      <c r="M70" s="325">
        <f>I70</f>
        <v>0</v>
      </c>
    </row>
    <row r="71" spans="1:13" s="21" customFormat="1" ht="11.4" thickTop="1" thickBot="1" x14ac:dyDescent="0.25">
      <c r="A71" s="136" t="s">
        <v>204</v>
      </c>
      <c r="B71" s="125">
        <v>3132</v>
      </c>
      <c r="C71" s="125">
        <v>460</v>
      </c>
      <c r="D71" s="351">
        <v>0</v>
      </c>
      <c r="E71" s="351">
        <v>0</v>
      </c>
      <c r="F71" s="351">
        <v>0</v>
      </c>
      <c r="G71" s="351">
        <v>0</v>
      </c>
      <c r="H71" s="351">
        <v>0</v>
      </c>
      <c r="I71" s="325">
        <f>SUM(J71:K71)</f>
        <v>0</v>
      </c>
      <c r="J71" s="351">
        <v>0</v>
      </c>
      <c r="K71" s="351">
        <v>0</v>
      </c>
      <c r="L71" s="351">
        <v>0</v>
      </c>
      <c r="M71" s="325">
        <f>I71</f>
        <v>0</v>
      </c>
    </row>
    <row r="72" spans="1:13" s="21" customFormat="1" ht="11.4" thickTop="1" thickBot="1" x14ac:dyDescent="0.25">
      <c r="A72" s="134" t="s">
        <v>205</v>
      </c>
      <c r="B72" s="135">
        <v>3140</v>
      </c>
      <c r="C72" s="135">
        <v>470</v>
      </c>
      <c r="D72" s="350">
        <f>SUM(D73:D75)</f>
        <v>0</v>
      </c>
      <c r="E72" s="350">
        <f t="shared" ref="E72:M72" si="18">SUM(E73:E75)</f>
        <v>0</v>
      </c>
      <c r="F72" s="350">
        <f t="shared" si="18"/>
        <v>0</v>
      </c>
      <c r="G72" s="350">
        <f t="shared" si="18"/>
        <v>0</v>
      </c>
      <c r="H72" s="350">
        <f t="shared" si="18"/>
        <v>0</v>
      </c>
      <c r="I72" s="350">
        <f t="shared" si="18"/>
        <v>0</v>
      </c>
      <c r="J72" s="350">
        <f t="shared" si="18"/>
        <v>0</v>
      </c>
      <c r="K72" s="350">
        <f t="shared" si="18"/>
        <v>0</v>
      </c>
      <c r="L72" s="350">
        <f t="shared" si="18"/>
        <v>0</v>
      </c>
      <c r="M72" s="350">
        <f t="shared" si="18"/>
        <v>0</v>
      </c>
    </row>
    <row r="73" spans="1:13" s="21" customFormat="1" ht="12.6" thickTop="1" thickBot="1" x14ac:dyDescent="0.25">
      <c r="A73" s="219" t="s">
        <v>206</v>
      </c>
      <c r="B73" s="125">
        <v>3141</v>
      </c>
      <c r="C73" s="125">
        <v>480</v>
      </c>
      <c r="D73" s="351">
        <v>0</v>
      </c>
      <c r="E73" s="351">
        <v>0</v>
      </c>
      <c r="F73" s="351">
        <v>0</v>
      </c>
      <c r="G73" s="351">
        <v>0</v>
      </c>
      <c r="H73" s="351">
        <v>0</v>
      </c>
      <c r="I73" s="325">
        <f>SUM(J73:K73)</f>
        <v>0</v>
      </c>
      <c r="J73" s="351">
        <v>0</v>
      </c>
      <c r="K73" s="351">
        <v>0</v>
      </c>
      <c r="L73" s="351">
        <v>0</v>
      </c>
      <c r="M73" s="325">
        <f>I73</f>
        <v>0</v>
      </c>
    </row>
    <row r="74" spans="1:13" s="21" customFormat="1" ht="12.6" thickTop="1" thickBot="1" x14ac:dyDescent="0.25">
      <c r="A74" s="219" t="s">
        <v>284</v>
      </c>
      <c r="B74" s="125">
        <v>3142</v>
      </c>
      <c r="C74" s="125">
        <v>490</v>
      </c>
      <c r="D74" s="351">
        <v>0</v>
      </c>
      <c r="E74" s="351">
        <v>0</v>
      </c>
      <c r="F74" s="351">
        <v>0</v>
      </c>
      <c r="G74" s="351">
        <v>0</v>
      </c>
      <c r="H74" s="351">
        <v>0</v>
      </c>
      <c r="I74" s="325">
        <f>SUM(J74:K74)</f>
        <v>0</v>
      </c>
      <c r="J74" s="351">
        <v>0</v>
      </c>
      <c r="K74" s="351">
        <v>0</v>
      </c>
      <c r="L74" s="351">
        <v>0</v>
      </c>
      <c r="M74" s="325">
        <f>I74</f>
        <v>0</v>
      </c>
    </row>
    <row r="75" spans="1:13" s="21" customFormat="1" ht="12.6" thickTop="1" thickBot="1" x14ac:dyDescent="0.25">
      <c r="A75" s="219" t="s">
        <v>208</v>
      </c>
      <c r="B75" s="125">
        <v>3143</v>
      </c>
      <c r="C75" s="125">
        <v>500</v>
      </c>
      <c r="D75" s="351">
        <v>0</v>
      </c>
      <c r="E75" s="351">
        <v>0</v>
      </c>
      <c r="F75" s="351">
        <v>0</v>
      </c>
      <c r="G75" s="351">
        <v>0</v>
      </c>
      <c r="H75" s="351">
        <v>0</v>
      </c>
      <c r="I75" s="325">
        <f>SUM(J75:K75)</f>
        <v>0</v>
      </c>
      <c r="J75" s="351">
        <v>0</v>
      </c>
      <c r="K75" s="351">
        <v>0</v>
      </c>
      <c r="L75" s="351">
        <v>0</v>
      </c>
      <c r="M75" s="325">
        <f>I75</f>
        <v>0</v>
      </c>
    </row>
    <row r="76" spans="1:13" s="21" customFormat="1" ht="11.4" thickTop="1" thickBot="1" x14ac:dyDescent="0.25">
      <c r="A76" s="134" t="s">
        <v>209</v>
      </c>
      <c r="B76" s="135">
        <v>3150</v>
      </c>
      <c r="C76" s="135">
        <v>510</v>
      </c>
      <c r="D76" s="351">
        <v>0</v>
      </c>
      <c r="E76" s="351">
        <v>0</v>
      </c>
      <c r="F76" s="351">
        <v>0</v>
      </c>
      <c r="G76" s="351">
        <v>0</v>
      </c>
      <c r="H76" s="351">
        <v>0</v>
      </c>
      <c r="I76" s="325">
        <f>SUM(J76:K76)</f>
        <v>0</v>
      </c>
      <c r="J76" s="351">
        <v>0</v>
      </c>
      <c r="K76" s="351">
        <v>0</v>
      </c>
      <c r="L76" s="351">
        <v>0</v>
      </c>
      <c r="M76" s="325">
        <f>I76</f>
        <v>0</v>
      </c>
    </row>
    <row r="77" spans="1:13" s="21" customFormat="1" ht="11.4" thickTop="1" thickBot="1" x14ac:dyDescent="0.25">
      <c r="A77" s="134" t="s">
        <v>210</v>
      </c>
      <c r="B77" s="135">
        <v>3160</v>
      </c>
      <c r="C77" s="135">
        <v>520</v>
      </c>
      <c r="D77" s="351">
        <v>0</v>
      </c>
      <c r="E77" s="351">
        <v>0</v>
      </c>
      <c r="F77" s="351">
        <v>0</v>
      </c>
      <c r="G77" s="351">
        <v>0</v>
      </c>
      <c r="H77" s="351">
        <v>0</v>
      </c>
      <c r="I77" s="325">
        <f>SUM(J77:K77)</f>
        <v>0</v>
      </c>
      <c r="J77" s="351">
        <v>0</v>
      </c>
      <c r="K77" s="351">
        <v>0</v>
      </c>
      <c r="L77" s="351">
        <v>0</v>
      </c>
      <c r="M77" s="325">
        <f>I77</f>
        <v>0</v>
      </c>
    </row>
    <row r="78" spans="1:13" s="21" customFormat="1" ht="12" customHeight="1" thickTop="1" thickBot="1" x14ac:dyDescent="0.25">
      <c r="A78" s="133" t="s">
        <v>211</v>
      </c>
      <c r="B78" s="64">
        <v>3200</v>
      </c>
      <c r="C78" s="64">
        <v>530</v>
      </c>
      <c r="D78" s="350">
        <f>SUM(D79:D82)</f>
        <v>0</v>
      </c>
      <c r="E78" s="350">
        <f t="shared" ref="E78:M78" si="19">SUM(E79:E82)</f>
        <v>0</v>
      </c>
      <c r="F78" s="350">
        <f t="shared" si="19"/>
        <v>0</v>
      </c>
      <c r="G78" s="350">
        <f t="shared" si="19"/>
        <v>0</v>
      </c>
      <c r="H78" s="350">
        <f t="shared" si="19"/>
        <v>0</v>
      </c>
      <c r="I78" s="350">
        <f t="shared" si="19"/>
        <v>0</v>
      </c>
      <c r="J78" s="350">
        <f t="shared" si="19"/>
        <v>0</v>
      </c>
      <c r="K78" s="350">
        <f t="shared" si="19"/>
        <v>0</v>
      </c>
      <c r="L78" s="350">
        <f t="shared" si="19"/>
        <v>0</v>
      </c>
      <c r="M78" s="350">
        <f t="shared" si="19"/>
        <v>0</v>
      </c>
    </row>
    <row r="79" spans="1:13" s="21" customFormat="1" ht="11.4" thickTop="1" thickBot="1" x14ac:dyDescent="0.25">
      <c r="A79" s="137" t="s">
        <v>285</v>
      </c>
      <c r="B79" s="135">
        <v>3210</v>
      </c>
      <c r="C79" s="135">
        <v>540</v>
      </c>
      <c r="D79" s="351">
        <v>0</v>
      </c>
      <c r="E79" s="351">
        <v>0</v>
      </c>
      <c r="F79" s="351">
        <v>0</v>
      </c>
      <c r="G79" s="351">
        <v>0</v>
      </c>
      <c r="H79" s="351">
        <v>0</v>
      </c>
      <c r="I79" s="325">
        <f>SUM(J79:K79)</f>
        <v>0</v>
      </c>
      <c r="J79" s="351">
        <v>0</v>
      </c>
      <c r="K79" s="351">
        <v>0</v>
      </c>
      <c r="L79" s="351">
        <v>0</v>
      </c>
      <c r="M79" s="325">
        <f>I79</f>
        <v>0</v>
      </c>
    </row>
    <row r="80" spans="1:13" s="21" customFormat="1" ht="11.4" thickTop="1" thickBot="1" x14ac:dyDescent="0.25">
      <c r="A80" s="137" t="s">
        <v>213</v>
      </c>
      <c r="B80" s="135">
        <v>3220</v>
      </c>
      <c r="C80" s="135">
        <v>550</v>
      </c>
      <c r="D80" s="351">
        <v>0</v>
      </c>
      <c r="E80" s="351">
        <v>0</v>
      </c>
      <c r="F80" s="351">
        <v>0</v>
      </c>
      <c r="G80" s="351">
        <v>0</v>
      </c>
      <c r="H80" s="351">
        <v>0</v>
      </c>
      <c r="I80" s="325">
        <f>SUM(J80:K80)</f>
        <v>0</v>
      </c>
      <c r="J80" s="351">
        <v>0</v>
      </c>
      <c r="K80" s="351">
        <v>0</v>
      </c>
      <c r="L80" s="351">
        <v>0</v>
      </c>
      <c r="M80" s="325">
        <f>I80</f>
        <v>0</v>
      </c>
    </row>
    <row r="81" spans="1:13" s="21" customFormat="1" ht="12.75" customHeight="1" thickTop="1" thickBot="1" x14ac:dyDescent="0.25">
      <c r="A81" s="134" t="s">
        <v>214</v>
      </c>
      <c r="B81" s="135">
        <v>3230</v>
      </c>
      <c r="C81" s="135">
        <v>560</v>
      </c>
      <c r="D81" s="351">
        <v>0</v>
      </c>
      <c r="E81" s="351">
        <v>0</v>
      </c>
      <c r="F81" s="351">
        <v>0</v>
      </c>
      <c r="G81" s="351">
        <v>0</v>
      </c>
      <c r="H81" s="351">
        <v>0</v>
      </c>
      <c r="I81" s="325">
        <f>SUM(J81:K81)</f>
        <v>0</v>
      </c>
      <c r="J81" s="351">
        <v>0</v>
      </c>
      <c r="K81" s="351">
        <v>0</v>
      </c>
      <c r="L81" s="351">
        <v>0</v>
      </c>
      <c r="M81" s="325">
        <f>I81</f>
        <v>0</v>
      </c>
    </row>
    <row r="82" spans="1:13" s="21" customFormat="1" ht="11.4" thickTop="1" thickBot="1" x14ac:dyDescent="0.25">
      <c r="A82" s="134" t="s">
        <v>215</v>
      </c>
      <c r="B82" s="135">
        <v>3240</v>
      </c>
      <c r="C82" s="135">
        <v>570</v>
      </c>
      <c r="D82" s="351">
        <v>0</v>
      </c>
      <c r="E82" s="351">
        <v>0</v>
      </c>
      <c r="F82" s="351">
        <v>0</v>
      </c>
      <c r="G82" s="351">
        <v>0</v>
      </c>
      <c r="H82" s="351">
        <v>0</v>
      </c>
      <c r="I82" s="325">
        <f>SUM(J82:K82)</f>
        <v>0</v>
      </c>
      <c r="J82" s="351">
        <v>0</v>
      </c>
      <c r="K82" s="351">
        <v>0</v>
      </c>
      <c r="L82" s="351">
        <v>0</v>
      </c>
      <c r="M82" s="325">
        <f>I82</f>
        <v>0</v>
      </c>
    </row>
    <row r="83" spans="1:13" ht="6" hidden="1" customHeight="1" x14ac:dyDescent="0.25"/>
    <row r="84" spans="1:13" ht="14.25" customHeight="1" thickTop="1" x14ac:dyDescent="0.25">
      <c r="A84" s="330" t="s">
        <v>286</v>
      </c>
      <c r="B84" s="331"/>
      <c r="C84" s="331"/>
      <c r="D84" s="331"/>
    </row>
    <row r="85" spans="1:13" x14ac:dyDescent="0.25">
      <c r="A85" s="9" t="str">
        <f>[2]ЗАПОЛНИТЬ!F30</f>
        <v xml:space="preserve">Керівник </v>
      </c>
      <c r="C85" s="9"/>
      <c r="D85" s="9"/>
      <c r="E85" s="9"/>
      <c r="F85" s="9"/>
      <c r="G85" s="230"/>
      <c r="H85" s="230"/>
      <c r="J85" s="87" t="str">
        <f>[2]ЗАПОЛНИТЬ!F26</f>
        <v>Л.О.Темченко</v>
      </c>
      <c r="K85" s="87"/>
      <c r="L85" s="87"/>
    </row>
    <row r="86" spans="1:13" x14ac:dyDescent="0.25">
      <c r="A86" s="9"/>
      <c r="C86" s="9"/>
      <c r="D86" s="9"/>
      <c r="E86" s="9"/>
      <c r="F86" s="9"/>
      <c r="G86" s="231" t="s">
        <v>115</v>
      </c>
      <c r="H86" s="231"/>
      <c r="J86" s="189" t="s">
        <v>116</v>
      </c>
      <c r="K86" s="189"/>
    </row>
    <row r="87" spans="1:13" x14ac:dyDescent="0.25">
      <c r="A87" s="9" t="str">
        <f>[2]ЗАПОЛНИТЬ!F31</f>
        <v>Головний бухгалтер</v>
      </c>
      <c r="C87" s="9"/>
      <c r="D87" s="9"/>
      <c r="E87" s="9"/>
      <c r="F87" s="9"/>
      <c r="G87" s="230"/>
      <c r="H87" s="230"/>
      <c r="J87" s="87" t="str">
        <f>[2]ЗАПОЛНИТЬ!F28</f>
        <v>А.М.Трусевич</v>
      </c>
      <c r="K87" s="87"/>
      <c r="L87" s="87"/>
    </row>
    <row r="88" spans="1:13" x14ac:dyDescent="0.25">
      <c r="A88" s="1" t="str">
        <f>[2]ЗАПОЛНИТЬ!C19</f>
        <v>"11" квітня 2016 року</v>
      </c>
      <c r="C88" s="9"/>
      <c r="D88" s="9"/>
      <c r="E88" s="9"/>
      <c r="F88" s="9"/>
      <c r="G88" s="231" t="s">
        <v>115</v>
      </c>
      <c r="H88" s="231"/>
      <c r="J88" s="189" t="s">
        <v>116</v>
      </c>
      <c r="K88" s="189"/>
      <c r="L88" s="355"/>
    </row>
    <row r="89" spans="1:13" x14ac:dyDescent="0.25">
      <c r="A89" s="21" t="s">
        <v>287</v>
      </c>
    </row>
  </sheetData>
  <mergeCells count="43">
    <mergeCell ref="G87:H87"/>
    <mergeCell ref="J87:L87"/>
    <mergeCell ref="G88:H88"/>
    <mergeCell ref="J88:K88"/>
    <mergeCell ref="K22:K24"/>
    <mergeCell ref="A84:D84"/>
    <mergeCell ref="G85:H85"/>
    <mergeCell ref="J85:L85"/>
    <mergeCell ref="G86:H86"/>
    <mergeCell ref="J86:K86"/>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activeCell="P15" sqref="P15"/>
    </sheetView>
  </sheetViews>
  <sheetFormatPr defaultColWidth="9.109375" defaultRowHeight="13.8" x14ac:dyDescent="0.25"/>
  <cols>
    <col min="1" max="1" width="61.6640625" style="1" customWidth="1"/>
    <col min="2" max="2" width="4.6640625" style="1" customWidth="1"/>
    <col min="3" max="3" width="3.88671875" style="1" customWidth="1"/>
    <col min="4" max="4" width="7.5546875" style="1" customWidth="1"/>
    <col min="5" max="5" width="9.109375" style="1"/>
    <col min="6" max="6" width="8.109375" style="1" customWidth="1"/>
    <col min="7" max="7" width="7.44140625" style="1" customWidth="1"/>
    <col min="8" max="8" width="8.88671875" style="1" customWidth="1"/>
    <col min="9" max="9" width="8.5546875" style="1" customWidth="1"/>
    <col min="10" max="10" width="8.109375" style="1" customWidth="1"/>
    <col min="11" max="11" width="9.44140625" style="1" customWidth="1"/>
    <col min="12" max="12" width="6.6640625" style="1" customWidth="1"/>
    <col min="13" max="13" width="11.44140625" style="1" customWidth="1"/>
    <col min="14" max="256" width="9.109375" style="1"/>
    <col min="257" max="257" width="61.6640625" style="1" customWidth="1"/>
    <col min="258" max="258" width="4.6640625" style="1" customWidth="1"/>
    <col min="259" max="259" width="3.88671875" style="1" customWidth="1"/>
    <col min="260" max="260" width="7.5546875" style="1" customWidth="1"/>
    <col min="261" max="261" width="9.109375" style="1"/>
    <col min="262" max="262" width="8.109375" style="1" customWidth="1"/>
    <col min="263" max="263" width="7.44140625" style="1" customWidth="1"/>
    <col min="264" max="264" width="8.88671875" style="1" customWidth="1"/>
    <col min="265" max="265" width="8.5546875" style="1" customWidth="1"/>
    <col min="266" max="266" width="8.109375" style="1" customWidth="1"/>
    <col min="267" max="267" width="9.44140625" style="1" customWidth="1"/>
    <col min="268" max="268" width="6.6640625" style="1" customWidth="1"/>
    <col min="269" max="269" width="11.44140625" style="1" customWidth="1"/>
    <col min="270" max="512" width="9.109375" style="1"/>
    <col min="513" max="513" width="61.6640625" style="1" customWidth="1"/>
    <col min="514" max="514" width="4.6640625" style="1" customWidth="1"/>
    <col min="515" max="515" width="3.88671875" style="1" customWidth="1"/>
    <col min="516" max="516" width="7.5546875" style="1" customWidth="1"/>
    <col min="517" max="517" width="9.109375" style="1"/>
    <col min="518" max="518" width="8.109375" style="1" customWidth="1"/>
    <col min="519" max="519" width="7.44140625" style="1" customWidth="1"/>
    <col min="520" max="520" width="8.88671875" style="1" customWidth="1"/>
    <col min="521" max="521" width="8.5546875" style="1" customWidth="1"/>
    <col min="522" max="522" width="8.109375" style="1" customWidth="1"/>
    <col min="523" max="523" width="9.44140625" style="1" customWidth="1"/>
    <col min="524" max="524" width="6.6640625" style="1" customWidth="1"/>
    <col min="525" max="525" width="11.44140625" style="1" customWidth="1"/>
    <col min="526" max="768" width="9.109375" style="1"/>
    <col min="769" max="769" width="61.6640625" style="1" customWidth="1"/>
    <col min="770" max="770" width="4.6640625" style="1" customWidth="1"/>
    <col min="771" max="771" width="3.88671875" style="1" customWidth="1"/>
    <col min="772" max="772" width="7.5546875" style="1" customWidth="1"/>
    <col min="773" max="773" width="9.109375" style="1"/>
    <col min="774" max="774" width="8.109375" style="1" customWidth="1"/>
    <col min="775" max="775" width="7.44140625" style="1" customWidth="1"/>
    <col min="776" max="776" width="8.88671875" style="1" customWidth="1"/>
    <col min="777" max="777" width="8.5546875" style="1" customWidth="1"/>
    <col min="778" max="778" width="8.109375" style="1" customWidth="1"/>
    <col min="779" max="779" width="9.44140625" style="1" customWidth="1"/>
    <col min="780" max="780" width="6.6640625" style="1" customWidth="1"/>
    <col min="781" max="781" width="11.44140625" style="1" customWidth="1"/>
    <col min="782" max="1024" width="9.109375" style="1"/>
    <col min="1025" max="1025" width="61.6640625" style="1" customWidth="1"/>
    <col min="1026" max="1026" width="4.6640625" style="1" customWidth="1"/>
    <col min="1027" max="1027" width="3.88671875" style="1" customWidth="1"/>
    <col min="1028" max="1028" width="7.5546875" style="1" customWidth="1"/>
    <col min="1029" max="1029" width="9.109375" style="1"/>
    <col min="1030" max="1030" width="8.109375" style="1" customWidth="1"/>
    <col min="1031" max="1031" width="7.44140625" style="1" customWidth="1"/>
    <col min="1032" max="1032" width="8.88671875" style="1" customWidth="1"/>
    <col min="1033" max="1033" width="8.5546875" style="1" customWidth="1"/>
    <col min="1034" max="1034" width="8.109375" style="1" customWidth="1"/>
    <col min="1035" max="1035" width="9.44140625" style="1" customWidth="1"/>
    <col min="1036" max="1036" width="6.6640625" style="1" customWidth="1"/>
    <col min="1037" max="1037" width="11.44140625" style="1" customWidth="1"/>
    <col min="1038" max="1280" width="9.109375" style="1"/>
    <col min="1281" max="1281" width="61.6640625" style="1" customWidth="1"/>
    <col min="1282" max="1282" width="4.6640625" style="1" customWidth="1"/>
    <col min="1283" max="1283" width="3.88671875" style="1" customWidth="1"/>
    <col min="1284" max="1284" width="7.5546875" style="1" customWidth="1"/>
    <col min="1285" max="1285" width="9.109375" style="1"/>
    <col min="1286" max="1286" width="8.109375" style="1" customWidth="1"/>
    <col min="1287" max="1287" width="7.44140625" style="1" customWidth="1"/>
    <col min="1288" max="1288" width="8.88671875" style="1" customWidth="1"/>
    <col min="1289" max="1289" width="8.5546875" style="1" customWidth="1"/>
    <col min="1290" max="1290" width="8.109375" style="1" customWidth="1"/>
    <col min="1291" max="1291" width="9.44140625" style="1" customWidth="1"/>
    <col min="1292" max="1292" width="6.6640625" style="1" customWidth="1"/>
    <col min="1293" max="1293" width="11.44140625" style="1" customWidth="1"/>
    <col min="1294" max="1536" width="9.109375" style="1"/>
    <col min="1537" max="1537" width="61.6640625" style="1" customWidth="1"/>
    <col min="1538" max="1538" width="4.6640625" style="1" customWidth="1"/>
    <col min="1539" max="1539" width="3.88671875" style="1" customWidth="1"/>
    <col min="1540" max="1540" width="7.5546875" style="1" customWidth="1"/>
    <col min="1541" max="1541" width="9.109375" style="1"/>
    <col min="1542" max="1542" width="8.109375" style="1" customWidth="1"/>
    <col min="1543" max="1543" width="7.44140625" style="1" customWidth="1"/>
    <col min="1544" max="1544" width="8.88671875" style="1" customWidth="1"/>
    <col min="1545" max="1545" width="8.5546875" style="1" customWidth="1"/>
    <col min="1546" max="1546" width="8.109375" style="1" customWidth="1"/>
    <col min="1547" max="1547" width="9.44140625" style="1" customWidth="1"/>
    <col min="1548" max="1548" width="6.6640625" style="1" customWidth="1"/>
    <col min="1549" max="1549" width="11.44140625" style="1" customWidth="1"/>
    <col min="1550" max="1792" width="9.109375" style="1"/>
    <col min="1793" max="1793" width="61.6640625" style="1" customWidth="1"/>
    <col min="1794" max="1794" width="4.6640625" style="1" customWidth="1"/>
    <col min="1795" max="1795" width="3.88671875" style="1" customWidth="1"/>
    <col min="1796" max="1796" width="7.5546875" style="1" customWidth="1"/>
    <col min="1797" max="1797" width="9.109375" style="1"/>
    <col min="1798" max="1798" width="8.109375" style="1" customWidth="1"/>
    <col min="1799" max="1799" width="7.44140625" style="1" customWidth="1"/>
    <col min="1800" max="1800" width="8.88671875" style="1" customWidth="1"/>
    <col min="1801" max="1801" width="8.5546875" style="1" customWidth="1"/>
    <col min="1802" max="1802" width="8.109375" style="1" customWidth="1"/>
    <col min="1803" max="1803" width="9.44140625" style="1" customWidth="1"/>
    <col min="1804" max="1804" width="6.6640625" style="1" customWidth="1"/>
    <col min="1805" max="1805" width="11.44140625" style="1" customWidth="1"/>
    <col min="1806" max="2048" width="9.109375" style="1"/>
    <col min="2049" max="2049" width="61.6640625" style="1" customWidth="1"/>
    <col min="2050" max="2050" width="4.6640625" style="1" customWidth="1"/>
    <col min="2051" max="2051" width="3.88671875" style="1" customWidth="1"/>
    <col min="2052" max="2052" width="7.5546875" style="1" customWidth="1"/>
    <col min="2053" max="2053" width="9.109375" style="1"/>
    <col min="2054" max="2054" width="8.109375" style="1" customWidth="1"/>
    <col min="2055" max="2055" width="7.44140625" style="1" customWidth="1"/>
    <col min="2056" max="2056" width="8.88671875" style="1" customWidth="1"/>
    <col min="2057" max="2057" width="8.5546875" style="1" customWidth="1"/>
    <col min="2058" max="2058" width="8.109375" style="1" customWidth="1"/>
    <col min="2059" max="2059" width="9.44140625" style="1" customWidth="1"/>
    <col min="2060" max="2060" width="6.6640625" style="1" customWidth="1"/>
    <col min="2061" max="2061" width="11.44140625" style="1" customWidth="1"/>
    <col min="2062" max="2304" width="9.109375" style="1"/>
    <col min="2305" max="2305" width="61.6640625" style="1" customWidth="1"/>
    <col min="2306" max="2306" width="4.6640625" style="1" customWidth="1"/>
    <col min="2307" max="2307" width="3.88671875" style="1" customWidth="1"/>
    <col min="2308" max="2308" width="7.5546875" style="1" customWidth="1"/>
    <col min="2309" max="2309" width="9.109375" style="1"/>
    <col min="2310" max="2310" width="8.109375" style="1" customWidth="1"/>
    <col min="2311" max="2311" width="7.44140625" style="1" customWidth="1"/>
    <col min="2312" max="2312" width="8.88671875" style="1" customWidth="1"/>
    <col min="2313" max="2313" width="8.5546875" style="1" customWidth="1"/>
    <col min="2314" max="2314" width="8.109375" style="1" customWidth="1"/>
    <col min="2315" max="2315" width="9.44140625" style="1" customWidth="1"/>
    <col min="2316" max="2316" width="6.6640625" style="1" customWidth="1"/>
    <col min="2317" max="2317" width="11.44140625" style="1" customWidth="1"/>
    <col min="2318" max="2560" width="9.109375" style="1"/>
    <col min="2561" max="2561" width="61.6640625" style="1" customWidth="1"/>
    <col min="2562" max="2562" width="4.6640625" style="1" customWidth="1"/>
    <col min="2563" max="2563" width="3.88671875" style="1" customWidth="1"/>
    <col min="2564" max="2564" width="7.5546875" style="1" customWidth="1"/>
    <col min="2565" max="2565" width="9.109375" style="1"/>
    <col min="2566" max="2566" width="8.109375" style="1" customWidth="1"/>
    <col min="2567" max="2567" width="7.44140625" style="1" customWidth="1"/>
    <col min="2568" max="2568" width="8.88671875" style="1" customWidth="1"/>
    <col min="2569" max="2569" width="8.5546875" style="1" customWidth="1"/>
    <col min="2570" max="2570" width="8.109375" style="1" customWidth="1"/>
    <col min="2571" max="2571" width="9.44140625" style="1" customWidth="1"/>
    <col min="2572" max="2572" width="6.6640625" style="1" customWidth="1"/>
    <col min="2573" max="2573" width="11.44140625" style="1" customWidth="1"/>
    <col min="2574" max="2816" width="9.109375" style="1"/>
    <col min="2817" max="2817" width="61.6640625" style="1" customWidth="1"/>
    <col min="2818" max="2818" width="4.6640625" style="1" customWidth="1"/>
    <col min="2819" max="2819" width="3.88671875" style="1" customWidth="1"/>
    <col min="2820" max="2820" width="7.5546875" style="1" customWidth="1"/>
    <col min="2821" max="2821" width="9.109375" style="1"/>
    <col min="2822" max="2822" width="8.109375" style="1" customWidth="1"/>
    <col min="2823" max="2823" width="7.44140625" style="1" customWidth="1"/>
    <col min="2824" max="2824" width="8.88671875" style="1" customWidth="1"/>
    <col min="2825" max="2825" width="8.5546875" style="1" customWidth="1"/>
    <col min="2826" max="2826" width="8.109375" style="1" customWidth="1"/>
    <col min="2827" max="2827" width="9.44140625" style="1" customWidth="1"/>
    <col min="2828" max="2828" width="6.6640625" style="1" customWidth="1"/>
    <col min="2829" max="2829" width="11.44140625" style="1" customWidth="1"/>
    <col min="2830" max="3072" width="9.109375" style="1"/>
    <col min="3073" max="3073" width="61.6640625" style="1" customWidth="1"/>
    <col min="3074" max="3074" width="4.6640625" style="1" customWidth="1"/>
    <col min="3075" max="3075" width="3.88671875" style="1" customWidth="1"/>
    <col min="3076" max="3076" width="7.5546875" style="1" customWidth="1"/>
    <col min="3077" max="3077" width="9.109375" style="1"/>
    <col min="3078" max="3078" width="8.109375" style="1" customWidth="1"/>
    <col min="3079" max="3079" width="7.44140625" style="1" customWidth="1"/>
    <col min="3080" max="3080" width="8.88671875" style="1" customWidth="1"/>
    <col min="3081" max="3081" width="8.5546875" style="1" customWidth="1"/>
    <col min="3082" max="3082" width="8.109375" style="1" customWidth="1"/>
    <col min="3083" max="3083" width="9.44140625" style="1" customWidth="1"/>
    <col min="3084" max="3084" width="6.6640625" style="1" customWidth="1"/>
    <col min="3085" max="3085" width="11.44140625" style="1" customWidth="1"/>
    <col min="3086" max="3328" width="9.109375" style="1"/>
    <col min="3329" max="3329" width="61.6640625" style="1" customWidth="1"/>
    <col min="3330" max="3330" width="4.6640625" style="1" customWidth="1"/>
    <col min="3331" max="3331" width="3.88671875" style="1" customWidth="1"/>
    <col min="3332" max="3332" width="7.5546875" style="1" customWidth="1"/>
    <col min="3333" max="3333" width="9.109375" style="1"/>
    <col min="3334" max="3334" width="8.109375" style="1" customWidth="1"/>
    <col min="3335" max="3335" width="7.44140625" style="1" customWidth="1"/>
    <col min="3336" max="3336" width="8.88671875" style="1" customWidth="1"/>
    <col min="3337" max="3337" width="8.5546875" style="1" customWidth="1"/>
    <col min="3338" max="3338" width="8.109375" style="1" customWidth="1"/>
    <col min="3339" max="3339" width="9.44140625" style="1" customWidth="1"/>
    <col min="3340" max="3340" width="6.6640625" style="1" customWidth="1"/>
    <col min="3341" max="3341" width="11.44140625" style="1" customWidth="1"/>
    <col min="3342" max="3584" width="9.109375" style="1"/>
    <col min="3585" max="3585" width="61.6640625" style="1" customWidth="1"/>
    <col min="3586" max="3586" width="4.6640625" style="1" customWidth="1"/>
    <col min="3587" max="3587" width="3.88671875" style="1" customWidth="1"/>
    <col min="3588" max="3588" width="7.5546875" style="1" customWidth="1"/>
    <col min="3589" max="3589" width="9.109375" style="1"/>
    <col min="3590" max="3590" width="8.109375" style="1" customWidth="1"/>
    <col min="3591" max="3591" width="7.44140625" style="1" customWidth="1"/>
    <col min="3592" max="3592" width="8.88671875" style="1" customWidth="1"/>
    <col min="3593" max="3593" width="8.5546875" style="1" customWidth="1"/>
    <col min="3594" max="3594" width="8.109375" style="1" customWidth="1"/>
    <col min="3595" max="3595" width="9.44140625" style="1" customWidth="1"/>
    <col min="3596" max="3596" width="6.6640625" style="1" customWidth="1"/>
    <col min="3597" max="3597" width="11.44140625" style="1" customWidth="1"/>
    <col min="3598" max="3840" width="9.109375" style="1"/>
    <col min="3841" max="3841" width="61.6640625" style="1" customWidth="1"/>
    <col min="3842" max="3842" width="4.6640625" style="1" customWidth="1"/>
    <col min="3843" max="3843" width="3.88671875" style="1" customWidth="1"/>
    <col min="3844" max="3844" width="7.5546875" style="1" customWidth="1"/>
    <col min="3845" max="3845" width="9.109375" style="1"/>
    <col min="3846" max="3846" width="8.109375" style="1" customWidth="1"/>
    <col min="3847" max="3847" width="7.44140625" style="1" customWidth="1"/>
    <col min="3848" max="3848" width="8.88671875" style="1" customWidth="1"/>
    <col min="3849" max="3849" width="8.5546875" style="1" customWidth="1"/>
    <col min="3850" max="3850" width="8.109375" style="1" customWidth="1"/>
    <col min="3851" max="3851" width="9.44140625" style="1" customWidth="1"/>
    <col min="3852" max="3852" width="6.6640625" style="1" customWidth="1"/>
    <col min="3853" max="3853" width="11.44140625" style="1" customWidth="1"/>
    <col min="3854" max="4096" width="9.109375" style="1"/>
    <col min="4097" max="4097" width="61.6640625" style="1" customWidth="1"/>
    <col min="4098" max="4098" width="4.6640625" style="1" customWidth="1"/>
    <col min="4099" max="4099" width="3.88671875" style="1" customWidth="1"/>
    <col min="4100" max="4100" width="7.5546875" style="1" customWidth="1"/>
    <col min="4101" max="4101" width="9.109375" style="1"/>
    <col min="4102" max="4102" width="8.109375" style="1" customWidth="1"/>
    <col min="4103" max="4103" width="7.44140625" style="1" customWidth="1"/>
    <col min="4104" max="4104" width="8.88671875" style="1" customWidth="1"/>
    <col min="4105" max="4105" width="8.5546875" style="1" customWidth="1"/>
    <col min="4106" max="4106" width="8.109375" style="1" customWidth="1"/>
    <col min="4107" max="4107" width="9.44140625" style="1" customWidth="1"/>
    <col min="4108" max="4108" width="6.6640625" style="1" customWidth="1"/>
    <col min="4109" max="4109" width="11.44140625" style="1" customWidth="1"/>
    <col min="4110" max="4352" width="9.109375" style="1"/>
    <col min="4353" max="4353" width="61.6640625" style="1" customWidth="1"/>
    <col min="4354" max="4354" width="4.6640625" style="1" customWidth="1"/>
    <col min="4355" max="4355" width="3.88671875" style="1" customWidth="1"/>
    <col min="4356" max="4356" width="7.5546875" style="1" customWidth="1"/>
    <col min="4357" max="4357" width="9.109375" style="1"/>
    <col min="4358" max="4358" width="8.109375" style="1" customWidth="1"/>
    <col min="4359" max="4359" width="7.44140625" style="1" customWidth="1"/>
    <col min="4360" max="4360" width="8.88671875" style="1" customWidth="1"/>
    <col min="4361" max="4361" width="8.5546875" style="1" customWidth="1"/>
    <col min="4362" max="4362" width="8.109375" style="1" customWidth="1"/>
    <col min="4363" max="4363" width="9.44140625" style="1" customWidth="1"/>
    <col min="4364" max="4364" width="6.6640625" style="1" customWidth="1"/>
    <col min="4365" max="4365" width="11.44140625" style="1" customWidth="1"/>
    <col min="4366" max="4608" width="9.109375" style="1"/>
    <col min="4609" max="4609" width="61.6640625" style="1" customWidth="1"/>
    <col min="4610" max="4610" width="4.6640625" style="1" customWidth="1"/>
    <col min="4611" max="4611" width="3.88671875" style="1" customWidth="1"/>
    <col min="4612" max="4612" width="7.5546875" style="1" customWidth="1"/>
    <col min="4613" max="4613" width="9.109375" style="1"/>
    <col min="4614" max="4614" width="8.109375" style="1" customWidth="1"/>
    <col min="4615" max="4615" width="7.44140625" style="1" customWidth="1"/>
    <col min="4616" max="4616" width="8.88671875" style="1" customWidth="1"/>
    <col min="4617" max="4617" width="8.5546875" style="1" customWidth="1"/>
    <col min="4618" max="4618" width="8.109375" style="1" customWidth="1"/>
    <col min="4619" max="4619" width="9.44140625" style="1" customWidth="1"/>
    <col min="4620" max="4620" width="6.6640625" style="1" customWidth="1"/>
    <col min="4621" max="4621" width="11.44140625" style="1" customWidth="1"/>
    <col min="4622" max="4864" width="9.109375" style="1"/>
    <col min="4865" max="4865" width="61.6640625" style="1" customWidth="1"/>
    <col min="4866" max="4866" width="4.6640625" style="1" customWidth="1"/>
    <col min="4867" max="4867" width="3.88671875" style="1" customWidth="1"/>
    <col min="4868" max="4868" width="7.5546875" style="1" customWidth="1"/>
    <col min="4869" max="4869" width="9.109375" style="1"/>
    <col min="4870" max="4870" width="8.109375" style="1" customWidth="1"/>
    <col min="4871" max="4871" width="7.44140625" style="1" customWidth="1"/>
    <col min="4872" max="4872" width="8.88671875" style="1" customWidth="1"/>
    <col min="4873" max="4873" width="8.5546875" style="1" customWidth="1"/>
    <col min="4874" max="4874" width="8.109375" style="1" customWidth="1"/>
    <col min="4875" max="4875" width="9.44140625" style="1" customWidth="1"/>
    <col min="4876" max="4876" width="6.6640625" style="1" customWidth="1"/>
    <col min="4877" max="4877" width="11.44140625" style="1" customWidth="1"/>
    <col min="4878" max="5120" width="9.109375" style="1"/>
    <col min="5121" max="5121" width="61.6640625" style="1" customWidth="1"/>
    <col min="5122" max="5122" width="4.6640625" style="1" customWidth="1"/>
    <col min="5123" max="5123" width="3.88671875" style="1" customWidth="1"/>
    <col min="5124" max="5124" width="7.5546875" style="1" customWidth="1"/>
    <col min="5125" max="5125" width="9.109375" style="1"/>
    <col min="5126" max="5126" width="8.109375" style="1" customWidth="1"/>
    <col min="5127" max="5127" width="7.44140625" style="1" customWidth="1"/>
    <col min="5128" max="5128" width="8.88671875" style="1" customWidth="1"/>
    <col min="5129" max="5129" width="8.5546875" style="1" customWidth="1"/>
    <col min="5130" max="5130" width="8.109375" style="1" customWidth="1"/>
    <col min="5131" max="5131" width="9.44140625" style="1" customWidth="1"/>
    <col min="5132" max="5132" width="6.6640625" style="1" customWidth="1"/>
    <col min="5133" max="5133" width="11.44140625" style="1" customWidth="1"/>
    <col min="5134" max="5376" width="9.109375" style="1"/>
    <col min="5377" max="5377" width="61.6640625" style="1" customWidth="1"/>
    <col min="5378" max="5378" width="4.6640625" style="1" customWidth="1"/>
    <col min="5379" max="5379" width="3.88671875" style="1" customWidth="1"/>
    <col min="5380" max="5380" width="7.5546875" style="1" customWidth="1"/>
    <col min="5381" max="5381" width="9.109375" style="1"/>
    <col min="5382" max="5382" width="8.109375" style="1" customWidth="1"/>
    <col min="5383" max="5383" width="7.44140625" style="1" customWidth="1"/>
    <col min="5384" max="5384" width="8.88671875" style="1" customWidth="1"/>
    <col min="5385" max="5385" width="8.5546875" style="1" customWidth="1"/>
    <col min="5386" max="5386" width="8.109375" style="1" customWidth="1"/>
    <col min="5387" max="5387" width="9.44140625" style="1" customWidth="1"/>
    <col min="5388" max="5388" width="6.6640625" style="1" customWidth="1"/>
    <col min="5389" max="5389" width="11.44140625" style="1" customWidth="1"/>
    <col min="5390" max="5632" width="9.109375" style="1"/>
    <col min="5633" max="5633" width="61.6640625" style="1" customWidth="1"/>
    <col min="5634" max="5634" width="4.6640625" style="1" customWidth="1"/>
    <col min="5635" max="5635" width="3.88671875" style="1" customWidth="1"/>
    <col min="5636" max="5636" width="7.5546875" style="1" customWidth="1"/>
    <col min="5637" max="5637" width="9.109375" style="1"/>
    <col min="5638" max="5638" width="8.109375" style="1" customWidth="1"/>
    <col min="5639" max="5639" width="7.44140625" style="1" customWidth="1"/>
    <col min="5640" max="5640" width="8.88671875" style="1" customWidth="1"/>
    <col min="5641" max="5641" width="8.5546875" style="1" customWidth="1"/>
    <col min="5642" max="5642" width="8.109375" style="1" customWidth="1"/>
    <col min="5643" max="5643" width="9.44140625" style="1" customWidth="1"/>
    <col min="5644" max="5644" width="6.6640625" style="1" customWidth="1"/>
    <col min="5645" max="5645" width="11.44140625" style="1" customWidth="1"/>
    <col min="5646" max="5888" width="9.109375" style="1"/>
    <col min="5889" max="5889" width="61.6640625" style="1" customWidth="1"/>
    <col min="5890" max="5890" width="4.6640625" style="1" customWidth="1"/>
    <col min="5891" max="5891" width="3.88671875" style="1" customWidth="1"/>
    <col min="5892" max="5892" width="7.5546875" style="1" customWidth="1"/>
    <col min="5893" max="5893" width="9.109375" style="1"/>
    <col min="5894" max="5894" width="8.109375" style="1" customWidth="1"/>
    <col min="5895" max="5895" width="7.44140625" style="1" customWidth="1"/>
    <col min="5896" max="5896" width="8.88671875" style="1" customWidth="1"/>
    <col min="5897" max="5897" width="8.5546875" style="1" customWidth="1"/>
    <col min="5898" max="5898" width="8.109375" style="1" customWidth="1"/>
    <col min="5899" max="5899" width="9.44140625" style="1" customWidth="1"/>
    <col min="5900" max="5900" width="6.6640625" style="1" customWidth="1"/>
    <col min="5901" max="5901" width="11.44140625" style="1" customWidth="1"/>
    <col min="5902" max="6144" width="9.109375" style="1"/>
    <col min="6145" max="6145" width="61.6640625" style="1" customWidth="1"/>
    <col min="6146" max="6146" width="4.6640625" style="1" customWidth="1"/>
    <col min="6147" max="6147" width="3.88671875" style="1" customWidth="1"/>
    <col min="6148" max="6148" width="7.5546875" style="1" customWidth="1"/>
    <col min="6149" max="6149" width="9.109375" style="1"/>
    <col min="6150" max="6150" width="8.109375" style="1" customWidth="1"/>
    <col min="6151" max="6151" width="7.44140625" style="1" customWidth="1"/>
    <col min="6152" max="6152" width="8.88671875" style="1" customWidth="1"/>
    <col min="6153" max="6153" width="8.5546875" style="1" customWidth="1"/>
    <col min="6154" max="6154" width="8.109375" style="1" customWidth="1"/>
    <col min="6155" max="6155" width="9.44140625" style="1" customWidth="1"/>
    <col min="6156" max="6156" width="6.6640625" style="1" customWidth="1"/>
    <col min="6157" max="6157" width="11.44140625" style="1" customWidth="1"/>
    <col min="6158" max="6400" width="9.109375" style="1"/>
    <col min="6401" max="6401" width="61.6640625" style="1" customWidth="1"/>
    <col min="6402" max="6402" width="4.6640625" style="1" customWidth="1"/>
    <col min="6403" max="6403" width="3.88671875" style="1" customWidth="1"/>
    <col min="6404" max="6404" width="7.5546875" style="1" customWidth="1"/>
    <col min="6405" max="6405" width="9.109375" style="1"/>
    <col min="6406" max="6406" width="8.109375" style="1" customWidth="1"/>
    <col min="6407" max="6407" width="7.44140625" style="1" customWidth="1"/>
    <col min="6408" max="6408" width="8.88671875" style="1" customWidth="1"/>
    <col min="6409" max="6409" width="8.5546875" style="1" customWidth="1"/>
    <col min="6410" max="6410" width="8.109375" style="1" customWidth="1"/>
    <col min="6411" max="6411" width="9.44140625" style="1" customWidth="1"/>
    <col min="6412" max="6412" width="6.6640625" style="1" customWidth="1"/>
    <col min="6413" max="6413" width="11.44140625" style="1" customWidth="1"/>
    <col min="6414" max="6656" width="9.109375" style="1"/>
    <col min="6657" max="6657" width="61.6640625" style="1" customWidth="1"/>
    <col min="6658" max="6658" width="4.6640625" style="1" customWidth="1"/>
    <col min="6659" max="6659" width="3.88671875" style="1" customWidth="1"/>
    <col min="6660" max="6660" width="7.5546875" style="1" customWidth="1"/>
    <col min="6661" max="6661" width="9.109375" style="1"/>
    <col min="6662" max="6662" width="8.109375" style="1" customWidth="1"/>
    <col min="6663" max="6663" width="7.44140625" style="1" customWidth="1"/>
    <col min="6664" max="6664" width="8.88671875" style="1" customWidth="1"/>
    <col min="6665" max="6665" width="8.5546875" style="1" customWidth="1"/>
    <col min="6666" max="6666" width="8.109375" style="1" customWidth="1"/>
    <col min="6667" max="6667" width="9.44140625" style="1" customWidth="1"/>
    <col min="6668" max="6668" width="6.6640625" style="1" customWidth="1"/>
    <col min="6669" max="6669" width="11.44140625" style="1" customWidth="1"/>
    <col min="6670" max="6912" width="9.109375" style="1"/>
    <col min="6913" max="6913" width="61.6640625" style="1" customWidth="1"/>
    <col min="6914" max="6914" width="4.6640625" style="1" customWidth="1"/>
    <col min="6915" max="6915" width="3.88671875" style="1" customWidth="1"/>
    <col min="6916" max="6916" width="7.5546875" style="1" customWidth="1"/>
    <col min="6917" max="6917" width="9.109375" style="1"/>
    <col min="6918" max="6918" width="8.109375" style="1" customWidth="1"/>
    <col min="6919" max="6919" width="7.44140625" style="1" customWidth="1"/>
    <col min="6920" max="6920" width="8.88671875" style="1" customWidth="1"/>
    <col min="6921" max="6921" width="8.5546875" style="1" customWidth="1"/>
    <col min="6922" max="6922" width="8.109375" style="1" customWidth="1"/>
    <col min="6923" max="6923" width="9.44140625" style="1" customWidth="1"/>
    <col min="6924" max="6924" width="6.6640625" style="1" customWidth="1"/>
    <col min="6925" max="6925" width="11.44140625" style="1" customWidth="1"/>
    <col min="6926" max="7168" width="9.109375" style="1"/>
    <col min="7169" max="7169" width="61.6640625" style="1" customWidth="1"/>
    <col min="7170" max="7170" width="4.6640625" style="1" customWidth="1"/>
    <col min="7171" max="7171" width="3.88671875" style="1" customWidth="1"/>
    <col min="7172" max="7172" width="7.5546875" style="1" customWidth="1"/>
    <col min="7173" max="7173" width="9.109375" style="1"/>
    <col min="7174" max="7174" width="8.109375" style="1" customWidth="1"/>
    <col min="7175" max="7175" width="7.44140625" style="1" customWidth="1"/>
    <col min="7176" max="7176" width="8.88671875" style="1" customWidth="1"/>
    <col min="7177" max="7177" width="8.5546875" style="1" customWidth="1"/>
    <col min="7178" max="7178" width="8.109375" style="1" customWidth="1"/>
    <col min="7179" max="7179" width="9.44140625" style="1" customWidth="1"/>
    <col min="7180" max="7180" width="6.6640625" style="1" customWidth="1"/>
    <col min="7181" max="7181" width="11.44140625" style="1" customWidth="1"/>
    <col min="7182" max="7424" width="9.109375" style="1"/>
    <col min="7425" max="7425" width="61.6640625" style="1" customWidth="1"/>
    <col min="7426" max="7426" width="4.6640625" style="1" customWidth="1"/>
    <col min="7427" max="7427" width="3.88671875" style="1" customWidth="1"/>
    <col min="7428" max="7428" width="7.5546875" style="1" customWidth="1"/>
    <col min="7429" max="7429" width="9.109375" style="1"/>
    <col min="7430" max="7430" width="8.109375" style="1" customWidth="1"/>
    <col min="7431" max="7431" width="7.44140625" style="1" customWidth="1"/>
    <col min="7432" max="7432" width="8.88671875" style="1" customWidth="1"/>
    <col min="7433" max="7433" width="8.5546875" style="1" customWidth="1"/>
    <col min="7434" max="7434" width="8.109375" style="1" customWidth="1"/>
    <col min="7435" max="7435" width="9.44140625" style="1" customWidth="1"/>
    <col min="7436" max="7436" width="6.6640625" style="1" customWidth="1"/>
    <col min="7437" max="7437" width="11.44140625" style="1" customWidth="1"/>
    <col min="7438" max="7680" width="9.109375" style="1"/>
    <col min="7681" max="7681" width="61.6640625" style="1" customWidth="1"/>
    <col min="7682" max="7682" width="4.6640625" style="1" customWidth="1"/>
    <col min="7683" max="7683" width="3.88671875" style="1" customWidth="1"/>
    <col min="7684" max="7684" width="7.5546875" style="1" customWidth="1"/>
    <col min="7685" max="7685" width="9.109375" style="1"/>
    <col min="7686" max="7686" width="8.109375" style="1" customWidth="1"/>
    <col min="7687" max="7687" width="7.44140625" style="1" customWidth="1"/>
    <col min="7688" max="7688" width="8.88671875" style="1" customWidth="1"/>
    <col min="7689" max="7689" width="8.5546875" style="1" customWidth="1"/>
    <col min="7690" max="7690" width="8.109375" style="1" customWidth="1"/>
    <col min="7691" max="7691" width="9.44140625" style="1" customWidth="1"/>
    <col min="7692" max="7692" width="6.6640625" style="1" customWidth="1"/>
    <col min="7693" max="7693" width="11.44140625" style="1" customWidth="1"/>
    <col min="7694" max="7936" width="9.109375" style="1"/>
    <col min="7937" max="7937" width="61.6640625" style="1" customWidth="1"/>
    <col min="7938" max="7938" width="4.6640625" style="1" customWidth="1"/>
    <col min="7939" max="7939" width="3.88671875" style="1" customWidth="1"/>
    <col min="7940" max="7940" width="7.5546875" style="1" customWidth="1"/>
    <col min="7941" max="7941" width="9.109375" style="1"/>
    <col min="7942" max="7942" width="8.109375" style="1" customWidth="1"/>
    <col min="7943" max="7943" width="7.44140625" style="1" customWidth="1"/>
    <col min="7944" max="7944" width="8.88671875" style="1" customWidth="1"/>
    <col min="7945" max="7945" width="8.5546875" style="1" customWidth="1"/>
    <col min="7946" max="7946" width="8.109375" style="1" customWidth="1"/>
    <col min="7947" max="7947" width="9.44140625" style="1" customWidth="1"/>
    <col min="7948" max="7948" width="6.6640625" style="1" customWidth="1"/>
    <col min="7949" max="7949" width="11.44140625" style="1" customWidth="1"/>
    <col min="7950" max="8192" width="9.109375" style="1"/>
    <col min="8193" max="8193" width="61.6640625" style="1" customWidth="1"/>
    <col min="8194" max="8194" width="4.6640625" style="1" customWidth="1"/>
    <col min="8195" max="8195" width="3.88671875" style="1" customWidth="1"/>
    <col min="8196" max="8196" width="7.5546875" style="1" customWidth="1"/>
    <col min="8197" max="8197" width="9.109375" style="1"/>
    <col min="8198" max="8198" width="8.109375" style="1" customWidth="1"/>
    <col min="8199" max="8199" width="7.44140625" style="1" customWidth="1"/>
    <col min="8200" max="8200" width="8.88671875" style="1" customWidth="1"/>
    <col min="8201" max="8201" width="8.5546875" style="1" customWidth="1"/>
    <col min="8202" max="8202" width="8.109375" style="1" customWidth="1"/>
    <col min="8203" max="8203" width="9.44140625" style="1" customWidth="1"/>
    <col min="8204" max="8204" width="6.6640625" style="1" customWidth="1"/>
    <col min="8205" max="8205" width="11.44140625" style="1" customWidth="1"/>
    <col min="8206" max="8448" width="9.109375" style="1"/>
    <col min="8449" max="8449" width="61.6640625" style="1" customWidth="1"/>
    <col min="8450" max="8450" width="4.6640625" style="1" customWidth="1"/>
    <col min="8451" max="8451" width="3.88671875" style="1" customWidth="1"/>
    <col min="8452" max="8452" width="7.5546875" style="1" customWidth="1"/>
    <col min="8453" max="8453" width="9.109375" style="1"/>
    <col min="8454" max="8454" width="8.109375" style="1" customWidth="1"/>
    <col min="8455" max="8455" width="7.44140625" style="1" customWidth="1"/>
    <col min="8456" max="8456" width="8.88671875" style="1" customWidth="1"/>
    <col min="8457" max="8457" width="8.5546875" style="1" customWidth="1"/>
    <col min="8458" max="8458" width="8.109375" style="1" customWidth="1"/>
    <col min="8459" max="8459" width="9.44140625" style="1" customWidth="1"/>
    <col min="8460" max="8460" width="6.6640625" style="1" customWidth="1"/>
    <col min="8461" max="8461" width="11.44140625" style="1" customWidth="1"/>
    <col min="8462" max="8704" width="9.109375" style="1"/>
    <col min="8705" max="8705" width="61.6640625" style="1" customWidth="1"/>
    <col min="8706" max="8706" width="4.6640625" style="1" customWidth="1"/>
    <col min="8707" max="8707" width="3.88671875" style="1" customWidth="1"/>
    <col min="8708" max="8708" width="7.5546875" style="1" customWidth="1"/>
    <col min="8709" max="8709" width="9.109375" style="1"/>
    <col min="8710" max="8710" width="8.109375" style="1" customWidth="1"/>
    <col min="8711" max="8711" width="7.44140625" style="1" customWidth="1"/>
    <col min="8712" max="8712" width="8.88671875" style="1" customWidth="1"/>
    <col min="8713" max="8713" width="8.5546875" style="1" customWidth="1"/>
    <col min="8714" max="8714" width="8.109375" style="1" customWidth="1"/>
    <col min="8715" max="8715" width="9.44140625" style="1" customWidth="1"/>
    <col min="8716" max="8716" width="6.6640625" style="1" customWidth="1"/>
    <col min="8717" max="8717" width="11.44140625" style="1" customWidth="1"/>
    <col min="8718" max="8960" width="9.109375" style="1"/>
    <col min="8961" max="8961" width="61.6640625" style="1" customWidth="1"/>
    <col min="8962" max="8962" width="4.6640625" style="1" customWidth="1"/>
    <col min="8963" max="8963" width="3.88671875" style="1" customWidth="1"/>
    <col min="8964" max="8964" width="7.5546875" style="1" customWidth="1"/>
    <col min="8965" max="8965" width="9.109375" style="1"/>
    <col min="8966" max="8966" width="8.109375" style="1" customWidth="1"/>
    <col min="8967" max="8967" width="7.44140625" style="1" customWidth="1"/>
    <col min="8968" max="8968" width="8.88671875" style="1" customWidth="1"/>
    <col min="8969" max="8969" width="8.5546875" style="1" customWidth="1"/>
    <col min="8970" max="8970" width="8.109375" style="1" customWidth="1"/>
    <col min="8971" max="8971" width="9.44140625" style="1" customWidth="1"/>
    <col min="8972" max="8972" width="6.6640625" style="1" customWidth="1"/>
    <col min="8973" max="8973" width="11.44140625" style="1" customWidth="1"/>
    <col min="8974" max="9216" width="9.109375" style="1"/>
    <col min="9217" max="9217" width="61.6640625" style="1" customWidth="1"/>
    <col min="9218" max="9218" width="4.6640625" style="1" customWidth="1"/>
    <col min="9219" max="9219" width="3.88671875" style="1" customWidth="1"/>
    <col min="9220" max="9220" width="7.5546875" style="1" customWidth="1"/>
    <col min="9221" max="9221" width="9.109375" style="1"/>
    <col min="9222" max="9222" width="8.109375" style="1" customWidth="1"/>
    <col min="9223" max="9223" width="7.44140625" style="1" customWidth="1"/>
    <col min="9224" max="9224" width="8.88671875" style="1" customWidth="1"/>
    <col min="9225" max="9225" width="8.5546875" style="1" customWidth="1"/>
    <col min="9226" max="9226" width="8.109375" style="1" customWidth="1"/>
    <col min="9227" max="9227" width="9.44140625" style="1" customWidth="1"/>
    <col min="9228" max="9228" width="6.6640625" style="1" customWidth="1"/>
    <col min="9229" max="9229" width="11.44140625" style="1" customWidth="1"/>
    <col min="9230" max="9472" width="9.109375" style="1"/>
    <col min="9473" max="9473" width="61.6640625" style="1" customWidth="1"/>
    <col min="9474" max="9474" width="4.6640625" style="1" customWidth="1"/>
    <col min="9475" max="9475" width="3.88671875" style="1" customWidth="1"/>
    <col min="9476" max="9476" width="7.5546875" style="1" customWidth="1"/>
    <col min="9477" max="9477" width="9.109375" style="1"/>
    <col min="9478" max="9478" width="8.109375" style="1" customWidth="1"/>
    <col min="9479" max="9479" width="7.44140625" style="1" customWidth="1"/>
    <col min="9480" max="9480" width="8.88671875" style="1" customWidth="1"/>
    <col min="9481" max="9481" width="8.5546875" style="1" customWidth="1"/>
    <col min="9482" max="9482" width="8.109375" style="1" customWidth="1"/>
    <col min="9483" max="9483" width="9.44140625" style="1" customWidth="1"/>
    <col min="9484" max="9484" width="6.6640625" style="1" customWidth="1"/>
    <col min="9485" max="9485" width="11.44140625" style="1" customWidth="1"/>
    <col min="9486" max="9728" width="9.109375" style="1"/>
    <col min="9729" max="9729" width="61.6640625" style="1" customWidth="1"/>
    <col min="9730" max="9730" width="4.6640625" style="1" customWidth="1"/>
    <col min="9731" max="9731" width="3.88671875" style="1" customWidth="1"/>
    <col min="9732" max="9732" width="7.5546875" style="1" customWidth="1"/>
    <col min="9733" max="9733" width="9.109375" style="1"/>
    <col min="9734" max="9734" width="8.109375" style="1" customWidth="1"/>
    <col min="9735" max="9735" width="7.44140625" style="1" customWidth="1"/>
    <col min="9736" max="9736" width="8.88671875" style="1" customWidth="1"/>
    <col min="9737" max="9737" width="8.5546875" style="1" customWidth="1"/>
    <col min="9738" max="9738" width="8.109375" style="1" customWidth="1"/>
    <col min="9739" max="9739" width="9.44140625" style="1" customWidth="1"/>
    <col min="9740" max="9740" width="6.6640625" style="1" customWidth="1"/>
    <col min="9741" max="9741" width="11.44140625" style="1" customWidth="1"/>
    <col min="9742" max="9984" width="9.109375" style="1"/>
    <col min="9985" max="9985" width="61.6640625" style="1" customWidth="1"/>
    <col min="9986" max="9986" width="4.6640625" style="1" customWidth="1"/>
    <col min="9987" max="9987" width="3.88671875" style="1" customWidth="1"/>
    <col min="9988" max="9988" width="7.5546875" style="1" customWidth="1"/>
    <col min="9989" max="9989" width="9.109375" style="1"/>
    <col min="9990" max="9990" width="8.109375" style="1" customWidth="1"/>
    <col min="9991" max="9991" width="7.44140625" style="1" customWidth="1"/>
    <col min="9992" max="9992" width="8.88671875" style="1" customWidth="1"/>
    <col min="9993" max="9993" width="8.5546875" style="1" customWidth="1"/>
    <col min="9994" max="9994" width="8.109375" style="1" customWidth="1"/>
    <col min="9995" max="9995" width="9.44140625" style="1" customWidth="1"/>
    <col min="9996" max="9996" width="6.6640625" style="1" customWidth="1"/>
    <col min="9997" max="9997" width="11.44140625" style="1" customWidth="1"/>
    <col min="9998" max="10240" width="9.109375" style="1"/>
    <col min="10241" max="10241" width="61.6640625" style="1" customWidth="1"/>
    <col min="10242" max="10242" width="4.6640625" style="1" customWidth="1"/>
    <col min="10243" max="10243" width="3.88671875" style="1" customWidth="1"/>
    <col min="10244" max="10244" width="7.5546875" style="1" customWidth="1"/>
    <col min="10245" max="10245" width="9.109375" style="1"/>
    <col min="10246" max="10246" width="8.109375" style="1" customWidth="1"/>
    <col min="10247" max="10247" width="7.44140625" style="1" customWidth="1"/>
    <col min="10248" max="10248" width="8.88671875" style="1" customWidth="1"/>
    <col min="10249" max="10249" width="8.5546875" style="1" customWidth="1"/>
    <col min="10250" max="10250" width="8.109375" style="1" customWidth="1"/>
    <col min="10251" max="10251" width="9.44140625" style="1" customWidth="1"/>
    <col min="10252" max="10252" width="6.6640625" style="1" customWidth="1"/>
    <col min="10253" max="10253" width="11.44140625" style="1" customWidth="1"/>
    <col min="10254" max="10496" width="9.109375" style="1"/>
    <col min="10497" max="10497" width="61.6640625" style="1" customWidth="1"/>
    <col min="10498" max="10498" width="4.6640625" style="1" customWidth="1"/>
    <col min="10499" max="10499" width="3.88671875" style="1" customWidth="1"/>
    <col min="10500" max="10500" width="7.5546875" style="1" customWidth="1"/>
    <col min="10501" max="10501" width="9.109375" style="1"/>
    <col min="10502" max="10502" width="8.109375" style="1" customWidth="1"/>
    <col min="10503" max="10503" width="7.44140625" style="1" customWidth="1"/>
    <col min="10504" max="10504" width="8.88671875" style="1" customWidth="1"/>
    <col min="10505" max="10505" width="8.5546875" style="1" customWidth="1"/>
    <col min="10506" max="10506" width="8.109375" style="1" customWidth="1"/>
    <col min="10507" max="10507" width="9.44140625" style="1" customWidth="1"/>
    <col min="10508" max="10508" width="6.6640625" style="1" customWidth="1"/>
    <col min="10509" max="10509" width="11.44140625" style="1" customWidth="1"/>
    <col min="10510" max="10752" width="9.109375" style="1"/>
    <col min="10753" max="10753" width="61.6640625" style="1" customWidth="1"/>
    <col min="10754" max="10754" width="4.6640625" style="1" customWidth="1"/>
    <col min="10755" max="10755" width="3.88671875" style="1" customWidth="1"/>
    <col min="10756" max="10756" width="7.5546875" style="1" customWidth="1"/>
    <col min="10757" max="10757" width="9.109375" style="1"/>
    <col min="10758" max="10758" width="8.109375" style="1" customWidth="1"/>
    <col min="10759" max="10759" width="7.44140625" style="1" customWidth="1"/>
    <col min="10760" max="10760" width="8.88671875" style="1" customWidth="1"/>
    <col min="10761" max="10761" width="8.5546875" style="1" customWidth="1"/>
    <col min="10762" max="10762" width="8.109375" style="1" customWidth="1"/>
    <col min="10763" max="10763" width="9.44140625" style="1" customWidth="1"/>
    <col min="10764" max="10764" width="6.6640625" style="1" customWidth="1"/>
    <col min="10765" max="10765" width="11.44140625" style="1" customWidth="1"/>
    <col min="10766" max="11008" width="9.109375" style="1"/>
    <col min="11009" max="11009" width="61.6640625" style="1" customWidth="1"/>
    <col min="11010" max="11010" width="4.6640625" style="1" customWidth="1"/>
    <col min="11011" max="11011" width="3.88671875" style="1" customWidth="1"/>
    <col min="11012" max="11012" width="7.5546875" style="1" customWidth="1"/>
    <col min="11013" max="11013" width="9.109375" style="1"/>
    <col min="11014" max="11014" width="8.109375" style="1" customWidth="1"/>
    <col min="11015" max="11015" width="7.44140625" style="1" customWidth="1"/>
    <col min="11016" max="11016" width="8.88671875" style="1" customWidth="1"/>
    <col min="11017" max="11017" width="8.5546875" style="1" customWidth="1"/>
    <col min="11018" max="11018" width="8.109375" style="1" customWidth="1"/>
    <col min="11019" max="11019" width="9.44140625" style="1" customWidth="1"/>
    <col min="11020" max="11020" width="6.6640625" style="1" customWidth="1"/>
    <col min="11021" max="11021" width="11.44140625" style="1" customWidth="1"/>
    <col min="11022" max="11264" width="9.109375" style="1"/>
    <col min="11265" max="11265" width="61.6640625" style="1" customWidth="1"/>
    <col min="11266" max="11266" width="4.6640625" style="1" customWidth="1"/>
    <col min="11267" max="11267" width="3.88671875" style="1" customWidth="1"/>
    <col min="11268" max="11268" width="7.5546875" style="1" customWidth="1"/>
    <col min="11269" max="11269" width="9.109375" style="1"/>
    <col min="11270" max="11270" width="8.109375" style="1" customWidth="1"/>
    <col min="11271" max="11271" width="7.44140625" style="1" customWidth="1"/>
    <col min="11272" max="11272" width="8.88671875" style="1" customWidth="1"/>
    <col min="11273" max="11273" width="8.5546875" style="1" customWidth="1"/>
    <col min="11274" max="11274" width="8.109375" style="1" customWidth="1"/>
    <col min="11275" max="11275" width="9.44140625" style="1" customWidth="1"/>
    <col min="11276" max="11276" width="6.6640625" style="1" customWidth="1"/>
    <col min="11277" max="11277" width="11.44140625" style="1" customWidth="1"/>
    <col min="11278" max="11520" width="9.109375" style="1"/>
    <col min="11521" max="11521" width="61.6640625" style="1" customWidth="1"/>
    <col min="11522" max="11522" width="4.6640625" style="1" customWidth="1"/>
    <col min="11523" max="11523" width="3.88671875" style="1" customWidth="1"/>
    <col min="11524" max="11524" width="7.5546875" style="1" customWidth="1"/>
    <col min="11525" max="11525" width="9.109375" style="1"/>
    <col min="11526" max="11526" width="8.109375" style="1" customWidth="1"/>
    <col min="11527" max="11527" width="7.44140625" style="1" customWidth="1"/>
    <col min="11528" max="11528" width="8.88671875" style="1" customWidth="1"/>
    <col min="11529" max="11529" width="8.5546875" style="1" customWidth="1"/>
    <col min="11530" max="11530" width="8.109375" style="1" customWidth="1"/>
    <col min="11531" max="11531" width="9.44140625" style="1" customWidth="1"/>
    <col min="11532" max="11532" width="6.6640625" style="1" customWidth="1"/>
    <col min="11533" max="11533" width="11.44140625" style="1" customWidth="1"/>
    <col min="11534" max="11776" width="9.109375" style="1"/>
    <col min="11777" max="11777" width="61.6640625" style="1" customWidth="1"/>
    <col min="11778" max="11778" width="4.6640625" style="1" customWidth="1"/>
    <col min="11779" max="11779" width="3.88671875" style="1" customWidth="1"/>
    <col min="11780" max="11780" width="7.5546875" style="1" customWidth="1"/>
    <col min="11781" max="11781" width="9.109375" style="1"/>
    <col min="11782" max="11782" width="8.109375" style="1" customWidth="1"/>
    <col min="11783" max="11783" width="7.44140625" style="1" customWidth="1"/>
    <col min="11784" max="11784" width="8.88671875" style="1" customWidth="1"/>
    <col min="11785" max="11785" width="8.5546875" style="1" customWidth="1"/>
    <col min="11786" max="11786" width="8.109375" style="1" customWidth="1"/>
    <col min="11787" max="11787" width="9.44140625" style="1" customWidth="1"/>
    <col min="11788" max="11788" width="6.6640625" style="1" customWidth="1"/>
    <col min="11789" max="11789" width="11.44140625" style="1" customWidth="1"/>
    <col min="11790" max="12032" width="9.109375" style="1"/>
    <col min="12033" max="12033" width="61.6640625" style="1" customWidth="1"/>
    <col min="12034" max="12034" width="4.6640625" style="1" customWidth="1"/>
    <col min="12035" max="12035" width="3.88671875" style="1" customWidth="1"/>
    <col min="12036" max="12036" width="7.5546875" style="1" customWidth="1"/>
    <col min="12037" max="12037" width="9.109375" style="1"/>
    <col min="12038" max="12038" width="8.109375" style="1" customWidth="1"/>
    <col min="12039" max="12039" width="7.44140625" style="1" customWidth="1"/>
    <col min="12040" max="12040" width="8.88671875" style="1" customWidth="1"/>
    <col min="12041" max="12041" width="8.5546875" style="1" customWidth="1"/>
    <col min="12042" max="12042" width="8.109375" style="1" customWidth="1"/>
    <col min="12043" max="12043" width="9.44140625" style="1" customWidth="1"/>
    <col min="12044" max="12044" width="6.6640625" style="1" customWidth="1"/>
    <col min="12045" max="12045" width="11.44140625" style="1" customWidth="1"/>
    <col min="12046" max="12288" width="9.109375" style="1"/>
    <col min="12289" max="12289" width="61.6640625" style="1" customWidth="1"/>
    <col min="12290" max="12290" width="4.6640625" style="1" customWidth="1"/>
    <col min="12291" max="12291" width="3.88671875" style="1" customWidth="1"/>
    <col min="12292" max="12292" width="7.5546875" style="1" customWidth="1"/>
    <col min="12293" max="12293" width="9.109375" style="1"/>
    <col min="12294" max="12294" width="8.109375" style="1" customWidth="1"/>
    <col min="12295" max="12295" width="7.44140625" style="1" customWidth="1"/>
    <col min="12296" max="12296" width="8.88671875" style="1" customWidth="1"/>
    <col min="12297" max="12297" width="8.5546875" style="1" customWidth="1"/>
    <col min="12298" max="12298" width="8.109375" style="1" customWidth="1"/>
    <col min="12299" max="12299" width="9.44140625" style="1" customWidth="1"/>
    <col min="12300" max="12300" width="6.6640625" style="1" customWidth="1"/>
    <col min="12301" max="12301" width="11.44140625" style="1" customWidth="1"/>
    <col min="12302" max="12544" width="9.109375" style="1"/>
    <col min="12545" max="12545" width="61.6640625" style="1" customWidth="1"/>
    <col min="12546" max="12546" width="4.6640625" style="1" customWidth="1"/>
    <col min="12547" max="12547" width="3.88671875" style="1" customWidth="1"/>
    <col min="12548" max="12548" width="7.5546875" style="1" customWidth="1"/>
    <col min="12549" max="12549" width="9.109375" style="1"/>
    <col min="12550" max="12550" width="8.109375" style="1" customWidth="1"/>
    <col min="12551" max="12551" width="7.44140625" style="1" customWidth="1"/>
    <col min="12552" max="12552" width="8.88671875" style="1" customWidth="1"/>
    <col min="12553" max="12553" width="8.5546875" style="1" customWidth="1"/>
    <col min="12554" max="12554" width="8.109375" style="1" customWidth="1"/>
    <col min="12555" max="12555" width="9.44140625" style="1" customWidth="1"/>
    <col min="12556" max="12556" width="6.6640625" style="1" customWidth="1"/>
    <col min="12557" max="12557" width="11.44140625" style="1" customWidth="1"/>
    <col min="12558" max="12800" width="9.109375" style="1"/>
    <col min="12801" max="12801" width="61.6640625" style="1" customWidth="1"/>
    <col min="12802" max="12802" width="4.6640625" style="1" customWidth="1"/>
    <col min="12803" max="12803" width="3.88671875" style="1" customWidth="1"/>
    <col min="12804" max="12804" width="7.5546875" style="1" customWidth="1"/>
    <col min="12805" max="12805" width="9.109375" style="1"/>
    <col min="12806" max="12806" width="8.109375" style="1" customWidth="1"/>
    <col min="12807" max="12807" width="7.44140625" style="1" customWidth="1"/>
    <col min="12808" max="12808" width="8.88671875" style="1" customWidth="1"/>
    <col min="12809" max="12809" width="8.5546875" style="1" customWidth="1"/>
    <col min="12810" max="12810" width="8.109375" style="1" customWidth="1"/>
    <col min="12811" max="12811" width="9.44140625" style="1" customWidth="1"/>
    <col min="12812" max="12812" width="6.6640625" style="1" customWidth="1"/>
    <col min="12813" max="12813" width="11.44140625" style="1" customWidth="1"/>
    <col min="12814" max="13056" width="9.109375" style="1"/>
    <col min="13057" max="13057" width="61.6640625" style="1" customWidth="1"/>
    <col min="13058" max="13058" width="4.6640625" style="1" customWidth="1"/>
    <col min="13059" max="13059" width="3.88671875" style="1" customWidth="1"/>
    <col min="13060" max="13060" width="7.5546875" style="1" customWidth="1"/>
    <col min="13061" max="13061" width="9.109375" style="1"/>
    <col min="13062" max="13062" width="8.109375" style="1" customWidth="1"/>
    <col min="13063" max="13063" width="7.44140625" style="1" customWidth="1"/>
    <col min="13064" max="13064" width="8.88671875" style="1" customWidth="1"/>
    <col min="13065" max="13065" width="8.5546875" style="1" customWidth="1"/>
    <col min="13066" max="13066" width="8.109375" style="1" customWidth="1"/>
    <col min="13067" max="13067" width="9.44140625" style="1" customWidth="1"/>
    <col min="13068" max="13068" width="6.6640625" style="1" customWidth="1"/>
    <col min="13069" max="13069" width="11.44140625" style="1" customWidth="1"/>
    <col min="13070" max="13312" width="9.109375" style="1"/>
    <col min="13313" max="13313" width="61.6640625" style="1" customWidth="1"/>
    <col min="13314" max="13314" width="4.6640625" style="1" customWidth="1"/>
    <col min="13315" max="13315" width="3.88671875" style="1" customWidth="1"/>
    <col min="13316" max="13316" width="7.5546875" style="1" customWidth="1"/>
    <col min="13317" max="13317" width="9.109375" style="1"/>
    <col min="13318" max="13318" width="8.109375" style="1" customWidth="1"/>
    <col min="13319" max="13319" width="7.44140625" style="1" customWidth="1"/>
    <col min="13320" max="13320" width="8.88671875" style="1" customWidth="1"/>
    <col min="13321" max="13321" width="8.5546875" style="1" customWidth="1"/>
    <col min="13322" max="13322" width="8.109375" style="1" customWidth="1"/>
    <col min="13323" max="13323" width="9.44140625" style="1" customWidth="1"/>
    <col min="13324" max="13324" width="6.6640625" style="1" customWidth="1"/>
    <col min="13325" max="13325" width="11.44140625" style="1" customWidth="1"/>
    <col min="13326" max="13568" width="9.109375" style="1"/>
    <col min="13569" max="13569" width="61.6640625" style="1" customWidth="1"/>
    <col min="13570" max="13570" width="4.6640625" style="1" customWidth="1"/>
    <col min="13571" max="13571" width="3.88671875" style="1" customWidth="1"/>
    <col min="13572" max="13572" width="7.5546875" style="1" customWidth="1"/>
    <col min="13573" max="13573" width="9.109375" style="1"/>
    <col min="13574" max="13574" width="8.109375" style="1" customWidth="1"/>
    <col min="13575" max="13575" width="7.44140625" style="1" customWidth="1"/>
    <col min="13576" max="13576" width="8.88671875" style="1" customWidth="1"/>
    <col min="13577" max="13577" width="8.5546875" style="1" customWidth="1"/>
    <col min="13578" max="13578" width="8.109375" style="1" customWidth="1"/>
    <col min="13579" max="13579" width="9.44140625" style="1" customWidth="1"/>
    <col min="13580" max="13580" width="6.6640625" style="1" customWidth="1"/>
    <col min="13581" max="13581" width="11.44140625" style="1" customWidth="1"/>
    <col min="13582" max="13824" width="9.109375" style="1"/>
    <col min="13825" max="13825" width="61.6640625" style="1" customWidth="1"/>
    <col min="13826" max="13826" width="4.6640625" style="1" customWidth="1"/>
    <col min="13827" max="13827" width="3.88671875" style="1" customWidth="1"/>
    <col min="13828" max="13828" width="7.5546875" style="1" customWidth="1"/>
    <col min="13829" max="13829" width="9.109375" style="1"/>
    <col min="13830" max="13830" width="8.109375" style="1" customWidth="1"/>
    <col min="13831" max="13831" width="7.44140625" style="1" customWidth="1"/>
    <col min="13832" max="13832" width="8.88671875" style="1" customWidth="1"/>
    <col min="13833" max="13833" width="8.5546875" style="1" customWidth="1"/>
    <col min="13834" max="13834" width="8.109375" style="1" customWidth="1"/>
    <col min="13835" max="13835" width="9.44140625" style="1" customWidth="1"/>
    <col min="13836" max="13836" width="6.6640625" style="1" customWidth="1"/>
    <col min="13837" max="13837" width="11.44140625" style="1" customWidth="1"/>
    <col min="13838" max="14080" width="9.109375" style="1"/>
    <col min="14081" max="14081" width="61.6640625" style="1" customWidth="1"/>
    <col min="14082" max="14082" width="4.6640625" style="1" customWidth="1"/>
    <col min="14083" max="14083" width="3.88671875" style="1" customWidth="1"/>
    <col min="14084" max="14084" width="7.5546875" style="1" customWidth="1"/>
    <col min="14085" max="14085" width="9.109375" style="1"/>
    <col min="14086" max="14086" width="8.109375" style="1" customWidth="1"/>
    <col min="14087" max="14087" width="7.44140625" style="1" customWidth="1"/>
    <col min="14088" max="14088" width="8.88671875" style="1" customWidth="1"/>
    <col min="14089" max="14089" width="8.5546875" style="1" customWidth="1"/>
    <col min="14090" max="14090" width="8.109375" style="1" customWidth="1"/>
    <col min="14091" max="14091" width="9.44140625" style="1" customWidth="1"/>
    <col min="14092" max="14092" width="6.6640625" style="1" customWidth="1"/>
    <col min="14093" max="14093" width="11.44140625" style="1" customWidth="1"/>
    <col min="14094" max="14336" width="9.109375" style="1"/>
    <col min="14337" max="14337" width="61.6640625" style="1" customWidth="1"/>
    <col min="14338" max="14338" width="4.6640625" style="1" customWidth="1"/>
    <col min="14339" max="14339" width="3.88671875" style="1" customWidth="1"/>
    <col min="14340" max="14340" width="7.5546875" style="1" customWidth="1"/>
    <col min="14341" max="14341" width="9.109375" style="1"/>
    <col min="14342" max="14342" width="8.109375" style="1" customWidth="1"/>
    <col min="14343" max="14343" width="7.44140625" style="1" customWidth="1"/>
    <col min="14344" max="14344" width="8.88671875" style="1" customWidth="1"/>
    <col min="14345" max="14345" width="8.5546875" style="1" customWidth="1"/>
    <col min="14346" max="14346" width="8.109375" style="1" customWidth="1"/>
    <col min="14347" max="14347" width="9.44140625" style="1" customWidth="1"/>
    <col min="14348" max="14348" width="6.6640625" style="1" customWidth="1"/>
    <col min="14349" max="14349" width="11.44140625" style="1" customWidth="1"/>
    <col min="14350" max="14592" width="9.109375" style="1"/>
    <col min="14593" max="14593" width="61.6640625" style="1" customWidth="1"/>
    <col min="14594" max="14594" width="4.6640625" style="1" customWidth="1"/>
    <col min="14595" max="14595" width="3.88671875" style="1" customWidth="1"/>
    <col min="14596" max="14596" width="7.5546875" style="1" customWidth="1"/>
    <col min="14597" max="14597" width="9.109375" style="1"/>
    <col min="14598" max="14598" width="8.109375" style="1" customWidth="1"/>
    <col min="14599" max="14599" width="7.44140625" style="1" customWidth="1"/>
    <col min="14600" max="14600" width="8.88671875" style="1" customWidth="1"/>
    <col min="14601" max="14601" width="8.5546875" style="1" customWidth="1"/>
    <col min="14602" max="14602" width="8.109375" style="1" customWidth="1"/>
    <col min="14603" max="14603" width="9.44140625" style="1" customWidth="1"/>
    <col min="14604" max="14604" width="6.6640625" style="1" customWidth="1"/>
    <col min="14605" max="14605" width="11.44140625" style="1" customWidth="1"/>
    <col min="14606" max="14848" width="9.109375" style="1"/>
    <col min="14849" max="14849" width="61.6640625" style="1" customWidth="1"/>
    <col min="14850" max="14850" width="4.6640625" style="1" customWidth="1"/>
    <col min="14851" max="14851" width="3.88671875" style="1" customWidth="1"/>
    <col min="14852" max="14852" width="7.5546875" style="1" customWidth="1"/>
    <col min="14853" max="14853" width="9.109375" style="1"/>
    <col min="14854" max="14854" width="8.109375" style="1" customWidth="1"/>
    <col min="14855" max="14855" width="7.44140625" style="1" customWidth="1"/>
    <col min="14856" max="14856" width="8.88671875" style="1" customWidth="1"/>
    <col min="14857" max="14857" width="8.5546875" style="1" customWidth="1"/>
    <col min="14858" max="14858" width="8.109375" style="1" customWidth="1"/>
    <col min="14859" max="14859" width="9.44140625" style="1" customWidth="1"/>
    <col min="14860" max="14860" width="6.6640625" style="1" customWidth="1"/>
    <col min="14861" max="14861" width="11.44140625" style="1" customWidth="1"/>
    <col min="14862" max="15104" width="9.109375" style="1"/>
    <col min="15105" max="15105" width="61.6640625" style="1" customWidth="1"/>
    <col min="15106" max="15106" width="4.6640625" style="1" customWidth="1"/>
    <col min="15107" max="15107" width="3.88671875" style="1" customWidth="1"/>
    <col min="15108" max="15108" width="7.5546875" style="1" customWidth="1"/>
    <col min="15109" max="15109" width="9.109375" style="1"/>
    <col min="15110" max="15110" width="8.109375" style="1" customWidth="1"/>
    <col min="15111" max="15111" width="7.44140625" style="1" customWidth="1"/>
    <col min="15112" max="15112" width="8.88671875" style="1" customWidth="1"/>
    <col min="15113" max="15113" width="8.5546875" style="1" customWidth="1"/>
    <col min="15114" max="15114" width="8.109375" style="1" customWidth="1"/>
    <col min="15115" max="15115" width="9.44140625" style="1" customWidth="1"/>
    <col min="15116" max="15116" width="6.6640625" style="1" customWidth="1"/>
    <col min="15117" max="15117" width="11.44140625" style="1" customWidth="1"/>
    <col min="15118" max="15360" width="9.109375" style="1"/>
    <col min="15361" max="15361" width="61.6640625" style="1" customWidth="1"/>
    <col min="15362" max="15362" width="4.6640625" style="1" customWidth="1"/>
    <col min="15363" max="15363" width="3.88671875" style="1" customWidth="1"/>
    <col min="15364" max="15364" width="7.5546875" style="1" customWidth="1"/>
    <col min="15365" max="15365" width="9.109375" style="1"/>
    <col min="15366" max="15366" width="8.109375" style="1" customWidth="1"/>
    <col min="15367" max="15367" width="7.44140625" style="1" customWidth="1"/>
    <col min="15368" max="15368" width="8.88671875" style="1" customWidth="1"/>
    <col min="15369" max="15369" width="8.5546875" style="1" customWidth="1"/>
    <col min="15370" max="15370" width="8.109375" style="1" customWidth="1"/>
    <col min="15371" max="15371" width="9.44140625" style="1" customWidth="1"/>
    <col min="15372" max="15372" width="6.6640625" style="1" customWidth="1"/>
    <col min="15373" max="15373" width="11.44140625" style="1" customWidth="1"/>
    <col min="15374" max="15616" width="9.109375" style="1"/>
    <col min="15617" max="15617" width="61.6640625" style="1" customWidth="1"/>
    <col min="15618" max="15618" width="4.6640625" style="1" customWidth="1"/>
    <col min="15619" max="15619" width="3.88671875" style="1" customWidth="1"/>
    <col min="15620" max="15620" width="7.5546875" style="1" customWidth="1"/>
    <col min="15621" max="15621" width="9.109375" style="1"/>
    <col min="15622" max="15622" width="8.109375" style="1" customWidth="1"/>
    <col min="15623" max="15623" width="7.44140625" style="1" customWidth="1"/>
    <col min="15624" max="15624" width="8.88671875" style="1" customWidth="1"/>
    <col min="15625" max="15625" width="8.5546875" style="1" customWidth="1"/>
    <col min="15626" max="15626" width="8.109375" style="1" customWidth="1"/>
    <col min="15627" max="15627" width="9.44140625" style="1" customWidth="1"/>
    <col min="15628" max="15628" width="6.6640625" style="1" customWidth="1"/>
    <col min="15629" max="15629" width="11.44140625" style="1" customWidth="1"/>
    <col min="15630" max="15872" width="9.109375" style="1"/>
    <col min="15873" max="15873" width="61.6640625" style="1" customWidth="1"/>
    <col min="15874" max="15874" width="4.6640625" style="1" customWidth="1"/>
    <col min="15875" max="15875" width="3.88671875" style="1" customWidth="1"/>
    <col min="15876" max="15876" width="7.5546875" style="1" customWidth="1"/>
    <col min="15877" max="15877" width="9.109375" style="1"/>
    <col min="15878" max="15878" width="8.109375" style="1" customWidth="1"/>
    <col min="15879" max="15879" width="7.44140625" style="1" customWidth="1"/>
    <col min="15880" max="15880" width="8.88671875" style="1" customWidth="1"/>
    <col min="15881" max="15881" width="8.5546875" style="1" customWidth="1"/>
    <col min="15882" max="15882" width="8.109375" style="1" customWidth="1"/>
    <col min="15883" max="15883" width="9.44140625" style="1" customWidth="1"/>
    <col min="15884" max="15884" width="6.6640625" style="1" customWidth="1"/>
    <col min="15885" max="15885" width="11.44140625" style="1" customWidth="1"/>
    <col min="15886" max="16128" width="9.109375" style="1"/>
    <col min="16129" max="16129" width="61.6640625" style="1" customWidth="1"/>
    <col min="16130" max="16130" width="4.6640625" style="1" customWidth="1"/>
    <col min="16131" max="16131" width="3.88671875" style="1" customWidth="1"/>
    <col min="16132" max="16132" width="7.5546875" style="1" customWidth="1"/>
    <col min="16133" max="16133" width="9.109375" style="1"/>
    <col min="16134" max="16134" width="8.109375" style="1" customWidth="1"/>
    <col min="16135" max="16135" width="7.44140625" style="1" customWidth="1"/>
    <col min="16136" max="16136" width="8.88671875" style="1" customWidth="1"/>
    <col min="16137" max="16137" width="8.5546875" style="1" customWidth="1"/>
    <col min="16138" max="16138" width="8.109375" style="1" customWidth="1"/>
    <col min="16139" max="16139" width="9.44140625" style="1" customWidth="1"/>
    <col min="16140" max="16140" width="6.6640625" style="1" customWidth="1"/>
    <col min="16141" max="16141" width="11.44140625" style="1" customWidth="1"/>
    <col min="16142" max="16384" width="9.109375" style="1"/>
  </cols>
  <sheetData>
    <row r="1" spans="1:13" ht="15" customHeight="1" x14ac:dyDescent="0.25">
      <c r="J1" s="95" t="s">
        <v>262</v>
      </c>
      <c r="K1" s="95"/>
      <c r="L1" s="95"/>
      <c r="M1" s="95"/>
    </row>
    <row r="2" spans="1:13" ht="30.75" customHeight="1" x14ac:dyDescent="0.25">
      <c r="J2" s="95"/>
      <c r="K2" s="95"/>
      <c r="L2" s="95"/>
      <c r="M2" s="95"/>
    </row>
    <row r="3" spans="1:13" ht="0.75" customHeight="1" x14ac:dyDescent="0.25">
      <c r="J3" s="95"/>
      <c r="K3" s="95"/>
      <c r="L3" s="95"/>
      <c r="M3" s="95"/>
    </row>
    <row r="4" spans="1:13" x14ac:dyDescent="0.25">
      <c r="A4" s="5" t="s">
        <v>118</v>
      </c>
      <c r="B4" s="5"/>
      <c r="C4" s="5"/>
      <c r="D4" s="5"/>
      <c r="E4" s="5"/>
      <c r="F4" s="5"/>
      <c r="G4" s="5"/>
      <c r="H4" s="5"/>
      <c r="I4" s="5"/>
      <c r="J4" s="5"/>
      <c r="K4" s="5"/>
      <c r="L4" s="5"/>
      <c r="M4" s="5"/>
    </row>
    <row r="5" spans="1:13" x14ac:dyDescent="0.25">
      <c r="A5" s="96" t="str">
        <f>IF([2]ЗАПОЛНИТЬ!$F$7=1,CONCATENATE([2]шапки!A6),CONCATENATE([2]шапки!A6,[2]шапки!C6))</f>
        <v xml:space="preserve">про заборгованість за бюджетними коштами (форма   № 7д, </v>
      </c>
      <c r="B5" s="96"/>
      <c r="C5" s="96"/>
      <c r="D5" s="96"/>
      <c r="E5" s="96"/>
      <c r="F5" s="96"/>
      <c r="G5" s="96"/>
      <c r="H5" s="97" t="str">
        <f>IF([2]ЗАПОЛНИТЬ!$F$7=1,[2]шапки!C6,[2]шапки!D6)</f>
        <v xml:space="preserve">   №7м)</v>
      </c>
      <c r="I5" s="99" t="str">
        <f>IF([2]ЗАПОЛНИТЬ!$F$7=1,[2]шапки!D6,"")</f>
        <v/>
      </c>
      <c r="L5" s="99"/>
      <c r="M5" s="99"/>
    </row>
    <row r="6" spans="1:13" x14ac:dyDescent="0.25">
      <c r="A6" s="5" t="str">
        <f>CONCATENATE("на ",[2]ЗАПОЛНИТЬ!$B$18," ",[2]ЗАПОЛНИТЬ!$C$18)</f>
        <v>на 1 квітня 2016 р.</v>
      </c>
      <c r="B6" s="5"/>
      <c r="C6" s="5"/>
      <c r="D6" s="5"/>
      <c r="E6" s="5"/>
      <c r="F6" s="5"/>
      <c r="G6" s="5"/>
      <c r="H6" s="5"/>
      <c r="I6" s="5"/>
      <c r="J6" s="5"/>
      <c r="K6" s="5"/>
      <c r="L6" s="5"/>
      <c r="M6" s="5"/>
    </row>
    <row r="7" spans="1:13" s="21" customFormat="1" ht="10.199999999999999" hidden="1" x14ac:dyDescent="0.2"/>
    <row r="8" spans="1:13" s="21" customFormat="1" ht="7.5" customHeight="1" x14ac:dyDescent="0.2">
      <c r="M8" s="338" t="s">
        <v>2</v>
      </c>
    </row>
    <row r="9" spans="1:13" s="21" customFormat="1" ht="21" customHeight="1" x14ac:dyDescent="0.25">
      <c r="A9" s="196" t="s">
        <v>3</v>
      </c>
      <c r="B9" s="104" t="str">
        <f>[2]ЗАПОЛНИТЬ!B3</f>
        <v>Вдділ освіти Амур -Нижньодніпровської у м.Дніпропетровську ради</v>
      </c>
      <c r="C9" s="104"/>
      <c r="D9" s="104"/>
      <c r="E9" s="104"/>
      <c r="F9" s="104"/>
      <c r="G9" s="104"/>
      <c r="H9" s="104"/>
      <c r="I9" s="104"/>
      <c r="J9" s="104"/>
      <c r="K9" s="198" t="str">
        <f>[2]ЗАПОЛНИТЬ!A13</f>
        <v>за ЄДРПОУ</v>
      </c>
      <c r="M9" s="339" t="str">
        <f>[2]ЗАПОЛНИТЬ!B13</f>
        <v>02142187</v>
      </c>
    </row>
    <row r="10" spans="1:13" s="21" customFormat="1" ht="11.25" customHeight="1" x14ac:dyDescent="0.25">
      <c r="A10" s="107" t="s">
        <v>5</v>
      </c>
      <c r="B10" s="108" t="str">
        <f>[2]ЗАПОЛНИТЬ!B5</f>
        <v>49023,м. Дніпропетровськ АНД район,пр.Мануйлівський, 31</v>
      </c>
      <c r="C10" s="108"/>
      <c r="D10" s="108"/>
      <c r="E10" s="108"/>
      <c r="F10" s="108"/>
      <c r="G10" s="108"/>
      <c r="H10" s="108"/>
      <c r="I10" s="108"/>
      <c r="J10" s="108"/>
      <c r="K10" s="198" t="str">
        <f>[2]ЗАПОЛНИТЬ!A14</f>
        <v>за КОАТУУ</v>
      </c>
      <c r="M10" s="339">
        <f>[2]ЗАПОЛНИТЬ!B14</f>
        <v>12110136300</v>
      </c>
    </row>
    <row r="11" spans="1:13" s="21" customFormat="1" ht="11.25" customHeight="1" x14ac:dyDescent="0.25">
      <c r="A11" s="107" t="str">
        <f>[2]Ф.4.3.1.КВК2!A11</f>
        <v>Організаційно-правова форма господарювання</v>
      </c>
      <c r="B11" s="340" t="str">
        <f>[2]ЗАПОЛНИТЬ!D15</f>
        <v>Орган місцевого самоврядування</v>
      </c>
      <c r="C11" s="340"/>
      <c r="D11" s="340"/>
      <c r="E11" s="340"/>
      <c r="F11" s="340"/>
      <c r="G11" s="340"/>
      <c r="H11" s="340"/>
      <c r="I11" s="340"/>
      <c r="J11" s="340"/>
      <c r="K11" s="198" t="str">
        <f>[2]ЗАПОЛНИТЬ!A15</f>
        <v>за КОПФГ</v>
      </c>
      <c r="L11" s="341"/>
      <c r="M11" s="339">
        <f>[2]ЗАПОЛНИТЬ!B15</f>
        <v>420</v>
      </c>
    </row>
    <row r="12" spans="1:13" s="21" customFormat="1" ht="10.199999999999999" x14ac:dyDescent="0.2">
      <c r="A12" s="110" t="s">
        <v>119</v>
      </c>
      <c r="B12" s="110"/>
      <c r="C12" s="110"/>
      <c r="D12" s="110"/>
      <c r="E12" s="201" t="str">
        <f>[2]ЗАПОЛНИТЬ!H9</f>
        <v>-</v>
      </c>
      <c r="F12" s="628" t="str">
        <f>IF(E12&gt;0,VLOOKUP(E12,'[2]ДовидникКВК(ГОС)'!A$1:B$65536,2,FALSE),"")</f>
        <v>-</v>
      </c>
      <c r="G12" s="628"/>
      <c r="H12" s="628"/>
      <c r="I12" s="628"/>
      <c r="J12" s="628"/>
      <c r="K12" s="628"/>
      <c r="L12" s="628"/>
    </row>
    <row r="13" spans="1:13" s="21" customFormat="1" ht="23.25" customHeight="1" x14ac:dyDescent="0.2">
      <c r="A13" s="110" t="s">
        <v>120</v>
      </c>
      <c r="B13" s="110"/>
      <c r="C13" s="110"/>
      <c r="D13" s="110"/>
      <c r="E13" s="171"/>
      <c r="F13" s="112" t="str">
        <f>IF(E13&gt;0,VLOOKUP(E13,[2]ДовидникКПК!B$1:C$65536,2,FALSE),"")</f>
        <v/>
      </c>
      <c r="G13" s="112"/>
      <c r="H13" s="112"/>
      <c r="I13" s="112"/>
      <c r="J13" s="112"/>
      <c r="K13" s="112"/>
      <c r="L13" s="112"/>
    </row>
    <row r="14" spans="1:13" s="21" customFormat="1" ht="10.199999999999999" x14ac:dyDescent="0.2">
      <c r="A14" s="110" t="s">
        <v>8</v>
      </c>
      <c r="B14" s="110"/>
      <c r="C14" s="110"/>
      <c r="D14" s="110"/>
      <c r="E14" s="117" t="str">
        <f>[2]ЗАПОЛНИТЬ!H10</f>
        <v>10</v>
      </c>
      <c r="F14" s="112" t="str">
        <f>[2]ЗАПОЛНИТЬ!I10</f>
        <v>Орган з питань освіти та науки, молоді</v>
      </c>
      <c r="G14" s="112"/>
      <c r="H14" s="112"/>
      <c r="I14" s="112"/>
      <c r="J14" s="112"/>
      <c r="K14" s="112"/>
      <c r="L14" s="112"/>
    </row>
    <row r="15" spans="1:13" s="21" customFormat="1" ht="43.5" customHeight="1" x14ac:dyDescent="0.2">
      <c r="A15" s="110" t="s">
        <v>121</v>
      </c>
      <c r="B15" s="110"/>
      <c r="C15" s="110"/>
      <c r="D15" s="110"/>
      <c r="E15" s="265" t="s">
        <v>260</v>
      </c>
      <c r="F15" s="112" t="str">
        <f>IF(E15&gt;0,VLOOKUP(E15,[2]ДовидникКФК!A$1:B$65536,2,FALSE),"")</f>
        <v>Фінансування енергозберігаючих заходів</v>
      </c>
      <c r="G15" s="112"/>
      <c r="H15" s="112"/>
      <c r="I15" s="112"/>
      <c r="J15" s="112"/>
      <c r="K15" s="112"/>
      <c r="L15" s="112"/>
    </row>
    <row r="16" spans="1:13" s="21" customFormat="1" ht="10.199999999999999" x14ac:dyDescent="0.2">
      <c r="A16" s="121" t="s">
        <v>263</v>
      </c>
    </row>
    <row r="17" spans="1:14" s="21" customFormat="1" ht="10.199999999999999" x14ac:dyDescent="0.2">
      <c r="A17" s="122" t="s">
        <v>10</v>
      </c>
    </row>
    <row r="18" spans="1:14" s="21" customFormat="1" ht="19.5" customHeight="1" thickBot="1" x14ac:dyDescent="0.25">
      <c r="A18" s="346" t="s">
        <v>501</v>
      </c>
      <c r="B18" s="346"/>
      <c r="C18" s="346"/>
      <c r="D18" s="346"/>
      <c r="E18" s="346"/>
      <c r="F18" s="346"/>
      <c r="G18" s="346"/>
      <c r="H18" s="346"/>
      <c r="I18" s="346"/>
      <c r="J18" s="346"/>
      <c r="K18" s="346"/>
      <c r="L18" s="346"/>
    </row>
    <row r="19" spans="1:14" s="21" customFormat="1" ht="11.25" customHeight="1" thickTop="1" thickBot="1" x14ac:dyDescent="0.25">
      <c r="A19" s="29" t="s">
        <v>124</v>
      </c>
      <c r="B19" s="29" t="s">
        <v>125</v>
      </c>
      <c r="C19" s="29" t="s">
        <v>13</v>
      </c>
      <c r="D19" s="29" t="s">
        <v>30</v>
      </c>
      <c r="E19" s="29"/>
      <c r="F19" s="29"/>
      <c r="G19" s="29"/>
      <c r="H19" s="29" t="s">
        <v>82</v>
      </c>
      <c r="I19" s="29"/>
      <c r="J19" s="29"/>
      <c r="K19" s="29"/>
      <c r="L19" s="29"/>
      <c r="M19" s="29" t="s">
        <v>265</v>
      </c>
      <c r="N19" s="347"/>
    </row>
    <row r="20" spans="1:14" s="21" customFormat="1" ht="21.75" customHeight="1" thickTop="1" thickBot="1" x14ac:dyDescent="0.25">
      <c r="A20" s="29"/>
      <c r="B20" s="29"/>
      <c r="C20" s="29"/>
      <c r="D20" s="29" t="s">
        <v>266</v>
      </c>
      <c r="E20" s="29" t="s">
        <v>267</v>
      </c>
      <c r="F20" s="29"/>
      <c r="G20" s="29" t="s">
        <v>268</v>
      </c>
      <c r="H20" s="29" t="s">
        <v>269</v>
      </c>
      <c r="I20" s="29" t="s">
        <v>267</v>
      </c>
      <c r="J20" s="29"/>
      <c r="K20" s="29"/>
      <c r="L20" s="29" t="s">
        <v>268</v>
      </c>
      <c r="M20" s="29"/>
      <c r="N20" s="347"/>
    </row>
    <row r="21" spans="1:14" s="21" customFormat="1" ht="10.5" customHeight="1" thickTop="1" thickBot="1" x14ac:dyDescent="0.25">
      <c r="A21" s="29"/>
      <c r="B21" s="29"/>
      <c r="C21" s="29"/>
      <c r="D21" s="29"/>
      <c r="E21" s="29" t="s">
        <v>135</v>
      </c>
      <c r="F21" s="29" t="s">
        <v>270</v>
      </c>
      <c r="G21" s="29"/>
      <c r="H21" s="29"/>
      <c r="I21" s="29" t="s">
        <v>135</v>
      </c>
      <c r="J21" s="323" t="s">
        <v>271</v>
      </c>
      <c r="K21" s="323"/>
      <c r="L21" s="29"/>
      <c r="M21" s="29"/>
      <c r="N21" s="347"/>
    </row>
    <row r="22" spans="1:14" s="21" customFormat="1" ht="12" customHeight="1" thickTop="1" thickBot="1" x14ac:dyDescent="0.25">
      <c r="A22" s="29"/>
      <c r="B22" s="29"/>
      <c r="C22" s="29"/>
      <c r="D22" s="29"/>
      <c r="E22" s="29"/>
      <c r="F22" s="29"/>
      <c r="G22" s="29"/>
      <c r="H22" s="29"/>
      <c r="I22" s="29"/>
      <c r="J22" s="29" t="s">
        <v>272</v>
      </c>
      <c r="K22" s="29" t="s">
        <v>273</v>
      </c>
      <c r="L22" s="29"/>
      <c r="M22" s="29"/>
      <c r="N22" s="347"/>
    </row>
    <row r="23" spans="1:14" s="21" customFormat="1" ht="12" customHeight="1" thickTop="1" thickBot="1" x14ac:dyDescent="0.25">
      <c r="A23" s="29"/>
      <c r="B23" s="29"/>
      <c r="C23" s="29"/>
      <c r="D23" s="29"/>
      <c r="E23" s="29"/>
      <c r="F23" s="29"/>
      <c r="G23" s="29"/>
      <c r="H23" s="29"/>
      <c r="I23" s="29"/>
      <c r="J23" s="29"/>
      <c r="K23" s="29"/>
      <c r="L23" s="29"/>
      <c r="M23" s="29"/>
      <c r="N23" s="347"/>
    </row>
    <row r="24" spans="1:14" s="21" customFormat="1" ht="9.75" customHeight="1" thickTop="1" thickBot="1" x14ac:dyDescent="0.25">
      <c r="A24" s="29"/>
      <c r="B24" s="29"/>
      <c r="C24" s="29"/>
      <c r="D24" s="29"/>
      <c r="E24" s="29"/>
      <c r="F24" s="29"/>
      <c r="G24" s="29"/>
      <c r="H24" s="29"/>
      <c r="I24" s="29"/>
      <c r="J24" s="29"/>
      <c r="K24" s="29"/>
      <c r="L24" s="29"/>
      <c r="M24" s="29"/>
      <c r="N24" s="347"/>
    </row>
    <row r="25" spans="1:14" s="21" customFormat="1" ht="11.4" thickTop="1" thickBot="1" x14ac:dyDescent="0.25">
      <c r="A25" s="78">
        <v>1</v>
      </c>
      <c r="B25" s="78">
        <v>2</v>
      </c>
      <c r="C25" s="78">
        <v>3</v>
      </c>
      <c r="D25" s="78">
        <v>4</v>
      </c>
      <c r="E25" s="78">
        <v>5</v>
      </c>
      <c r="F25" s="78">
        <v>6</v>
      </c>
      <c r="G25" s="78">
        <v>7</v>
      </c>
      <c r="H25" s="78">
        <v>8</v>
      </c>
      <c r="I25" s="78">
        <v>9</v>
      </c>
      <c r="J25" s="78">
        <v>10</v>
      </c>
      <c r="K25" s="78">
        <v>11</v>
      </c>
      <c r="L25" s="78">
        <v>12</v>
      </c>
      <c r="M25" s="78">
        <v>13</v>
      </c>
      <c r="N25" s="347"/>
    </row>
    <row r="26" spans="1:14" s="21" customFormat="1" ht="12.6" thickTop="1" thickBot="1" x14ac:dyDescent="0.25">
      <c r="A26" s="68" t="s">
        <v>274</v>
      </c>
      <c r="B26" s="68" t="s">
        <v>144</v>
      </c>
      <c r="C26" s="324" t="s">
        <v>145</v>
      </c>
      <c r="D26" s="325">
        <v>0</v>
      </c>
      <c r="E26" s="325">
        <v>0</v>
      </c>
      <c r="F26" s="82">
        <v>0</v>
      </c>
      <c r="G26" s="82">
        <v>0</v>
      </c>
      <c r="H26" s="325">
        <v>0</v>
      </c>
      <c r="I26" s="325">
        <v>0</v>
      </c>
      <c r="J26" s="82">
        <v>0</v>
      </c>
      <c r="K26" s="326" t="s">
        <v>144</v>
      </c>
      <c r="L26" s="82" t="s">
        <v>47</v>
      </c>
      <c r="M26" s="327" t="s">
        <v>144</v>
      </c>
      <c r="N26" s="347"/>
    </row>
    <row r="27" spans="1:14" s="21" customFormat="1" ht="14.4" thickTop="1" thickBot="1" x14ac:dyDescent="0.25">
      <c r="A27" s="31" t="s">
        <v>275</v>
      </c>
      <c r="B27" s="31" t="s">
        <v>144</v>
      </c>
      <c r="C27" s="324" t="s">
        <v>147</v>
      </c>
      <c r="D27" s="325">
        <f>D28+D63</f>
        <v>0</v>
      </c>
      <c r="E27" s="325">
        <f t="shared" ref="E27:L27" si="0">E28+E63</f>
        <v>0</v>
      </c>
      <c r="F27" s="325">
        <f t="shared" si="0"/>
        <v>0</v>
      </c>
      <c r="G27" s="325">
        <f t="shared" si="0"/>
        <v>0</v>
      </c>
      <c r="H27" s="325">
        <f t="shared" si="0"/>
        <v>0</v>
      </c>
      <c r="I27" s="325">
        <f t="shared" si="0"/>
        <v>0</v>
      </c>
      <c r="J27" s="325">
        <f t="shared" si="0"/>
        <v>0</v>
      </c>
      <c r="K27" s="325">
        <f t="shared" si="0"/>
        <v>0</v>
      </c>
      <c r="L27" s="325">
        <f t="shared" si="0"/>
        <v>0</v>
      </c>
      <c r="M27" s="325">
        <f>M28+M63</f>
        <v>0</v>
      </c>
      <c r="N27" s="347"/>
    </row>
    <row r="28" spans="1:14" s="21" customFormat="1" ht="21.6" thickTop="1" thickBot="1" x14ac:dyDescent="0.25">
      <c r="A28" s="64" t="s">
        <v>276</v>
      </c>
      <c r="B28" s="68">
        <v>2000</v>
      </c>
      <c r="C28" s="128" t="s">
        <v>149</v>
      </c>
      <c r="D28" s="325">
        <f>D29+D34+D51+D54+D58+D62</f>
        <v>0</v>
      </c>
      <c r="E28" s="325">
        <f t="shared" ref="E28:M28" si="1">E29+E34+E51+E54+E58+E62</f>
        <v>0</v>
      </c>
      <c r="F28" s="325">
        <f t="shared" si="1"/>
        <v>0</v>
      </c>
      <c r="G28" s="325">
        <f t="shared" si="1"/>
        <v>0</v>
      </c>
      <c r="H28" s="325">
        <f t="shared" si="1"/>
        <v>0</v>
      </c>
      <c r="I28" s="325">
        <f t="shared" si="1"/>
        <v>0</v>
      </c>
      <c r="J28" s="325">
        <f t="shared" si="1"/>
        <v>0</v>
      </c>
      <c r="K28" s="325">
        <f t="shared" si="1"/>
        <v>0</v>
      </c>
      <c r="L28" s="325">
        <f t="shared" si="1"/>
        <v>0</v>
      </c>
      <c r="M28" s="325">
        <f t="shared" si="1"/>
        <v>0</v>
      </c>
      <c r="N28" s="349"/>
    </row>
    <row r="29" spans="1:14" s="21" customFormat="1" ht="11.4" thickTop="1" thickBot="1" x14ac:dyDescent="0.25">
      <c r="A29" s="138" t="s">
        <v>161</v>
      </c>
      <c r="B29" s="64">
        <v>2100</v>
      </c>
      <c r="C29" s="128" t="s">
        <v>151</v>
      </c>
      <c r="D29" s="325">
        <f>D30+D33</f>
        <v>0</v>
      </c>
      <c r="E29" s="325">
        <f t="shared" ref="E29:M29" si="2">E30+E33</f>
        <v>0</v>
      </c>
      <c r="F29" s="325">
        <f t="shared" si="2"/>
        <v>0</v>
      </c>
      <c r="G29" s="325">
        <f t="shared" si="2"/>
        <v>0</v>
      </c>
      <c r="H29" s="325">
        <f t="shared" si="2"/>
        <v>0</v>
      </c>
      <c r="I29" s="325">
        <f t="shared" si="2"/>
        <v>0</v>
      </c>
      <c r="J29" s="325">
        <f t="shared" si="2"/>
        <v>0</v>
      </c>
      <c r="K29" s="325">
        <f t="shared" si="2"/>
        <v>0</v>
      </c>
      <c r="L29" s="325">
        <f t="shared" si="2"/>
        <v>0</v>
      </c>
      <c r="M29" s="325">
        <f t="shared" si="2"/>
        <v>0</v>
      </c>
      <c r="N29" s="347"/>
    </row>
    <row r="30" spans="1:14" s="21" customFormat="1" ht="11.4" thickTop="1" thickBot="1" x14ac:dyDescent="0.25">
      <c r="A30" s="134" t="s">
        <v>163</v>
      </c>
      <c r="B30" s="135">
        <v>2110</v>
      </c>
      <c r="C30" s="216" t="s">
        <v>153</v>
      </c>
      <c r="D30" s="350">
        <f>SUM(D31:D32)</f>
        <v>0</v>
      </c>
      <c r="E30" s="350">
        <f t="shared" ref="E30:L30" si="3">SUM(E31:E32)</f>
        <v>0</v>
      </c>
      <c r="F30" s="350">
        <f t="shared" si="3"/>
        <v>0</v>
      </c>
      <c r="G30" s="350">
        <f t="shared" si="3"/>
        <v>0</v>
      </c>
      <c r="H30" s="350">
        <f t="shared" si="3"/>
        <v>0</v>
      </c>
      <c r="I30" s="350">
        <f t="shared" si="3"/>
        <v>0</v>
      </c>
      <c r="J30" s="350">
        <f t="shared" si="3"/>
        <v>0</v>
      </c>
      <c r="K30" s="350">
        <f t="shared" si="3"/>
        <v>0</v>
      </c>
      <c r="L30" s="350">
        <f t="shared" si="3"/>
        <v>0</v>
      </c>
      <c r="M30" s="350">
        <f>SUM(M31:M32)</f>
        <v>0</v>
      </c>
      <c r="N30" s="347"/>
    </row>
    <row r="31" spans="1:14" s="21" customFormat="1" ht="11.4" thickTop="1" thickBot="1" x14ac:dyDescent="0.25">
      <c r="A31" s="136" t="s">
        <v>164</v>
      </c>
      <c r="B31" s="125">
        <v>2111</v>
      </c>
      <c r="C31" s="248" t="s">
        <v>155</v>
      </c>
      <c r="D31" s="81">
        <v>0</v>
      </c>
      <c r="E31" s="81">
        <v>0</v>
      </c>
      <c r="F31" s="81">
        <v>0</v>
      </c>
      <c r="G31" s="81">
        <v>0</v>
      </c>
      <c r="H31" s="81">
        <v>0</v>
      </c>
      <c r="I31" s="325">
        <f>SUM(J31:K31)</f>
        <v>0</v>
      </c>
      <c r="J31" s="81">
        <v>0</v>
      </c>
      <c r="K31" s="81">
        <v>0</v>
      </c>
      <c r="L31" s="81">
        <v>0</v>
      </c>
      <c r="M31" s="82">
        <f>I31</f>
        <v>0</v>
      </c>
      <c r="N31" s="347"/>
    </row>
    <row r="32" spans="1:14" s="21" customFormat="1" ht="11.4" thickTop="1" thickBot="1" x14ac:dyDescent="0.25">
      <c r="A32" s="136" t="s">
        <v>165</v>
      </c>
      <c r="B32" s="125">
        <v>2112</v>
      </c>
      <c r="C32" s="248" t="s">
        <v>157</v>
      </c>
      <c r="D32" s="81">
        <v>0</v>
      </c>
      <c r="E32" s="81">
        <v>0</v>
      </c>
      <c r="F32" s="81">
        <v>0</v>
      </c>
      <c r="G32" s="81">
        <v>0</v>
      </c>
      <c r="H32" s="81">
        <v>0</v>
      </c>
      <c r="I32" s="325">
        <f>SUM(J32:K32)</f>
        <v>0</v>
      </c>
      <c r="J32" s="81">
        <v>0</v>
      </c>
      <c r="K32" s="81">
        <v>0</v>
      </c>
      <c r="L32" s="81">
        <v>0</v>
      </c>
      <c r="M32" s="82">
        <f>I32</f>
        <v>0</v>
      </c>
      <c r="N32" s="347"/>
    </row>
    <row r="33" spans="1:14" s="21" customFormat="1" ht="12" thickTop="1" thickBot="1" x14ac:dyDescent="0.3">
      <c r="A33" s="137" t="s">
        <v>277</v>
      </c>
      <c r="B33" s="135">
        <v>2120</v>
      </c>
      <c r="C33" s="216" t="s">
        <v>160</v>
      </c>
      <c r="D33" s="351">
        <v>0</v>
      </c>
      <c r="E33" s="351">
        <v>0</v>
      </c>
      <c r="F33" s="351">
        <v>0</v>
      </c>
      <c r="G33" s="351">
        <v>0</v>
      </c>
      <c r="H33" s="351">
        <v>0</v>
      </c>
      <c r="I33" s="352">
        <f>SUM(J33:K33)</f>
        <v>0</v>
      </c>
      <c r="J33" s="351">
        <v>0</v>
      </c>
      <c r="K33" s="351">
        <v>0</v>
      </c>
      <c r="L33" s="351">
        <v>0</v>
      </c>
      <c r="M33" s="350">
        <f>I33</f>
        <v>0</v>
      </c>
      <c r="N33" s="347"/>
    </row>
    <row r="34" spans="1:14" s="21" customFormat="1" ht="12" thickTop="1" thickBot="1" x14ac:dyDescent="0.3">
      <c r="A34" s="138" t="s">
        <v>167</v>
      </c>
      <c r="B34" s="64">
        <v>2200</v>
      </c>
      <c r="C34" s="128" t="s">
        <v>162</v>
      </c>
      <c r="D34" s="352">
        <f>SUM(D35:D41)+D48</f>
        <v>0</v>
      </c>
      <c r="E34" s="352">
        <f t="shared" ref="E34:M34" si="4">SUM(E35:E41)+E48</f>
        <v>0</v>
      </c>
      <c r="F34" s="352">
        <f t="shared" si="4"/>
        <v>0</v>
      </c>
      <c r="G34" s="352">
        <f t="shared" si="4"/>
        <v>0</v>
      </c>
      <c r="H34" s="352">
        <f t="shared" si="4"/>
        <v>0</v>
      </c>
      <c r="I34" s="352">
        <f t="shared" si="4"/>
        <v>0</v>
      </c>
      <c r="J34" s="352">
        <f t="shared" si="4"/>
        <v>0</v>
      </c>
      <c r="K34" s="352">
        <f t="shared" si="4"/>
        <v>0</v>
      </c>
      <c r="L34" s="352">
        <f t="shared" si="4"/>
        <v>0</v>
      </c>
      <c r="M34" s="352">
        <f t="shared" si="4"/>
        <v>0</v>
      </c>
      <c r="N34" s="349"/>
    </row>
    <row r="35" spans="1:14" s="21" customFormat="1" ht="12" thickTop="1" thickBot="1" x14ac:dyDescent="0.3">
      <c r="A35" s="134" t="s">
        <v>168</v>
      </c>
      <c r="B35" s="135">
        <v>2210</v>
      </c>
      <c r="C35" s="135">
        <v>100</v>
      </c>
      <c r="D35" s="351">
        <v>0</v>
      </c>
      <c r="E35" s="81">
        <v>0</v>
      </c>
      <c r="F35" s="351">
        <v>0</v>
      </c>
      <c r="G35" s="351">
        <v>0</v>
      </c>
      <c r="H35" s="351">
        <v>0</v>
      </c>
      <c r="I35" s="352">
        <f t="shared" ref="I35:I40" si="5">SUM(J35:K35)</f>
        <v>0</v>
      </c>
      <c r="J35" s="351">
        <v>0</v>
      </c>
      <c r="K35" s="351">
        <v>0</v>
      </c>
      <c r="L35" s="351">
        <v>0</v>
      </c>
      <c r="M35" s="350">
        <f t="shared" ref="M35:M40" si="6">I35</f>
        <v>0</v>
      </c>
      <c r="N35" s="347"/>
    </row>
    <row r="36" spans="1:14" s="21" customFormat="1" ht="12" thickTop="1" thickBot="1" x14ac:dyDescent="0.3">
      <c r="A36" s="134" t="s">
        <v>169</v>
      </c>
      <c r="B36" s="135">
        <v>2220</v>
      </c>
      <c r="C36" s="135">
        <v>110</v>
      </c>
      <c r="D36" s="351">
        <v>0</v>
      </c>
      <c r="E36" s="351">
        <v>0</v>
      </c>
      <c r="F36" s="351">
        <v>0</v>
      </c>
      <c r="G36" s="351">
        <v>0</v>
      </c>
      <c r="H36" s="351">
        <v>0</v>
      </c>
      <c r="I36" s="352">
        <f t="shared" si="5"/>
        <v>0</v>
      </c>
      <c r="J36" s="351">
        <v>0</v>
      </c>
      <c r="K36" s="351">
        <v>0</v>
      </c>
      <c r="L36" s="351">
        <v>0</v>
      </c>
      <c r="M36" s="350">
        <f t="shared" si="6"/>
        <v>0</v>
      </c>
      <c r="N36" s="347"/>
    </row>
    <row r="37" spans="1:14" s="21" customFormat="1" ht="12" thickTop="1" thickBot="1" x14ac:dyDescent="0.3">
      <c r="A37" s="134" t="s">
        <v>170</v>
      </c>
      <c r="B37" s="135">
        <v>2230</v>
      </c>
      <c r="C37" s="135">
        <v>120</v>
      </c>
      <c r="D37" s="351">
        <v>0</v>
      </c>
      <c r="E37" s="351">
        <v>0</v>
      </c>
      <c r="F37" s="351">
        <v>0</v>
      </c>
      <c r="G37" s="351">
        <v>0</v>
      </c>
      <c r="H37" s="351">
        <v>0</v>
      </c>
      <c r="I37" s="352">
        <f t="shared" si="5"/>
        <v>0</v>
      </c>
      <c r="J37" s="351">
        <v>0</v>
      </c>
      <c r="K37" s="351">
        <v>0</v>
      </c>
      <c r="L37" s="351">
        <v>0</v>
      </c>
      <c r="M37" s="350">
        <f t="shared" si="6"/>
        <v>0</v>
      </c>
      <c r="N37" s="347"/>
    </row>
    <row r="38" spans="1:14" s="21" customFormat="1" ht="12" thickTop="1" thickBot="1" x14ac:dyDescent="0.3">
      <c r="A38" s="134" t="s">
        <v>171</v>
      </c>
      <c r="B38" s="135">
        <v>2240</v>
      </c>
      <c r="C38" s="135">
        <v>130</v>
      </c>
      <c r="D38" s="351">
        <v>0</v>
      </c>
      <c r="E38" s="351">
        <v>0</v>
      </c>
      <c r="F38" s="351">
        <v>0</v>
      </c>
      <c r="G38" s="351">
        <v>0</v>
      </c>
      <c r="H38" s="351">
        <v>0</v>
      </c>
      <c r="I38" s="352">
        <f t="shared" si="5"/>
        <v>0</v>
      </c>
      <c r="J38" s="351">
        <v>0</v>
      </c>
      <c r="K38" s="351">
        <v>0</v>
      </c>
      <c r="L38" s="351">
        <v>0</v>
      </c>
      <c r="M38" s="350">
        <f t="shared" si="6"/>
        <v>0</v>
      </c>
      <c r="N38" s="347"/>
    </row>
    <row r="39" spans="1:14" s="21" customFormat="1" ht="12.75" customHeight="1" thickTop="1" thickBot="1" x14ac:dyDescent="0.3">
      <c r="A39" s="134" t="s">
        <v>172</v>
      </c>
      <c r="B39" s="135">
        <v>2250</v>
      </c>
      <c r="C39" s="135">
        <v>140</v>
      </c>
      <c r="D39" s="351">
        <v>0</v>
      </c>
      <c r="E39" s="351">
        <v>0</v>
      </c>
      <c r="F39" s="351">
        <v>0</v>
      </c>
      <c r="G39" s="351">
        <v>0</v>
      </c>
      <c r="H39" s="351">
        <v>0</v>
      </c>
      <c r="I39" s="352">
        <f t="shared" si="5"/>
        <v>0</v>
      </c>
      <c r="J39" s="351">
        <v>0</v>
      </c>
      <c r="K39" s="351">
        <v>0</v>
      </c>
      <c r="L39" s="351">
        <v>0</v>
      </c>
      <c r="M39" s="350">
        <f t="shared" si="6"/>
        <v>0</v>
      </c>
      <c r="N39" s="349"/>
    </row>
    <row r="40" spans="1:14" s="21" customFormat="1" ht="12" thickTop="1" thickBot="1" x14ac:dyDescent="0.3">
      <c r="A40" s="137" t="s">
        <v>173</v>
      </c>
      <c r="B40" s="135">
        <v>2260</v>
      </c>
      <c r="C40" s="135">
        <v>150</v>
      </c>
      <c r="D40" s="351">
        <v>0</v>
      </c>
      <c r="E40" s="351">
        <v>0</v>
      </c>
      <c r="F40" s="351">
        <v>0</v>
      </c>
      <c r="G40" s="351">
        <v>0</v>
      </c>
      <c r="H40" s="351">
        <v>0</v>
      </c>
      <c r="I40" s="352">
        <f t="shared" si="5"/>
        <v>0</v>
      </c>
      <c r="J40" s="351">
        <v>0</v>
      </c>
      <c r="K40" s="351">
        <v>0</v>
      </c>
      <c r="L40" s="351">
        <v>0</v>
      </c>
      <c r="M40" s="350">
        <f t="shared" si="6"/>
        <v>0</v>
      </c>
    </row>
    <row r="41" spans="1:14" s="21" customFormat="1" ht="11.4" thickTop="1" thickBot="1" x14ac:dyDescent="0.25">
      <c r="A41" s="137" t="s">
        <v>278</v>
      </c>
      <c r="B41" s="135">
        <v>2270</v>
      </c>
      <c r="C41" s="135">
        <v>160</v>
      </c>
      <c r="D41" s="350">
        <f t="shared" ref="D41:M41" si="7">SUM(D42:D47)</f>
        <v>0</v>
      </c>
      <c r="E41" s="350">
        <f t="shared" si="7"/>
        <v>0</v>
      </c>
      <c r="F41" s="350">
        <f t="shared" si="7"/>
        <v>0</v>
      </c>
      <c r="G41" s="350">
        <f t="shared" si="7"/>
        <v>0</v>
      </c>
      <c r="H41" s="350">
        <f t="shared" si="7"/>
        <v>0</v>
      </c>
      <c r="I41" s="350">
        <f t="shared" si="7"/>
        <v>0</v>
      </c>
      <c r="J41" s="350">
        <f t="shared" si="7"/>
        <v>0</v>
      </c>
      <c r="K41" s="350">
        <f t="shared" si="7"/>
        <v>0</v>
      </c>
      <c r="L41" s="350">
        <f t="shared" si="7"/>
        <v>0</v>
      </c>
      <c r="M41" s="350">
        <f t="shared" si="7"/>
        <v>0</v>
      </c>
    </row>
    <row r="42" spans="1:14" s="21" customFormat="1" ht="11.4" thickTop="1" thickBot="1" x14ac:dyDescent="0.25">
      <c r="A42" s="136" t="s">
        <v>175</v>
      </c>
      <c r="B42" s="125">
        <v>2271</v>
      </c>
      <c r="C42" s="125">
        <v>170</v>
      </c>
      <c r="D42" s="81">
        <v>0</v>
      </c>
      <c r="E42" s="81">
        <v>0</v>
      </c>
      <c r="F42" s="81">
        <v>0</v>
      </c>
      <c r="G42" s="81">
        <v>0</v>
      </c>
      <c r="H42" s="81">
        <v>0</v>
      </c>
      <c r="I42" s="82">
        <f t="shared" ref="I42:I47" si="8">SUM(J42:K42)</f>
        <v>0</v>
      </c>
      <c r="J42" s="81">
        <v>0</v>
      </c>
      <c r="K42" s="81">
        <v>0</v>
      </c>
      <c r="L42" s="81">
        <v>0</v>
      </c>
      <c r="M42" s="82">
        <f t="shared" ref="M42:M47" si="9">I42</f>
        <v>0</v>
      </c>
    </row>
    <row r="43" spans="1:14" s="21" customFormat="1" ht="11.4" thickTop="1" thickBot="1" x14ac:dyDescent="0.25">
      <c r="A43" s="136" t="s">
        <v>176</v>
      </c>
      <c r="B43" s="125">
        <v>2272</v>
      </c>
      <c r="C43" s="125">
        <v>180</v>
      </c>
      <c r="D43" s="81">
        <v>0</v>
      </c>
      <c r="E43" s="81">
        <v>0</v>
      </c>
      <c r="F43" s="81">
        <v>0</v>
      </c>
      <c r="G43" s="81">
        <v>0</v>
      </c>
      <c r="H43" s="81">
        <v>0</v>
      </c>
      <c r="I43" s="82">
        <f t="shared" si="8"/>
        <v>0</v>
      </c>
      <c r="J43" s="81">
        <v>0</v>
      </c>
      <c r="K43" s="81">
        <v>0</v>
      </c>
      <c r="L43" s="81">
        <v>0</v>
      </c>
      <c r="M43" s="82">
        <f t="shared" si="9"/>
        <v>0</v>
      </c>
    </row>
    <row r="44" spans="1:14" s="21" customFormat="1" ht="11.4" thickTop="1" thickBot="1" x14ac:dyDescent="0.25">
      <c r="A44" s="136" t="s">
        <v>177</v>
      </c>
      <c r="B44" s="125">
        <v>2273</v>
      </c>
      <c r="C44" s="125">
        <v>190</v>
      </c>
      <c r="D44" s="81">
        <v>0</v>
      </c>
      <c r="E44" s="81">
        <v>0</v>
      </c>
      <c r="F44" s="81">
        <v>0</v>
      </c>
      <c r="G44" s="81">
        <v>0</v>
      </c>
      <c r="H44" s="81">
        <v>0</v>
      </c>
      <c r="I44" s="82">
        <f t="shared" si="8"/>
        <v>0</v>
      </c>
      <c r="J44" s="81">
        <v>0</v>
      </c>
      <c r="K44" s="81">
        <v>0</v>
      </c>
      <c r="L44" s="81">
        <v>0</v>
      </c>
      <c r="M44" s="82">
        <f t="shared" si="9"/>
        <v>0</v>
      </c>
    </row>
    <row r="45" spans="1:14" s="21" customFormat="1" ht="11.4" thickTop="1" thickBot="1" x14ac:dyDescent="0.25">
      <c r="A45" s="136" t="s">
        <v>178</v>
      </c>
      <c r="B45" s="125">
        <v>2274</v>
      </c>
      <c r="C45" s="125">
        <v>200</v>
      </c>
      <c r="D45" s="81">
        <v>0</v>
      </c>
      <c r="E45" s="81">
        <v>0</v>
      </c>
      <c r="F45" s="81">
        <v>0</v>
      </c>
      <c r="G45" s="81">
        <v>0</v>
      </c>
      <c r="H45" s="81">
        <v>0</v>
      </c>
      <c r="I45" s="82">
        <f t="shared" si="8"/>
        <v>0</v>
      </c>
      <c r="J45" s="81">
        <v>0</v>
      </c>
      <c r="K45" s="81">
        <v>0</v>
      </c>
      <c r="L45" s="81">
        <v>0</v>
      </c>
      <c r="M45" s="82">
        <f t="shared" si="9"/>
        <v>0</v>
      </c>
    </row>
    <row r="46" spans="1:14" s="21" customFormat="1" ht="11.4" thickTop="1" thickBot="1" x14ac:dyDescent="0.25">
      <c r="A46" s="136" t="s">
        <v>179</v>
      </c>
      <c r="B46" s="125">
        <v>2275</v>
      </c>
      <c r="C46" s="125">
        <v>210</v>
      </c>
      <c r="D46" s="81">
        <v>0</v>
      </c>
      <c r="E46" s="81">
        <v>0</v>
      </c>
      <c r="F46" s="81">
        <v>0</v>
      </c>
      <c r="G46" s="81">
        <v>0</v>
      </c>
      <c r="H46" s="81">
        <v>0</v>
      </c>
      <c r="I46" s="82">
        <f t="shared" si="8"/>
        <v>0</v>
      </c>
      <c r="J46" s="81">
        <v>0</v>
      </c>
      <c r="K46" s="81">
        <v>0</v>
      </c>
      <c r="L46" s="81">
        <v>0</v>
      </c>
      <c r="M46" s="82">
        <f t="shared" si="9"/>
        <v>0</v>
      </c>
    </row>
    <row r="47" spans="1:14" s="21" customFormat="1" ht="11.4" thickTop="1" thickBot="1" x14ac:dyDescent="0.25">
      <c r="A47" s="136" t="s">
        <v>180</v>
      </c>
      <c r="B47" s="125">
        <v>2276</v>
      </c>
      <c r="C47" s="125">
        <v>220</v>
      </c>
      <c r="D47" s="81">
        <v>0</v>
      </c>
      <c r="E47" s="81">
        <v>0</v>
      </c>
      <c r="F47" s="81">
        <v>0</v>
      </c>
      <c r="G47" s="81">
        <v>0</v>
      </c>
      <c r="H47" s="81">
        <v>0</v>
      </c>
      <c r="I47" s="82">
        <f t="shared" si="8"/>
        <v>0</v>
      </c>
      <c r="J47" s="81">
        <v>0</v>
      </c>
      <c r="K47" s="81">
        <v>0</v>
      </c>
      <c r="L47" s="81">
        <v>0</v>
      </c>
      <c r="M47" s="82">
        <f t="shared" si="9"/>
        <v>0</v>
      </c>
    </row>
    <row r="48" spans="1:14" s="21" customFormat="1" ht="13.5" customHeight="1" thickTop="1" thickBot="1" x14ac:dyDescent="0.25">
      <c r="A48" s="137" t="s">
        <v>181</v>
      </c>
      <c r="B48" s="135">
        <v>2280</v>
      </c>
      <c r="C48" s="135">
        <v>230</v>
      </c>
      <c r="D48" s="350">
        <f>SUM(D49:D50)</f>
        <v>0</v>
      </c>
      <c r="E48" s="350">
        <f t="shared" ref="E48:M48" si="10">SUM(E49:E50)</f>
        <v>0</v>
      </c>
      <c r="F48" s="350">
        <f t="shared" si="10"/>
        <v>0</v>
      </c>
      <c r="G48" s="350">
        <f t="shared" si="10"/>
        <v>0</v>
      </c>
      <c r="H48" s="350">
        <f t="shared" si="10"/>
        <v>0</v>
      </c>
      <c r="I48" s="350">
        <f t="shared" si="10"/>
        <v>0</v>
      </c>
      <c r="J48" s="350">
        <f t="shared" si="10"/>
        <v>0</v>
      </c>
      <c r="K48" s="350">
        <f t="shared" si="10"/>
        <v>0</v>
      </c>
      <c r="L48" s="350">
        <f t="shared" si="10"/>
        <v>0</v>
      </c>
      <c r="M48" s="350">
        <f t="shared" si="10"/>
        <v>0</v>
      </c>
    </row>
    <row r="49" spans="1:14" s="21" customFormat="1" ht="13.5" customHeight="1" thickTop="1" thickBot="1" x14ac:dyDescent="0.25">
      <c r="A49" s="139" t="s">
        <v>182</v>
      </c>
      <c r="B49" s="125">
        <v>2281</v>
      </c>
      <c r="C49" s="125">
        <v>240</v>
      </c>
      <c r="D49" s="81">
        <v>0</v>
      </c>
      <c r="E49" s="81">
        <v>0</v>
      </c>
      <c r="F49" s="81">
        <v>0</v>
      </c>
      <c r="G49" s="81">
        <v>0</v>
      </c>
      <c r="H49" s="81">
        <v>0</v>
      </c>
      <c r="I49" s="82">
        <f>SUM(J49:K49)</f>
        <v>0</v>
      </c>
      <c r="J49" s="81">
        <v>0</v>
      </c>
      <c r="K49" s="81">
        <v>0</v>
      </c>
      <c r="L49" s="81">
        <v>0</v>
      </c>
      <c r="M49" s="81">
        <f>I49</f>
        <v>0</v>
      </c>
    </row>
    <row r="50" spans="1:14" s="21" customFormat="1" ht="13.5" customHeight="1" thickTop="1" thickBot="1" x14ac:dyDescent="0.25">
      <c r="A50" s="139" t="s">
        <v>183</v>
      </c>
      <c r="B50" s="125">
        <v>2282</v>
      </c>
      <c r="C50" s="125">
        <v>250</v>
      </c>
      <c r="D50" s="81">
        <v>0</v>
      </c>
      <c r="E50" s="81">
        <v>0</v>
      </c>
      <c r="F50" s="81">
        <v>0</v>
      </c>
      <c r="G50" s="81">
        <v>0</v>
      </c>
      <c r="H50" s="81">
        <v>0</v>
      </c>
      <c r="I50" s="82">
        <f>SUM(J50:K50)</f>
        <v>0</v>
      </c>
      <c r="J50" s="81">
        <v>0</v>
      </c>
      <c r="K50" s="81">
        <v>0</v>
      </c>
      <c r="L50" s="81">
        <v>0</v>
      </c>
      <c r="M50" s="81">
        <f>I50</f>
        <v>0</v>
      </c>
    </row>
    <row r="51" spans="1:14" s="21" customFormat="1" ht="11.4" thickTop="1" thickBot="1" x14ac:dyDescent="0.25">
      <c r="A51" s="133" t="s">
        <v>279</v>
      </c>
      <c r="B51" s="64">
        <v>2400</v>
      </c>
      <c r="C51" s="64">
        <v>260</v>
      </c>
      <c r="D51" s="325">
        <f>SUM(D52:D53)</f>
        <v>0</v>
      </c>
      <c r="E51" s="325">
        <f t="shared" ref="E51:M51" si="11">SUM(E52:E53)</f>
        <v>0</v>
      </c>
      <c r="F51" s="325">
        <f t="shared" si="11"/>
        <v>0</v>
      </c>
      <c r="G51" s="325">
        <f t="shared" si="11"/>
        <v>0</v>
      </c>
      <c r="H51" s="325">
        <f t="shared" si="11"/>
        <v>0</v>
      </c>
      <c r="I51" s="325">
        <f t="shared" si="11"/>
        <v>0</v>
      </c>
      <c r="J51" s="325">
        <f t="shared" si="11"/>
        <v>0</v>
      </c>
      <c r="K51" s="325">
        <f t="shared" si="11"/>
        <v>0</v>
      </c>
      <c r="L51" s="325">
        <f t="shared" si="11"/>
        <v>0</v>
      </c>
      <c r="M51" s="325">
        <f t="shared" si="11"/>
        <v>0</v>
      </c>
    </row>
    <row r="52" spans="1:14" s="21" customFormat="1" ht="12" thickTop="1" thickBot="1" x14ac:dyDescent="0.3">
      <c r="A52" s="134" t="s">
        <v>185</v>
      </c>
      <c r="B52" s="135">
        <v>2410</v>
      </c>
      <c r="C52" s="135">
        <v>270</v>
      </c>
      <c r="D52" s="351">
        <v>0</v>
      </c>
      <c r="E52" s="351">
        <v>0</v>
      </c>
      <c r="F52" s="351">
        <v>0</v>
      </c>
      <c r="G52" s="351">
        <v>0</v>
      </c>
      <c r="H52" s="351">
        <v>0</v>
      </c>
      <c r="I52" s="352">
        <f>SUM(J52:K52)</f>
        <v>0</v>
      </c>
      <c r="J52" s="351">
        <v>0</v>
      </c>
      <c r="K52" s="351">
        <v>0</v>
      </c>
      <c r="L52" s="351">
        <v>0</v>
      </c>
      <c r="M52" s="350">
        <f>I52</f>
        <v>0</v>
      </c>
    </row>
    <row r="53" spans="1:14" s="21" customFormat="1" ht="12" thickTop="1" thickBot="1" x14ac:dyDescent="0.3">
      <c r="A53" s="134" t="s">
        <v>186</v>
      </c>
      <c r="B53" s="135">
        <v>2420</v>
      </c>
      <c r="C53" s="135">
        <v>280</v>
      </c>
      <c r="D53" s="353">
        <v>0</v>
      </c>
      <c r="E53" s="353">
        <v>0</v>
      </c>
      <c r="F53" s="353">
        <v>0</v>
      </c>
      <c r="G53" s="353">
        <v>0</v>
      </c>
      <c r="H53" s="353">
        <v>0</v>
      </c>
      <c r="I53" s="352">
        <f>SUM(J53:K53)</f>
        <v>0</v>
      </c>
      <c r="J53" s="353">
        <v>0</v>
      </c>
      <c r="K53" s="353">
        <v>0</v>
      </c>
      <c r="L53" s="353">
        <v>0</v>
      </c>
      <c r="M53" s="350">
        <f>I53</f>
        <v>0</v>
      </c>
    </row>
    <row r="54" spans="1:14" s="21" customFormat="1" ht="11.4" thickTop="1" thickBot="1" x14ac:dyDescent="0.25">
      <c r="A54" s="133" t="s">
        <v>187</v>
      </c>
      <c r="B54" s="64">
        <v>2600</v>
      </c>
      <c r="C54" s="64">
        <v>290</v>
      </c>
      <c r="D54" s="325">
        <f>SUM(D55:D57)</f>
        <v>0</v>
      </c>
      <c r="E54" s="325">
        <f t="shared" ref="E54:M54" si="12">SUM(E55:E57)</f>
        <v>0</v>
      </c>
      <c r="F54" s="325">
        <f t="shared" si="12"/>
        <v>0</v>
      </c>
      <c r="G54" s="325">
        <f t="shared" si="12"/>
        <v>0</v>
      </c>
      <c r="H54" s="325">
        <f t="shared" si="12"/>
        <v>0</v>
      </c>
      <c r="I54" s="325">
        <f t="shared" si="12"/>
        <v>0</v>
      </c>
      <c r="J54" s="325">
        <f t="shared" si="12"/>
        <v>0</v>
      </c>
      <c r="K54" s="325">
        <f t="shared" si="12"/>
        <v>0</v>
      </c>
      <c r="L54" s="325">
        <f t="shared" si="12"/>
        <v>0</v>
      </c>
      <c r="M54" s="325">
        <f t="shared" si="12"/>
        <v>0</v>
      </c>
    </row>
    <row r="55" spans="1:14" s="21" customFormat="1" ht="12" thickTop="1" thickBot="1" x14ac:dyDescent="0.3">
      <c r="A55" s="137" t="s">
        <v>188</v>
      </c>
      <c r="B55" s="135">
        <v>2610</v>
      </c>
      <c r="C55" s="135">
        <v>300</v>
      </c>
      <c r="D55" s="351">
        <v>0</v>
      </c>
      <c r="E55" s="351">
        <v>0</v>
      </c>
      <c r="F55" s="351">
        <v>0</v>
      </c>
      <c r="G55" s="351">
        <v>0</v>
      </c>
      <c r="H55" s="351">
        <v>0</v>
      </c>
      <c r="I55" s="352">
        <f>SUM(J55:K55)</f>
        <v>0</v>
      </c>
      <c r="J55" s="351">
        <v>0</v>
      </c>
      <c r="K55" s="351">
        <v>0</v>
      </c>
      <c r="L55" s="351">
        <v>0</v>
      </c>
      <c r="M55" s="350">
        <f>I55</f>
        <v>0</v>
      </c>
    </row>
    <row r="56" spans="1:14" s="21" customFormat="1" ht="12" thickTop="1" thickBot="1" x14ac:dyDescent="0.3">
      <c r="A56" s="137" t="s">
        <v>189</v>
      </c>
      <c r="B56" s="135">
        <v>2620</v>
      </c>
      <c r="C56" s="135">
        <v>310</v>
      </c>
      <c r="D56" s="351">
        <v>0</v>
      </c>
      <c r="E56" s="351">
        <v>0</v>
      </c>
      <c r="F56" s="351">
        <v>0</v>
      </c>
      <c r="G56" s="351">
        <v>0</v>
      </c>
      <c r="H56" s="351">
        <v>0</v>
      </c>
      <c r="I56" s="352">
        <f>SUM(J56:K56)</f>
        <v>0</v>
      </c>
      <c r="J56" s="351">
        <v>0</v>
      </c>
      <c r="K56" s="351">
        <v>0</v>
      </c>
      <c r="L56" s="351">
        <v>0</v>
      </c>
      <c r="M56" s="350">
        <f>I56</f>
        <v>0</v>
      </c>
    </row>
    <row r="57" spans="1:14" s="21" customFormat="1" ht="12" thickTop="1" thickBot="1" x14ac:dyDescent="0.3">
      <c r="A57" s="134" t="s">
        <v>190</v>
      </c>
      <c r="B57" s="135">
        <v>2630</v>
      </c>
      <c r="C57" s="135">
        <v>320</v>
      </c>
      <c r="D57" s="351">
        <v>0</v>
      </c>
      <c r="E57" s="351">
        <v>0</v>
      </c>
      <c r="F57" s="351">
        <v>0</v>
      </c>
      <c r="G57" s="351">
        <v>0</v>
      </c>
      <c r="H57" s="351">
        <v>0</v>
      </c>
      <c r="I57" s="352">
        <f>SUM(J57:K57)</f>
        <v>0</v>
      </c>
      <c r="J57" s="351">
        <v>0</v>
      </c>
      <c r="K57" s="351">
        <v>0</v>
      </c>
      <c r="L57" s="351">
        <v>0</v>
      </c>
      <c r="M57" s="350">
        <f>I57</f>
        <v>0</v>
      </c>
    </row>
    <row r="58" spans="1:14" s="21" customFormat="1" ht="11.4" thickTop="1" thickBot="1" x14ac:dyDescent="0.25">
      <c r="A58" s="138" t="s">
        <v>191</v>
      </c>
      <c r="B58" s="64">
        <v>2700</v>
      </c>
      <c r="C58" s="64">
        <v>330</v>
      </c>
      <c r="D58" s="325">
        <f>SUM(D59:D61)</f>
        <v>0</v>
      </c>
      <c r="E58" s="325">
        <f t="shared" ref="E58:M58" si="13">SUM(E59:E61)</f>
        <v>0</v>
      </c>
      <c r="F58" s="325">
        <f t="shared" si="13"/>
        <v>0</v>
      </c>
      <c r="G58" s="325">
        <f t="shared" si="13"/>
        <v>0</v>
      </c>
      <c r="H58" s="325">
        <f t="shared" si="13"/>
        <v>0</v>
      </c>
      <c r="I58" s="325">
        <f t="shared" si="13"/>
        <v>0</v>
      </c>
      <c r="J58" s="325">
        <f t="shared" si="13"/>
        <v>0</v>
      </c>
      <c r="K58" s="325">
        <f t="shared" si="13"/>
        <v>0</v>
      </c>
      <c r="L58" s="325">
        <f t="shared" si="13"/>
        <v>0</v>
      </c>
      <c r="M58" s="325">
        <f t="shared" si="13"/>
        <v>0</v>
      </c>
    </row>
    <row r="59" spans="1:14" s="21" customFormat="1" ht="12" thickTop="1" thickBot="1" x14ac:dyDescent="0.3">
      <c r="A59" s="137" t="s">
        <v>192</v>
      </c>
      <c r="B59" s="135">
        <v>2710</v>
      </c>
      <c r="C59" s="135">
        <v>340</v>
      </c>
      <c r="D59" s="351">
        <v>0</v>
      </c>
      <c r="E59" s="351">
        <v>0</v>
      </c>
      <c r="F59" s="351">
        <v>0</v>
      </c>
      <c r="G59" s="351">
        <v>0</v>
      </c>
      <c r="H59" s="351">
        <v>0</v>
      </c>
      <c r="I59" s="352">
        <f>SUM(J59:K59)</f>
        <v>0</v>
      </c>
      <c r="J59" s="351">
        <v>0</v>
      </c>
      <c r="K59" s="351">
        <v>0</v>
      </c>
      <c r="L59" s="351">
        <v>0</v>
      </c>
      <c r="M59" s="350">
        <f>I59</f>
        <v>0</v>
      </c>
      <c r="N59" s="354"/>
    </row>
    <row r="60" spans="1:14" s="21" customFormat="1" ht="12" thickTop="1" thickBot="1" x14ac:dyDescent="0.3">
      <c r="A60" s="137" t="s">
        <v>193</v>
      </c>
      <c r="B60" s="135">
        <v>2720</v>
      </c>
      <c r="C60" s="135">
        <v>350</v>
      </c>
      <c r="D60" s="351">
        <v>0</v>
      </c>
      <c r="E60" s="351">
        <v>0</v>
      </c>
      <c r="F60" s="351">
        <v>0</v>
      </c>
      <c r="G60" s="351">
        <v>0</v>
      </c>
      <c r="H60" s="351">
        <v>0</v>
      </c>
      <c r="I60" s="352">
        <f>SUM(J60:K60)</f>
        <v>0</v>
      </c>
      <c r="J60" s="351">
        <v>0</v>
      </c>
      <c r="K60" s="351">
        <v>0</v>
      </c>
      <c r="L60" s="351">
        <v>0</v>
      </c>
      <c r="M60" s="350">
        <f>I60</f>
        <v>0</v>
      </c>
    </row>
    <row r="61" spans="1:14" s="21" customFormat="1" ht="12" thickTop="1" thickBot="1" x14ac:dyDescent="0.3">
      <c r="A61" s="137" t="s">
        <v>194</v>
      </c>
      <c r="B61" s="135">
        <v>2730</v>
      </c>
      <c r="C61" s="135">
        <v>360</v>
      </c>
      <c r="D61" s="351">
        <v>0</v>
      </c>
      <c r="E61" s="351">
        <v>0</v>
      </c>
      <c r="F61" s="351">
        <v>0</v>
      </c>
      <c r="G61" s="351">
        <v>0</v>
      </c>
      <c r="H61" s="351">
        <v>0</v>
      </c>
      <c r="I61" s="352">
        <f>SUM(J61:K61)</f>
        <v>0</v>
      </c>
      <c r="J61" s="351">
        <v>0</v>
      </c>
      <c r="K61" s="351">
        <v>0</v>
      </c>
      <c r="L61" s="351">
        <v>0</v>
      </c>
      <c r="M61" s="350">
        <f>I61</f>
        <v>0</v>
      </c>
      <c r="N61" s="114"/>
    </row>
    <row r="62" spans="1:14" s="21" customFormat="1" ht="11.4" thickTop="1" thickBot="1" x14ac:dyDescent="0.25">
      <c r="A62" s="138" t="s">
        <v>195</v>
      </c>
      <c r="B62" s="64">
        <v>2800</v>
      </c>
      <c r="C62" s="64">
        <v>370</v>
      </c>
      <c r="D62" s="351">
        <v>0</v>
      </c>
      <c r="E62" s="351">
        <v>0</v>
      </c>
      <c r="F62" s="351">
        <v>0</v>
      </c>
      <c r="G62" s="351">
        <v>0</v>
      </c>
      <c r="H62" s="351">
        <v>0</v>
      </c>
      <c r="I62" s="325">
        <f>SUM(J62:K62)</f>
        <v>0</v>
      </c>
      <c r="J62" s="348">
        <v>0</v>
      </c>
      <c r="K62" s="348">
        <v>0</v>
      </c>
      <c r="L62" s="348">
        <v>0</v>
      </c>
      <c r="M62" s="325">
        <f>I62</f>
        <v>0</v>
      </c>
    </row>
    <row r="63" spans="1:14" s="21" customFormat="1" ht="12.6" thickTop="1" thickBot="1" x14ac:dyDescent="0.25">
      <c r="A63" s="68" t="s">
        <v>280</v>
      </c>
      <c r="B63" s="68">
        <v>3000</v>
      </c>
      <c r="C63" s="68">
        <v>380</v>
      </c>
      <c r="D63" s="350">
        <f>D64+D78</f>
        <v>0</v>
      </c>
      <c r="E63" s="350">
        <f t="shared" ref="E63:M63" si="14">E64+E78</f>
        <v>0</v>
      </c>
      <c r="F63" s="350">
        <f t="shared" si="14"/>
        <v>0</v>
      </c>
      <c r="G63" s="350">
        <f t="shared" si="14"/>
        <v>0</v>
      </c>
      <c r="H63" s="350">
        <f t="shared" si="14"/>
        <v>0</v>
      </c>
      <c r="I63" s="350">
        <f t="shared" si="14"/>
        <v>0</v>
      </c>
      <c r="J63" s="350">
        <f t="shared" si="14"/>
        <v>0</v>
      </c>
      <c r="K63" s="350">
        <f t="shared" si="14"/>
        <v>0</v>
      </c>
      <c r="L63" s="350">
        <f t="shared" si="14"/>
        <v>0</v>
      </c>
      <c r="M63" s="350">
        <f t="shared" si="14"/>
        <v>0</v>
      </c>
    </row>
    <row r="64" spans="1:14" s="21" customFormat="1" ht="11.25" customHeight="1" thickTop="1" thickBot="1" x14ac:dyDescent="0.25">
      <c r="A64" s="133" t="s">
        <v>281</v>
      </c>
      <c r="B64" s="64">
        <v>3100</v>
      </c>
      <c r="C64" s="64">
        <v>390</v>
      </c>
      <c r="D64" s="350">
        <f>D65+D66+D69+D72+D76+D77</f>
        <v>0</v>
      </c>
      <c r="E64" s="350">
        <f t="shared" ref="E64:M64" si="15">E65+E66+E69+E72+E76+E77</f>
        <v>0</v>
      </c>
      <c r="F64" s="350">
        <f t="shared" si="15"/>
        <v>0</v>
      </c>
      <c r="G64" s="350">
        <f t="shared" si="15"/>
        <v>0</v>
      </c>
      <c r="H64" s="350">
        <f t="shared" si="15"/>
        <v>0</v>
      </c>
      <c r="I64" s="350">
        <f t="shared" si="15"/>
        <v>0</v>
      </c>
      <c r="J64" s="350">
        <f t="shared" si="15"/>
        <v>0</v>
      </c>
      <c r="K64" s="350">
        <f t="shared" si="15"/>
        <v>0</v>
      </c>
      <c r="L64" s="350">
        <f t="shared" si="15"/>
        <v>0</v>
      </c>
      <c r="M64" s="350">
        <f t="shared" si="15"/>
        <v>0</v>
      </c>
    </row>
    <row r="65" spans="1:13" s="21" customFormat="1" ht="11.4" thickTop="1" thickBot="1" x14ac:dyDescent="0.25">
      <c r="A65" s="137" t="s">
        <v>198</v>
      </c>
      <c r="B65" s="135">
        <v>3110</v>
      </c>
      <c r="C65" s="135">
        <v>400</v>
      </c>
      <c r="D65" s="351">
        <v>0</v>
      </c>
      <c r="E65" s="351">
        <v>0</v>
      </c>
      <c r="F65" s="351">
        <v>0</v>
      </c>
      <c r="G65" s="351">
        <v>0</v>
      </c>
      <c r="H65" s="351">
        <v>0</v>
      </c>
      <c r="I65" s="325">
        <f>SUM(J65:K65)</f>
        <v>0</v>
      </c>
      <c r="J65" s="351">
        <v>0</v>
      </c>
      <c r="K65" s="351">
        <v>0</v>
      </c>
      <c r="L65" s="351">
        <v>0</v>
      </c>
      <c r="M65" s="325">
        <f>I65</f>
        <v>0</v>
      </c>
    </row>
    <row r="66" spans="1:13" s="21" customFormat="1" ht="11.4" thickTop="1" thickBot="1" x14ac:dyDescent="0.25">
      <c r="A66" s="134" t="s">
        <v>199</v>
      </c>
      <c r="B66" s="135">
        <v>3120</v>
      </c>
      <c r="C66" s="135">
        <v>410</v>
      </c>
      <c r="D66" s="350">
        <f>SUM(D67:D68)</f>
        <v>0</v>
      </c>
      <c r="E66" s="350">
        <f t="shared" ref="E66:M66" si="16">SUM(E67:E68)</f>
        <v>0</v>
      </c>
      <c r="F66" s="350">
        <f t="shared" si="16"/>
        <v>0</v>
      </c>
      <c r="G66" s="350">
        <f t="shared" si="16"/>
        <v>0</v>
      </c>
      <c r="H66" s="350">
        <f t="shared" si="16"/>
        <v>0</v>
      </c>
      <c r="I66" s="350">
        <f t="shared" si="16"/>
        <v>0</v>
      </c>
      <c r="J66" s="350">
        <f t="shared" si="16"/>
        <v>0</v>
      </c>
      <c r="K66" s="350">
        <f t="shared" si="16"/>
        <v>0</v>
      </c>
      <c r="L66" s="350">
        <f t="shared" si="16"/>
        <v>0</v>
      </c>
      <c r="M66" s="350">
        <f t="shared" si="16"/>
        <v>0</v>
      </c>
    </row>
    <row r="67" spans="1:13" s="21" customFormat="1" ht="11.4" thickTop="1" thickBot="1" x14ac:dyDescent="0.25">
      <c r="A67" s="136" t="s">
        <v>282</v>
      </c>
      <c r="B67" s="125">
        <v>3121</v>
      </c>
      <c r="C67" s="125">
        <v>420</v>
      </c>
      <c r="D67" s="351">
        <v>0</v>
      </c>
      <c r="E67" s="351">
        <v>0</v>
      </c>
      <c r="F67" s="351">
        <v>0</v>
      </c>
      <c r="G67" s="351">
        <v>0</v>
      </c>
      <c r="H67" s="351">
        <v>0</v>
      </c>
      <c r="I67" s="325">
        <f>SUM(J67:K67)</f>
        <v>0</v>
      </c>
      <c r="J67" s="351">
        <v>0</v>
      </c>
      <c r="K67" s="351">
        <v>0</v>
      </c>
      <c r="L67" s="351">
        <v>0</v>
      </c>
      <c r="M67" s="325">
        <f>I67</f>
        <v>0</v>
      </c>
    </row>
    <row r="68" spans="1:13" s="21" customFormat="1" ht="11.4" thickTop="1" thickBot="1" x14ac:dyDescent="0.25">
      <c r="A68" s="136" t="s">
        <v>283</v>
      </c>
      <c r="B68" s="125">
        <v>3122</v>
      </c>
      <c r="C68" s="125">
        <v>430</v>
      </c>
      <c r="D68" s="351">
        <v>0</v>
      </c>
      <c r="E68" s="351">
        <v>0</v>
      </c>
      <c r="F68" s="351">
        <v>0</v>
      </c>
      <c r="G68" s="351">
        <v>0</v>
      </c>
      <c r="H68" s="351">
        <v>0</v>
      </c>
      <c r="I68" s="325">
        <f>SUM(J68:K68)</f>
        <v>0</v>
      </c>
      <c r="J68" s="351">
        <v>0</v>
      </c>
      <c r="K68" s="351">
        <v>0</v>
      </c>
      <c r="L68" s="351">
        <v>0</v>
      </c>
      <c r="M68" s="325">
        <f>I68</f>
        <v>0</v>
      </c>
    </row>
    <row r="69" spans="1:13" s="21" customFormat="1" ht="11.4" thickTop="1" thickBot="1" x14ac:dyDescent="0.25">
      <c r="A69" s="134" t="s">
        <v>202</v>
      </c>
      <c r="B69" s="135">
        <v>3130</v>
      </c>
      <c r="C69" s="135">
        <v>440</v>
      </c>
      <c r="D69" s="350">
        <f>SUM(D70:D71)</f>
        <v>0</v>
      </c>
      <c r="E69" s="350">
        <f t="shared" ref="E69:M69" si="17">SUM(E70:E71)</f>
        <v>0</v>
      </c>
      <c r="F69" s="350">
        <f t="shared" si="17"/>
        <v>0</v>
      </c>
      <c r="G69" s="350">
        <f t="shared" si="17"/>
        <v>0</v>
      </c>
      <c r="H69" s="350">
        <f t="shared" si="17"/>
        <v>0</v>
      </c>
      <c r="I69" s="350">
        <f t="shared" si="17"/>
        <v>0</v>
      </c>
      <c r="J69" s="350">
        <f t="shared" si="17"/>
        <v>0</v>
      </c>
      <c r="K69" s="350">
        <f t="shared" si="17"/>
        <v>0</v>
      </c>
      <c r="L69" s="350">
        <f t="shared" si="17"/>
        <v>0</v>
      </c>
      <c r="M69" s="350">
        <f t="shared" si="17"/>
        <v>0</v>
      </c>
    </row>
    <row r="70" spans="1:13" s="21" customFormat="1" ht="11.4" thickTop="1" thickBot="1" x14ac:dyDescent="0.25">
      <c r="A70" s="136" t="s">
        <v>203</v>
      </c>
      <c r="B70" s="125">
        <v>3131</v>
      </c>
      <c r="C70" s="125">
        <v>450</v>
      </c>
      <c r="D70" s="351">
        <v>0</v>
      </c>
      <c r="E70" s="351">
        <v>0</v>
      </c>
      <c r="F70" s="351">
        <v>0</v>
      </c>
      <c r="G70" s="351">
        <v>0</v>
      </c>
      <c r="H70" s="351">
        <v>0</v>
      </c>
      <c r="I70" s="325">
        <f>SUM(J70:K70)</f>
        <v>0</v>
      </c>
      <c r="J70" s="351">
        <v>0</v>
      </c>
      <c r="K70" s="351">
        <v>0</v>
      </c>
      <c r="L70" s="351">
        <v>0</v>
      </c>
      <c r="M70" s="325">
        <f>I70</f>
        <v>0</v>
      </c>
    </row>
    <row r="71" spans="1:13" s="21" customFormat="1" ht="11.4" thickTop="1" thickBot="1" x14ac:dyDescent="0.25">
      <c r="A71" s="136" t="s">
        <v>204</v>
      </c>
      <c r="B71" s="125">
        <v>3132</v>
      </c>
      <c r="C71" s="125">
        <v>460</v>
      </c>
      <c r="D71" s="351">
        <v>0</v>
      </c>
      <c r="E71" s="351">
        <v>0</v>
      </c>
      <c r="F71" s="351">
        <v>0</v>
      </c>
      <c r="G71" s="351">
        <v>0</v>
      </c>
      <c r="H71" s="351">
        <v>0</v>
      </c>
      <c r="I71" s="325">
        <f>SUM(J71:K71)</f>
        <v>0</v>
      </c>
      <c r="J71" s="351">
        <v>0</v>
      </c>
      <c r="K71" s="351">
        <v>0</v>
      </c>
      <c r="L71" s="351">
        <v>0</v>
      </c>
      <c r="M71" s="325">
        <f>I71</f>
        <v>0</v>
      </c>
    </row>
    <row r="72" spans="1:13" s="21" customFormat="1" ht="11.4" thickTop="1" thickBot="1" x14ac:dyDescent="0.25">
      <c r="A72" s="134" t="s">
        <v>205</v>
      </c>
      <c r="B72" s="135">
        <v>3140</v>
      </c>
      <c r="C72" s="135">
        <v>470</v>
      </c>
      <c r="D72" s="350">
        <f>SUM(D73:D75)</f>
        <v>0</v>
      </c>
      <c r="E72" s="350">
        <f t="shared" ref="E72:M72" si="18">SUM(E73:E75)</f>
        <v>0</v>
      </c>
      <c r="F72" s="350">
        <f t="shared" si="18"/>
        <v>0</v>
      </c>
      <c r="G72" s="350">
        <f t="shared" si="18"/>
        <v>0</v>
      </c>
      <c r="H72" s="350">
        <f t="shared" si="18"/>
        <v>0</v>
      </c>
      <c r="I72" s="350">
        <f t="shared" si="18"/>
        <v>0</v>
      </c>
      <c r="J72" s="350">
        <f t="shared" si="18"/>
        <v>0</v>
      </c>
      <c r="K72" s="350">
        <f t="shared" si="18"/>
        <v>0</v>
      </c>
      <c r="L72" s="350">
        <f t="shared" si="18"/>
        <v>0</v>
      </c>
      <c r="M72" s="350">
        <f t="shared" si="18"/>
        <v>0</v>
      </c>
    </row>
    <row r="73" spans="1:13" s="21" customFormat="1" ht="12.6" thickTop="1" thickBot="1" x14ac:dyDescent="0.25">
      <c r="A73" s="219" t="s">
        <v>206</v>
      </c>
      <c r="B73" s="125">
        <v>3141</v>
      </c>
      <c r="C73" s="125">
        <v>480</v>
      </c>
      <c r="D73" s="351">
        <v>0</v>
      </c>
      <c r="E73" s="351">
        <v>0</v>
      </c>
      <c r="F73" s="351">
        <v>0</v>
      </c>
      <c r="G73" s="351">
        <v>0</v>
      </c>
      <c r="H73" s="351">
        <v>0</v>
      </c>
      <c r="I73" s="325">
        <f>SUM(J73:K73)</f>
        <v>0</v>
      </c>
      <c r="J73" s="351">
        <v>0</v>
      </c>
      <c r="K73" s="351">
        <v>0</v>
      </c>
      <c r="L73" s="351">
        <v>0</v>
      </c>
      <c r="M73" s="325">
        <f>I73</f>
        <v>0</v>
      </c>
    </row>
    <row r="74" spans="1:13" s="21" customFormat="1" ht="12.6" thickTop="1" thickBot="1" x14ac:dyDescent="0.25">
      <c r="A74" s="219" t="s">
        <v>284</v>
      </c>
      <c r="B74" s="125">
        <v>3142</v>
      </c>
      <c r="C74" s="125">
        <v>490</v>
      </c>
      <c r="D74" s="351">
        <v>0</v>
      </c>
      <c r="E74" s="351">
        <v>0</v>
      </c>
      <c r="F74" s="351">
        <v>0</v>
      </c>
      <c r="G74" s="351">
        <v>0</v>
      </c>
      <c r="H74" s="351">
        <v>0</v>
      </c>
      <c r="I74" s="325">
        <f>SUM(J74:K74)</f>
        <v>0</v>
      </c>
      <c r="J74" s="351">
        <v>0</v>
      </c>
      <c r="K74" s="351">
        <v>0</v>
      </c>
      <c r="L74" s="351">
        <v>0</v>
      </c>
      <c r="M74" s="325">
        <f>I74</f>
        <v>0</v>
      </c>
    </row>
    <row r="75" spans="1:13" s="21" customFormat="1" ht="12.6" thickTop="1" thickBot="1" x14ac:dyDescent="0.25">
      <c r="A75" s="219" t="s">
        <v>208</v>
      </c>
      <c r="B75" s="125">
        <v>3143</v>
      </c>
      <c r="C75" s="125">
        <v>500</v>
      </c>
      <c r="D75" s="351">
        <v>0</v>
      </c>
      <c r="E75" s="351">
        <v>0</v>
      </c>
      <c r="F75" s="351">
        <v>0</v>
      </c>
      <c r="G75" s="351">
        <v>0</v>
      </c>
      <c r="H75" s="351">
        <v>0</v>
      </c>
      <c r="I75" s="325">
        <f>SUM(J75:K75)</f>
        <v>0</v>
      </c>
      <c r="J75" s="351">
        <v>0</v>
      </c>
      <c r="K75" s="351">
        <v>0</v>
      </c>
      <c r="L75" s="351">
        <v>0</v>
      </c>
      <c r="M75" s="325">
        <f>I75</f>
        <v>0</v>
      </c>
    </row>
    <row r="76" spans="1:13" s="21" customFormat="1" ht="11.4" thickTop="1" thickBot="1" x14ac:dyDescent="0.25">
      <c r="A76" s="134" t="s">
        <v>209</v>
      </c>
      <c r="B76" s="135">
        <v>3150</v>
      </c>
      <c r="C76" s="135">
        <v>510</v>
      </c>
      <c r="D76" s="351">
        <v>0</v>
      </c>
      <c r="E76" s="351">
        <v>0</v>
      </c>
      <c r="F76" s="351">
        <v>0</v>
      </c>
      <c r="G76" s="351">
        <v>0</v>
      </c>
      <c r="H76" s="351">
        <v>0</v>
      </c>
      <c r="I76" s="325">
        <f>SUM(J76:K76)</f>
        <v>0</v>
      </c>
      <c r="J76" s="351">
        <v>0</v>
      </c>
      <c r="K76" s="351">
        <v>0</v>
      </c>
      <c r="L76" s="351">
        <v>0</v>
      </c>
      <c r="M76" s="325">
        <f>I76</f>
        <v>0</v>
      </c>
    </row>
    <row r="77" spans="1:13" s="21" customFormat="1" ht="11.4" thickTop="1" thickBot="1" x14ac:dyDescent="0.25">
      <c r="A77" s="134" t="s">
        <v>210</v>
      </c>
      <c r="B77" s="135">
        <v>3160</v>
      </c>
      <c r="C77" s="135">
        <v>520</v>
      </c>
      <c r="D77" s="351">
        <v>0</v>
      </c>
      <c r="E77" s="351">
        <v>0</v>
      </c>
      <c r="F77" s="351">
        <v>0</v>
      </c>
      <c r="G77" s="351">
        <v>0</v>
      </c>
      <c r="H77" s="351">
        <v>0</v>
      </c>
      <c r="I77" s="325">
        <f>SUM(J77:K77)</f>
        <v>0</v>
      </c>
      <c r="J77" s="351">
        <v>0</v>
      </c>
      <c r="K77" s="351">
        <v>0</v>
      </c>
      <c r="L77" s="351">
        <v>0</v>
      </c>
      <c r="M77" s="325">
        <f>I77</f>
        <v>0</v>
      </c>
    </row>
    <row r="78" spans="1:13" s="21" customFormat="1" ht="12" customHeight="1" thickTop="1" thickBot="1" x14ac:dyDescent="0.25">
      <c r="A78" s="133" t="s">
        <v>211</v>
      </c>
      <c r="B78" s="64">
        <v>3200</v>
      </c>
      <c r="C78" s="64">
        <v>530</v>
      </c>
      <c r="D78" s="350">
        <f>SUM(D79:D82)</f>
        <v>0</v>
      </c>
      <c r="E78" s="350">
        <f t="shared" ref="E78:M78" si="19">SUM(E79:E82)</f>
        <v>0</v>
      </c>
      <c r="F78" s="350">
        <f t="shared" si="19"/>
        <v>0</v>
      </c>
      <c r="G78" s="350">
        <f t="shared" si="19"/>
        <v>0</v>
      </c>
      <c r="H78" s="350">
        <f t="shared" si="19"/>
        <v>0</v>
      </c>
      <c r="I78" s="350">
        <f t="shared" si="19"/>
        <v>0</v>
      </c>
      <c r="J78" s="350">
        <f t="shared" si="19"/>
        <v>0</v>
      </c>
      <c r="K78" s="350">
        <f t="shared" si="19"/>
        <v>0</v>
      </c>
      <c r="L78" s="350">
        <f t="shared" si="19"/>
        <v>0</v>
      </c>
      <c r="M78" s="350">
        <f t="shared" si="19"/>
        <v>0</v>
      </c>
    </row>
    <row r="79" spans="1:13" s="21" customFormat="1" ht="11.4" thickTop="1" thickBot="1" x14ac:dyDescent="0.25">
      <c r="A79" s="137" t="s">
        <v>285</v>
      </c>
      <c r="B79" s="135">
        <v>3210</v>
      </c>
      <c r="C79" s="135">
        <v>540</v>
      </c>
      <c r="D79" s="351">
        <v>0</v>
      </c>
      <c r="E79" s="351">
        <v>0</v>
      </c>
      <c r="F79" s="351">
        <v>0</v>
      </c>
      <c r="G79" s="351">
        <v>0</v>
      </c>
      <c r="H79" s="351">
        <v>0</v>
      </c>
      <c r="I79" s="325">
        <f>SUM(J79:K79)</f>
        <v>0</v>
      </c>
      <c r="J79" s="351">
        <v>0</v>
      </c>
      <c r="K79" s="351">
        <v>0</v>
      </c>
      <c r="L79" s="351">
        <v>0</v>
      </c>
      <c r="M79" s="325">
        <f>I79</f>
        <v>0</v>
      </c>
    </row>
    <row r="80" spans="1:13" s="21" customFormat="1" ht="11.4" thickTop="1" thickBot="1" x14ac:dyDescent="0.25">
      <c r="A80" s="137" t="s">
        <v>213</v>
      </c>
      <c r="B80" s="135">
        <v>3220</v>
      </c>
      <c r="C80" s="135">
        <v>550</v>
      </c>
      <c r="D80" s="351">
        <v>0</v>
      </c>
      <c r="E80" s="351">
        <v>0</v>
      </c>
      <c r="F80" s="351">
        <v>0</v>
      </c>
      <c r="G80" s="351">
        <v>0</v>
      </c>
      <c r="H80" s="351">
        <v>0</v>
      </c>
      <c r="I80" s="325">
        <f>SUM(J80:K80)</f>
        <v>0</v>
      </c>
      <c r="J80" s="351">
        <v>0</v>
      </c>
      <c r="K80" s="351">
        <v>0</v>
      </c>
      <c r="L80" s="351">
        <v>0</v>
      </c>
      <c r="M80" s="325">
        <f>I80</f>
        <v>0</v>
      </c>
    </row>
    <row r="81" spans="1:13" s="21" customFormat="1" ht="12.75" customHeight="1" thickTop="1" thickBot="1" x14ac:dyDescent="0.25">
      <c r="A81" s="134" t="s">
        <v>214</v>
      </c>
      <c r="B81" s="135">
        <v>3230</v>
      </c>
      <c r="C81" s="135">
        <v>560</v>
      </c>
      <c r="D81" s="351">
        <v>0</v>
      </c>
      <c r="E81" s="351">
        <v>0</v>
      </c>
      <c r="F81" s="351">
        <v>0</v>
      </c>
      <c r="G81" s="351">
        <v>0</v>
      </c>
      <c r="H81" s="351">
        <v>0</v>
      </c>
      <c r="I81" s="325">
        <f>SUM(J81:K81)</f>
        <v>0</v>
      </c>
      <c r="J81" s="351">
        <v>0</v>
      </c>
      <c r="K81" s="351">
        <v>0</v>
      </c>
      <c r="L81" s="351">
        <v>0</v>
      </c>
      <c r="M81" s="325">
        <f>I81</f>
        <v>0</v>
      </c>
    </row>
    <row r="82" spans="1:13" s="21" customFormat="1" ht="11.4" thickTop="1" thickBot="1" x14ac:dyDescent="0.25">
      <c r="A82" s="134" t="s">
        <v>215</v>
      </c>
      <c r="B82" s="135">
        <v>3240</v>
      </c>
      <c r="C82" s="135">
        <v>570</v>
      </c>
      <c r="D82" s="351">
        <v>0</v>
      </c>
      <c r="E82" s="351">
        <v>0</v>
      </c>
      <c r="F82" s="351">
        <v>0</v>
      </c>
      <c r="G82" s="351">
        <v>0</v>
      </c>
      <c r="H82" s="351">
        <v>0</v>
      </c>
      <c r="I82" s="325">
        <f>SUM(J82:K82)</f>
        <v>0</v>
      </c>
      <c r="J82" s="351">
        <v>0</v>
      </c>
      <c r="K82" s="351">
        <v>0</v>
      </c>
      <c r="L82" s="351">
        <v>0</v>
      </c>
      <c r="M82" s="325">
        <f>I82</f>
        <v>0</v>
      </c>
    </row>
    <row r="83" spans="1:13" ht="6" hidden="1" customHeight="1" x14ac:dyDescent="0.25"/>
    <row r="84" spans="1:13" ht="14.25" customHeight="1" thickTop="1" x14ac:dyDescent="0.25">
      <c r="A84" s="330" t="s">
        <v>286</v>
      </c>
      <c r="B84" s="331"/>
      <c r="C84" s="331"/>
      <c r="D84" s="331"/>
    </row>
    <row r="85" spans="1:13" x14ac:dyDescent="0.25">
      <c r="A85" s="9" t="str">
        <f>[2]ЗАПОЛНИТЬ!F30</f>
        <v xml:space="preserve">Керівник </v>
      </c>
      <c r="C85" s="9"/>
      <c r="D85" s="9"/>
      <c r="E85" s="9"/>
      <c r="F85" s="9"/>
      <c r="G85" s="230"/>
      <c r="H85" s="230"/>
      <c r="J85" s="87" t="str">
        <f>[2]ЗАПОЛНИТЬ!F26</f>
        <v>Л.О.Темченко</v>
      </c>
      <c r="K85" s="87"/>
      <c r="L85" s="87"/>
    </row>
    <row r="86" spans="1:13" x14ac:dyDescent="0.25">
      <c r="A86" s="9"/>
      <c r="C86" s="9"/>
      <c r="D86" s="9"/>
      <c r="E86" s="9"/>
      <c r="F86" s="9"/>
      <c r="G86" s="231" t="s">
        <v>115</v>
      </c>
      <c r="H86" s="231"/>
      <c r="J86" s="189" t="s">
        <v>116</v>
      </c>
      <c r="K86" s="189"/>
    </row>
    <row r="87" spans="1:13" x14ac:dyDescent="0.25">
      <c r="A87" s="9" t="str">
        <f>[2]ЗАПОЛНИТЬ!F31</f>
        <v>Головний бухгалтер</v>
      </c>
      <c r="C87" s="9"/>
      <c r="D87" s="9"/>
      <c r="E87" s="9"/>
      <c r="F87" s="9"/>
      <c r="G87" s="230"/>
      <c r="H87" s="230"/>
      <c r="J87" s="87" t="str">
        <f>[2]ЗАПОЛНИТЬ!F28</f>
        <v>А.М.Трусевич</v>
      </c>
      <c r="K87" s="87"/>
      <c r="L87" s="87"/>
    </row>
    <row r="88" spans="1:13" x14ac:dyDescent="0.25">
      <c r="A88" s="1" t="str">
        <f>[2]ЗАПОЛНИТЬ!C19</f>
        <v>"11" квітня 2016 року</v>
      </c>
      <c r="C88" s="9"/>
      <c r="D88" s="9"/>
      <c r="E88" s="9"/>
      <c r="F88" s="9"/>
      <c r="G88" s="231" t="s">
        <v>115</v>
      </c>
      <c r="H88" s="231"/>
      <c r="J88" s="189" t="s">
        <v>116</v>
      </c>
      <c r="K88" s="189"/>
      <c r="L88" s="355"/>
    </row>
    <row r="89" spans="1:13" x14ac:dyDescent="0.25">
      <c r="A89" s="21" t="s">
        <v>287</v>
      </c>
    </row>
  </sheetData>
  <mergeCells count="43">
    <mergeCell ref="G87:H87"/>
    <mergeCell ref="J87:L87"/>
    <mergeCell ref="G88:H88"/>
    <mergeCell ref="J88:K88"/>
    <mergeCell ref="K22:K24"/>
    <mergeCell ref="A84:D84"/>
    <mergeCell ref="G85:H85"/>
    <mergeCell ref="J85:L85"/>
    <mergeCell ref="G86:H86"/>
    <mergeCell ref="J86:K86"/>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6640625" style="295" customWidth="1"/>
    <col min="2" max="2" width="4.6640625" style="295" customWidth="1"/>
    <col min="3" max="3" width="3.88671875" style="295" customWidth="1"/>
    <col min="4" max="4" width="7.5546875" style="295" customWidth="1"/>
    <col min="5" max="5" width="9.109375" style="295"/>
    <col min="6" max="6" width="8.109375" style="295" customWidth="1"/>
    <col min="7" max="7" width="7.44140625" style="295" customWidth="1"/>
    <col min="8" max="8" width="8.88671875" style="295" customWidth="1"/>
    <col min="9" max="9" width="8.5546875" style="295" customWidth="1"/>
    <col min="10" max="10" width="8.109375" style="295" customWidth="1"/>
    <col min="11" max="11" width="9.44140625" style="295" customWidth="1"/>
    <col min="12" max="12" width="6.6640625" style="295" customWidth="1"/>
    <col min="13" max="13" width="11.44140625" style="295" customWidth="1"/>
    <col min="14" max="256" width="9.109375" style="295"/>
    <col min="257" max="257" width="61.6640625" style="295" customWidth="1"/>
    <col min="258" max="258" width="4.6640625" style="295" customWidth="1"/>
    <col min="259" max="259" width="3.88671875" style="295" customWidth="1"/>
    <col min="260" max="260" width="7.5546875" style="295" customWidth="1"/>
    <col min="261" max="261" width="9.109375" style="295"/>
    <col min="262" max="262" width="8.109375" style="295" customWidth="1"/>
    <col min="263" max="263" width="7.44140625" style="295" customWidth="1"/>
    <col min="264" max="264" width="8.88671875" style="295" customWidth="1"/>
    <col min="265" max="265" width="8.5546875" style="295" customWidth="1"/>
    <col min="266" max="266" width="8.109375" style="295" customWidth="1"/>
    <col min="267" max="267" width="9.44140625" style="295" customWidth="1"/>
    <col min="268" max="268" width="6.6640625" style="295" customWidth="1"/>
    <col min="269" max="269" width="11.44140625" style="295" customWidth="1"/>
    <col min="270" max="512" width="9.109375" style="295"/>
    <col min="513" max="513" width="61.6640625" style="295" customWidth="1"/>
    <col min="514" max="514" width="4.6640625" style="295" customWidth="1"/>
    <col min="515" max="515" width="3.88671875" style="295" customWidth="1"/>
    <col min="516" max="516" width="7.5546875" style="295" customWidth="1"/>
    <col min="517" max="517" width="9.109375" style="295"/>
    <col min="518" max="518" width="8.109375" style="295" customWidth="1"/>
    <col min="519" max="519" width="7.44140625" style="295" customWidth="1"/>
    <col min="520" max="520" width="8.88671875" style="295" customWidth="1"/>
    <col min="521" max="521" width="8.5546875" style="295" customWidth="1"/>
    <col min="522" max="522" width="8.109375" style="295" customWidth="1"/>
    <col min="523" max="523" width="9.44140625" style="295" customWidth="1"/>
    <col min="524" max="524" width="6.6640625" style="295" customWidth="1"/>
    <col min="525" max="525" width="11.44140625" style="295" customWidth="1"/>
    <col min="526" max="768" width="9.109375" style="295"/>
    <col min="769" max="769" width="61.6640625" style="295" customWidth="1"/>
    <col min="770" max="770" width="4.6640625" style="295" customWidth="1"/>
    <col min="771" max="771" width="3.88671875" style="295" customWidth="1"/>
    <col min="772" max="772" width="7.5546875" style="295" customWidth="1"/>
    <col min="773" max="773" width="9.109375" style="295"/>
    <col min="774" max="774" width="8.109375" style="295" customWidth="1"/>
    <col min="775" max="775" width="7.44140625" style="295" customWidth="1"/>
    <col min="776" max="776" width="8.88671875" style="295" customWidth="1"/>
    <col min="777" max="777" width="8.5546875" style="295" customWidth="1"/>
    <col min="778" max="778" width="8.109375" style="295" customWidth="1"/>
    <col min="779" max="779" width="9.44140625" style="295" customWidth="1"/>
    <col min="780" max="780" width="6.6640625" style="295" customWidth="1"/>
    <col min="781" max="781" width="11.44140625" style="295" customWidth="1"/>
    <col min="782" max="1024" width="9.109375" style="295"/>
    <col min="1025" max="1025" width="61.6640625" style="295" customWidth="1"/>
    <col min="1026" max="1026" width="4.6640625" style="295" customWidth="1"/>
    <col min="1027" max="1027" width="3.88671875" style="295" customWidth="1"/>
    <col min="1028" max="1028" width="7.5546875" style="295" customWidth="1"/>
    <col min="1029" max="1029" width="9.109375" style="295"/>
    <col min="1030" max="1030" width="8.109375" style="295" customWidth="1"/>
    <col min="1031" max="1031" width="7.44140625" style="295" customWidth="1"/>
    <col min="1032" max="1032" width="8.88671875" style="295" customWidth="1"/>
    <col min="1033" max="1033" width="8.5546875" style="295" customWidth="1"/>
    <col min="1034" max="1034" width="8.109375" style="295" customWidth="1"/>
    <col min="1035" max="1035" width="9.44140625" style="295" customWidth="1"/>
    <col min="1036" max="1036" width="6.6640625" style="295" customWidth="1"/>
    <col min="1037" max="1037" width="11.44140625" style="295" customWidth="1"/>
    <col min="1038" max="1280" width="9.109375" style="295"/>
    <col min="1281" max="1281" width="61.6640625" style="295" customWidth="1"/>
    <col min="1282" max="1282" width="4.6640625" style="295" customWidth="1"/>
    <col min="1283" max="1283" width="3.88671875" style="295" customWidth="1"/>
    <col min="1284" max="1284" width="7.5546875" style="295" customWidth="1"/>
    <col min="1285" max="1285" width="9.109375" style="295"/>
    <col min="1286" max="1286" width="8.109375" style="295" customWidth="1"/>
    <col min="1287" max="1287" width="7.44140625" style="295" customWidth="1"/>
    <col min="1288" max="1288" width="8.88671875" style="295" customWidth="1"/>
    <col min="1289" max="1289" width="8.5546875" style="295" customWidth="1"/>
    <col min="1290" max="1290" width="8.109375" style="295" customWidth="1"/>
    <col min="1291" max="1291" width="9.44140625" style="295" customWidth="1"/>
    <col min="1292" max="1292" width="6.6640625" style="295" customWidth="1"/>
    <col min="1293" max="1293" width="11.44140625" style="295" customWidth="1"/>
    <col min="1294" max="1536" width="9.109375" style="295"/>
    <col min="1537" max="1537" width="61.6640625" style="295" customWidth="1"/>
    <col min="1538" max="1538" width="4.6640625" style="295" customWidth="1"/>
    <col min="1539" max="1539" width="3.88671875" style="295" customWidth="1"/>
    <col min="1540" max="1540" width="7.5546875" style="295" customWidth="1"/>
    <col min="1541" max="1541" width="9.109375" style="295"/>
    <col min="1542" max="1542" width="8.109375" style="295" customWidth="1"/>
    <col min="1543" max="1543" width="7.44140625" style="295" customWidth="1"/>
    <col min="1544" max="1544" width="8.88671875" style="295" customWidth="1"/>
    <col min="1545" max="1545" width="8.5546875" style="295" customWidth="1"/>
    <col min="1546" max="1546" width="8.109375" style="295" customWidth="1"/>
    <col min="1547" max="1547" width="9.44140625" style="295" customWidth="1"/>
    <col min="1548" max="1548" width="6.6640625" style="295" customWidth="1"/>
    <col min="1549" max="1549" width="11.44140625" style="295" customWidth="1"/>
    <col min="1550" max="1792" width="9.109375" style="295"/>
    <col min="1793" max="1793" width="61.6640625" style="295" customWidth="1"/>
    <col min="1794" max="1794" width="4.6640625" style="295" customWidth="1"/>
    <col min="1795" max="1795" width="3.88671875" style="295" customWidth="1"/>
    <col min="1796" max="1796" width="7.5546875" style="295" customWidth="1"/>
    <col min="1797" max="1797" width="9.109375" style="295"/>
    <col min="1798" max="1798" width="8.109375" style="295" customWidth="1"/>
    <col min="1799" max="1799" width="7.44140625" style="295" customWidth="1"/>
    <col min="1800" max="1800" width="8.88671875" style="295" customWidth="1"/>
    <col min="1801" max="1801" width="8.5546875" style="295" customWidth="1"/>
    <col min="1802" max="1802" width="8.109375" style="295" customWidth="1"/>
    <col min="1803" max="1803" width="9.44140625" style="295" customWidth="1"/>
    <col min="1804" max="1804" width="6.6640625" style="295" customWidth="1"/>
    <col min="1805" max="1805" width="11.44140625" style="295" customWidth="1"/>
    <col min="1806" max="2048" width="9.109375" style="295"/>
    <col min="2049" max="2049" width="61.6640625" style="295" customWidth="1"/>
    <col min="2050" max="2050" width="4.6640625" style="295" customWidth="1"/>
    <col min="2051" max="2051" width="3.88671875" style="295" customWidth="1"/>
    <col min="2052" max="2052" width="7.5546875" style="295" customWidth="1"/>
    <col min="2053" max="2053" width="9.109375" style="295"/>
    <col min="2054" max="2054" width="8.109375" style="295" customWidth="1"/>
    <col min="2055" max="2055" width="7.44140625" style="295" customWidth="1"/>
    <col min="2056" max="2056" width="8.88671875" style="295" customWidth="1"/>
    <col min="2057" max="2057" width="8.5546875" style="295" customWidth="1"/>
    <col min="2058" max="2058" width="8.109375" style="295" customWidth="1"/>
    <col min="2059" max="2059" width="9.44140625" style="295" customWidth="1"/>
    <col min="2060" max="2060" width="6.6640625" style="295" customWidth="1"/>
    <col min="2061" max="2061" width="11.44140625" style="295" customWidth="1"/>
    <col min="2062" max="2304" width="9.109375" style="295"/>
    <col min="2305" max="2305" width="61.6640625" style="295" customWidth="1"/>
    <col min="2306" max="2306" width="4.6640625" style="295" customWidth="1"/>
    <col min="2307" max="2307" width="3.88671875" style="295" customWidth="1"/>
    <col min="2308" max="2308" width="7.5546875" style="295" customWidth="1"/>
    <col min="2309" max="2309" width="9.109375" style="295"/>
    <col min="2310" max="2310" width="8.109375" style="295" customWidth="1"/>
    <col min="2311" max="2311" width="7.44140625" style="295" customWidth="1"/>
    <col min="2312" max="2312" width="8.88671875" style="295" customWidth="1"/>
    <col min="2313" max="2313" width="8.5546875" style="295" customWidth="1"/>
    <col min="2314" max="2314" width="8.109375" style="295" customWidth="1"/>
    <col min="2315" max="2315" width="9.44140625" style="295" customWidth="1"/>
    <col min="2316" max="2316" width="6.6640625" style="295" customWidth="1"/>
    <col min="2317" max="2317" width="11.44140625" style="295" customWidth="1"/>
    <col min="2318" max="2560" width="9.109375" style="295"/>
    <col min="2561" max="2561" width="61.6640625" style="295" customWidth="1"/>
    <col min="2562" max="2562" width="4.6640625" style="295" customWidth="1"/>
    <col min="2563" max="2563" width="3.88671875" style="295" customWidth="1"/>
    <col min="2564" max="2564" width="7.5546875" style="295" customWidth="1"/>
    <col min="2565" max="2565" width="9.109375" style="295"/>
    <col min="2566" max="2566" width="8.109375" style="295" customWidth="1"/>
    <col min="2567" max="2567" width="7.44140625" style="295" customWidth="1"/>
    <col min="2568" max="2568" width="8.88671875" style="295" customWidth="1"/>
    <col min="2569" max="2569" width="8.5546875" style="295" customWidth="1"/>
    <col min="2570" max="2570" width="8.109375" style="295" customWidth="1"/>
    <col min="2571" max="2571" width="9.44140625" style="295" customWidth="1"/>
    <col min="2572" max="2572" width="6.6640625" style="295" customWidth="1"/>
    <col min="2573" max="2573" width="11.44140625" style="295" customWidth="1"/>
    <col min="2574" max="2816" width="9.109375" style="295"/>
    <col min="2817" max="2817" width="61.6640625" style="295" customWidth="1"/>
    <col min="2818" max="2818" width="4.6640625" style="295" customWidth="1"/>
    <col min="2819" max="2819" width="3.88671875" style="295" customWidth="1"/>
    <col min="2820" max="2820" width="7.5546875" style="295" customWidth="1"/>
    <col min="2821" max="2821" width="9.109375" style="295"/>
    <col min="2822" max="2822" width="8.109375" style="295" customWidth="1"/>
    <col min="2823" max="2823" width="7.44140625" style="295" customWidth="1"/>
    <col min="2824" max="2824" width="8.88671875" style="295" customWidth="1"/>
    <col min="2825" max="2825" width="8.5546875" style="295" customWidth="1"/>
    <col min="2826" max="2826" width="8.109375" style="295" customWidth="1"/>
    <col min="2827" max="2827" width="9.44140625" style="295" customWidth="1"/>
    <col min="2828" max="2828" width="6.6640625" style="295" customWidth="1"/>
    <col min="2829" max="2829" width="11.44140625" style="295" customWidth="1"/>
    <col min="2830" max="3072" width="9.109375" style="295"/>
    <col min="3073" max="3073" width="61.6640625" style="295" customWidth="1"/>
    <col min="3074" max="3074" width="4.6640625" style="295" customWidth="1"/>
    <col min="3075" max="3075" width="3.88671875" style="295" customWidth="1"/>
    <col min="3076" max="3076" width="7.5546875" style="295" customWidth="1"/>
    <col min="3077" max="3077" width="9.109375" style="295"/>
    <col min="3078" max="3078" width="8.109375" style="295" customWidth="1"/>
    <col min="3079" max="3079" width="7.44140625" style="295" customWidth="1"/>
    <col min="3080" max="3080" width="8.88671875" style="295" customWidth="1"/>
    <col min="3081" max="3081" width="8.5546875" style="295" customWidth="1"/>
    <col min="3082" max="3082" width="8.109375" style="295" customWidth="1"/>
    <col min="3083" max="3083" width="9.44140625" style="295" customWidth="1"/>
    <col min="3084" max="3084" width="6.6640625" style="295" customWidth="1"/>
    <col min="3085" max="3085" width="11.44140625" style="295" customWidth="1"/>
    <col min="3086" max="3328" width="9.109375" style="295"/>
    <col min="3329" max="3329" width="61.6640625" style="295" customWidth="1"/>
    <col min="3330" max="3330" width="4.6640625" style="295" customWidth="1"/>
    <col min="3331" max="3331" width="3.88671875" style="295" customWidth="1"/>
    <col min="3332" max="3332" width="7.5546875" style="295" customWidth="1"/>
    <col min="3333" max="3333" width="9.109375" style="295"/>
    <col min="3334" max="3334" width="8.109375" style="295" customWidth="1"/>
    <col min="3335" max="3335" width="7.44140625" style="295" customWidth="1"/>
    <col min="3336" max="3336" width="8.88671875" style="295" customWidth="1"/>
    <col min="3337" max="3337" width="8.5546875" style="295" customWidth="1"/>
    <col min="3338" max="3338" width="8.109375" style="295" customWidth="1"/>
    <col min="3339" max="3339" width="9.44140625" style="295" customWidth="1"/>
    <col min="3340" max="3340" width="6.6640625" style="295" customWidth="1"/>
    <col min="3341" max="3341" width="11.44140625" style="295" customWidth="1"/>
    <col min="3342" max="3584" width="9.109375" style="295"/>
    <col min="3585" max="3585" width="61.6640625" style="295" customWidth="1"/>
    <col min="3586" max="3586" width="4.6640625" style="295" customWidth="1"/>
    <col min="3587" max="3587" width="3.88671875" style="295" customWidth="1"/>
    <col min="3588" max="3588" width="7.5546875" style="295" customWidth="1"/>
    <col min="3589" max="3589" width="9.109375" style="295"/>
    <col min="3590" max="3590" width="8.109375" style="295" customWidth="1"/>
    <col min="3591" max="3591" width="7.44140625" style="295" customWidth="1"/>
    <col min="3592" max="3592" width="8.88671875" style="295" customWidth="1"/>
    <col min="3593" max="3593" width="8.5546875" style="295" customWidth="1"/>
    <col min="3594" max="3594" width="8.109375" style="295" customWidth="1"/>
    <col min="3595" max="3595" width="9.44140625" style="295" customWidth="1"/>
    <col min="3596" max="3596" width="6.6640625" style="295" customWidth="1"/>
    <col min="3597" max="3597" width="11.44140625" style="295" customWidth="1"/>
    <col min="3598" max="3840" width="9.109375" style="295"/>
    <col min="3841" max="3841" width="61.6640625" style="295" customWidth="1"/>
    <col min="3842" max="3842" width="4.6640625" style="295" customWidth="1"/>
    <col min="3843" max="3843" width="3.88671875" style="295" customWidth="1"/>
    <col min="3844" max="3844" width="7.5546875" style="295" customWidth="1"/>
    <col min="3845" max="3845" width="9.109375" style="295"/>
    <col min="3846" max="3846" width="8.109375" style="295" customWidth="1"/>
    <col min="3847" max="3847" width="7.44140625" style="295" customWidth="1"/>
    <col min="3848" max="3848" width="8.88671875" style="295" customWidth="1"/>
    <col min="3849" max="3849" width="8.5546875" style="295" customWidth="1"/>
    <col min="3850" max="3850" width="8.109375" style="295" customWidth="1"/>
    <col min="3851" max="3851" width="9.44140625" style="295" customWidth="1"/>
    <col min="3852" max="3852" width="6.6640625" style="295" customWidth="1"/>
    <col min="3853" max="3853" width="11.44140625" style="295" customWidth="1"/>
    <col min="3854" max="4096" width="9.109375" style="295"/>
    <col min="4097" max="4097" width="61.6640625" style="295" customWidth="1"/>
    <col min="4098" max="4098" width="4.6640625" style="295" customWidth="1"/>
    <col min="4099" max="4099" width="3.88671875" style="295" customWidth="1"/>
    <col min="4100" max="4100" width="7.5546875" style="295" customWidth="1"/>
    <col min="4101" max="4101" width="9.109375" style="295"/>
    <col min="4102" max="4102" width="8.109375" style="295" customWidth="1"/>
    <col min="4103" max="4103" width="7.44140625" style="295" customWidth="1"/>
    <col min="4104" max="4104" width="8.88671875" style="295" customWidth="1"/>
    <col min="4105" max="4105" width="8.5546875" style="295" customWidth="1"/>
    <col min="4106" max="4106" width="8.109375" style="295" customWidth="1"/>
    <col min="4107" max="4107" width="9.44140625" style="295" customWidth="1"/>
    <col min="4108" max="4108" width="6.6640625" style="295" customWidth="1"/>
    <col min="4109" max="4109" width="11.44140625" style="295" customWidth="1"/>
    <col min="4110" max="4352" width="9.109375" style="295"/>
    <col min="4353" max="4353" width="61.6640625" style="295" customWidth="1"/>
    <col min="4354" max="4354" width="4.6640625" style="295" customWidth="1"/>
    <col min="4355" max="4355" width="3.88671875" style="295" customWidth="1"/>
    <col min="4356" max="4356" width="7.5546875" style="295" customWidth="1"/>
    <col min="4357" max="4357" width="9.109375" style="295"/>
    <col min="4358" max="4358" width="8.109375" style="295" customWidth="1"/>
    <col min="4359" max="4359" width="7.44140625" style="295" customWidth="1"/>
    <col min="4360" max="4360" width="8.88671875" style="295" customWidth="1"/>
    <col min="4361" max="4361" width="8.5546875" style="295" customWidth="1"/>
    <col min="4362" max="4362" width="8.109375" style="295" customWidth="1"/>
    <col min="4363" max="4363" width="9.44140625" style="295" customWidth="1"/>
    <col min="4364" max="4364" width="6.6640625" style="295" customWidth="1"/>
    <col min="4365" max="4365" width="11.44140625" style="295" customWidth="1"/>
    <col min="4366" max="4608" width="9.109375" style="295"/>
    <col min="4609" max="4609" width="61.6640625" style="295" customWidth="1"/>
    <col min="4610" max="4610" width="4.6640625" style="295" customWidth="1"/>
    <col min="4611" max="4611" width="3.88671875" style="295" customWidth="1"/>
    <col min="4612" max="4612" width="7.5546875" style="295" customWidth="1"/>
    <col min="4613" max="4613" width="9.109375" style="295"/>
    <col min="4614" max="4614" width="8.109375" style="295" customWidth="1"/>
    <col min="4615" max="4615" width="7.44140625" style="295" customWidth="1"/>
    <col min="4616" max="4616" width="8.88671875" style="295" customWidth="1"/>
    <col min="4617" max="4617" width="8.5546875" style="295" customWidth="1"/>
    <col min="4618" max="4618" width="8.109375" style="295" customWidth="1"/>
    <col min="4619" max="4619" width="9.44140625" style="295" customWidth="1"/>
    <col min="4620" max="4620" width="6.6640625" style="295" customWidth="1"/>
    <col min="4621" max="4621" width="11.44140625" style="295" customWidth="1"/>
    <col min="4622" max="4864" width="9.109375" style="295"/>
    <col min="4865" max="4865" width="61.6640625" style="295" customWidth="1"/>
    <col min="4866" max="4866" width="4.6640625" style="295" customWidth="1"/>
    <col min="4867" max="4867" width="3.88671875" style="295" customWidth="1"/>
    <col min="4868" max="4868" width="7.5546875" style="295" customWidth="1"/>
    <col min="4869" max="4869" width="9.109375" style="295"/>
    <col min="4870" max="4870" width="8.109375" style="295" customWidth="1"/>
    <col min="4871" max="4871" width="7.44140625" style="295" customWidth="1"/>
    <col min="4872" max="4872" width="8.88671875" style="295" customWidth="1"/>
    <col min="4873" max="4873" width="8.5546875" style="295" customWidth="1"/>
    <col min="4874" max="4874" width="8.109375" style="295" customWidth="1"/>
    <col min="4875" max="4875" width="9.44140625" style="295" customWidth="1"/>
    <col min="4876" max="4876" width="6.6640625" style="295" customWidth="1"/>
    <col min="4877" max="4877" width="11.44140625" style="295" customWidth="1"/>
    <col min="4878" max="5120" width="9.109375" style="295"/>
    <col min="5121" max="5121" width="61.6640625" style="295" customWidth="1"/>
    <col min="5122" max="5122" width="4.6640625" style="295" customWidth="1"/>
    <col min="5123" max="5123" width="3.88671875" style="295" customWidth="1"/>
    <col min="5124" max="5124" width="7.5546875" style="295" customWidth="1"/>
    <col min="5125" max="5125" width="9.109375" style="295"/>
    <col min="5126" max="5126" width="8.109375" style="295" customWidth="1"/>
    <col min="5127" max="5127" width="7.44140625" style="295" customWidth="1"/>
    <col min="5128" max="5128" width="8.88671875" style="295" customWidth="1"/>
    <col min="5129" max="5129" width="8.5546875" style="295" customWidth="1"/>
    <col min="5130" max="5130" width="8.109375" style="295" customWidth="1"/>
    <col min="5131" max="5131" width="9.44140625" style="295" customWidth="1"/>
    <col min="5132" max="5132" width="6.6640625" style="295" customWidth="1"/>
    <col min="5133" max="5133" width="11.44140625" style="295" customWidth="1"/>
    <col min="5134" max="5376" width="9.109375" style="295"/>
    <col min="5377" max="5377" width="61.6640625" style="295" customWidth="1"/>
    <col min="5378" max="5378" width="4.6640625" style="295" customWidth="1"/>
    <col min="5379" max="5379" width="3.88671875" style="295" customWidth="1"/>
    <col min="5380" max="5380" width="7.5546875" style="295" customWidth="1"/>
    <col min="5381" max="5381" width="9.109375" style="295"/>
    <col min="5382" max="5382" width="8.109375" style="295" customWidth="1"/>
    <col min="5383" max="5383" width="7.44140625" style="295" customWidth="1"/>
    <col min="5384" max="5384" width="8.88671875" style="295" customWidth="1"/>
    <col min="5385" max="5385" width="8.5546875" style="295" customWidth="1"/>
    <col min="5386" max="5386" width="8.109375" style="295" customWidth="1"/>
    <col min="5387" max="5387" width="9.44140625" style="295" customWidth="1"/>
    <col min="5388" max="5388" width="6.6640625" style="295" customWidth="1"/>
    <col min="5389" max="5389" width="11.44140625" style="295" customWidth="1"/>
    <col min="5390" max="5632" width="9.109375" style="295"/>
    <col min="5633" max="5633" width="61.6640625" style="295" customWidth="1"/>
    <col min="5634" max="5634" width="4.6640625" style="295" customWidth="1"/>
    <col min="5635" max="5635" width="3.88671875" style="295" customWidth="1"/>
    <col min="5636" max="5636" width="7.5546875" style="295" customWidth="1"/>
    <col min="5637" max="5637" width="9.109375" style="295"/>
    <col min="5638" max="5638" width="8.109375" style="295" customWidth="1"/>
    <col min="5639" max="5639" width="7.44140625" style="295" customWidth="1"/>
    <col min="5640" max="5640" width="8.88671875" style="295" customWidth="1"/>
    <col min="5641" max="5641" width="8.5546875" style="295" customWidth="1"/>
    <col min="5642" max="5642" width="8.109375" style="295" customWidth="1"/>
    <col min="5643" max="5643" width="9.44140625" style="295" customWidth="1"/>
    <col min="5644" max="5644" width="6.6640625" style="295" customWidth="1"/>
    <col min="5645" max="5645" width="11.44140625" style="295" customWidth="1"/>
    <col min="5646" max="5888" width="9.109375" style="295"/>
    <col min="5889" max="5889" width="61.6640625" style="295" customWidth="1"/>
    <col min="5890" max="5890" width="4.6640625" style="295" customWidth="1"/>
    <col min="5891" max="5891" width="3.88671875" style="295" customWidth="1"/>
    <col min="5892" max="5892" width="7.5546875" style="295" customWidth="1"/>
    <col min="5893" max="5893" width="9.109375" style="295"/>
    <col min="5894" max="5894" width="8.109375" style="295" customWidth="1"/>
    <col min="5895" max="5895" width="7.44140625" style="295" customWidth="1"/>
    <col min="5896" max="5896" width="8.88671875" style="295" customWidth="1"/>
    <col min="5897" max="5897" width="8.5546875" style="295" customWidth="1"/>
    <col min="5898" max="5898" width="8.109375" style="295" customWidth="1"/>
    <col min="5899" max="5899" width="9.44140625" style="295" customWidth="1"/>
    <col min="5900" max="5900" width="6.6640625" style="295" customWidth="1"/>
    <col min="5901" max="5901" width="11.44140625" style="295" customWidth="1"/>
    <col min="5902" max="6144" width="9.109375" style="295"/>
    <col min="6145" max="6145" width="61.6640625" style="295" customWidth="1"/>
    <col min="6146" max="6146" width="4.6640625" style="295" customWidth="1"/>
    <col min="6147" max="6147" width="3.88671875" style="295" customWidth="1"/>
    <col min="6148" max="6148" width="7.5546875" style="295" customWidth="1"/>
    <col min="6149" max="6149" width="9.109375" style="295"/>
    <col min="6150" max="6150" width="8.109375" style="295" customWidth="1"/>
    <col min="6151" max="6151" width="7.44140625" style="295" customWidth="1"/>
    <col min="6152" max="6152" width="8.88671875" style="295" customWidth="1"/>
    <col min="6153" max="6153" width="8.5546875" style="295" customWidth="1"/>
    <col min="6154" max="6154" width="8.109375" style="295" customWidth="1"/>
    <col min="6155" max="6155" width="9.44140625" style="295" customWidth="1"/>
    <col min="6156" max="6156" width="6.6640625" style="295" customWidth="1"/>
    <col min="6157" max="6157" width="11.44140625" style="295" customWidth="1"/>
    <col min="6158" max="6400" width="9.109375" style="295"/>
    <col min="6401" max="6401" width="61.6640625" style="295" customWidth="1"/>
    <col min="6402" max="6402" width="4.6640625" style="295" customWidth="1"/>
    <col min="6403" max="6403" width="3.88671875" style="295" customWidth="1"/>
    <col min="6404" max="6404" width="7.5546875" style="295" customWidth="1"/>
    <col min="6405" max="6405" width="9.109375" style="295"/>
    <col min="6406" max="6406" width="8.109375" style="295" customWidth="1"/>
    <col min="6407" max="6407" width="7.44140625" style="295" customWidth="1"/>
    <col min="6408" max="6408" width="8.88671875" style="295" customWidth="1"/>
    <col min="6409" max="6409" width="8.5546875" style="295" customWidth="1"/>
    <col min="6410" max="6410" width="8.109375" style="295" customWidth="1"/>
    <col min="6411" max="6411" width="9.44140625" style="295" customWidth="1"/>
    <col min="6412" max="6412" width="6.6640625" style="295" customWidth="1"/>
    <col min="6413" max="6413" width="11.44140625" style="295" customWidth="1"/>
    <col min="6414" max="6656" width="9.109375" style="295"/>
    <col min="6657" max="6657" width="61.6640625" style="295" customWidth="1"/>
    <col min="6658" max="6658" width="4.6640625" style="295" customWidth="1"/>
    <col min="6659" max="6659" width="3.88671875" style="295" customWidth="1"/>
    <col min="6660" max="6660" width="7.5546875" style="295" customWidth="1"/>
    <col min="6661" max="6661" width="9.109375" style="295"/>
    <col min="6662" max="6662" width="8.109375" style="295" customWidth="1"/>
    <col min="6663" max="6663" width="7.44140625" style="295" customWidth="1"/>
    <col min="6664" max="6664" width="8.88671875" style="295" customWidth="1"/>
    <col min="6665" max="6665" width="8.5546875" style="295" customWidth="1"/>
    <col min="6666" max="6666" width="8.109375" style="295" customWidth="1"/>
    <col min="6667" max="6667" width="9.44140625" style="295" customWidth="1"/>
    <col min="6668" max="6668" width="6.6640625" style="295" customWidth="1"/>
    <col min="6669" max="6669" width="11.44140625" style="295" customWidth="1"/>
    <col min="6670" max="6912" width="9.109375" style="295"/>
    <col min="6913" max="6913" width="61.6640625" style="295" customWidth="1"/>
    <col min="6914" max="6914" width="4.6640625" style="295" customWidth="1"/>
    <col min="6915" max="6915" width="3.88671875" style="295" customWidth="1"/>
    <col min="6916" max="6916" width="7.5546875" style="295" customWidth="1"/>
    <col min="6917" max="6917" width="9.109375" style="295"/>
    <col min="6918" max="6918" width="8.109375" style="295" customWidth="1"/>
    <col min="6919" max="6919" width="7.44140625" style="295" customWidth="1"/>
    <col min="6920" max="6920" width="8.88671875" style="295" customWidth="1"/>
    <col min="6921" max="6921" width="8.5546875" style="295" customWidth="1"/>
    <col min="6922" max="6922" width="8.109375" style="295" customWidth="1"/>
    <col min="6923" max="6923" width="9.44140625" style="295" customWidth="1"/>
    <col min="6924" max="6924" width="6.6640625" style="295" customWidth="1"/>
    <col min="6925" max="6925" width="11.44140625" style="295" customWidth="1"/>
    <col min="6926" max="7168" width="9.109375" style="295"/>
    <col min="7169" max="7169" width="61.6640625" style="295" customWidth="1"/>
    <col min="7170" max="7170" width="4.6640625" style="295" customWidth="1"/>
    <col min="7171" max="7171" width="3.88671875" style="295" customWidth="1"/>
    <col min="7172" max="7172" width="7.5546875" style="295" customWidth="1"/>
    <col min="7173" max="7173" width="9.109375" style="295"/>
    <col min="7174" max="7174" width="8.109375" style="295" customWidth="1"/>
    <col min="7175" max="7175" width="7.44140625" style="295" customWidth="1"/>
    <col min="7176" max="7176" width="8.88671875" style="295" customWidth="1"/>
    <col min="7177" max="7177" width="8.5546875" style="295" customWidth="1"/>
    <col min="7178" max="7178" width="8.109375" style="295" customWidth="1"/>
    <col min="7179" max="7179" width="9.44140625" style="295" customWidth="1"/>
    <col min="7180" max="7180" width="6.6640625" style="295" customWidth="1"/>
    <col min="7181" max="7181" width="11.44140625" style="295" customWidth="1"/>
    <col min="7182" max="7424" width="9.109375" style="295"/>
    <col min="7425" max="7425" width="61.6640625" style="295" customWidth="1"/>
    <col min="7426" max="7426" width="4.6640625" style="295" customWidth="1"/>
    <col min="7427" max="7427" width="3.88671875" style="295" customWidth="1"/>
    <col min="7428" max="7428" width="7.5546875" style="295" customWidth="1"/>
    <col min="7429" max="7429" width="9.109375" style="295"/>
    <col min="7430" max="7430" width="8.109375" style="295" customWidth="1"/>
    <col min="7431" max="7431" width="7.44140625" style="295" customWidth="1"/>
    <col min="7432" max="7432" width="8.88671875" style="295" customWidth="1"/>
    <col min="7433" max="7433" width="8.5546875" style="295" customWidth="1"/>
    <col min="7434" max="7434" width="8.109375" style="295" customWidth="1"/>
    <col min="7435" max="7435" width="9.44140625" style="295" customWidth="1"/>
    <col min="7436" max="7436" width="6.6640625" style="295" customWidth="1"/>
    <col min="7437" max="7437" width="11.44140625" style="295" customWidth="1"/>
    <col min="7438" max="7680" width="9.109375" style="295"/>
    <col min="7681" max="7681" width="61.6640625" style="295" customWidth="1"/>
    <col min="7682" max="7682" width="4.6640625" style="295" customWidth="1"/>
    <col min="7683" max="7683" width="3.88671875" style="295" customWidth="1"/>
    <col min="7684" max="7684" width="7.5546875" style="295" customWidth="1"/>
    <col min="7685" max="7685" width="9.109375" style="295"/>
    <col min="7686" max="7686" width="8.109375" style="295" customWidth="1"/>
    <col min="7687" max="7687" width="7.44140625" style="295" customWidth="1"/>
    <col min="7688" max="7688" width="8.88671875" style="295" customWidth="1"/>
    <col min="7689" max="7689" width="8.5546875" style="295" customWidth="1"/>
    <col min="7690" max="7690" width="8.109375" style="295" customWidth="1"/>
    <col min="7691" max="7691" width="9.44140625" style="295" customWidth="1"/>
    <col min="7692" max="7692" width="6.6640625" style="295" customWidth="1"/>
    <col min="7693" max="7693" width="11.44140625" style="295" customWidth="1"/>
    <col min="7694" max="7936" width="9.109375" style="295"/>
    <col min="7937" max="7937" width="61.6640625" style="295" customWidth="1"/>
    <col min="7938" max="7938" width="4.6640625" style="295" customWidth="1"/>
    <col min="7939" max="7939" width="3.88671875" style="295" customWidth="1"/>
    <col min="7940" max="7940" width="7.5546875" style="295" customWidth="1"/>
    <col min="7941" max="7941" width="9.109375" style="295"/>
    <col min="7942" max="7942" width="8.109375" style="295" customWidth="1"/>
    <col min="7943" max="7943" width="7.44140625" style="295" customWidth="1"/>
    <col min="7944" max="7944" width="8.88671875" style="295" customWidth="1"/>
    <col min="7945" max="7945" width="8.5546875" style="295" customWidth="1"/>
    <col min="7946" max="7946" width="8.109375" style="295" customWidth="1"/>
    <col min="7947" max="7947" width="9.44140625" style="295" customWidth="1"/>
    <col min="7948" max="7948" width="6.6640625" style="295" customWidth="1"/>
    <col min="7949" max="7949" width="11.44140625" style="295" customWidth="1"/>
    <col min="7950" max="8192" width="9.109375" style="295"/>
    <col min="8193" max="8193" width="61.6640625" style="295" customWidth="1"/>
    <col min="8194" max="8194" width="4.6640625" style="295" customWidth="1"/>
    <col min="8195" max="8195" width="3.88671875" style="295" customWidth="1"/>
    <col min="8196" max="8196" width="7.5546875" style="295" customWidth="1"/>
    <col min="8197" max="8197" width="9.109375" style="295"/>
    <col min="8198" max="8198" width="8.109375" style="295" customWidth="1"/>
    <col min="8199" max="8199" width="7.44140625" style="295" customWidth="1"/>
    <col min="8200" max="8200" width="8.88671875" style="295" customWidth="1"/>
    <col min="8201" max="8201" width="8.5546875" style="295" customWidth="1"/>
    <col min="8202" max="8202" width="8.109375" style="295" customWidth="1"/>
    <col min="8203" max="8203" width="9.44140625" style="295" customWidth="1"/>
    <col min="8204" max="8204" width="6.6640625" style="295" customWidth="1"/>
    <col min="8205" max="8205" width="11.44140625" style="295" customWidth="1"/>
    <col min="8206" max="8448" width="9.109375" style="295"/>
    <col min="8449" max="8449" width="61.6640625" style="295" customWidth="1"/>
    <col min="8450" max="8450" width="4.6640625" style="295" customWidth="1"/>
    <col min="8451" max="8451" width="3.88671875" style="295" customWidth="1"/>
    <col min="8452" max="8452" width="7.5546875" style="295" customWidth="1"/>
    <col min="8453" max="8453" width="9.109375" style="295"/>
    <col min="8454" max="8454" width="8.109375" style="295" customWidth="1"/>
    <col min="8455" max="8455" width="7.44140625" style="295" customWidth="1"/>
    <col min="8456" max="8456" width="8.88671875" style="295" customWidth="1"/>
    <col min="8457" max="8457" width="8.5546875" style="295" customWidth="1"/>
    <col min="8458" max="8458" width="8.109375" style="295" customWidth="1"/>
    <col min="8459" max="8459" width="9.44140625" style="295" customWidth="1"/>
    <col min="8460" max="8460" width="6.6640625" style="295" customWidth="1"/>
    <col min="8461" max="8461" width="11.44140625" style="295" customWidth="1"/>
    <col min="8462" max="8704" width="9.109375" style="295"/>
    <col min="8705" max="8705" width="61.6640625" style="295" customWidth="1"/>
    <col min="8706" max="8706" width="4.6640625" style="295" customWidth="1"/>
    <col min="8707" max="8707" width="3.88671875" style="295" customWidth="1"/>
    <col min="8708" max="8708" width="7.5546875" style="295" customWidth="1"/>
    <col min="8709" max="8709" width="9.109375" style="295"/>
    <col min="8710" max="8710" width="8.109375" style="295" customWidth="1"/>
    <col min="8711" max="8711" width="7.44140625" style="295" customWidth="1"/>
    <col min="8712" max="8712" width="8.88671875" style="295" customWidth="1"/>
    <col min="8713" max="8713" width="8.5546875" style="295" customWidth="1"/>
    <col min="8714" max="8714" width="8.109375" style="295" customWidth="1"/>
    <col min="8715" max="8715" width="9.44140625" style="295" customWidth="1"/>
    <col min="8716" max="8716" width="6.6640625" style="295" customWidth="1"/>
    <col min="8717" max="8717" width="11.44140625" style="295" customWidth="1"/>
    <col min="8718" max="8960" width="9.109375" style="295"/>
    <col min="8961" max="8961" width="61.6640625" style="295" customWidth="1"/>
    <col min="8962" max="8962" width="4.6640625" style="295" customWidth="1"/>
    <col min="8963" max="8963" width="3.88671875" style="295" customWidth="1"/>
    <col min="8964" max="8964" width="7.5546875" style="295" customWidth="1"/>
    <col min="8965" max="8965" width="9.109375" style="295"/>
    <col min="8966" max="8966" width="8.109375" style="295" customWidth="1"/>
    <col min="8967" max="8967" width="7.44140625" style="295" customWidth="1"/>
    <col min="8968" max="8968" width="8.88671875" style="295" customWidth="1"/>
    <col min="8969" max="8969" width="8.5546875" style="295" customWidth="1"/>
    <col min="8970" max="8970" width="8.109375" style="295" customWidth="1"/>
    <col min="8971" max="8971" width="9.44140625" style="295" customWidth="1"/>
    <col min="8972" max="8972" width="6.6640625" style="295" customWidth="1"/>
    <col min="8973" max="8973" width="11.44140625" style="295" customWidth="1"/>
    <col min="8974" max="9216" width="9.109375" style="295"/>
    <col min="9217" max="9217" width="61.6640625" style="295" customWidth="1"/>
    <col min="9218" max="9218" width="4.6640625" style="295" customWidth="1"/>
    <col min="9219" max="9219" width="3.88671875" style="295" customWidth="1"/>
    <col min="9220" max="9220" width="7.5546875" style="295" customWidth="1"/>
    <col min="9221" max="9221" width="9.109375" style="295"/>
    <col min="9222" max="9222" width="8.109375" style="295" customWidth="1"/>
    <col min="9223" max="9223" width="7.44140625" style="295" customWidth="1"/>
    <col min="9224" max="9224" width="8.88671875" style="295" customWidth="1"/>
    <col min="9225" max="9225" width="8.5546875" style="295" customWidth="1"/>
    <col min="9226" max="9226" width="8.109375" style="295" customWidth="1"/>
    <col min="9227" max="9227" width="9.44140625" style="295" customWidth="1"/>
    <col min="9228" max="9228" width="6.6640625" style="295" customWidth="1"/>
    <col min="9229" max="9229" width="11.44140625" style="295" customWidth="1"/>
    <col min="9230" max="9472" width="9.109375" style="295"/>
    <col min="9473" max="9473" width="61.6640625" style="295" customWidth="1"/>
    <col min="9474" max="9474" width="4.6640625" style="295" customWidth="1"/>
    <col min="9475" max="9475" width="3.88671875" style="295" customWidth="1"/>
    <col min="9476" max="9476" width="7.5546875" style="295" customWidth="1"/>
    <col min="9477" max="9477" width="9.109375" style="295"/>
    <col min="9478" max="9478" width="8.109375" style="295" customWidth="1"/>
    <col min="9479" max="9479" width="7.44140625" style="295" customWidth="1"/>
    <col min="9480" max="9480" width="8.88671875" style="295" customWidth="1"/>
    <col min="9481" max="9481" width="8.5546875" style="295" customWidth="1"/>
    <col min="9482" max="9482" width="8.109375" style="295" customWidth="1"/>
    <col min="9483" max="9483" width="9.44140625" style="295" customWidth="1"/>
    <col min="9484" max="9484" width="6.6640625" style="295" customWidth="1"/>
    <col min="9485" max="9485" width="11.44140625" style="295" customWidth="1"/>
    <col min="9486" max="9728" width="9.109375" style="295"/>
    <col min="9729" max="9729" width="61.6640625" style="295" customWidth="1"/>
    <col min="9730" max="9730" width="4.6640625" style="295" customWidth="1"/>
    <col min="9731" max="9731" width="3.88671875" style="295" customWidth="1"/>
    <col min="9732" max="9732" width="7.5546875" style="295" customWidth="1"/>
    <col min="9733" max="9733" width="9.109375" style="295"/>
    <col min="9734" max="9734" width="8.109375" style="295" customWidth="1"/>
    <col min="9735" max="9735" width="7.44140625" style="295" customWidth="1"/>
    <col min="9736" max="9736" width="8.88671875" style="295" customWidth="1"/>
    <col min="9737" max="9737" width="8.5546875" style="295" customWidth="1"/>
    <col min="9738" max="9738" width="8.109375" style="295" customWidth="1"/>
    <col min="9739" max="9739" width="9.44140625" style="295" customWidth="1"/>
    <col min="9740" max="9740" width="6.6640625" style="295" customWidth="1"/>
    <col min="9741" max="9741" width="11.44140625" style="295" customWidth="1"/>
    <col min="9742" max="9984" width="9.109375" style="295"/>
    <col min="9985" max="9985" width="61.6640625" style="295" customWidth="1"/>
    <col min="9986" max="9986" width="4.6640625" style="295" customWidth="1"/>
    <col min="9987" max="9987" width="3.88671875" style="295" customWidth="1"/>
    <col min="9988" max="9988" width="7.5546875" style="295" customWidth="1"/>
    <col min="9989" max="9989" width="9.109375" style="295"/>
    <col min="9990" max="9990" width="8.109375" style="295" customWidth="1"/>
    <col min="9991" max="9991" width="7.44140625" style="295" customWidth="1"/>
    <col min="9992" max="9992" width="8.88671875" style="295" customWidth="1"/>
    <col min="9993" max="9993" width="8.5546875" style="295" customWidth="1"/>
    <col min="9994" max="9994" width="8.109375" style="295" customWidth="1"/>
    <col min="9995" max="9995" width="9.44140625" style="295" customWidth="1"/>
    <col min="9996" max="9996" width="6.6640625" style="295" customWidth="1"/>
    <col min="9997" max="9997" width="11.44140625" style="295" customWidth="1"/>
    <col min="9998" max="10240" width="9.109375" style="295"/>
    <col min="10241" max="10241" width="61.6640625" style="295" customWidth="1"/>
    <col min="10242" max="10242" width="4.6640625" style="295" customWidth="1"/>
    <col min="10243" max="10243" width="3.88671875" style="295" customWidth="1"/>
    <col min="10244" max="10244" width="7.5546875" style="295" customWidth="1"/>
    <col min="10245" max="10245" width="9.109375" style="295"/>
    <col min="10246" max="10246" width="8.109375" style="295" customWidth="1"/>
    <col min="10247" max="10247" width="7.44140625" style="295" customWidth="1"/>
    <col min="10248" max="10248" width="8.88671875" style="295" customWidth="1"/>
    <col min="10249" max="10249" width="8.5546875" style="295" customWidth="1"/>
    <col min="10250" max="10250" width="8.109375" style="295" customWidth="1"/>
    <col min="10251" max="10251" width="9.44140625" style="295" customWidth="1"/>
    <col min="10252" max="10252" width="6.6640625" style="295" customWidth="1"/>
    <col min="10253" max="10253" width="11.44140625" style="295" customWidth="1"/>
    <col min="10254" max="10496" width="9.109375" style="295"/>
    <col min="10497" max="10497" width="61.6640625" style="295" customWidth="1"/>
    <col min="10498" max="10498" width="4.6640625" style="295" customWidth="1"/>
    <col min="10499" max="10499" width="3.88671875" style="295" customWidth="1"/>
    <col min="10500" max="10500" width="7.5546875" style="295" customWidth="1"/>
    <col min="10501" max="10501" width="9.109375" style="295"/>
    <col min="10502" max="10502" width="8.109375" style="295" customWidth="1"/>
    <col min="10503" max="10503" width="7.44140625" style="295" customWidth="1"/>
    <col min="10504" max="10504" width="8.88671875" style="295" customWidth="1"/>
    <col min="10505" max="10505" width="8.5546875" style="295" customWidth="1"/>
    <col min="10506" max="10506" width="8.109375" style="295" customWidth="1"/>
    <col min="10507" max="10507" width="9.44140625" style="295" customWidth="1"/>
    <col min="10508" max="10508" width="6.6640625" style="295" customWidth="1"/>
    <col min="10509" max="10509" width="11.44140625" style="295" customWidth="1"/>
    <col min="10510" max="10752" width="9.109375" style="295"/>
    <col min="10753" max="10753" width="61.6640625" style="295" customWidth="1"/>
    <col min="10754" max="10754" width="4.6640625" style="295" customWidth="1"/>
    <col min="10755" max="10755" width="3.88671875" style="295" customWidth="1"/>
    <col min="10756" max="10756" width="7.5546875" style="295" customWidth="1"/>
    <col min="10757" max="10757" width="9.109375" style="295"/>
    <col min="10758" max="10758" width="8.109375" style="295" customWidth="1"/>
    <col min="10759" max="10759" width="7.44140625" style="295" customWidth="1"/>
    <col min="10760" max="10760" width="8.88671875" style="295" customWidth="1"/>
    <col min="10761" max="10761" width="8.5546875" style="295" customWidth="1"/>
    <col min="10762" max="10762" width="8.109375" style="295" customWidth="1"/>
    <col min="10763" max="10763" width="9.44140625" style="295" customWidth="1"/>
    <col min="10764" max="10764" width="6.6640625" style="295" customWidth="1"/>
    <col min="10765" max="10765" width="11.44140625" style="295" customWidth="1"/>
    <col min="10766" max="11008" width="9.109375" style="295"/>
    <col min="11009" max="11009" width="61.6640625" style="295" customWidth="1"/>
    <col min="11010" max="11010" width="4.6640625" style="295" customWidth="1"/>
    <col min="11011" max="11011" width="3.88671875" style="295" customWidth="1"/>
    <col min="11012" max="11012" width="7.5546875" style="295" customWidth="1"/>
    <col min="11013" max="11013" width="9.109375" style="295"/>
    <col min="11014" max="11014" width="8.109375" style="295" customWidth="1"/>
    <col min="11015" max="11015" width="7.44140625" style="295" customWidth="1"/>
    <col min="11016" max="11016" width="8.88671875" style="295" customWidth="1"/>
    <col min="11017" max="11017" width="8.5546875" style="295" customWidth="1"/>
    <col min="11018" max="11018" width="8.109375" style="295" customWidth="1"/>
    <col min="11019" max="11019" width="9.44140625" style="295" customWidth="1"/>
    <col min="11020" max="11020" width="6.6640625" style="295" customWidth="1"/>
    <col min="11021" max="11021" width="11.44140625" style="295" customWidth="1"/>
    <col min="11022" max="11264" width="9.109375" style="295"/>
    <col min="11265" max="11265" width="61.6640625" style="295" customWidth="1"/>
    <col min="11266" max="11266" width="4.6640625" style="295" customWidth="1"/>
    <col min="11267" max="11267" width="3.88671875" style="295" customWidth="1"/>
    <col min="11268" max="11268" width="7.5546875" style="295" customWidth="1"/>
    <col min="11269" max="11269" width="9.109375" style="295"/>
    <col min="11270" max="11270" width="8.109375" style="295" customWidth="1"/>
    <col min="11271" max="11271" width="7.44140625" style="295" customWidth="1"/>
    <col min="11272" max="11272" width="8.88671875" style="295" customWidth="1"/>
    <col min="11273" max="11273" width="8.5546875" style="295" customWidth="1"/>
    <col min="11274" max="11274" width="8.109375" style="295" customWidth="1"/>
    <col min="11275" max="11275" width="9.44140625" style="295" customWidth="1"/>
    <col min="11276" max="11276" width="6.6640625" style="295" customWidth="1"/>
    <col min="11277" max="11277" width="11.44140625" style="295" customWidth="1"/>
    <col min="11278" max="11520" width="9.109375" style="295"/>
    <col min="11521" max="11521" width="61.6640625" style="295" customWidth="1"/>
    <col min="11522" max="11522" width="4.6640625" style="295" customWidth="1"/>
    <col min="11523" max="11523" width="3.88671875" style="295" customWidth="1"/>
    <col min="11524" max="11524" width="7.5546875" style="295" customWidth="1"/>
    <col min="11525" max="11525" width="9.109375" style="295"/>
    <col min="11526" max="11526" width="8.109375" style="295" customWidth="1"/>
    <col min="11527" max="11527" width="7.44140625" style="295" customWidth="1"/>
    <col min="11528" max="11528" width="8.88671875" style="295" customWidth="1"/>
    <col min="11529" max="11529" width="8.5546875" style="295" customWidth="1"/>
    <col min="11530" max="11530" width="8.109375" style="295" customWidth="1"/>
    <col min="11531" max="11531" width="9.44140625" style="295" customWidth="1"/>
    <col min="11532" max="11532" width="6.6640625" style="295" customWidth="1"/>
    <col min="11533" max="11533" width="11.44140625" style="295" customWidth="1"/>
    <col min="11534" max="11776" width="9.109375" style="295"/>
    <col min="11777" max="11777" width="61.6640625" style="295" customWidth="1"/>
    <col min="11778" max="11778" width="4.6640625" style="295" customWidth="1"/>
    <col min="11779" max="11779" width="3.88671875" style="295" customWidth="1"/>
    <col min="11780" max="11780" width="7.5546875" style="295" customWidth="1"/>
    <col min="11781" max="11781" width="9.109375" style="295"/>
    <col min="11782" max="11782" width="8.109375" style="295" customWidth="1"/>
    <col min="11783" max="11783" width="7.44140625" style="295" customWidth="1"/>
    <col min="11784" max="11784" width="8.88671875" style="295" customWidth="1"/>
    <col min="11785" max="11785" width="8.5546875" style="295" customWidth="1"/>
    <col min="11786" max="11786" width="8.109375" style="295" customWidth="1"/>
    <col min="11787" max="11787" width="9.44140625" style="295" customWidth="1"/>
    <col min="11788" max="11788" width="6.6640625" style="295" customWidth="1"/>
    <col min="11789" max="11789" width="11.44140625" style="295" customWidth="1"/>
    <col min="11790" max="12032" width="9.109375" style="295"/>
    <col min="12033" max="12033" width="61.6640625" style="295" customWidth="1"/>
    <col min="12034" max="12034" width="4.6640625" style="295" customWidth="1"/>
    <col min="12035" max="12035" width="3.88671875" style="295" customWidth="1"/>
    <col min="12036" max="12036" width="7.5546875" style="295" customWidth="1"/>
    <col min="12037" max="12037" width="9.109375" style="295"/>
    <col min="12038" max="12038" width="8.109375" style="295" customWidth="1"/>
    <col min="12039" max="12039" width="7.44140625" style="295" customWidth="1"/>
    <col min="12040" max="12040" width="8.88671875" style="295" customWidth="1"/>
    <col min="12041" max="12041" width="8.5546875" style="295" customWidth="1"/>
    <col min="12042" max="12042" width="8.109375" style="295" customWidth="1"/>
    <col min="12043" max="12043" width="9.44140625" style="295" customWidth="1"/>
    <col min="12044" max="12044" width="6.6640625" style="295" customWidth="1"/>
    <col min="12045" max="12045" width="11.44140625" style="295" customWidth="1"/>
    <col min="12046" max="12288" width="9.109375" style="295"/>
    <col min="12289" max="12289" width="61.6640625" style="295" customWidth="1"/>
    <col min="12290" max="12290" width="4.6640625" style="295" customWidth="1"/>
    <col min="12291" max="12291" width="3.88671875" style="295" customWidth="1"/>
    <col min="12292" max="12292" width="7.5546875" style="295" customWidth="1"/>
    <col min="12293" max="12293" width="9.109375" style="295"/>
    <col min="12294" max="12294" width="8.109375" style="295" customWidth="1"/>
    <col min="12295" max="12295" width="7.44140625" style="295" customWidth="1"/>
    <col min="12296" max="12296" width="8.88671875" style="295" customWidth="1"/>
    <col min="12297" max="12297" width="8.5546875" style="295" customWidth="1"/>
    <col min="12298" max="12298" width="8.109375" style="295" customWidth="1"/>
    <col min="12299" max="12299" width="9.44140625" style="295" customWidth="1"/>
    <col min="12300" max="12300" width="6.6640625" style="295" customWidth="1"/>
    <col min="12301" max="12301" width="11.44140625" style="295" customWidth="1"/>
    <col min="12302" max="12544" width="9.109375" style="295"/>
    <col min="12545" max="12545" width="61.6640625" style="295" customWidth="1"/>
    <col min="12546" max="12546" width="4.6640625" style="295" customWidth="1"/>
    <col min="12547" max="12547" width="3.88671875" style="295" customWidth="1"/>
    <col min="12548" max="12548" width="7.5546875" style="295" customWidth="1"/>
    <col min="12549" max="12549" width="9.109375" style="295"/>
    <col min="12550" max="12550" width="8.109375" style="295" customWidth="1"/>
    <col min="12551" max="12551" width="7.44140625" style="295" customWidth="1"/>
    <col min="12552" max="12552" width="8.88671875" style="295" customWidth="1"/>
    <col min="12553" max="12553" width="8.5546875" style="295" customWidth="1"/>
    <col min="12554" max="12554" width="8.109375" style="295" customWidth="1"/>
    <col min="12555" max="12555" width="9.44140625" style="295" customWidth="1"/>
    <col min="12556" max="12556" width="6.6640625" style="295" customWidth="1"/>
    <col min="12557" max="12557" width="11.44140625" style="295" customWidth="1"/>
    <col min="12558" max="12800" width="9.109375" style="295"/>
    <col min="12801" max="12801" width="61.6640625" style="295" customWidth="1"/>
    <col min="12802" max="12802" width="4.6640625" style="295" customWidth="1"/>
    <col min="12803" max="12803" width="3.88671875" style="295" customWidth="1"/>
    <col min="12804" max="12804" width="7.5546875" style="295" customWidth="1"/>
    <col min="12805" max="12805" width="9.109375" style="295"/>
    <col min="12806" max="12806" width="8.109375" style="295" customWidth="1"/>
    <col min="12807" max="12807" width="7.44140625" style="295" customWidth="1"/>
    <col min="12808" max="12808" width="8.88671875" style="295" customWidth="1"/>
    <col min="12809" max="12809" width="8.5546875" style="295" customWidth="1"/>
    <col min="12810" max="12810" width="8.109375" style="295" customWidth="1"/>
    <col min="12811" max="12811" width="9.44140625" style="295" customWidth="1"/>
    <col min="12812" max="12812" width="6.6640625" style="295" customWidth="1"/>
    <col min="12813" max="12813" width="11.44140625" style="295" customWidth="1"/>
    <col min="12814" max="13056" width="9.109375" style="295"/>
    <col min="13057" max="13057" width="61.6640625" style="295" customWidth="1"/>
    <col min="13058" max="13058" width="4.6640625" style="295" customWidth="1"/>
    <col min="13059" max="13059" width="3.88671875" style="295" customWidth="1"/>
    <col min="13060" max="13060" width="7.5546875" style="295" customWidth="1"/>
    <col min="13061" max="13061" width="9.109375" style="295"/>
    <col min="13062" max="13062" width="8.109375" style="295" customWidth="1"/>
    <col min="13063" max="13063" width="7.44140625" style="295" customWidth="1"/>
    <col min="13064" max="13064" width="8.88671875" style="295" customWidth="1"/>
    <col min="13065" max="13065" width="8.5546875" style="295" customWidth="1"/>
    <col min="13066" max="13066" width="8.109375" style="295" customWidth="1"/>
    <col min="13067" max="13067" width="9.44140625" style="295" customWidth="1"/>
    <col min="13068" max="13068" width="6.6640625" style="295" customWidth="1"/>
    <col min="13069" max="13069" width="11.44140625" style="295" customWidth="1"/>
    <col min="13070" max="13312" width="9.109375" style="295"/>
    <col min="13313" max="13313" width="61.6640625" style="295" customWidth="1"/>
    <col min="13314" max="13314" width="4.6640625" style="295" customWidth="1"/>
    <col min="13315" max="13315" width="3.88671875" style="295" customWidth="1"/>
    <col min="13316" max="13316" width="7.5546875" style="295" customWidth="1"/>
    <col min="13317" max="13317" width="9.109375" style="295"/>
    <col min="13318" max="13318" width="8.109375" style="295" customWidth="1"/>
    <col min="13319" max="13319" width="7.44140625" style="295" customWidth="1"/>
    <col min="13320" max="13320" width="8.88671875" style="295" customWidth="1"/>
    <col min="13321" max="13321" width="8.5546875" style="295" customWidth="1"/>
    <col min="13322" max="13322" width="8.109375" style="295" customWidth="1"/>
    <col min="13323" max="13323" width="9.44140625" style="295" customWidth="1"/>
    <col min="13324" max="13324" width="6.6640625" style="295" customWidth="1"/>
    <col min="13325" max="13325" width="11.44140625" style="295" customWidth="1"/>
    <col min="13326" max="13568" width="9.109375" style="295"/>
    <col min="13569" max="13569" width="61.6640625" style="295" customWidth="1"/>
    <col min="13570" max="13570" width="4.6640625" style="295" customWidth="1"/>
    <col min="13571" max="13571" width="3.88671875" style="295" customWidth="1"/>
    <col min="13572" max="13572" width="7.5546875" style="295" customWidth="1"/>
    <col min="13573" max="13573" width="9.109375" style="295"/>
    <col min="13574" max="13574" width="8.109375" style="295" customWidth="1"/>
    <col min="13575" max="13575" width="7.44140625" style="295" customWidth="1"/>
    <col min="13576" max="13576" width="8.88671875" style="295" customWidth="1"/>
    <col min="13577" max="13577" width="8.5546875" style="295" customWidth="1"/>
    <col min="13578" max="13578" width="8.109375" style="295" customWidth="1"/>
    <col min="13579" max="13579" width="9.44140625" style="295" customWidth="1"/>
    <col min="13580" max="13580" width="6.6640625" style="295" customWidth="1"/>
    <col min="13581" max="13581" width="11.44140625" style="295" customWidth="1"/>
    <col min="13582" max="13824" width="9.109375" style="295"/>
    <col min="13825" max="13825" width="61.6640625" style="295" customWidth="1"/>
    <col min="13826" max="13826" width="4.6640625" style="295" customWidth="1"/>
    <col min="13827" max="13827" width="3.88671875" style="295" customWidth="1"/>
    <col min="13828" max="13828" width="7.5546875" style="295" customWidth="1"/>
    <col min="13829" max="13829" width="9.109375" style="295"/>
    <col min="13830" max="13830" width="8.109375" style="295" customWidth="1"/>
    <col min="13831" max="13831" width="7.44140625" style="295" customWidth="1"/>
    <col min="13832" max="13832" width="8.88671875" style="295" customWidth="1"/>
    <col min="13833" max="13833" width="8.5546875" style="295" customWidth="1"/>
    <col min="13834" max="13834" width="8.109375" style="295" customWidth="1"/>
    <col min="13835" max="13835" width="9.44140625" style="295" customWidth="1"/>
    <col min="13836" max="13836" width="6.6640625" style="295" customWidth="1"/>
    <col min="13837" max="13837" width="11.44140625" style="295" customWidth="1"/>
    <col min="13838" max="14080" width="9.109375" style="295"/>
    <col min="14081" max="14081" width="61.6640625" style="295" customWidth="1"/>
    <col min="14082" max="14082" width="4.6640625" style="295" customWidth="1"/>
    <col min="14083" max="14083" width="3.88671875" style="295" customWidth="1"/>
    <col min="14084" max="14084" width="7.5546875" style="295" customWidth="1"/>
    <col min="14085" max="14085" width="9.109375" style="295"/>
    <col min="14086" max="14086" width="8.109375" style="295" customWidth="1"/>
    <col min="14087" max="14087" width="7.44140625" style="295" customWidth="1"/>
    <col min="14088" max="14088" width="8.88671875" style="295" customWidth="1"/>
    <col min="14089" max="14089" width="8.5546875" style="295" customWidth="1"/>
    <col min="14090" max="14090" width="8.109375" style="295" customWidth="1"/>
    <col min="14091" max="14091" width="9.44140625" style="295" customWidth="1"/>
    <col min="14092" max="14092" width="6.6640625" style="295" customWidth="1"/>
    <col min="14093" max="14093" width="11.44140625" style="295" customWidth="1"/>
    <col min="14094" max="14336" width="9.109375" style="295"/>
    <col min="14337" max="14337" width="61.6640625" style="295" customWidth="1"/>
    <col min="14338" max="14338" width="4.6640625" style="295" customWidth="1"/>
    <col min="14339" max="14339" width="3.88671875" style="295" customWidth="1"/>
    <col min="14340" max="14340" width="7.5546875" style="295" customWidth="1"/>
    <col min="14341" max="14341" width="9.109375" style="295"/>
    <col min="14342" max="14342" width="8.109375" style="295" customWidth="1"/>
    <col min="14343" max="14343" width="7.44140625" style="295" customWidth="1"/>
    <col min="14344" max="14344" width="8.88671875" style="295" customWidth="1"/>
    <col min="14345" max="14345" width="8.5546875" style="295" customWidth="1"/>
    <col min="14346" max="14346" width="8.109375" style="295" customWidth="1"/>
    <col min="14347" max="14347" width="9.44140625" style="295" customWidth="1"/>
    <col min="14348" max="14348" width="6.6640625" style="295" customWidth="1"/>
    <col min="14349" max="14349" width="11.44140625" style="295" customWidth="1"/>
    <col min="14350" max="14592" width="9.109375" style="295"/>
    <col min="14593" max="14593" width="61.6640625" style="295" customWidth="1"/>
    <col min="14594" max="14594" width="4.6640625" style="295" customWidth="1"/>
    <col min="14595" max="14595" width="3.88671875" style="295" customWidth="1"/>
    <col min="14596" max="14596" width="7.5546875" style="295" customWidth="1"/>
    <col min="14597" max="14597" width="9.109375" style="295"/>
    <col min="14598" max="14598" width="8.109375" style="295" customWidth="1"/>
    <col min="14599" max="14599" width="7.44140625" style="295" customWidth="1"/>
    <col min="14600" max="14600" width="8.88671875" style="295" customWidth="1"/>
    <col min="14601" max="14601" width="8.5546875" style="295" customWidth="1"/>
    <col min="14602" max="14602" width="8.109375" style="295" customWidth="1"/>
    <col min="14603" max="14603" width="9.44140625" style="295" customWidth="1"/>
    <col min="14604" max="14604" width="6.6640625" style="295" customWidth="1"/>
    <col min="14605" max="14605" width="11.44140625" style="295" customWidth="1"/>
    <col min="14606" max="14848" width="9.109375" style="295"/>
    <col min="14849" max="14849" width="61.6640625" style="295" customWidth="1"/>
    <col min="14850" max="14850" width="4.6640625" style="295" customWidth="1"/>
    <col min="14851" max="14851" width="3.88671875" style="295" customWidth="1"/>
    <col min="14852" max="14852" width="7.5546875" style="295" customWidth="1"/>
    <col min="14853" max="14853" width="9.109375" style="295"/>
    <col min="14854" max="14854" width="8.109375" style="295" customWidth="1"/>
    <col min="14855" max="14855" width="7.44140625" style="295" customWidth="1"/>
    <col min="14856" max="14856" width="8.88671875" style="295" customWidth="1"/>
    <col min="14857" max="14857" width="8.5546875" style="295" customWidth="1"/>
    <col min="14858" max="14858" width="8.109375" style="295" customWidth="1"/>
    <col min="14859" max="14859" width="9.44140625" style="295" customWidth="1"/>
    <col min="14860" max="14860" width="6.6640625" style="295" customWidth="1"/>
    <col min="14861" max="14861" width="11.44140625" style="295" customWidth="1"/>
    <col min="14862" max="15104" width="9.109375" style="295"/>
    <col min="15105" max="15105" width="61.6640625" style="295" customWidth="1"/>
    <col min="15106" max="15106" width="4.6640625" style="295" customWidth="1"/>
    <col min="15107" max="15107" width="3.88671875" style="295" customWidth="1"/>
    <col min="15108" max="15108" width="7.5546875" style="295" customWidth="1"/>
    <col min="15109" max="15109" width="9.109375" style="295"/>
    <col min="15110" max="15110" width="8.109375" style="295" customWidth="1"/>
    <col min="15111" max="15111" width="7.44140625" style="295" customWidth="1"/>
    <col min="15112" max="15112" width="8.88671875" style="295" customWidth="1"/>
    <col min="15113" max="15113" width="8.5546875" style="295" customWidth="1"/>
    <col min="15114" max="15114" width="8.109375" style="295" customWidth="1"/>
    <col min="15115" max="15115" width="9.44140625" style="295" customWidth="1"/>
    <col min="15116" max="15116" width="6.6640625" style="295" customWidth="1"/>
    <col min="15117" max="15117" width="11.44140625" style="295" customWidth="1"/>
    <col min="15118" max="15360" width="9.109375" style="295"/>
    <col min="15361" max="15361" width="61.6640625" style="295" customWidth="1"/>
    <col min="15362" max="15362" width="4.6640625" style="295" customWidth="1"/>
    <col min="15363" max="15363" width="3.88671875" style="295" customWidth="1"/>
    <col min="15364" max="15364" width="7.5546875" style="295" customWidth="1"/>
    <col min="15365" max="15365" width="9.109375" style="295"/>
    <col min="15366" max="15366" width="8.109375" style="295" customWidth="1"/>
    <col min="15367" max="15367" width="7.44140625" style="295" customWidth="1"/>
    <col min="15368" max="15368" width="8.88671875" style="295" customWidth="1"/>
    <col min="15369" max="15369" width="8.5546875" style="295" customWidth="1"/>
    <col min="15370" max="15370" width="8.109375" style="295" customWidth="1"/>
    <col min="15371" max="15371" width="9.44140625" style="295" customWidth="1"/>
    <col min="15372" max="15372" width="6.6640625" style="295" customWidth="1"/>
    <col min="15373" max="15373" width="11.44140625" style="295" customWidth="1"/>
    <col min="15374" max="15616" width="9.109375" style="295"/>
    <col min="15617" max="15617" width="61.6640625" style="295" customWidth="1"/>
    <col min="15618" max="15618" width="4.6640625" style="295" customWidth="1"/>
    <col min="15619" max="15619" width="3.88671875" style="295" customWidth="1"/>
    <col min="15620" max="15620" width="7.5546875" style="295" customWidth="1"/>
    <col min="15621" max="15621" width="9.109375" style="295"/>
    <col min="15622" max="15622" width="8.109375" style="295" customWidth="1"/>
    <col min="15623" max="15623" width="7.44140625" style="295" customWidth="1"/>
    <col min="15624" max="15624" width="8.88671875" style="295" customWidth="1"/>
    <col min="15625" max="15625" width="8.5546875" style="295" customWidth="1"/>
    <col min="15626" max="15626" width="8.109375" style="295" customWidth="1"/>
    <col min="15627" max="15627" width="9.44140625" style="295" customWidth="1"/>
    <col min="15628" max="15628" width="6.6640625" style="295" customWidth="1"/>
    <col min="15629" max="15629" width="11.44140625" style="295" customWidth="1"/>
    <col min="15630" max="15872" width="9.109375" style="295"/>
    <col min="15873" max="15873" width="61.6640625" style="295" customWidth="1"/>
    <col min="15874" max="15874" width="4.6640625" style="295" customWidth="1"/>
    <col min="15875" max="15875" width="3.88671875" style="295" customWidth="1"/>
    <col min="15876" max="15876" width="7.5546875" style="295" customWidth="1"/>
    <col min="15877" max="15877" width="9.109375" style="295"/>
    <col min="15878" max="15878" width="8.109375" style="295" customWidth="1"/>
    <col min="15879" max="15879" width="7.44140625" style="295" customWidth="1"/>
    <col min="15880" max="15880" width="8.88671875" style="295" customWidth="1"/>
    <col min="15881" max="15881" width="8.5546875" style="295" customWidth="1"/>
    <col min="15882" max="15882" width="8.109375" style="295" customWidth="1"/>
    <col min="15883" max="15883" width="9.44140625" style="295" customWidth="1"/>
    <col min="15884" max="15884" width="6.6640625" style="295" customWidth="1"/>
    <col min="15885" max="15885" width="11.44140625" style="295" customWidth="1"/>
    <col min="15886" max="16128" width="9.109375" style="295"/>
    <col min="16129" max="16129" width="61.6640625" style="295" customWidth="1"/>
    <col min="16130" max="16130" width="4.6640625" style="295" customWidth="1"/>
    <col min="16131" max="16131" width="3.88671875" style="295" customWidth="1"/>
    <col min="16132" max="16132" width="7.5546875" style="295" customWidth="1"/>
    <col min="16133" max="16133" width="9.109375" style="295"/>
    <col min="16134" max="16134" width="8.109375" style="295" customWidth="1"/>
    <col min="16135" max="16135" width="7.44140625" style="295" customWidth="1"/>
    <col min="16136" max="16136" width="8.88671875" style="295" customWidth="1"/>
    <col min="16137" max="16137" width="8.5546875" style="295" customWidth="1"/>
    <col min="16138" max="16138" width="8.109375" style="295" customWidth="1"/>
    <col min="16139" max="16139" width="9.44140625" style="295" customWidth="1"/>
    <col min="16140" max="16140" width="6.6640625" style="295" customWidth="1"/>
    <col min="16141" max="16141" width="11.44140625" style="295" customWidth="1"/>
    <col min="16142" max="16384" width="9.109375" style="295"/>
  </cols>
  <sheetData>
    <row r="1" spans="1:13" ht="15" customHeight="1" x14ac:dyDescent="0.25">
      <c r="J1" s="296" t="s">
        <v>262</v>
      </c>
      <c r="K1" s="296"/>
      <c r="L1" s="296"/>
      <c r="M1" s="296"/>
    </row>
    <row r="2" spans="1:13" ht="30.75" customHeight="1" x14ac:dyDescent="0.25">
      <c r="J2" s="296"/>
      <c r="K2" s="296"/>
      <c r="L2" s="296"/>
      <c r="M2" s="296"/>
    </row>
    <row r="3" spans="1:13" ht="0.75" customHeight="1" x14ac:dyDescent="0.25">
      <c r="J3" s="296"/>
      <c r="K3" s="296"/>
      <c r="L3" s="296"/>
      <c r="M3" s="296"/>
    </row>
    <row r="4" spans="1:13" x14ac:dyDescent="0.25">
      <c r="A4" s="297" t="s">
        <v>118</v>
      </c>
      <c r="B4" s="297"/>
      <c r="C4" s="297"/>
      <c r="D4" s="297"/>
      <c r="E4" s="297"/>
      <c r="F4" s="297"/>
      <c r="G4" s="297"/>
      <c r="H4" s="297"/>
      <c r="I4" s="297"/>
      <c r="J4" s="297"/>
      <c r="K4" s="297"/>
      <c r="L4" s="297"/>
      <c r="M4" s="297"/>
    </row>
    <row r="5" spans="1:13" x14ac:dyDescent="0.25">
      <c r="A5" s="96" t="str">
        <f>IF([1]ЗАПОЛНИТЬ!$F$7=1,CONCATENATE([1]шапки!A6),CONCATENATE([1]шапки!A6,[1]шапки!C6))</f>
        <v>про заборгованість за бюджетними коштами (форма</v>
      </c>
      <c r="B5" s="96"/>
      <c r="C5" s="96"/>
      <c r="D5" s="96"/>
      <c r="E5" s="96"/>
      <c r="F5" s="96"/>
      <c r="G5" s="96"/>
      <c r="H5" s="97" t="str">
        <f>IF([1]ЗАПОЛНИТЬ!$F$7=1,[1]шапки!C6,[1]шапки!D6)</f>
        <v xml:space="preserve">   № 7д, </v>
      </c>
      <c r="I5" s="99" t="str">
        <f>IF([1]ЗАПОЛНИТЬ!$F$7=1,[1]шапки!D6,"")</f>
        <v xml:space="preserve">   №7м)</v>
      </c>
      <c r="L5" s="99"/>
      <c r="M5" s="99"/>
    </row>
    <row r="6" spans="1:13" x14ac:dyDescent="0.25">
      <c r="A6" s="297" t="str">
        <f>CONCATENATE("на ",[1]ЗАПОЛНИТЬ!$B$18," ",[1]ЗАПОЛНИТЬ!$C$18)</f>
        <v>на 1 квітня 2016 р.</v>
      </c>
      <c r="B6" s="297"/>
      <c r="C6" s="297"/>
      <c r="D6" s="297"/>
      <c r="E6" s="297"/>
      <c r="F6" s="297"/>
      <c r="G6" s="297"/>
      <c r="H6" s="297"/>
      <c r="I6" s="297"/>
      <c r="J6" s="297"/>
      <c r="K6" s="297"/>
      <c r="L6" s="297"/>
      <c r="M6" s="297"/>
    </row>
    <row r="7" spans="1:13" s="298" customFormat="1" ht="10.199999999999999" hidden="1" x14ac:dyDescent="0.2"/>
    <row r="8" spans="1:13" s="298" customFormat="1" ht="7.5" customHeight="1" x14ac:dyDescent="0.2">
      <c r="M8" s="299" t="s">
        <v>2</v>
      </c>
    </row>
    <row r="9" spans="1:13" s="298" customFormat="1" ht="21.75" customHeight="1" x14ac:dyDescent="0.25">
      <c r="A9" s="300" t="s">
        <v>3</v>
      </c>
      <c r="B9" s="301" t="str">
        <f>[1]ЗАПОЛНИТЬ!B3</f>
        <v>Відділ освіти Амур - Нижньодніпровської районної у місті ради</v>
      </c>
      <c r="C9" s="301"/>
      <c r="D9" s="301"/>
      <c r="E9" s="301"/>
      <c r="F9" s="301"/>
      <c r="G9" s="301"/>
      <c r="H9" s="301"/>
      <c r="I9" s="301"/>
      <c r="J9" s="301"/>
      <c r="K9" s="302" t="str">
        <f>[1]ЗАПОЛНИТЬ!A13</f>
        <v>за ЄДРПОУ</v>
      </c>
      <c r="M9" s="303" t="str">
        <f>[1]ЗАПОЛНИТЬ!B13</f>
        <v>37969169</v>
      </c>
    </row>
    <row r="10" spans="1:13" s="298" customFormat="1" ht="11.25" customHeight="1" x14ac:dyDescent="0.25">
      <c r="A10" s="304" t="s">
        <v>5</v>
      </c>
      <c r="B10" s="305" t="str">
        <f>[1]ЗАПОЛНИТЬ!B5</f>
        <v>49023,м. Дніпропетровськ, пр.Мануйлівський,31</v>
      </c>
      <c r="C10" s="305"/>
      <c r="D10" s="305"/>
      <c r="E10" s="305"/>
      <c r="F10" s="305"/>
      <c r="G10" s="305"/>
      <c r="H10" s="305"/>
      <c r="I10" s="305"/>
      <c r="J10" s="305"/>
      <c r="K10" s="302" t="str">
        <f>[1]ЗАПОЛНИТЬ!A14</f>
        <v>за КОАТУУ</v>
      </c>
      <c r="M10" s="303">
        <f>[1]ЗАПОЛНИТЬ!B14</f>
        <v>1210136300</v>
      </c>
    </row>
    <row r="11" spans="1:13" s="298" customFormat="1" ht="11.25" customHeight="1" x14ac:dyDescent="0.25">
      <c r="A11" s="304" t="str">
        <f>[1]Ф.4.3.1.КВК2!A11</f>
        <v>Організаційно-правова форма господарювання</v>
      </c>
      <c r="B11" s="306" t="str">
        <f>[1]ЗАПОЛНИТЬ!D15</f>
        <v>Орган місцевого самоврядування</v>
      </c>
      <c r="C11" s="306"/>
      <c r="D11" s="306"/>
      <c r="E11" s="306"/>
      <c r="F11" s="306"/>
      <c r="G11" s="306"/>
      <c r="H11" s="306"/>
      <c r="I11" s="306"/>
      <c r="J11" s="306"/>
      <c r="K11" s="302" t="str">
        <f>[1]ЗАПОЛНИТЬ!A15</f>
        <v>за КОПФГ</v>
      </c>
      <c r="M11" s="303">
        <f>[1]ЗАПОЛНИТЬ!B15</f>
        <v>420</v>
      </c>
    </row>
    <row r="12" spans="1:13" s="298" customFormat="1" ht="11.25" customHeight="1" x14ac:dyDescent="0.2">
      <c r="A12" s="307" t="s">
        <v>119</v>
      </c>
      <c r="B12" s="307"/>
      <c r="C12" s="307"/>
      <c r="D12" s="307"/>
      <c r="E12" s="308" t="str">
        <f>[1]ЗАПОЛНИТЬ!H9</f>
        <v>-</v>
      </c>
      <c r="F12" s="309" t="str">
        <f>IF(E12&gt;0,VLOOKUP(E12,'[1]ДовидникКВК(ГОС)'!A$1:B$65536,2,FALSE),"")</f>
        <v>-</v>
      </c>
      <c r="G12" s="309"/>
      <c r="H12" s="309"/>
      <c r="I12" s="309"/>
      <c r="J12" s="309"/>
      <c r="K12" s="309"/>
      <c r="L12" s="310"/>
    </row>
    <row r="13" spans="1:13" s="298" customFormat="1" ht="23.25" customHeight="1" x14ac:dyDescent="0.35">
      <c r="A13" s="311" t="s">
        <v>120</v>
      </c>
      <c r="B13" s="311"/>
      <c r="C13" s="311"/>
      <c r="D13" s="311"/>
      <c r="E13" s="312"/>
      <c r="F13" s="206"/>
      <c r="G13" s="206"/>
      <c r="H13" s="206"/>
      <c r="I13" s="206"/>
      <c r="J13" s="206"/>
      <c r="K13" s="206"/>
      <c r="L13" s="206"/>
      <c r="M13" s="313"/>
    </row>
    <row r="14" spans="1:13" s="298" customFormat="1" ht="10.8" x14ac:dyDescent="0.25">
      <c r="A14" s="311" t="s">
        <v>8</v>
      </c>
      <c r="B14" s="311"/>
      <c r="C14" s="311"/>
      <c r="D14" s="311"/>
      <c r="E14" s="314" t="str">
        <f>[1]ЗАПОЛНИТЬ!H10</f>
        <v>10</v>
      </c>
      <c r="F14" s="315" t="str">
        <f>[1]ЗАПОЛНИТЬ!I10</f>
        <v>Орган з питань освіти і науки</v>
      </c>
      <c r="G14" s="315"/>
      <c r="H14" s="315"/>
      <c r="I14" s="315"/>
      <c r="J14" s="315"/>
      <c r="K14" s="315"/>
      <c r="L14" s="315"/>
      <c r="M14" s="316"/>
    </row>
    <row r="15" spans="1:13" s="298" customFormat="1" ht="43.5" customHeight="1" x14ac:dyDescent="0.35">
      <c r="A15" s="311" t="s">
        <v>121</v>
      </c>
      <c r="B15" s="311"/>
      <c r="C15" s="311"/>
      <c r="D15" s="311"/>
      <c r="E15" s="317" t="s">
        <v>122</v>
      </c>
      <c r="F15" s="318"/>
      <c r="G15" s="318"/>
      <c r="H15" s="318"/>
      <c r="I15" s="318"/>
      <c r="J15" s="318"/>
      <c r="K15" s="318"/>
      <c r="L15" s="318"/>
      <c r="M15" s="318"/>
    </row>
    <row r="16" spans="1:13" s="298" customFormat="1" ht="10.199999999999999" x14ac:dyDescent="0.2">
      <c r="A16" s="319" t="s">
        <v>263</v>
      </c>
    </row>
    <row r="17" spans="1:14" s="298" customFormat="1" ht="10.199999999999999" x14ac:dyDescent="0.2">
      <c r="A17" s="320" t="s">
        <v>10</v>
      </c>
    </row>
    <row r="18" spans="1:14" s="298" customFormat="1" ht="19.5" customHeight="1" thickBot="1" x14ac:dyDescent="0.25">
      <c r="A18" s="321" t="s">
        <v>264</v>
      </c>
      <c r="B18" s="321"/>
      <c r="C18" s="321"/>
      <c r="D18" s="321"/>
      <c r="E18" s="321"/>
      <c r="F18" s="321"/>
      <c r="G18" s="321"/>
      <c r="H18" s="321"/>
      <c r="I18" s="321"/>
      <c r="J18" s="321"/>
      <c r="K18" s="321"/>
      <c r="L18" s="321"/>
    </row>
    <row r="19" spans="1:14" s="298" customFormat="1" ht="11.25" customHeight="1" thickTop="1" thickBot="1" x14ac:dyDescent="0.25">
      <c r="A19" s="29" t="s">
        <v>124</v>
      </c>
      <c r="B19" s="29" t="s">
        <v>125</v>
      </c>
      <c r="C19" s="29" t="s">
        <v>13</v>
      </c>
      <c r="D19" s="29" t="s">
        <v>30</v>
      </c>
      <c r="E19" s="29"/>
      <c r="F19" s="29"/>
      <c r="G19" s="29"/>
      <c r="H19" s="29" t="s">
        <v>82</v>
      </c>
      <c r="I19" s="29"/>
      <c r="J19" s="29"/>
      <c r="K19" s="29"/>
      <c r="L19" s="29"/>
      <c r="M19" s="29" t="s">
        <v>265</v>
      </c>
      <c r="N19" s="322"/>
    </row>
    <row r="20" spans="1:14" s="298" customFormat="1" ht="21.75" customHeight="1" thickTop="1" thickBot="1" x14ac:dyDescent="0.25">
      <c r="A20" s="29"/>
      <c r="B20" s="29"/>
      <c r="C20" s="29"/>
      <c r="D20" s="29" t="s">
        <v>266</v>
      </c>
      <c r="E20" s="29" t="s">
        <v>267</v>
      </c>
      <c r="F20" s="29"/>
      <c r="G20" s="29" t="s">
        <v>268</v>
      </c>
      <c r="H20" s="29" t="s">
        <v>269</v>
      </c>
      <c r="I20" s="29" t="s">
        <v>267</v>
      </c>
      <c r="J20" s="29"/>
      <c r="K20" s="29"/>
      <c r="L20" s="29" t="s">
        <v>268</v>
      </c>
      <c r="M20" s="29"/>
      <c r="N20" s="322"/>
    </row>
    <row r="21" spans="1:14" s="298" customFormat="1" ht="10.5" customHeight="1" thickTop="1" thickBot="1" x14ac:dyDescent="0.25">
      <c r="A21" s="29"/>
      <c r="B21" s="29"/>
      <c r="C21" s="29"/>
      <c r="D21" s="29"/>
      <c r="E21" s="29" t="s">
        <v>135</v>
      </c>
      <c r="F21" s="29" t="s">
        <v>270</v>
      </c>
      <c r="G21" s="29"/>
      <c r="H21" s="29"/>
      <c r="I21" s="29" t="s">
        <v>135</v>
      </c>
      <c r="J21" s="323" t="s">
        <v>271</v>
      </c>
      <c r="K21" s="323"/>
      <c r="L21" s="29"/>
      <c r="M21" s="29"/>
      <c r="N21" s="322"/>
    </row>
    <row r="22" spans="1:14" s="298" customFormat="1" ht="12" customHeight="1" thickTop="1" thickBot="1" x14ac:dyDescent="0.25">
      <c r="A22" s="29"/>
      <c r="B22" s="29"/>
      <c r="C22" s="29"/>
      <c r="D22" s="29"/>
      <c r="E22" s="29"/>
      <c r="F22" s="29"/>
      <c r="G22" s="29"/>
      <c r="H22" s="29"/>
      <c r="I22" s="29"/>
      <c r="J22" s="29" t="s">
        <v>272</v>
      </c>
      <c r="K22" s="29" t="s">
        <v>273</v>
      </c>
      <c r="L22" s="29"/>
      <c r="M22" s="29"/>
      <c r="N22" s="322"/>
    </row>
    <row r="23" spans="1:14" s="298" customFormat="1" ht="12" customHeight="1" thickTop="1" thickBot="1" x14ac:dyDescent="0.25">
      <c r="A23" s="29"/>
      <c r="B23" s="29"/>
      <c r="C23" s="29"/>
      <c r="D23" s="29"/>
      <c r="E23" s="29"/>
      <c r="F23" s="29"/>
      <c r="G23" s="29"/>
      <c r="H23" s="29"/>
      <c r="I23" s="29"/>
      <c r="J23" s="29"/>
      <c r="K23" s="29"/>
      <c r="L23" s="29"/>
      <c r="M23" s="29"/>
      <c r="N23" s="322"/>
    </row>
    <row r="24" spans="1:14" s="298" customFormat="1" ht="9.75" customHeight="1" thickTop="1" thickBot="1" x14ac:dyDescent="0.25">
      <c r="A24" s="29"/>
      <c r="B24" s="29"/>
      <c r="C24" s="29"/>
      <c r="D24" s="29"/>
      <c r="E24" s="29"/>
      <c r="F24" s="29"/>
      <c r="G24" s="29"/>
      <c r="H24" s="29"/>
      <c r="I24" s="29"/>
      <c r="J24" s="29"/>
      <c r="K24" s="29"/>
      <c r="L24" s="29"/>
      <c r="M24" s="29"/>
      <c r="N24" s="322"/>
    </row>
    <row r="25" spans="1:14" s="298" customFormat="1" ht="11.4" thickTop="1" thickBot="1" x14ac:dyDescent="0.25">
      <c r="A25" s="78">
        <v>1</v>
      </c>
      <c r="B25" s="78">
        <v>2</v>
      </c>
      <c r="C25" s="78">
        <v>3</v>
      </c>
      <c r="D25" s="78">
        <v>4</v>
      </c>
      <c r="E25" s="78">
        <v>5</v>
      </c>
      <c r="F25" s="78">
        <v>6</v>
      </c>
      <c r="G25" s="78">
        <v>7</v>
      </c>
      <c r="H25" s="78">
        <v>8</v>
      </c>
      <c r="I25" s="78">
        <v>9</v>
      </c>
      <c r="J25" s="78">
        <v>10</v>
      </c>
      <c r="K25" s="78">
        <v>11</v>
      </c>
      <c r="L25" s="78">
        <v>12</v>
      </c>
      <c r="M25" s="78">
        <v>13</v>
      </c>
      <c r="N25" s="322"/>
    </row>
    <row r="26" spans="1:14" s="298" customFormat="1" ht="12.6" thickTop="1" thickBot="1" x14ac:dyDescent="0.25">
      <c r="A26" s="68" t="s">
        <v>274</v>
      </c>
      <c r="B26" s="68" t="s">
        <v>144</v>
      </c>
      <c r="C26" s="324" t="s">
        <v>145</v>
      </c>
      <c r="D26" s="325">
        <f>SUM('[1]Ф.7(СФ).1:Ф.7(СФ).35'!D26)</f>
        <v>11393.12</v>
      </c>
      <c r="E26" s="325">
        <f>SUM('[1]Ф.7(СФ).1:Ф.7(СФ).35'!E26)</f>
        <v>18294.189999999999</v>
      </c>
      <c r="F26" s="325">
        <f>SUM('[1]Ф.7(СФ).1:Ф.7(СФ).35'!F26)</f>
        <v>0</v>
      </c>
      <c r="G26" s="325">
        <f>SUM('[1]Ф.7(СФ).1:Ф.7(СФ).35'!G26)</f>
        <v>0</v>
      </c>
      <c r="H26" s="325">
        <f>SUM('[1]Ф.7(СФ).1:Ф.7(СФ).35'!H26)</f>
        <v>290488.78999999998</v>
      </c>
      <c r="I26" s="325">
        <f>SUM('[1]Ф.7(СФ).1:Ф.7(СФ).35'!I26)</f>
        <v>325829.95</v>
      </c>
      <c r="J26" s="325">
        <f>SUM('[1]Ф.7(СФ).1:Ф.7(СФ).35'!J26)</f>
        <v>0</v>
      </c>
      <c r="K26" s="326" t="s">
        <v>144</v>
      </c>
      <c r="L26" s="325">
        <f>SUM('[1]Ф.7(СФ).1:Ф.7(СФ).35'!L26)</f>
        <v>0</v>
      </c>
      <c r="M26" s="327" t="s">
        <v>144</v>
      </c>
      <c r="N26" s="322"/>
    </row>
    <row r="27" spans="1:14" s="298" customFormat="1" ht="14.4" thickTop="1" thickBot="1" x14ac:dyDescent="0.25">
      <c r="A27" s="31" t="s">
        <v>275</v>
      </c>
      <c r="B27" s="31" t="s">
        <v>144</v>
      </c>
      <c r="C27" s="324" t="s">
        <v>147</v>
      </c>
      <c r="D27" s="325">
        <f>SUM('[1]Ф.7(СФ).1:Ф.7(СФ).35'!D27)</f>
        <v>0</v>
      </c>
      <c r="E27" s="325">
        <f>SUM('[1]Ф.7(СФ).1:Ф.7(СФ).35'!E27)</f>
        <v>0</v>
      </c>
      <c r="F27" s="325">
        <f>SUM('[1]Ф.7(СФ).1:Ф.7(СФ).35'!F27)</f>
        <v>0</v>
      </c>
      <c r="G27" s="325">
        <f>SUM('[1]Ф.7(СФ).1:Ф.7(СФ).35'!G27)</f>
        <v>0</v>
      </c>
      <c r="H27" s="325">
        <f>SUM('[1]Ф.7(СФ).1:Ф.7(СФ).35'!H27)</f>
        <v>0</v>
      </c>
      <c r="I27" s="325">
        <f>SUM('[1]Ф.7(СФ).1:Ф.7(СФ).35'!I27)</f>
        <v>0</v>
      </c>
      <c r="J27" s="325">
        <f>SUM('[1]Ф.7(СФ).1:Ф.7(СФ).35'!J27)</f>
        <v>0</v>
      </c>
      <c r="K27" s="325">
        <f>SUM('[1]Ф.7(СФ).1:Ф.7(СФ).35'!K27)</f>
        <v>0</v>
      </c>
      <c r="L27" s="325">
        <f>SUM('[1]Ф.7(СФ).1:Ф.7(СФ).35'!L27)</f>
        <v>0</v>
      </c>
      <c r="M27" s="325">
        <f>SUM('[1]Ф.7(СФ).1:Ф.7(СФ).35'!M27)</f>
        <v>0</v>
      </c>
      <c r="N27" s="322"/>
    </row>
    <row r="28" spans="1:14" s="298" customFormat="1" ht="21.6" thickTop="1" thickBot="1" x14ac:dyDescent="0.25">
      <c r="A28" s="64" t="s">
        <v>276</v>
      </c>
      <c r="B28" s="68">
        <v>2000</v>
      </c>
      <c r="C28" s="128" t="s">
        <v>149</v>
      </c>
      <c r="D28" s="325">
        <f>SUM('[1]Ф.7(СФ).1:Ф.7(СФ).35'!D28)</f>
        <v>0</v>
      </c>
      <c r="E28" s="325">
        <f>SUM('[1]Ф.7(СФ).1:Ф.7(СФ).35'!E28)</f>
        <v>0</v>
      </c>
      <c r="F28" s="325">
        <f>SUM('[1]Ф.7(СФ).1:Ф.7(СФ).35'!F28)</f>
        <v>0</v>
      </c>
      <c r="G28" s="325">
        <f>SUM('[1]Ф.7(СФ).1:Ф.7(СФ).35'!G28)</f>
        <v>0</v>
      </c>
      <c r="H28" s="325">
        <f>SUM('[1]Ф.7(СФ).1:Ф.7(СФ).35'!H28)</f>
        <v>0</v>
      </c>
      <c r="I28" s="325">
        <f>SUM('[1]Ф.7(СФ).1:Ф.7(СФ).35'!I28)</f>
        <v>0</v>
      </c>
      <c r="J28" s="325">
        <f>SUM('[1]Ф.7(СФ).1:Ф.7(СФ).35'!J28)</f>
        <v>0</v>
      </c>
      <c r="K28" s="325">
        <f>SUM('[1]Ф.7(СФ).1:Ф.7(СФ).35'!K28)</f>
        <v>0</v>
      </c>
      <c r="L28" s="325">
        <f>SUM('[1]Ф.7(СФ).1:Ф.7(СФ).35'!L28)</f>
        <v>0</v>
      </c>
      <c r="M28" s="325">
        <f>SUM('[1]Ф.7(СФ).1:Ф.7(СФ).35'!M28)</f>
        <v>0</v>
      </c>
      <c r="N28" s="328"/>
    </row>
    <row r="29" spans="1:14" s="298" customFormat="1" ht="11.4" thickTop="1" thickBot="1" x14ac:dyDescent="0.25">
      <c r="A29" s="138" t="s">
        <v>161</v>
      </c>
      <c r="B29" s="64">
        <v>2100</v>
      </c>
      <c r="C29" s="128" t="s">
        <v>151</v>
      </c>
      <c r="D29" s="325">
        <f>SUM('[1]Ф.7(СФ).1:Ф.7(СФ).35'!D29)</f>
        <v>0</v>
      </c>
      <c r="E29" s="325">
        <f>SUM('[1]Ф.7(СФ).1:Ф.7(СФ).35'!E29)</f>
        <v>0</v>
      </c>
      <c r="F29" s="325">
        <f>SUM('[1]Ф.7(СФ).1:Ф.7(СФ).35'!F29)</f>
        <v>0</v>
      </c>
      <c r="G29" s="325">
        <f>SUM('[1]Ф.7(СФ).1:Ф.7(СФ).35'!G29)</f>
        <v>0</v>
      </c>
      <c r="H29" s="325">
        <f>SUM('[1]Ф.7(СФ).1:Ф.7(СФ).35'!H29)</f>
        <v>0</v>
      </c>
      <c r="I29" s="325">
        <f>SUM('[1]Ф.7(СФ).1:Ф.7(СФ).35'!I29)</f>
        <v>0</v>
      </c>
      <c r="J29" s="325">
        <f>SUM('[1]Ф.7(СФ).1:Ф.7(СФ).35'!J29)</f>
        <v>0</v>
      </c>
      <c r="K29" s="325">
        <f>SUM('[1]Ф.7(СФ).1:Ф.7(СФ).35'!K29)</f>
        <v>0</v>
      </c>
      <c r="L29" s="325">
        <f>SUM('[1]Ф.7(СФ).1:Ф.7(СФ).35'!L29)</f>
        <v>0</v>
      </c>
      <c r="M29" s="325">
        <f>SUM('[1]Ф.7(СФ).1:Ф.7(СФ).35'!M29)</f>
        <v>0</v>
      </c>
      <c r="N29" s="322"/>
    </row>
    <row r="30" spans="1:14" s="298" customFormat="1" ht="11.4" thickTop="1" thickBot="1" x14ac:dyDescent="0.25">
      <c r="A30" s="134" t="s">
        <v>163</v>
      </c>
      <c r="B30" s="135">
        <v>2110</v>
      </c>
      <c r="C30" s="216" t="s">
        <v>153</v>
      </c>
      <c r="D30" s="325">
        <f>SUM('[1]Ф.7(СФ).1:Ф.7(СФ).35'!D30)</f>
        <v>0</v>
      </c>
      <c r="E30" s="325">
        <f>SUM('[1]Ф.7(СФ).1:Ф.7(СФ).35'!E30)</f>
        <v>0</v>
      </c>
      <c r="F30" s="325">
        <f>SUM('[1]Ф.7(СФ).1:Ф.7(СФ).35'!F30)</f>
        <v>0</v>
      </c>
      <c r="G30" s="325">
        <f>SUM('[1]Ф.7(СФ).1:Ф.7(СФ).35'!G30)</f>
        <v>0</v>
      </c>
      <c r="H30" s="325">
        <f>SUM('[1]Ф.7(СФ).1:Ф.7(СФ).35'!H30)</f>
        <v>0</v>
      </c>
      <c r="I30" s="325">
        <f>SUM('[1]Ф.7(СФ).1:Ф.7(СФ).35'!I30)</f>
        <v>0</v>
      </c>
      <c r="J30" s="325">
        <f>SUM('[1]Ф.7(СФ).1:Ф.7(СФ).35'!J30)</f>
        <v>0</v>
      </c>
      <c r="K30" s="325">
        <f>SUM('[1]Ф.7(СФ).1:Ф.7(СФ).35'!K30)</f>
        <v>0</v>
      </c>
      <c r="L30" s="325">
        <f>SUM('[1]Ф.7(СФ).1:Ф.7(СФ).35'!L30)</f>
        <v>0</v>
      </c>
      <c r="M30" s="325">
        <f>SUM('[1]Ф.7(СФ).1:Ф.7(СФ).35'!M30)</f>
        <v>0</v>
      </c>
      <c r="N30" s="322"/>
    </row>
    <row r="31" spans="1:14" s="298" customFormat="1" ht="11.4" thickTop="1" thickBot="1" x14ac:dyDescent="0.25">
      <c r="A31" s="136" t="s">
        <v>164</v>
      </c>
      <c r="B31" s="125">
        <v>2111</v>
      </c>
      <c r="C31" s="248" t="s">
        <v>155</v>
      </c>
      <c r="D31" s="325">
        <f>SUM('[1]Ф.7(СФ).1:Ф.7(СФ).35'!D31)</f>
        <v>0</v>
      </c>
      <c r="E31" s="325">
        <f>SUM('[1]Ф.7(СФ).1:Ф.7(СФ).35'!E31)</f>
        <v>0</v>
      </c>
      <c r="F31" s="325">
        <f>SUM('[1]Ф.7(СФ).1:Ф.7(СФ).35'!F31)</f>
        <v>0</v>
      </c>
      <c r="G31" s="325">
        <f>SUM('[1]Ф.7(СФ).1:Ф.7(СФ).35'!G31)</f>
        <v>0</v>
      </c>
      <c r="H31" s="325">
        <f>SUM('[1]Ф.7(СФ).1:Ф.7(СФ).35'!H31)</f>
        <v>0</v>
      </c>
      <c r="I31" s="325">
        <f>SUM('[1]Ф.7(СФ).1:Ф.7(СФ).35'!I31)</f>
        <v>0</v>
      </c>
      <c r="J31" s="325">
        <f>SUM('[1]Ф.7(СФ).1:Ф.7(СФ).35'!J31)</f>
        <v>0</v>
      </c>
      <c r="K31" s="325">
        <f>SUM('[1]Ф.7(СФ).1:Ф.7(СФ).35'!K31)</f>
        <v>0</v>
      </c>
      <c r="L31" s="325">
        <f>SUM('[1]Ф.7(СФ).1:Ф.7(СФ).35'!L31)</f>
        <v>0</v>
      </c>
      <c r="M31" s="325">
        <f>SUM('[1]Ф.7(СФ).1:Ф.7(СФ).35'!M31)</f>
        <v>0</v>
      </c>
      <c r="N31" s="322"/>
    </row>
    <row r="32" spans="1:14" s="298" customFormat="1" ht="11.4" thickTop="1" thickBot="1" x14ac:dyDescent="0.25">
      <c r="A32" s="136" t="s">
        <v>165</v>
      </c>
      <c r="B32" s="125">
        <v>2112</v>
      </c>
      <c r="C32" s="248" t="s">
        <v>157</v>
      </c>
      <c r="D32" s="325">
        <f>SUM('[1]Ф.7(СФ).1:Ф.7(СФ).35'!D32)</f>
        <v>0</v>
      </c>
      <c r="E32" s="325">
        <f>SUM('[1]Ф.7(СФ).1:Ф.7(СФ).35'!E32)</f>
        <v>0</v>
      </c>
      <c r="F32" s="325">
        <f>SUM('[1]Ф.7(СФ).1:Ф.7(СФ).35'!F32)</f>
        <v>0</v>
      </c>
      <c r="G32" s="325">
        <f>SUM('[1]Ф.7(СФ).1:Ф.7(СФ).35'!G32)</f>
        <v>0</v>
      </c>
      <c r="H32" s="325">
        <f>SUM('[1]Ф.7(СФ).1:Ф.7(СФ).35'!H32)</f>
        <v>0</v>
      </c>
      <c r="I32" s="325">
        <f>SUM('[1]Ф.7(СФ).1:Ф.7(СФ).35'!I32)</f>
        <v>0</v>
      </c>
      <c r="J32" s="325">
        <f>SUM('[1]Ф.7(СФ).1:Ф.7(СФ).35'!J32)</f>
        <v>0</v>
      </c>
      <c r="K32" s="325">
        <f>SUM('[1]Ф.7(СФ).1:Ф.7(СФ).35'!K32)</f>
        <v>0</v>
      </c>
      <c r="L32" s="325">
        <f>SUM('[1]Ф.7(СФ).1:Ф.7(СФ).35'!L32)</f>
        <v>0</v>
      </c>
      <c r="M32" s="325">
        <f>SUM('[1]Ф.7(СФ).1:Ф.7(СФ).35'!M32)</f>
        <v>0</v>
      </c>
      <c r="N32" s="322"/>
    </row>
    <row r="33" spans="1:14" s="298" customFormat="1" ht="11.4" thickTop="1" thickBot="1" x14ac:dyDescent="0.25">
      <c r="A33" s="137" t="s">
        <v>277</v>
      </c>
      <c r="B33" s="135">
        <v>2120</v>
      </c>
      <c r="C33" s="216" t="s">
        <v>160</v>
      </c>
      <c r="D33" s="325">
        <f>SUM('[1]Ф.7(СФ).1:Ф.7(СФ).35'!D33)</f>
        <v>0</v>
      </c>
      <c r="E33" s="325">
        <f>SUM('[1]Ф.7(СФ).1:Ф.7(СФ).35'!E33)</f>
        <v>0</v>
      </c>
      <c r="F33" s="325">
        <f>SUM('[1]Ф.7(СФ).1:Ф.7(СФ).35'!F33)</f>
        <v>0</v>
      </c>
      <c r="G33" s="325">
        <f>SUM('[1]Ф.7(СФ).1:Ф.7(СФ).35'!G33)</f>
        <v>0</v>
      </c>
      <c r="H33" s="325">
        <f>SUM('[1]Ф.7(СФ).1:Ф.7(СФ).35'!H33)</f>
        <v>0</v>
      </c>
      <c r="I33" s="325">
        <f>SUM('[1]Ф.7(СФ).1:Ф.7(СФ).35'!I33)</f>
        <v>0</v>
      </c>
      <c r="J33" s="325">
        <f>SUM('[1]Ф.7(СФ).1:Ф.7(СФ).35'!J33)</f>
        <v>0</v>
      </c>
      <c r="K33" s="325">
        <f>SUM('[1]Ф.7(СФ).1:Ф.7(СФ).35'!K33)</f>
        <v>0</v>
      </c>
      <c r="L33" s="325">
        <f>SUM('[1]Ф.7(СФ).1:Ф.7(СФ).35'!L33)</f>
        <v>0</v>
      </c>
      <c r="M33" s="325">
        <f>SUM('[1]Ф.7(СФ).1:Ф.7(СФ).35'!M33)</f>
        <v>0</v>
      </c>
      <c r="N33" s="322"/>
    </row>
    <row r="34" spans="1:14" s="298" customFormat="1" ht="11.4" thickTop="1" thickBot="1" x14ac:dyDescent="0.25">
      <c r="A34" s="138" t="s">
        <v>167</v>
      </c>
      <c r="B34" s="64">
        <v>2200</v>
      </c>
      <c r="C34" s="128" t="s">
        <v>162</v>
      </c>
      <c r="D34" s="325">
        <f>SUM('[1]Ф.7(СФ).1:Ф.7(СФ).35'!D34)</f>
        <v>0</v>
      </c>
      <c r="E34" s="325">
        <f>SUM('[1]Ф.7(СФ).1:Ф.7(СФ).35'!E34)</f>
        <v>0</v>
      </c>
      <c r="F34" s="325">
        <f>SUM('[1]Ф.7(СФ).1:Ф.7(СФ).35'!F34)</f>
        <v>0</v>
      </c>
      <c r="G34" s="325">
        <f>SUM('[1]Ф.7(СФ).1:Ф.7(СФ).35'!G34)</f>
        <v>0</v>
      </c>
      <c r="H34" s="325">
        <f>SUM('[1]Ф.7(СФ).1:Ф.7(СФ).35'!H34)</f>
        <v>0</v>
      </c>
      <c r="I34" s="325">
        <f>SUM('[1]Ф.7(СФ).1:Ф.7(СФ).35'!I34)</f>
        <v>0</v>
      </c>
      <c r="J34" s="325">
        <f>SUM('[1]Ф.7(СФ).1:Ф.7(СФ).35'!J34)</f>
        <v>0</v>
      </c>
      <c r="K34" s="325">
        <f>SUM('[1]Ф.7(СФ).1:Ф.7(СФ).35'!K34)</f>
        <v>0</v>
      </c>
      <c r="L34" s="325">
        <f>SUM('[1]Ф.7(СФ).1:Ф.7(СФ).35'!L34)</f>
        <v>0</v>
      </c>
      <c r="M34" s="325">
        <f>SUM('[1]Ф.7(СФ).1:Ф.7(СФ).35'!M34)</f>
        <v>0</v>
      </c>
      <c r="N34" s="328"/>
    </row>
    <row r="35" spans="1:14" s="298" customFormat="1" ht="11.4" thickTop="1" thickBot="1" x14ac:dyDescent="0.25">
      <c r="A35" s="134" t="s">
        <v>168</v>
      </c>
      <c r="B35" s="135">
        <v>2210</v>
      </c>
      <c r="C35" s="135">
        <v>100</v>
      </c>
      <c r="D35" s="325">
        <f>SUM('[1]Ф.7(СФ).1:Ф.7(СФ).35'!D35)</f>
        <v>0</v>
      </c>
      <c r="E35" s="325">
        <f>SUM('[1]Ф.7(СФ).1:Ф.7(СФ).35'!E35)</f>
        <v>0</v>
      </c>
      <c r="F35" s="325">
        <f>SUM('[1]Ф.7(СФ).1:Ф.7(СФ).35'!F35)</f>
        <v>0</v>
      </c>
      <c r="G35" s="325">
        <f>SUM('[1]Ф.7(СФ).1:Ф.7(СФ).35'!G35)</f>
        <v>0</v>
      </c>
      <c r="H35" s="325">
        <f>SUM('[1]Ф.7(СФ).1:Ф.7(СФ).35'!H35)</f>
        <v>0</v>
      </c>
      <c r="I35" s="325">
        <f>SUM('[1]Ф.7(СФ).1:Ф.7(СФ).35'!I35)</f>
        <v>0</v>
      </c>
      <c r="J35" s="325">
        <f>SUM('[1]Ф.7(СФ).1:Ф.7(СФ).35'!J35)</f>
        <v>0</v>
      </c>
      <c r="K35" s="325">
        <f>SUM('[1]Ф.7(СФ).1:Ф.7(СФ).35'!K35)</f>
        <v>0</v>
      </c>
      <c r="L35" s="325">
        <f>SUM('[1]Ф.7(СФ).1:Ф.7(СФ).35'!L35)</f>
        <v>0</v>
      </c>
      <c r="M35" s="325">
        <f>SUM('[1]Ф.7(СФ).1:Ф.7(СФ).35'!M35)</f>
        <v>0</v>
      </c>
      <c r="N35" s="322"/>
    </row>
    <row r="36" spans="1:14" s="298" customFormat="1" ht="11.4" thickTop="1" thickBot="1" x14ac:dyDescent="0.25">
      <c r="A36" s="134" t="s">
        <v>169</v>
      </c>
      <c r="B36" s="135">
        <v>2220</v>
      </c>
      <c r="C36" s="135">
        <v>110</v>
      </c>
      <c r="D36" s="325">
        <f>SUM('[1]Ф.7(СФ).1:Ф.7(СФ).35'!D36)</f>
        <v>0</v>
      </c>
      <c r="E36" s="325">
        <f>SUM('[1]Ф.7(СФ).1:Ф.7(СФ).35'!E36)</f>
        <v>0</v>
      </c>
      <c r="F36" s="325">
        <f>SUM('[1]Ф.7(СФ).1:Ф.7(СФ).35'!F36)</f>
        <v>0</v>
      </c>
      <c r="G36" s="325">
        <f>SUM('[1]Ф.7(СФ).1:Ф.7(СФ).35'!G36)</f>
        <v>0</v>
      </c>
      <c r="H36" s="325">
        <f>SUM('[1]Ф.7(СФ).1:Ф.7(СФ).35'!H36)</f>
        <v>0</v>
      </c>
      <c r="I36" s="325">
        <f>SUM('[1]Ф.7(СФ).1:Ф.7(СФ).35'!I36)</f>
        <v>0</v>
      </c>
      <c r="J36" s="325">
        <f>SUM('[1]Ф.7(СФ).1:Ф.7(СФ).35'!J36)</f>
        <v>0</v>
      </c>
      <c r="K36" s="325">
        <f>SUM('[1]Ф.7(СФ).1:Ф.7(СФ).35'!K36)</f>
        <v>0</v>
      </c>
      <c r="L36" s="325">
        <f>SUM('[1]Ф.7(СФ).1:Ф.7(СФ).35'!L36)</f>
        <v>0</v>
      </c>
      <c r="M36" s="325">
        <f>SUM('[1]Ф.7(СФ).1:Ф.7(СФ).35'!M36)</f>
        <v>0</v>
      </c>
      <c r="N36" s="322"/>
    </row>
    <row r="37" spans="1:14" s="298" customFormat="1" ht="11.4" thickTop="1" thickBot="1" x14ac:dyDescent="0.25">
      <c r="A37" s="134" t="s">
        <v>170</v>
      </c>
      <c r="B37" s="135">
        <v>2230</v>
      </c>
      <c r="C37" s="135">
        <v>120</v>
      </c>
      <c r="D37" s="325">
        <f>SUM('[1]Ф.7(СФ).1:Ф.7(СФ).35'!D37)</f>
        <v>0</v>
      </c>
      <c r="E37" s="325">
        <f>SUM('[1]Ф.7(СФ).1:Ф.7(СФ).35'!E37)</f>
        <v>0</v>
      </c>
      <c r="F37" s="325">
        <f>SUM('[1]Ф.7(СФ).1:Ф.7(СФ).35'!F37)</f>
        <v>0</v>
      </c>
      <c r="G37" s="325">
        <f>SUM('[1]Ф.7(СФ).1:Ф.7(СФ).35'!G37)</f>
        <v>0</v>
      </c>
      <c r="H37" s="325">
        <f>SUM('[1]Ф.7(СФ).1:Ф.7(СФ).35'!H37)</f>
        <v>0</v>
      </c>
      <c r="I37" s="325">
        <f>SUM('[1]Ф.7(СФ).1:Ф.7(СФ).35'!I37)</f>
        <v>0</v>
      </c>
      <c r="J37" s="325">
        <f>SUM('[1]Ф.7(СФ).1:Ф.7(СФ).35'!J37)</f>
        <v>0</v>
      </c>
      <c r="K37" s="325">
        <f>SUM('[1]Ф.7(СФ).1:Ф.7(СФ).35'!K37)</f>
        <v>0</v>
      </c>
      <c r="L37" s="325">
        <f>SUM('[1]Ф.7(СФ).1:Ф.7(СФ).35'!L37)</f>
        <v>0</v>
      </c>
      <c r="M37" s="325">
        <f>SUM('[1]Ф.7(СФ).1:Ф.7(СФ).35'!M37)</f>
        <v>0</v>
      </c>
      <c r="N37" s="322"/>
    </row>
    <row r="38" spans="1:14" s="298" customFormat="1" ht="11.4" thickTop="1" thickBot="1" x14ac:dyDescent="0.25">
      <c r="A38" s="134" t="s">
        <v>171</v>
      </c>
      <c r="B38" s="135">
        <v>2240</v>
      </c>
      <c r="C38" s="135">
        <v>130</v>
      </c>
      <c r="D38" s="325">
        <f>SUM('[1]Ф.7(СФ).1:Ф.7(СФ).35'!D38)</f>
        <v>0</v>
      </c>
      <c r="E38" s="325">
        <f>SUM('[1]Ф.7(СФ).1:Ф.7(СФ).35'!E38)</f>
        <v>0</v>
      </c>
      <c r="F38" s="325">
        <f>SUM('[1]Ф.7(СФ).1:Ф.7(СФ).35'!F38)</f>
        <v>0</v>
      </c>
      <c r="G38" s="325">
        <f>SUM('[1]Ф.7(СФ).1:Ф.7(СФ).35'!G38)</f>
        <v>0</v>
      </c>
      <c r="H38" s="325">
        <f>SUM('[1]Ф.7(СФ).1:Ф.7(СФ).35'!H38)</f>
        <v>0</v>
      </c>
      <c r="I38" s="325">
        <f>SUM('[1]Ф.7(СФ).1:Ф.7(СФ).35'!I38)</f>
        <v>0</v>
      </c>
      <c r="J38" s="325">
        <f>SUM('[1]Ф.7(СФ).1:Ф.7(СФ).35'!J38)</f>
        <v>0</v>
      </c>
      <c r="K38" s="325">
        <f>SUM('[1]Ф.7(СФ).1:Ф.7(СФ).35'!K38)</f>
        <v>0</v>
      </c>
      <c r="L38" s="325">
        <f>SUM('[1]Ф.7(СФ).1:Ф.7(СФ).35'!L38)</f>
        <v>0</v>
      </c>
      <c r="M38" s="325">
        <f>SUM('[1]Ф.7(СФ).1:Ф.7(СФ).35'!M38)</f>
        <v>0</v>
      </c>
      <c r="N38" s="322"/>
    </row>
    <row r="39" spans="1:14" s="298" customFormat="1" ht="11.25" customHeight="1" thickTop="1" thickBot="1" x14ac:dyDescent="0.25">
      <c r="A39" s="134" t="s">
        <v>172</v>
      </c>
      <c r="B39" s="135">
        <v>2250</v>
      </c>
      <c r="C39" s="135">
        <v>140</v>
      </c>
      <c r="D39" s="325">
        <f>SUM('[1]Ф.7(СФ).1:Ф.7(СФ).35'!D39)</f>
        <v>0</v>
      </c>
      <c r="E39" s="325">
        <f>SUM('[1]Ф.7(СФ).1:Ф.7(СФ).35'!E39)</f>
        <v>0</v>
      </c>
      <c r="F39" s="325">
        <f>SUM('[1]Ф.7(СФ).1:Ф.7(СФ).35'!F39)</f>
        <v>0</v>
      </c>
      <c r="G39" s="325">
        <f>SUM('[1]Ф.7(СФ).1:Ф.7(СФ).35'!G39)</f>
        <v>0</v>
      </c>
      <c r="H39" s="325">
        <f>SUM('[1]Ф.7(СФ).1:Ф.7(СФ).35'!H39)</f>
        <v>0</v>
      </c>
      <c r="I39" s="325">
        <f>SUM('[1]Ф.7(СФ).1:Ф.7(СФ).35'!I39)</f>
        <v>0</v>
      </c>
      <c r="J39" s="325">
        <f>SUM('[1]Ф.7(СФ).1:Ф.7(СФ).35'!J39)</f>
        <v>0</v>
      </c>
      <c r="K39" s="325">
        <f>SUM('[1]Ф.7(СФ).1:Ф.7(СФ).35'!K39)</f>
        <v>0</v>
      </c>
      <c r="L39" s="325">
        <f>SUM('[1]Ф.7(СФ).1:Ф.7(СФ).35'!L39)</f>
        <v>0</v>
      </c>
      <c r="M39" s="325">
        <f>SUM('[1]Ф.7(СФ).1:Ф.7(СФ).35'!M39)</f>
        <v>0</v>
      </c>
      <c r="N39" s="328"/>
    </row>
    <row r="40" spans="1:14" s="298" customFormat="1" ht="11.4" thickTop="1" thickBot="1" x14ac:dyDescent="0.25">
      <c r="A40" s="137" t="s">
        <v>173</v>
      </c>
      <c r="B40" s="135">
        <v>2260</v>
      </c>
      <c r="C40" s="135">
        <v>150</v>
      </c>
      <c r="D40" s="325">
        <f>SUM('[1]Ф.7(СФ).1:Ф.7(СФ).35'!D40)</f>
        <v>0</v>
      </c>
      <c r="E40" s="325">
        <f>SUM('[1]Ф.7(СФ).1:Ф.7(СФ).35'!E40)</f>
        <v>0</v>
      </c>
      <c r="F40" s="325">
        <f>SUM('[1]Ф.7(СФ).1:Ф.7(СФ).35'!F40)</f>
        <v>0</v>
      </c>
      <c r="G40" s="325">
        <f>SUM('[1]Ф.7(СФ).1:Ф.7(СФ).35'!G40)</f>
        <v>0</v>
      </c>
      <c r="H40" s="325">
        <f>SUM('[1]Ф.7(СФ).1:Ф.7(СФ).35'!H40)</f>
        <v>0</v>
      </c>
      <c r="I40" s="325">
        <f>SUM('[1]Ф.7(СФ).1:Ф.7(СФ).35'!I40)</f>
        <v>0</v>
      </c>
      <c r="J40" s="325">
        <f>SUM('[1]Ф.7(СФ).1:Ф.7(СФ).35'!J40)</f>
        <v>0</v>
      </c>
      <c r="K40" s="325">
        <f>SUM('[1]Ф.7(СФ).1:Ф.7(СФ).35'!K40)</f>
        <v>0</v>
      </c>
      <c r="L40" s="325">
        <f>SUM('[1]Ф.7(СФ).1:Ф.7(СФ).35'!L40)</f>
        <v>0</v>
      </c>
      <c r="M40" s="325">
        <f>SUM('[1]Ф.7(СФ).1:Ф.7(СФ).35'!M40)</f>
        <v>0</v>
      </c>
    </row>
    <row r="41" spans="1:14" s="298" customFormat="1" ht="11.4" thickTop="1" thickBot="1" x14ac:dyDescent="0.25">
      <c r="A41" s="137" t="s">
        <v>278</v>
      </c>
      <c r="B41" s="135">
        <v>2270</v>
      </c>
      <c r="C41" s="135">
        <v>160</v>
      </c>
      <c r="D41" s="325">
        <f>SUM('[1]Ф.7(СФ).1:Ф.7(СФ).35'!D41)</f>
        <v>0</v>
      </c>
      <c r="E41" s="325">
        <f>SUM('[1]Ф.7(СФ).1:Ф.7(СФ).35'!E41)</f>
        <v>0</v>
      </c>
      <c r="F41" s="325">
        <f>SUM('[1]Ф.7(СФ).1:Ф.7(СФ).35'!F41)</f>
        <v>0</v>
      </c>
      <c r="G41" s="325">
        <f>SUM('[1]Ф.7(СФ).1:Ф.7(СФ).35'!G41)</f>
        <v>0</v>
      </c>
      <c r="H41" s="325">
        <f>SUM('[1]Ф.7(СФ).1:Ф.7(СФ).35'!H41)</f>
        <v>0</v>
      </c>
      <c r="I41" s="325">
        <f>SUM('[1]Ф.7(СФ).1:Ф.7(СФ).35'!I41)</f>
        <v>0</v>
      </c>
      <c r="J41" s="325">
        <f>SUM('[1]Ф.7(СФ).1:Ф.7(СФ).35'!J41)</f>
        <v>0</v>
      </c>
      <c r="K41" s="325">
        <f>SUM('[1]Ф.7(СФ).1:Ф.7(СФ).35'!K41)</f>
        <v>0</v>
      </c>
      <c r="L41" s="325">
        <f>SUM('[1]Ф.7(СФ).1:Ф.7(СФ).35'!L41)</f>
        <v>0</v>
      </c>
      <c r="M41" s="325">
        <f>SUM('[1]Ф.7(СФ).1:Ф.7(СФ).35'!M41)</f>
        <v>0</v>
      </c>
    </row>
    <row r="42" spans="1:14" s="298" customFormat="1" ht="11.4" thickTop="1" thickBot="1" x14ac:dyDescent="0.25">
      <c r="A42" s="136" t="s">
        <v>175</v>
      </c>
      <c r="B42" s="125">
        <v>2271</v>
      </c>
      <c r="C42" s="125">
        <v>170</v>
      </c>
      <c r="D42" s="325">
        <f>SUM('[1]Ф.7(СФ).1:Ф.7(СФ).35'!D42)</f>
        <v>0</v>
      </c>
      <c r="E42" s="325">
        <f>SUM('[1]Ф.7(СФ).1:Ф.7(СФ).35'!E42)</f>
        <v>0</v>
      </c>
      <c r="F42" s="325">
        <f>SUM('[1]Ф.7(СФ).1:Ф.7(СФ).35'!F42)</f>
        <v>0</v>
      </c>
      <c r="G42" s="325">
        <f>SUM('[1]Ф.7(СФ).1:Ф.7(СФ).35'!G42)</f>
        <v>0</v>
      </c>
      <c r="H42" s="325">
        <f>SUM('[1]Ф.7(СФ).1:Ф.7(СФ).35'!H42)</f>
        <v>0</v>
      </c>
      <c r="I42" s="325">
        <f>SUM('[1]Ф.7(СФ).1:Ф.7(СФ).35'!I42)</f>
        <v>0</v>
      </c>
      <c r="J42" s="325">
        <f>SUM('[1]Ф.7(СФ).1:Ф.7(СФ).35'!J42)</f>
        <v>0</v>
      </c>
      <c r="K42" s="325">
        <f>SUM('[1]Ф.7(СФ).1:Ф.7(СФ).35'!K42)</f>
        <v>0</v>
      </c>
      <c r="L42" s="325">
        <f>SUM('[1]Ф.7(СФ).1:Ф.7(СФ).35'!L42)</f>
        <v>0</v>
      </c>
      <c r="M42" s="325">
        <f>SUM('[1]Ф.7(СФ).1:Ф.7(СФ).35'!M42)</f>
        <v>0</v>
      </c>
    </row>
    <row r="43" spans="1:14" s="298" customFormat="1" ht="11.4" thickTop="1" thickBot="1" x14ac:dyDescent="0.25">
      <c r="A43" s="136" t="s">
        <v>176</v>
      </c>
      <c r="B43" s="125">
        <v>2272</v>
      </c>
      <c r="C43" s="125">
        <v>180</v>
      </c>
      <c r="D43" s="325">
        <f>SUM('[1]Ф.7(СФ).1:Ф.7(СФ).35'!D43)</f>
        <v>0</v>
      </c>
      <c r="E43" s="325">
        <f>SUM('[1]Ф.7(СФ).1:Ф.7(СФ).35'!E43)</f>
        <v>0</v>
      </c>
      <c r="F43" s="325">
        <f>SUM('[1]Ф.7(СФ).1:Ф.7(СФ).35'!F43)</f>
        <v>0</v>
      </c>
      <c r="G43" s="325">
        <f>SUM('[1]Ф.7(СФ).1:Ф.7(СФ).35'!G43)</f>
        <v>0</v>
      </c>
      <c r="H43" s="325">
        <f>SUM('[1]Ф.7(СФ).1:Ф.7(СФ).35'!H43)</f>
        <v>0</v>
      </c>
      <c r="I43" s="325">
        <f>SUM('[1]Ф.7(СФ).1:Ф.7(СФ).35'!I43)</f>
        <v>0</v>
      </c>
      <c r="J43" s="325">
        <f>SUM('[1]Ф.7(СФ).1:Ф.7(СФ).35'!J43)</f>
        <v>0</v>
      </c>
      <c r="K43" s="325">
        <f>SUM('[1]Ф.7(СФ).1:Ф.7(СФ).35'!K43)</f>
        <v>0</v>
      </c>
      <c r="L43" s="325">
        <f>SUM('[1]Ф.7(СФ).1:Ф.7(СФ).35'!L43)</f>
        <v>0</v>
      </c>
      <c r="M43" s="325">
        <f>SUM('[1]Ф.7(СФ).1:Ф.7(СФ).35'!M43)</f>
        <v>0</v>
      </c>
    </row>
    <row r="44" spans="1:14" s="298" customFormat="1" ht="11.4" thickTop="1" thickBot="1" x14ac:dyDescent="0.25">
      <c r="A44" s="136" t="s">
        <v>177</v>
      </c>
      <c r="B44" s="125">
        <v>2273</v>
      </c>
      <c r="C44" s="125">
        <v>190</v>
      </c>
      <c r="D44" s="325">
        <f>SUM('[1]Ф.7(СФ).1:Ф.7(СФ).35'!D44)</f>
        <v>0</v>
      </c>
      <c r="E44" s="325">
        <f>SUM('[1]Ф.7(СФ).1:Ф.7(СФ).35'!E44)</f>
        <v>0</v>
      </c>
      <c r="F44" s="325">
        <f>SUM('[1]Ф.7(СФ).1:Ф.7(СФ).35'!F44)</f>
        <v>0</v>
      </c>
      <c r="G44" s="325">
        <f>SUM('[1]Ф.7(СФ).1:Ф.7(СФ).35'!G44)</f>
        <v>0</v>
      </c>
      <c r="H44" s="325">
        <f>SUM('[1]Ф.7(СФ).1:Ф.7(СФ).35'!H44)</f>
        <v>0</v>
      </c>
      <c r="I44" s="325">
        <f>SUM('[1]Ф.7(СФ).1:Ф.7(СФ).35'!I44)</f>
        <v>0</v>
      </c>
      <c r="J44" s="325">
        <f>SUM('[1]Ф.7(СФ).1:Ф.7(СФ).35'!J44)</f>
        <v>0</v>
      </c>
      <c r="K44" s="325">
        <f>SUM('[1]Ф.7(СФ).1:Ф.7(СФ).35'!K44)</f>
        <v>0</v>
      </c>
      <c r="L44" s="325">
        <f>SUM('[1]Ф.7(СФ).1:Ф.7(СФ).35'!L44)</f>
        <v>0</v>
      </c>
      <c r="M44" s="325">
        <f>SUM('[1]Ф.7(СФ).1:Ф.7(СФ).35'!M44)</f>
        <v>0</v>
      </c>
    </row>
    <row r="45" spans="1:14" s="298" customFormat="1" ht="11.4" thickTop="1" thickBot="1" x14ac:dyDescent="0.25">
      <c r="A45" s="136" t="s">
        <v>178</v>
      </c>
      <c r="B45" s="125">
        <v>2274</v>
      </c>
      <c r="C45" s="125">
        <v>200</v>
      </c>
      <c r="D45" s="325">
        <f>SUM('[1]Ф.7(СФ).1:Ф.7(СФ).35'!D45)</f>
        <v>0</v>
      </c>
      <c r="E45" s="325">
        <f>SUM('[1]Ф.7(СФ).1:Ф.7(СФ).35'!E45)</f>
        <v>0</v>
      </c>
      <c r="F45" s="325">
        <f>SUM('[1]Ф.7(СФ).1:Ф.7(СФ).35'!F45)</f>
        <v>0</v>
      </c>
      <c r="G45" s="325">
        <f>SUM('[1]Ф.7(СФ).1:Ф.7(СФ).35'!G45)</f>
        <v>0</v>
      </c>
      <c r="H45" s="325">
        <f>SUM('[1]Ф.7(СФ).1:Ф.7(СФ).35'!H45)</f>
        <v>0</v>
      </c>
      <c r="I45" s="325">
        <f>SUM('[1]Ф.7(СФ).1:Ф.7(СФ).35'!I45)</f>
        <v>0</v>
      </c>
      <c r="J45" s="325">
        <f>SUM('[1]Ф.7(СФ).1:Ф.7(СФ).35'!J45)</f>
        <v>0</v>
      </c>
      <c r="K45" s="325">
        <f>SUM('[1]Ф.7(СФ).1:Ф.7(СФ).35'!K45)</f>
        <v>0</v>
      </c>
      <c r="L45" s="325">
        <f>SUM('[1]Ф.7(СФ).1:Ф.7(СФ).35'!L45)</f>
        <v>0</v>
      </c>
      <c r="M45" s="325">
        <f>SUM('[1]Ф.7(СФ).1:Ф.7(СФ).35'!M45)</f>
        <v>0</v>
      </c>
    </row>
    <row r="46" spans="1:14" s="298" customFormat="1" ht="11.4" thickTop="1" thickBot="1" x14ac:dyDescent="0.25">
      <c r="A46" s="136" t="s">
        <v>179</v>
      </c>
      <c r="B46" s="125">
        <v>2275</v>
      </c>
      <c r="C46" s="125">
        <v>210</v>
      </c>
      <c r="D46" s="325">
        <f>SUM('[1]Ф.7(СФ).1:Ф.7(СФ).35'!D46)</f>
        <v>0</v>
      </c>
      <c r="E46" s="325">
        <f>SUM('[1]Ф.7(СФ).1:Ф.7(СФ).35'!E46)</f>
        <v>0</v>
      </c>
      <c r="F46" s="325">
        <f>SUM('[1]Ф.7(СФ).1:Ф.7(СФ).35'!F46)</f>
        <v>0</v>
      </c>
      <c r="G46" s="325">
        <f>SUM('[1]Ф.7(СФ).1:Ф.7(СФ).35'!G46)</f>
        <v>0</v>
      </c>
      <c r="H46" s="325">
        <f>SUM('[1]Ф.7(СФ).1:Ф.7(СФ).35'!H46)</f>
        <v>0</v>
      </c>
      <c r="I46" s="325">
        <f>SUM('[1]Ф.7(СФ).1:Ф.7(СФ).35'!I46)</f>
        <v>0</v>
      </c>
      <c r="J46" s="325">
        <f>SUM('[1]Ф.7(СФ).1:Ф.7(СФ).35'!J46)</f>
        <v>0</v>
      </c>
      <c r="K46" s="325">
        <f>SUM('[1]Ф.7(СФ).1:Ф.7(СФ).35'!K46)</f>
        <v>0</v>
      </c>
      <c r="L46" s="325">
        <f>SUM('[1]Ф.7(СФ).1:Ф.7(СФ).35'!L46)</f>
        <v>0</v>
      </c>
      <c r="M46" s="325">
        <f>SUM('[1]Ф.7(СФ).1:Ф.7(СФ).35'!M46)</f>
        <v>0</v>
      </c>
    </row>
    <row r="47" spans="1:14" s="298" customFormat="1" ht="11.4" thickTop="1" thickBot="1" x14ac:dyDescent="0.25">
      <c r="A47" s="136" t="s">
        <v>180</v>
      </c>
      <c r="B47" s="125">
        <v>2276</v>
      </c>
      <c r="C47" s="125">
        <v>220</v>
      </c>
      <c r="D47" s="325">
        <f>SUM('[1]Ф.7(СФ).1:Ф.7(СФ).35'!D47)</f>
        <v>0</v>
      </c>
      <c r="E47" s="325">
        <f>SUM('[1]Ф.7(СФ).1:Ф.7(СФ).35'!E47)</f>
        <v>0</v>
      </c>
      <c r="F47" s="325">
        <f>SUM('[1]Ф.7(СФ).1:Ф.7(СФ).35'!F47)</f>
        <v>0</v>
      </c>
      <c r="G47" s="325">
        <f>SUM('[1]Ф.7(СФ).1:Ф.7(СФ).35'!G47)</f>
        <v>0</v>
      </c>
      <c r="H47" s="325">
        <f>SUM('[1]Ф.7(СФ).1:Ф.7(СФ).35'!H47)</f>
        <v>0</v>
      </c>
      <c r="I47" s="325">
        <f>SUM('[1]Ф.7(СФ).1:Ф.7(СФ).35'!I47)</f>
        <v>0</v>
      </c>
      <c r="J47" s="325">
        <f>SUM('[1]Ф.7(СФ).1:Ф.7(СФ).35'!J47)</f>
        <v>0</v>
      </c>
      <c r="K47" s="325">
        <f>SUM('[1]Ф.7(СФ).1:Ф.7(СФ).35'!K47)</f>
        <v>0</v>
      </c>
      <c r="L47" s="325">
        <f>SUM('[1]Ф.7(СФ).1:Ф.7(СФ).35'!L47)</f>
        <v>0</v>
      </c>
      <c r="M47" s="325">
        <f>SUM('[1]Ф.7(СФ).1:Ф.7(СФ).35'!M47)</f>
        <v>0</v>
      </c>
    </row>
    <row r="48" spans="1:14" s="298" customFormat="1" ht="13.5" customHeight="1" thickTop="1" thickBot="1" x14ac:dyDescent="0.25">
      <c r="A48" s="137" t="s">
        <v>181</v>
      </c>
      <c r="B48" s="135">
        <v>2280</v>
      </c>
      <c r="C48" s="135">
        <v>230</v>
      </c>
      <c r="D48" s="325">
        <f>SUM('[1]Ф.7(СФ).1:Ф.7(СФ).35'!D48)</f>
        <v>0</v>
      </c>
      <c r="E48" s="325">
        <f>SUM('[1]Ф.7(СФ).1:Ф.7(СФ).35'!E48)</f>
        <v>0</v>
      </c>
      <c r="F48" s="325">
        <f>SUM('[1]Ф.7(СФ).1:Ф.7(СФ).35'!F48)</f>
        <v>0</v>
      </c>
      <c r="G48" s="325">
        <f>SUM('[1]Ф.7(СФ).1:Ф.7(СФ).35'!G48)</f>
        <v>0</v>
      </c>
      <c r="H48" s="325">
        <f>SUM('[1]Ф.7(СФ).1:Ф.7(СФ).35'!H48)</f>
        <v>0</v>
      </c>
      <c r="I48" s="325">
        <f>SUM('[1]Ф.7(СФ).1:Ф.7(СФ).35'!I48)</f>
        <v>0</v>
      </c>
      <c r="J48" s="325">
        <f>SUM('[1]Ф.7(СФ).1:Ф.7(СФ).35'!J48)</f>
        <v>0</v>
      </c>
      <c r="K48" s="325">
        <f>SUM('[1]Ф.7(СФ).1:Ф.7(СФ).35'!K48)</f>
        <v>0</v>
      </c>
      <c r="L48" s="325">
        <f>SUM('[1]Ф.7(СФ).1:Ф.7(СФ).35'!L48)</f>
        <v>0</v>
      </c>
      <c r="M48" s="325">
        <f>SUM('[1]Ф.7(СФ).1:Ф.7(СФ).35'!M48)</f>
        <v>0</v>
      </c>
    </row>
    <row r="49" spans="1:14" s="298" customFormat="1" ht="13.5" customHeight="1" thickTop="1" thickBot="1" x14ac:dyDescent="0.25">
      <c r="A49" s="139" t="s">
        <v>182</v>
      </c>
      <c r="B49" s="125">
        <v>2281</v>
      </c>
      <c r="C49" s="125">
        <v>240</v>
      </c>
      <c r="D49" s="325">
        <f>SUM('[1]Ф.7(СФ).1:Ф.7(СФ).35'!D49)</f>
        <v>0</v>
      </c>
      <c r="E49" s="325">
        <f>SUM('[1]Ф.7(СФ).1:Ф.7(СФ).35'!E49)</f>
        <v>0</v>
      </c>
      <c r="F49" s="325">
        <f>SUM('[1]Ф.7(СФ).1:Ф.7(СФ).35'!F49)</f>
        <v>0</v>
      </c>
      <c r="G49" s="325">
        <f>SUM('[1]Ф.7(СФ).1:Ф.7(СФ).35'!G49)</f>
        <v>0</v>
      </c>
      <c r="H49" s="325">
        <f>SUM('[1]Ф.7(СФ).1:Ф.7(СФ).35'!H49)</f>
        <v>0</v>
      </c>
      <c r="I49" s="325">
        <f>SUM('[1]Ф.7(СФ).1:Ф.7(СФ).35'!I49)</f>
        <v>0</v>
      </c>
      <c r="J49" s="325">
        <f>SUM('[1]Ф.7(СФ).1:Ф.7(СФ).35'!J49)</f>
        <v>0</v>
      </c>
      <c r="K49" s="325">
        <f>SUM('[1]Ф.7(СФ).1:Ф.7(СФ).35'!K49)</f>
        <v>0</v>
      </c>
      <c r="L49" s="325">
        <f>SUM('[1]Ф.7(СФ).1:Ф.7(СФ).35'!L49)</f>
        <v>0</v>
      </c>
      <c r="M49" s="325">
        <f>SUM('[1]Ф.7(СФ).1:Ф.7(СФ).35'!M49)</f>
        <v>0</v>
      </c>
    </row>
    <row r="50" spans="1:14" s="298" customFormat="1" ht="13.5" customHeight="1" thickTop="1" thickBot="1" x14ac:dyDescent="0.25">
      <c r="A50" s="139" t="s">
        <v>183</v>
      </c>
      <c r="B50" s="125">
        <v>2282</v>
      </c>
      <c r="C50" s="125">
        <v>250</v>
      </c>
      <c r="D50" s="325">
        <f>SUM('[1]Ф.7(СФ).1:Ф.7(СФ).35'!D50)</f>
        <v>0</v>
      </c>
      <c r="E50" s="325">
        <f>SUM('[1]Ф.7(СФ).1:Ф.7(СФ).35'!E50)</f>
        <v>0</v>
      </c>
      <c r="F50" s="325">
        <f>SUM('[1]Ф.7(СФ).1:Ф.7(СФ).35'!F50)</f>
        <v>0</v>
      </c>
      <c r="G50" s="325">
        <f>SUM('[1]Ф.7(СФ).1:Ф.7(СФ).35'!G50)</f>
        <v>0</v>
      </c>
      <c r="H50" s="325">
        <f>SUM('[1]Ф.7(СФ).1:Ф.7(СФ).35'!H50)</f>
        <v>0</v>
      </c>
      <c r="I50" s="325">
        <f>SUM('[1]Ф.7(СФ).1:Ф.7(СФ).35'!I50)</f>
        <v>0</v>
      </c>
      <c r="J50" s="325">
        <f>SUM('[1]Ф.7(СФ).1:Ф.7(СФ).35'!J50)</f>
        <v>0</v>
      </c>
      <c r="K50" s="325">
        <f>SUM('[1]Ф.7(СФ).1:Ф.7(СФ).35'!K50)</f>
        <v>0</v>
      </c>
      <c r="L50" s="325">
        <f>SUM('[1]Ф.7(СФ).1:Ф.7(СФ).35'!L50)</f>
        <v>0</v>
      </c>
      <c r="M50" s="325">
        <f>SUM('[1]Ф.7(СФ).1:Ф.7(СФ).35'!M50)</f>
        <v>0</v>
      </c>
    </row>
    <row r="51" spans="1:14" s="298" customFormat="1" ht="11.4" thickTop="1" thickBot="1" x14ac:dyDescent="0.25">
      <c r="A51" s="133" t="s">
        <v>279</v>
      </c>
      <c r="B51" s="64">
        <v>2400</v>
      </c>
      <c r="C51" s="64">
        <v>260</v>
      </c>
      <c r="D51" s="325">
        <f>SUM('[1]Ф.7(СФ).1:Ф.7(СФ).35'!D51)</f>
        <v>0</v>
      </c>
      <c r="E51" s="325">
        <f>SUM('[1]Ф.7(СФ).1:Ф.7(СФ).35'!E51)</f>
        <v>0</v>
      </c>
      <c r="F51" s="325">
        <f>SUM('[1]Ф.7(СФ).1:Ф.7(СФ).35'!F51)</f>
        <v>0</v>
      </c>
      <c r="G51" s="325">
        <f>SUM('[1]Ф.7(СФ).1:Ф.7(СФ).35'!G51)</f>
        <v>0</v>
      </c>
      <c r="H51" s="325">
        <f>SUM('[1]Ф.7(СФ).1:Ф.7(СФ).35'!H51)</f>
        <v>0</v>
      </c>
      <c r="I51" s="325">
        <f>SUM('[1]Ф.7(СФ).1:Ф.7(СФ).35'!I51)</f>
        <v>0</v>
      </c>
      <c r="J51" s="325">
        <f>SUM('[1]Ф.7(СФ).1:Ф.7(СФ).35'!J51)</f>
        <v>0</v>
      </c>
      <c r="K51" s="325">
        <f>SUM('[1]Ф.7(СФ).1:Ф.7(СФ).35'!K51)</f>
        <v>0</v>
      </c>
      <c r="L51" s="325">
        <f>SUM('[1]Ф.7(СФ).1:Ф.7(СФ).35'!L51)</f>
        <v>0</v>
      </c>
      <c r="M51" s="325">
        <f>SUM('[1]Ф.7(СФ).1:Ф.7(СФ).35'!M51)</f>
        <v>0</v>
      </c>
    </row>
    <row r="52" spans="1:14" s="298" customFormat="1" ht="11.4" thickTop="1" thickBot="1" x14ac:dyDescent="0.25">
      <c r="A52" s="134" t="s">
        <v>185</v>
      </c>
      <c r="B52" s="135">
        <v>2410</v>
      </c>
      <c r="C52" s="135">
        <v>270</v>
      </c>
      <c r="D52" s="325">
        <f>SUM('[1]Ф.7(СФ).1:Ф.7(СФ).35'!D52)</f>
        <v>0</v>
      </c>
      <c r="E52" s="325">
        <f>SUM('[1]Ф.7(СФ).1:Ф.7(СФ).35'!E52)</f>
        <v>0</v>
      </c>
      <c r="F52" s="325">
        <f>SUM('[1]Ф.7(СФ).1:Ф.7(СФ).35'!F52)</f>
        <v>0</v>
      </c>
      <c r="G52" s="325">
        <f>SUM('[1]Ф.7(СФ).1:Ф.7(СФ).35'!G52)</f>
        <v>0</v>
      </c>
      <c r="H52" s="325">
        <f>SUM('[1]Ф.7(СФ).1:Ф.7(СФ).35'!H52)</f>
        <v>0</v>
      </c>
      <c r="I52" s="325">
        <f>SUM('[1]Ф.7(СФ).1:Ф.7(СФ).35'!I52)</f>
        <v>0</v>
      </c>
      <c r="J52" s="325">
        <f>SUM('[1]Ф.7(СФ).1:Ф.7(СФ).35'!J52)</f>
        <v>0</v>
      </c>
      <c r="K52" s="325">
        <f>SUM('[1]Ф.7(СФ).1:Ф.7(СФ).35'!K52)</f>
        <v>0</v>
      </c>
      <c r="L52" s="325">
        <f>SUM('[1]Ф.7(СФ).1:Ф.7(СФ).35'!L52)</f>
        <v>0</v>
      </c>
      <c r="M52" s="325">
        <f>SUM('[1]Ф.7(СФ).1:Ф.7(СФ).35'!M52)</f>
        <v>0</v>
      </c>
    </row>
    <row r="53" spans="1:14" s="298" customFormat="1" ht="11.4" thickTop="1" thickBot="1" x14ac:dyDescent="0.25">
      <c r="A53" s="134" t="s">
        <v>186</v>
      </c>
      <c r="B53" s="135">
        <v>2420</v>
      </c>
      <c r="C53" s="135">
        <v>280</v>
      </c>
      <c r="D53" s="325">
        <f>SUM('[1]Ф.7(СФ).1:Ф.7(СФ).35'!D53)</f>
        <v>0</v>
      </c>
      <c r="E53" s="325">
        <f>SUM('[1]Ф.7(СФ).1:Ф.7(СФ).35'!E53)</f>
        <v>0</v>
      </c>
      <c r="F53" s="325">
        <f>SUM('[1]Ф.7(СФ).1:Ф.7(СФ).35'!F53)</f>
        <v>0</v>
      </c>
      <c r="G53" s="325">
        <f>SUM('[1]Ф.7(СФ).1:Ф.7(СФ).35'!G53)</f>
        <v>0</v>
      </c>
      <c r="H53" s="325">
        <f>SUM('[1]Ф.7(СФ).1:Ф.7(СФ).35'!H53)</f>
        <v>0</v>
      </c>
      <c r="I53" s="325">
        <f>SUM('[1]Ф.7(СФ).1:Ф.7(СФ).35'!I53)</f>
        <v>0</v>
      </c>
      <c r="J53" s="325">
        <f>SUM('[1]Ф.7(СФ).1:Ф.7(СФ).35'!J53)</f>
        <v>0</v>
      </c>
      <c r="K53" s="325">
        <f>SUM('[1]Ф.7(СФ).1:Ф.7(СФ).35'!K53)</f>
        <v>0</v>
      </c>
      <c r="L53" s="325">
        <f>SUM('[1]Ф.7(СФ).1:Ф.7(СФ).35'!L53)</f>
        <v>0</v>
      </c>
      <c r="M53" s="325">
        <f>SUM('[1]Ф.7(СФ).1:Ф.7(СФ).35'!M53)</f>
        <v>0</v>
      </c>
    </row>
    <row r="54" spans="1:14" s="298" customFormat="1" ht="11.4" thickTop="1" thickBot="1" x14ac:dyDescent="0.25">
      <c r="A54" s="133" t="s">
        <v>187</v>
      </c>
      <c r="B54" s="64">
        <v>2600</v>
      </c>
      <c r="C54" s="64">
        <v>290</v>
      </c>
      <c r="D54" s="325">
        <f>SUM('[1]Ф.7(СФ).1:Ф.7(СФ).35'!D54)</f>
        <v>0</v>
      </c>
      <c r="E54" s="325">
        <f>SUM('[1]Ф.7(СФ).1:Ф.7(СФ).35'!E54)</f>
        <v>0</v>
      </c>
      <c r="F54" s="325">
        <f>SUM('[1]Ф.7(СФ).1:Ф.7(СФ).35'!F54)</f>
        <v>0</v>
      </c>
      <c r="G54" s="325">
        <f>SUM('[1]Ф.7(СФ).1:Ф.7(СФ).35'!G54)</f>
        <v>0</v>
      </c>
      <c r="H54" s="325">
        <f>SUM('[1]Ф.7(СФ).1:Ф.7(СФ).35'!H54)</f>
        <v>0</v>
      </c>
      <c r="I54" s="325">
        <f>SUM('[1]Ф.7(СФ).1:Ф.7(СФ).35'!I54)</f>
        <v>0</v>
      </c>
      <c r="J54" s="325">
        <f>SUM('[1]Ф.7(СФ).1:Ф.7(СФ).35'!J54)</f>
        <v>0</v>
      </c>
      <c r="K54" s="325">
        <f>SUM('[1]Ф.7(СФ).1:Ф.7(СФ).35'!K54)</f>
        <v>0</v>
      </c>
      <c r="L54" s="325">
        <f>SUM('[1]Ф.7(СФ).1:Ф.7(СФ).35'!L54)</f>
        <v>0</v>
      </c>
      <c r="M54" s="325">
        <f>SUM('[1]Ф.7(СФ).1:Ф.7(СФ).35'!M54)</f>
        <v>0</v>
      </c>
    </row>
    <row r="55" spans="1:14" s="298" customFormat="1" ht="11.4" thickTop="1" thickBot="1" x14ac:dyDescent="0.25">
      <c r="A55" s="137" t="s">
        <v>188</v>
      </c>
      <c r="B55" s="135">
        <v>2610</v>
      </c>
      <c r="C55" s="135">
        <v>300</v>
      </c>
      <c r="D55" s="325">
        <f>SUM('[1]Ф.7(СФ).1:Ф.7(СФ).35'!D55)</f>
        <v>0</v>
      </c>
      <c r="E55" s="325">
        <f>SUM('[1]Ф.7(СФ).1:Ф.7(СФ).35'!E55)</f>
        <v>0</v>
      </c>
      <c r="F55" s="325">
        <f>SUM('[1]Ф.7(СФ).1:Ф.7(СФ).35'!F55)</f>
        <v>0</v>
      </c>
      <c r="G55" s="325">
        <f>SUM('[1]Ф.7(СФ).1:Ф.7(СФ).35'!G55)</f>
        <v>0</v>
      </c>
      <c r="H55" s="325">
        <f>SUM('[1]Ф.7(СФ).1:Ф.7(СФ).35'!H55)</f>
        <v>0</v>
      </c>
      <c r="I55" s="325">
        <f>SUM('[1]Ф.7(СФ).1:Ф.7(СФ).35'!I55)</f>
        <v>0</v>
      </c>
      <c r="J55" s="325">
        <f>SUM('[1]Ф.7(СФ).1:Ф.7(СФ).35'!J55)</f>
        <v>0</v>
      </c>
      <c r="K55" s="325">
        <f>SUM('[1]Ф.7(СФ).1:Ф.7(СФ).35'!K55)</f>
        <v>0</v>
      </c>
      <c r="L55" s="325">
        <f>SUM('[1]Ф.7(СФ).1:Ф.7(СФ).35'!L55)</f>
        <v>0</v>
      </c>
      <c r="M55" s="325">
        <f>SUM('[1]Ф.7(СФ).1:Ф.7(СФ).35'!M55)</f>
        <v>0</v>
      </c>
    </row>
    <row r="56" spans="1:14" s="298" customFormat="1" ht="11.4" thickTop="1" thickBot="1" x14ac:dyDescent="0.25">
      <c r="A56" s="137" t="s">
        <v>189</v>
      </c>
      <c r="B56" s="135">
        <v>2620</v>
      </c>
      <c r="C56" s="135">
        <v>310</v>
      </c>
      <c r="D56" s="325">
        <f>SUM('[1]Ф.7(СФ).1:Ф.7(СФ).35'!D56)</f>
        <v>0</v>
      </c>
      <c r="E56" s="325">
        <f>SUM('[1]Ф.7(СФ).1:Ф.7(СФ).35'!E56)</f>
        <v>0</v>
      </c>
      <c r="F56" s="325">
        <f>SUM('[1]Ф.7(СФ).1:Ф.7(СФ).35'!F56)</f>
        <v>0</v>
      </c>
      <c r="G56" s="325">
        <f>SUM('[1]Ф.7(СФ).1:Ф.7(СФ).35'!G56)</f>
        <v>0</v>
      </c>
      <c r="H56" s="325">
        <f>SUM('[1]Ф.7(СФ).1:Ф.7(СФ).35'!H56)</f>
        <v>0</v>
      </c>
      <c r="I56" s="325">
        <f>SUM('[1]Ф.7(СФ).1:Ф.7(СФ).35'!I56)</f>
        <v>0</v>
      </c>
      <c r="J56" s="325">
        <f>SUM('[1]Ф.7(СФ).1:Ф.7(СФ).35'!J56)</f>
        <v>0</v>
      </c>
      <c r="K56" s="325">
        <f>SUM('[1]Ф.7(СФ).1:Ф.7(СФ).35'!K56)</f>
        <v>0</v>
      </c>
      <c r="L56" s="325">
        <f>SUM('[1]Ф.7(СФ).1:Ф.7(СФ).35'!L56)</f>
        <v>0</v>
      </c>
      <c r="M56" s="325">
        <f>SUM('[1]Ф.7(СФ).1:Ф.7(СФ).35'!M56)</f>
        <v>0</v>
      </c>
    </row>
    <row r="57" spans="1:14" s="298" customFormat="1" ht="11.4" thickTop="1" thickBot="1" x14ac:dyDescent="0.25">
      <c r="A57" s="134" t="s">
        <v>190</v>
      </c>
      <c r="B57" s="135">
        <v>2630</v>
      </c>
      <c r="C57" s="135">
        <v>320</v>
      </c>
      <c r="D57" s="325">
        <f>SUM('[1]Ф.7(СФ).1:Ф.7(СФ).35'!D57)</f>
        <v>0</v>
      </c>
      <c r="E57" s="325">
        <f>SUM('[1]Ф.7(СФ).1:Ф.7(СФ).35'!E57)</f>
        <v>0</v>
      </c>
      <c r="F57" s="325">
        <f>SUM('[1]Ф.7(СФ).1:Ф.7(СФ).35'!F57)</f>
        <v>0</v>
      </c>
      <c r="G57" s="325">
        <f>SUM('[1]Ф.7(СФ).1:Ф.7(СФ).35'!G57)</f>
        <v>0</v>
      </c>
      <c r="H57" s="325">
        <f>SUM('[1]Ф.7(СФ).1:Ф.7(СФ).35'!H57)</f>
        <v>0</v>
      </c>
      <c r="I57" s="325">
        <f>SUM('[1]Ф.7(СФ).1:Ф.7(СФ).35'!I57)</f>
        <v>0</v>
      </c>
      <c r="J57" s="325">
        <f>SUM('[1]Ф.7(СФ).1:Ф.7(СФ).35'!J57)</f>
        <v>0</v>
      </c>
      <c r="K57" s="325">
        <f>SUM('[1]Ф.7(СФ).1:Ф.7(СФ).35'!K57)</f>
        <v>0</v>
      </c>
      <c r="L57" s="325">
        <f>SUM('[1]Ф.7(СФ).1:Ф.7(СФ).35'!L57)</f>
        <v>0</v>
      </c>
      <c r="M57" s="325">
        <f>SUM('[1]Ф.7(СФ).1:Ф.7(СФ).35'!M57)</f>
        <v>0</v>
      </c>
    </row>
    <row r="58" spans="1:14" s="298" customFormat="1" ht="11.4" thickTop="1" thickBot="1" x14ac:dyDescent="0.25">
      <c r="A58" s="138" t="s">
        <v>191</v>
      </c>
      <c r="B58" s="64">
        <v>2700</v>
      </c>
      <c r="C58" s="64">
        <v>330</v>
      </c>
      <c r="D58" s="325">
        <f>SUM('[1]Ф.7(СФ).1:Ф.7(СФ).35'!D58)</f>
        <v>0</v>
      </c>
      <c r="E58" s="325">
        <f>SUM('[1]Ф.7(СФ).1:Ф.7(СФ).35'!E58)</f>
        <v>0</v>
      </c>
      <c r="F58" s="325">
        <f>SUM('[1]Ф.7(СФ).1:Ф.7(СФ).35'!F58)</f>
        <v>0</v>
      </c>
      <c r="G58" s="325">
        <f>SUM('[1]Ф.7(СФ).1:Ф.7(СФ).35'!G58)</f>
        <v>0</v>
      </c>
      <c r="H58" s="325">
        <f>SUM('[1]Ф.7(СФ).1:Ф.7(СФ).35'!H58)</f>
        <v>0</v>
      </c>
      <c r="I58" s="325">
        <f>SUM('[1]Ф.7(СФ).1:Ф.7(СФ).35'!I58)</f>
        <v>0</v>
      </c>
      <c r="J58" s="325">
        <f>SUM('[1]Ф.7(СФ).1:Ф.7(СФ).35'!J58)</f>
        <v>0</v>
      </c>
      <c r="K58" s="325">
        <f>SUM('[1]Ф.7(СФ).1:Ф.7(СФ).35'!K58)</f>
        <v>0</v>
      </c>
      <c r="L58" s="325">
        <f>SUM('[1]Ф.7(СФ).1:Ф.7(СФ).35'!L58)</f>
        <v>0</v>
      </c>
      <c r="M58" s="325">
        <f>SUM('[1]Ф.7(СФ).1:Ф.7(СФ).35'!M58)</f>
        <v>0</v>
      </c>
    </row>
    <row r="59" spans="1:14" s="298" customFormat="1" ht="11.4" thickTop="1" thickBot="1" x14ac:dyDescent="0.25">
      <c r="A59" s="137" t="s">
        <v>192</v>
      </c>
      <c r="B59" s="135">
        <v>2710</v>
      </c>
      <c r="C59" s="135">
        <v>340</v>
      </c>
      <c r="D59" s="325">
        <f>SUM('[1]Ф.7(СФ).1:Ф.7(СФ).35'!D59)</f>
        <v>0</v>
      </c>
      <c r="E59" s="325">
        <f>SUM('[1]Ф.7(СФ).1:Ф.7(СФ).35'!E59)</f>
        <v>0</v>
      </c>
      <c r="F59" s="325">
        <f>SUM('[1]Ф.7(СФ).1:Ф.7(СФ).35'!F59)</f>
        <v>0</v>
      </c>
      <c r="G59" s="325">
        <f>SUM('[1]Ф.7(СФ).1:Ф.7(СФ).35'!G59)</f>
        <v>0</v>
      </c>
      <c r="H59" s="325">
        <f>SUM('[1]Ф.7(СФ).1:Ф.7(СФ).35'!H59)</f>
        <v>0</v>
      </c>
      <c r="I59" s="325">
        <f>SUM('[1]Ф.7(СФ).1:Ф.7(СФ).35'!I59)</f>
        <v>0</v>
      </c>
      <c r="J59" s="325">
        <f>SUM('[1]Ф.7(СФ).1:Ф.7(СФ).35'!J59)</f>
        <v>0</v>
      </c>
      <c r="K59" s="325">
        <f>SUM('[1]Ф.7(СФ).1:Ф.7(СФ).35'!K59)</f>
        <v>0</v>
      </c>
      <c r="L59" s="325">
        <f>SUM('[1]Ф.7(СФ).1:Ф.7(СФ).35'!L59)</f>
        <v>0</v>
      </c>
      <c r="M59" s="325">
        <f>SUM('[1]Ф.7(СФ).1:Ф.7(СФ).35'!M59)</f>
        <v>0</v>
      </c>
    </row>
    <row r="60" spans="1:14" s="298" customFormat="1" ht="11.4" thickTop="1" thickBot="1" x14ac:dyDescent="0.25">
      <c r="A60" s="137" t="s">
        <v>193</v>
      </c>
      <c r="B60" s="135">
        <v>2720</v>
      </c>
      <c r="C60" s="135">
        <v>350</v>
      </c>
      <c r="D60" s="325">
        <f>SUM('[1]Ф.7(СФ).1:Ф.7(СФ).35'!D60)</f>
        <v>0</v>
      </c>
      <c r="E60" s="325">
        <f>SUM('[1]Ф.7(СФ).1:Ф.7(СФ).35'!E60)</f>
        <v>0</v>
      </c>
      <c r="F60" s="325">
        <f>SUM('[1]Ф.7(СФ).1:Ф.7(СФ).35'!F60)</f>
        <v>0</v>
      </c>
      <c r="G60" s="325">
        <f>SUM('[1]Ф.7(СФ).1:Ф.7(СФ).35'!G60)</f>
        <v>0</v>
      </c>
      <c r="H60" s="325">
        <f>SUM('[1]Ф.7(СФ).1:Ф.7(СФ).35'!H60)</f>
        <v>0</v>
      </c>
      <c r="I60" s="325">
        <f>SUM('[1]Ф.7(СФ).1:Ф.7(СФ).35'!I60)</f>
        <v>0</v>
      </c>
      <c r="J60" s="325">
        <f>SUM('[1]Ф.7(СФ).1:Ф.7(СФ).35'!J60)</f>
        <v>0</v>
      </c>
      <c r="K60" s="325">
        <f>SUM('[1]Ф.7(СФ).1:Ф.7(СФ).35'!K60)</f>
        <v>0</v>
      </c>
      <c r="L60" s="325">
        <f>SUM('[1]Ф.7(СФ).1:Ф.7(СФ).35'!L60)</f>
        <v>0</v>
      </c>
      <c r="M60" s="325">
        <f>SUM('[1]Ф.7(СФ).1:Ф.7(СФ).35'!M60)</f>
        <v>0</v>
      </c>
    </row>
    <row r="61" spans="1:14" s="298" customFormat="1" ht="11.4" thickTop="1" thickBot="1" x14ac:dyDescent="0.25">
      <c r="A61" s="137" t="s">
        <v>194</v>
      </c>
      <c r="B61" s="135">
        <v>2730</v>
      </c>
      <c r="C61" s="135">
        <v>360</v>
      </c>
      <c r="D61" s="325">
        <f>SUM('[1]Ф.7(СФ).1:Ф.7(СФ).35'!D61)</f>
        <v>0</v>
      </c>
      <c r="E61" s="325">
        <f>SUM('[1]Ф.7(СФ).1:Ф.7(СФ).35'!E61)</f>
        <v>0</v>
      </c>
      <c r="F61" s="325">
        <f>SUM('[1]Ф.7(СФ).1:Ф.7(СФ).35'!F61)</f>
        <v>0</v>
      </c>
      <c r="G61" s="325">
        <f>SUM('[1]Ф.7(СФ).1:Ф.7(СФ).35'!G61)</f>
        <v>0</v>
      </c>
      <c r="H61" s="325">
        <f>SUM('[1]Ф.7(СФ).1:Ф.7(СФ).35'!H61)</f>
        <v>0</v>
      </c>
      <c r="I61" s="325">
        <f>SUM('[1]Ф.7(СФ).1:Ф.7(СФ).35'!I61)</f>
        <v>0</v>
      </c>
      <c r="J61" s="325">
        <f>SUM('[1]Ф.7(СФ).1:Ф.7(СФ).35'!J61)</f>
        <v>0</v>
      </c>
      <c r="K61" s="325">
        <f>SUM('[1]Ф.7(СФ).1:Ф.7(СФ).35'!K61)</f>
        <v>0</v>
      </c>
      <c r="L61" s="325">
        <f>SUM('[1]Ф.7(СФ).1:Ф.7(СФ).35'!L61)</f>
        <v>0</v>
      </c>
      <c r="M61" s="325">
        <f>SUM('[1]Ф.7(СФ).1:Ф.7(СФ).35'!M61)</f>
        <v>0</v>
      </c>
      <c r="N61" s="329"/>
    </row>
    <row r="62" spans="1:14" s="298" customFormat="1" ht="11.4" thickTop="1" thickBot="1" x14ac:dyDescent="0.25">
      <c r="A62" s="138" t="s">
        <v>195</v>
      </c>
      <c r="B62" s="64">
        <v>2800</v>
      </c>
      <c r="C62" s="64">
        <v>370</v>
      </c>
      <c r="D62" s="325">
        <f>SUM('[1]Ф.7(СФ).1:Ф.7(СФ).35'!D62)</f>
        <v>0</v>
      </c>
      <c r="E62" s="325">
        <f>SUM('[1]Ф.7(СФ).1:Ф.7(СФ).35'!E62)</f>
        <v>0</v>
      </c>
      <c r="F62" s="325">
        <f>SUM('[1]Ф.7(СФ).1:Ф.7(СФ).35'!F62)</f>
        <v>0</v>
      </c>
      <c r="G62" s="325">
        <f>SUM('[1]Ф.7(СФ).1:Ф.7(СФ).35'!G62)</f>
        <v>0</v>
      </c>
      <c r="H62" s="325">
        <f>SUM('[1]Ф.7(СФ).1:Ф.7(СФ).35'!H62)</f>
        <v>0</v>
      </c>
      <c r="I62" s="325">
        <f>SUM('[1]Ф.7(СФ).1:Ф.7(СФ).35'!I62)</f>
        <v>0</v>
      </c>
      <c r="J62" s="325">
        <f>SUM('[1]Ф.7(СФ).1:Ф.7(СФ).35'!J62)</f>
        <v>0</v>
      </c>
      <c r="K62" s="325">
        <f>SUM('[1]Ф.7(СФ).1:Ф.7(СФ).35'!K62)</f>
        <v>0</v>
      </c>
      <c r="L62" s="325">
        <f>SUM('[1]Ф.7(СФ).1:Ф.7(СФ).35'!L62)</f>
        <v>0</v>
      </c>
      <c r="M62" s="325">
        <f>SUM('[1]Ф.7(СФ).1:Ф.7(СФ).35'!M62)</f>
        <v>0</v>
      </c>
    </row>
    <row r="63" spans="1:14" s="298" customFormat="1" ht="12.6" thickTop="1" thickBot="1" x14ac:dyDescent="0.25">
      <c r="A63" s="68" t="s">
        <v>280</v>
      </c>
      <c r="B63" s="68">
        <v>3000</v>
      </c>
      <c r="C63" s="68">
        <v>380</v>
      </c>
      <c r="D63" s="325">
        <f>SUM('[1]Ф.7(СФ).1:Ф.7(СФ).35'!D63)</f>
        <v>0</v>
      </c>
      <c r="E63" s="325">
        <f>SUM('[1]Ф.7(СФ).1:Ф.7(СФ).35'!E63)</f>
        <v>0</v>
      </c>
      <c r="F63" s="325">
        <f>SUM('[1]Ф.7(СФ).1:Ф.7(СФ).35'!F63)</f>
        <v>0</v>
      </c>
      <c r="G63" s="325">
        <f>SUM('[1]Ф.7(СФ).1:Ф.7(СФ).35'!G63)</f>
        <v>0</v>
      </c>
      <c r="H63" s="325">
        <f>SUM('[1]Ф.7(СФ).1:Ф.7(СФ).35'!H63)</f>
        <v>0</v>
      </c>
      <c r="I63" s="325">
        <f>SUM('[1]Ф.7(СФ).1:Ф.7(СФ).35'!I63)</f>
        <v>0</v>
      </c>
      <c r="J63" s="325">
        <f>SUM('[1]Ф.7(СФ).1:Ф.7(СФ).35'!J63)</f>
        <v>0</v>
      </c>
      <c r="K63" s="325">
        <f>SUM('[1]Ф.7(СФ).1:Ф.7(СФ).35'!K63)</f>
        <v>0</v>
      </c>
      <c r="L63" s="325">
        <f>SUM('[1]Ф.7(СФ).1:Ф.7(СФ).35'!L63)</f>
        <v>0</v>
      </c>
      <c r="M63" s="325">
        <f>SUM('[1]Ф.7(СФ).1:Ф.7(СФ).35'!M63)</f>
        <v>0</v>
      </c>
    </row>
    <row r="64" spans="1:14" s="298" customFormat="1" ht="11.25" customHeight="1" thickTop="1" thickBot="1" x14ac:dyDescent="0.25">
      <c r="A64" s="133" t="s">
        <v>281</v>
      </c>
      <c r="B64" s="64">
        <v>3100</v>
      </c>
      <c r="C64" s="64">
        <v>390</v>
      </c>
      <c r="D64" s="325">
        <f>SUM('[1]Ф.7(СФ).1:Ф.7(СФ).35'!D64)</f>
        <v>0</v>
      </c>
      <c r="E64" s="325">
        <f>SUM('[1]Ф.7(СФ).1:Ф.7(СФ).35'!E64)</f>
        <v>0</v>
      </c>
      <c r="F64" s="325">
        <f>SUM('[1]Ф.7(СФ).1:Ф.7(СФ).35'!F64)</f>
        <v>0</v>
      </c>
      <c r="G64" s="325">
        <f>SUM('[1]Ф.7(СФ).1:Ф.7(СФ).35'!G64)</f>
        <v>0</v>
      </c>
      <c r="H64" s="325">
        <f>SUM('[1]Ф.7(СФ).1:Ф.7(СФ).35'!H64)</f>
        <v>0</v>
      </c>
      <c r="I64" s="325">
        <f>SUM('[1]Ф.7(СФ).1:Ф.7(СФ).35'!I64)</f>
        <v>0</v>
      </c>
      <c r="J64" s="325">
        <f>SUM('[1]Ф.7(СФ).1:Ф.7(СФ).35'!J64)</f>
        <v>0</v>
      </c>
      <c r="K64" s="325">
        <f>SUM('[1]Ф.7(СФ).1:Ф.7(СФ).35'!K64)</f>
        <v>0</v>
      </c>
      <c r="L64" s="325">
        <f>SUM('[1]Ф.7(СФ).1:Ф.7(СФ).35'!L64)</f>
        <v>0</v>
      </c>
      <c r="M64" s="325">
        <f>SUM('[1]Ф.7(СФ).1:Ф.7(СФ).35'!M64)</f>
        <v>0</v>
      </c>
    </row>
    <row r="65" spans="1:13" s="298" customFormat="1" ht="11.4" thickTop="1" thickBot="1" x14ac:dyDescent="0.25">
      <c r="A65" s="137" t="s">
        <v>198</v>
      </c>
      <c r="B65" s="135">
        <v>3110</v>
      </c>
      <c r="C65" s="135">
        <v>400</v>
      </c>
      <c r="D65" s="325">
        <f>SUM('[1]Ф.7(СФ).1:Ф.7(СФ).35'!D65)</f>
        <v>0</v>
      </c>
      <c r="E65" s="325">
        <f>SUM('[1]Ф.7(СФ).1:Ф.7(СФ).35'!E65)</f>
        <v>0</v>
      </c>
      <c r="F65" s="325">
        <f>SUM('[1]Ф.7(СФ).1:Ф.7(СФ).35'!F65)</f>
        <v>0</v>
      </c>
      <c r="G65" s="325">
        <f>SUM('[1]Ф.7(СФ).1:Ф.7(СФ).35'!G65)</f>
        <v>0</v>
      </c>
      <c r="H65" s="325">
        <f>SUM('[1]Ф.7(СФ).1:Ф.7(СФ).35'!H65)</f>
        <v>0</v>
      </c>
      <c r="I65" s="325">
        <f>SUM('[1]Ф.7(СФ).1:Ф.7(СФ).35'!I65)</f>
        <v>0</v>
      </c>
      <c r="J65" s="325">
        <f>SUM('[1]Ф.7(СФ).1:Ф.7(СФ).35'!J65)</f>
        <v>0</v>
      </c>
      <c r="K65" s="325">
        <f>SUM('[1]Ф.7(СФ).1:Ф.7(СФ).35'!K65)</f>
        <v>0</v>
      </c>
      <c r="L65" s="325">
        <f>SUM('[1]Ф.7(СФ).1:Ф.7(СФ).35'!L65)</f>
        <v>0</v>
      </c>
      <c r="M65" s="325">
        <f>SUM('[1]Ф.7(СФ).1:Ф.7(СФ).35'!M65)</f>
        <v>0</v>
      </c>
    </row>
    <row r="66" spans="1:13" s="298" customFormat="1" ht="11.4" thickTop="1" thickBot="1" x14ac:dyDescent="0.25">
      <c r="A66" s="134" t="s">
        <v>199</v>
      </c>
      <c r="B66" s="135">
        <v>3120</v>
      </c>
      <c r="C66" s="135">
        <v>410</v>
      </c>
      <c r="D66" s="325">
        <f>SUM('[1]Ф.7(СФ).1:Ф.7(СФ).35'!D66)</f>
        <v>0</v>
      </c>
      <c r="E66" s="325">
        <f>SUM('[1]Ф.7(СФ).1:Ф.7(СФ).35'!E66)</f>
        <v>0</v>
      </c>
      <c r="F66" s="325">
        <f>SUM('[1]Ф.7(СФ).1:Ф.7(СФ).35'!F66)</f>
        <v>0</v>
      </c>
      <c r="G66" s="325">
        <f>SUM('[1]Ф.7(СФ).1:Ф.7(СФ).35'!G66)</f>
        <v>0</v>
      </c>
      <c r="H66" s="325">
        <f>SUM('[1]Ф.7(СФ).1:Ф.7(СФ).35'!H66)</f>
        <v>0</v>
      </c>
      <c r="I66" s="325">
        <f>SUM('[1]Ф.7(СФ).1:Ф.7(СФ).35'!I66)</f>
        <v>0</v>
      </c>
      <c r="J66" s="325">
        <f>SUM('[1]Ф.7(СФ).1:Ф.7(СФ).35'!J66)</f>
        <v>0</v>
      </c>
      <c r="K66" s="325">
        <f>SUM('[1]Ф.7(СФ).1:Ф.7(СФ).35'!K66)</f>
        <v>0</v>
      </c>
      <c r="L66" s="325">
        <f>SUM('[1]Ф.7(СФ).1:Ф.7(СФ).35'!L66)</f>
        <v>0</v>
      </c>
      <c r="M66" s="325">
        <f>SUM('[1]Ф.7(СФ).1:Ф.7(СФ).35'!M66)</f>
        <v>0</v>
      </c>
    </row>
    <row r="67" spans="1:13" s="298" customFormat="1" ht="11.4" thickTop="1" thickBot="1" x14ac:dyDescent="0.25">
      <c r="A67" s="136" t="s">
        <v>282</v>
      </c>
      <c r="B67" s="125">
        <v>3121</v>
      </c>
      <c r="C67" s="125">
        <v>420</v>
      </c>
      <c r="D67" s="325">
        <f>SUM('[1]Ф.7(СФ).1:Ф.7(СФ).35'!D67)</f>
        <v>0</v>
      </c>
      <c r="E67" s="325">
        <f>SUM('[1]Ф.7(СФ).1:Ф.7(СФ).35'!E67)</f>
        <v>0</v>
      </c>
      <c r="F67" s="325">
        <f>SUM('[1]Ф.7(СФ).1:Ф.7(СФ).35'!F67)</f>
        <v>0</v>
      </c>
      <c r="G67" s="325">
        <f>SUM('[1]Ф.7(СФ).1:Ф.7(СФ).35'!G67)</f>
        <v>0</v>
      </c>
      <c r="H67" s="325">
        <f>SUM('[1]Ф.7(СФ).1:Ф.7(СФ).35'!H67)</f>
        <v>0</v>
      </c>
      <c r="I67" s="325">
        <f>SUM('[1]Ф.7(СФ).1:Ф.7(СФ).35'!I67)</f>
        <v>0</v>
      </c>
      <c r="J67" s="325">
        <f>SUM('[1]Ф.7(СФ).1:Ф.7(СФ).35'!J67)</f>
        <v>0</v>
      </c>
      <c r="K67" s="325">
        <f>SUM('[1]Ф.7(СФ).1:Ф.7(СФ).35'!K67)</f>
        <v>0</v>
      </c>
      <c r="L67" s="325">
        <f>SUM('[1]Ф.7(СФ).1:Ф.7(СФ).35'!L67)</f>
        <v>0</v>
      </c>
      <c r="M67" s="325">
        <f>SUM('[1]Ф.7(СФ).1:Ф.7(СФ).35'!M67)</f>
        <v>0</v>
      </c>
    </row>
    <row r="68" spans="1:13" s="298" customFormat="1" ht="11.4" thickTop="1" thickBot="1" x14ac:dyDescent="0.25">
      <c r="A68" s="136" t="s">
        <v>283</v>
      </c>
      <c r="B68" s="125">
        <v>3122</v>
      </c>
      <c r="C68" s="125">
        <v>430</v>
      </c>
      <c r="D68" s="325">
        <f>SUM('[1]Ф.7(СФ).1:Ф.7(СФ).35'!D68)</f>
        <v>0</v>
      </c>
      <c r="E68" s="325">
        <f>SUM('[1]Ф.7(СФ).1:Ф.7(СФ).35'!E68)</f>
        <v>0</v>
      </c>
      <c r="F68" s="325">
        <f>SUM('[1]Ф.7(СФ).1:Ф.7(СФ).35'!F68)</f>
        <v>0</v>
      </c>
      <c r="G68" s="325">
        <f>SUM('[1]Ф.7(СФ).1:Ф.7(СФ).35'!G68)</f>
        <v>0</v>
      </c>
      <c r="H68" s="325">
        <f>SUM('[1]Ф.7(СФ).1:Ф.7(СФ).35'!H68)</f>
        <v>0</v>
      </c>
      <c r="I68" s="325">
        <f>SUM('[1]Ф.7(СФ).1:Ф.7(СФ).35'!I68)</f>
        <v>0</v>
      </c>
      <c r="J68" s="325">
        <f>SUM('[1]Ф.7(СФ).1:Ф.7(СФ).35'!J68)</f>
        <v>0</v>
      </c>
      <c r="K68" s="325">
        <f>SUM('[1]Ф.7(СФ).1:Ф.7(СФ).35'!K68)</f>
        <v>0</v>
      </c>
      <c r="L68" s="325">
        <f>SUM('[1]Ф.7(СФ).1:Ф.7(СФ).35'!L68)</f>
        <v>0</v>
      </c>
      <c r="M68" s="325">
        <f>SUM('[1]Ф.7(СФ).1:Ф.7(СФ).35'!M68)</f>
        <v>0</v>
      </c>
    </row>
    <row r="69" spans="1:13" s="298" customFormat="1" ht="11.4" thickTop="1" thickBot="1" x14ac:dyDescent="0.25">
      <c r="A69" s="134" t="s">
        <v>202</v>
      </c>
      <c r="B69" s="135">
        <v>3130</v>
      </c>
      <c r="C69" s="135">
        <v>440</v>
      </c>
      <c r="D69" s="325">
        <f>SUM('[1]Ф.7(СФ).1:Ф.7(СФ).35'!D69)</f>
        <v>0</v>
      </c>
      <c r="E69" s="325">
        <f>SUM('[1]Ф.7(СФ).1:Ф.7(СФ).35'!E69)</f>
        <v>0</v>
      </c>
      <c r="F69" s="325">
        <f>SUM('[1]Ф.7(СФ).1:Ф.7(СФ).35'!F69)</f>
        <v>0</v>
      </c>
      <c r="G69" s="325">
        <f>SUM('[1]Ф.7(СФ).1:Ф.7(СФ).35'!G69)</f>
        <v>0</v>
      </c>
      <c r="H69" s="325">
        <f>SUM('[1]Ф.7(СФ).1:Ф.7(СФ).35'!H69)</f>
        <v>0</v>
      </c>
      <c r="I69" s="325">
        <f>SUM('[1]Ф.7(СФ).1:Ф.7(СФ).35'!I69)</f>
        <v>0</v>
      </c>
      <c r="J69" s="325">
        <f>SUM('[1]Ф.7(СФ).1:Ф.7(СФ).35'!J69)</f>
        <v>0</v>
      </c>
      <c r="K69" s="325">
        <f>SUM('[1]Ф.7(СФ).1:Ф.7(СФ).35'!K69)</f>
        <v>0</v>
      </c>
      <c r="L69" s="325">
        <f>SUM('[1]Ф.7(СФ).1:Ф.7(СФ).35'!L69)</f>
        <v>0</v>
      </c>
      <c r="M69" s="325">
        <f>SUM('[1]Ф.7(СФ).1:Ф.7(СФ).35'!M69)</f>
        <v>0</v>
      </c>
    </row>
    <row r="70" spans="1:13" s="298" customFormat="1" ht="11.4" thickTop="1" thickBot="1" x14ac:dyDescent="0.25">
      <c r="A70" s="136" t="s">
        <v>203</v>
      </c>
      <c r="B70" s="125">
        <v>3131</v>
      </c>
      <c r="C70" s="125">
        <v>450</v>
      </c>
      <c r="D70" s="325">
        <f>SUM('[1]Ф.7(СФ).1:Ф.7(СФ).35'!D70)</f>
        <v>0</v>
      </c>
      <c r="E70" s="325">
        <f>SUM('[1]Ф.7(СФ).1:Ф.7(СФ).35'!E70)</f>
        <v>0</v>
      </c>
      <c r="F70" s="325">
        <f>SUM('[1]Ф.7(СФ).1:Ф.7(СФ).35'!F70)</f>
        <v>0</v>
      </c>
      <c r="G70" s="325">
        <f>SUM('[1]Ф.7(СФ).1:Ф.7(СФ).35'!G70)</f>
        <v>0</v>
      </c>
      <c r="H70" s="325">
        <f>SUM('[1]Ф.7(СФ).1:Ф.7(СФ).35'!H70)</f>
        <v>0</v>
      </c>
      <c r="I70" s="325">
        <f>SUM('[1]Ф.7(СФ).1:Ф.7(СФ).35'!I70)</f>
        <v>0</v>
      </c>
      <c r="J70" s="325">
        <f>SUM('[1]Ф.7(СФ).1:Ф.7(СФ).35'!J70)</f>
        <v>0</v>
      </c>
      <c r="K70" s="325">
        <f>SUM('[1]Ф.7(СФ).1:Ф.7(СФ).35'!K70)</f>
        <v>0</v>
      </c>
      <c r="L70" s="325">
        <f>SUM('[1]Ф.7(СФ).1:Ф.7(СФ).35'!L70)</f>
        <v>0</v>
      </c>
      <c r="M70" s="325">
        <f>SUM('[1]Ф.7(СФ).1:Ф.7(СФ).35'!M70)</f>
        <v>0</v>
      </c>
    </row>
    <row r="71" spans="1:13" s="298" customFormat="1" ht="11.4" thickTop="1" thickBot="1" x14ac:dyDescent="0.25">
      <c r="A71" s="136" t="s">
        <v>204</v>
      </c>
      <c r="B71" s="125">
        <v>3132</v>
      </c>
      <c r="C71" s="125">
        <v>460</v>
      </c>
      <c r="D71" s="325">
        <f>SUM('[1]Ф.7(СФ).1:Ф.7(СФ).35'!D71)</f>
        <v>0</v>
      </c>
      <c r="E71" s="325">
        <f>SUM('[1]Ф.7(СФ).1:Ф.7(СФ).35'!E71)</f>
        <v>0</v>
      </c>
      <c r="F71" s="325">
        <f>SUM('[1]Ф.7(СФ).1:Ф.7(СФ).35'!F71)</f>
        <v>0</v>
      </c>
      <c r="G71" s="325">
        <f>SUM('[1]Ф.7(СФ).1:Ф.7(СФ).35'!G71)</f>
        <v>0</v>
      </c>
      <c r="H71" s="325">
        <f>SUM('[1]Ф.7(СФ).1:Ф.7(СФ).35'!H71)</f>
        <v>0</v>
      </c>
      <c r="I71" s="325">
        <f>SUM('[1]Ф.7(СФ).1:Ф.7(СФ).35'!I71)</f>
        <v>0</v>
      </c>
      <c r="J71" s="325">
        <f>SUM('[1]Ф.7(СФ).1:Ф.7(СФ).35'!J71)</f>
        <v>0</v>
      </c>
      <c r="K71" s="325">
        <f>SUM('[1]Ф.7(СФ).1:Ф.7(СФ).35'!K71)</f>
        <v>0</v>
      </c>
      <c r="L71" s="325">
        <f>SUM('[1]Ф.7(СФ).1:Ф.7(СФ).35'!L71)</f>
        <v>0</v>
      </c>
      <c r="M71" s="325">
        <f>SUM('[1]Ф.7(СФ).1:Ф.7(СФ).35'!M71)</f>
        <v>0</v>
      </c>
    </row>
    <row r="72" spans="1:13" s="298" customFormat="1" ht="11.4" thickTop="1" thickBot="1" x14ac:dyDescent="0.25">
      <c r="A72" s="134" t="s">
        <v>205</v>
      </c>
      <c r="B72" s="135">
        <v>3140</v>
      </c>
      <c r="C72" s="135">
        <v>470</v>
      </c>
      <c r="D72" s="325">
        <f>SUM('[1]Ф.7(СФ).1:Ф.7(СФ).35'!D72)</f>
        <v>0</v>
      </c>
      <c r="E72" s="325">
        <f>SUM('[1]Ф.7(СФ).1:Ф.7(СФ).35'!E72)</f>
        <v>0</v>
      </c>
      <c r="F72" s="325">
        <f>SUM('[1]Ф.7(СФ).1:Ф.7(СФ).35'!F72)</f>
        <v>0</v>
      </c>
      <c r="G72" s="325">
        <f>SUM('[1]Ф.7(СФ).1:Ф.7(СФ).35'!G72)</f>
        <v>0</v>
      </c>
      <c r="H72" s="325">
        <f>SUM('[1]Ф.7(СФ).1:Ф.7(СФ).35'!H72)</f>
        <v>0</v>
      </c>
      <c r="I72" s="325">
        <f>SUM('[1]Ф.7(СФ).1:Ф.7(СФ).35'!I72)</f>
        <v>0</v>
      </c>
      <c r="J72" s="325">
        <f>SUM('[1]Ф.7(СФ).1:Ф.7(СФ).35'!J72)</f>
        <v>0</v>
      </c>
      <c r="K72" s="325">
        <f>SUM('[1]Ф.7(СФ).1:Ф.7(СФ).35'!K72)</f>
        <v>0</v>
      </c>
      <c r="L72" s="325">
        <f>SUM('[1]Ф.7(СФ).1:Ф.7(СФ).35'!L72)</f>
        <v>0</v>
      </c>
      <c r="M72" s="325">
        <f>SUM('[1]Ф.7(СФ).1:Ф.7(СФ).35'!M72)</f>
        <v>0</v>
      </c>
    </row>
    <row r="73" spans="1:13" s="298" customFormat="1" ht="12.6" thickTop="1" thickBot="1" x14ac:dyDescent="0.25">
      <c r="A73" s="219" t="s">
        <v>206</v>
      </c>
      <c r="B73" s="125">
        <v>3141</v>
      </c>
      <c r="C73" s="125">
        <v>480</v>
      </c>
      <c r="D73" s="325">
        <f>SUM('[1]Ф.7(СФ).1:Ф.7(СФ).35'!D73)</f>
        <v>0</v>
      </c>
      <c r="E73" s="325">
        <f>SUM('[1]Ф.7(СФ).1:Ф.7(СФ).35'!E73)</f>
        <v>0</v>
      </c>
      <c r="F73" s="325">
        <f>SUM('[1]Ф.7(СФ).1:Ф.7(СФ).35'!F73)</f>
        <v>0</v>
      </c>
      <c r="G73" s="325">
        <f>SUM('[1]Ф.7(СФ).1:Ф.7(СФ).35'!G73)</f>
        <v>0</v>
      </c>
      <c r="H73" s="325">
        <f>SUM('[1]Ф.7(СФ).1:Ф.7(СФ).35'!H73)</f>
        <v>0</v>
      </c>
      <c r="I73" s="325">
        <f>SUM('[1]Ф.7(СФ).1:Ф.7(СФ).35'!I73)</f>
        <v>0</v>
      </c>
      <c r="J73" s="325">
        <f>SUM('[1]Ф.7(СФ).1:Ф.7(СФ).35'!J73)</f>
        <v>0</v>
      </c>
      <c r="K73" s="325">
        <f>SUM('[1]Ф.7(СФ).1:Ф.7(СФ).35'!K73)</f>
        <v>0</v>
      </c>
      <c r="L73" s="325">
        <f>SUM('[1]Ф.7(СФ).1:Ф.7(СФ).35'!L73)</f>
        <v>0</v>
      </c>
      <c r="M73" s="325">
        <f>SUM('[1]Ф.7(СФ).1:Ф.7(СФ).35'!M73)</f>
        <v>0</v>
      </c>
    </row>
    <row r="74" spans="1:13" s="298" customFormat="1" ht="12.6" thickTop="1" thickBot="1" x14ac:dyDescent="0.25">
      <c r="A74" s="219" t="s">
        <v>284</v>
      </c>
      <c r="B74" s="125">
        <v>3142</v>
      </c>
      <c r="C74" s="125">
        <v>490</v>
      </c>
      <c r="D74" s="325">
        <f>SUM('[1]Ф.7(СФ).1:Ф.7(СФ).35'!D74)</f>
        <v>0</v>
      </c>
      <c r="E74" s="325">
        <f>SUM('[1]Ф.7(СФ).1:Ф.7(СФ).35'!E74)</f>
        <v>0</v>
      </c>
      <c r="F74" s="325">
        <f>SUM('[1]Ф.7(СФ).1:Ф.7(СФ).35'!F74)</f>
        <v>0</v>
      </c>
      <c r="G74" s="325">
        <f>SUM('[1]Ф.7(СФ).1:Ф.7(СФ).35'!G74)</f>
        <v>0</v>
      </c>
      <c r="H74" s="325">
        <f>SUM('[1]Ф.7(СФ).1:Ф.7(СФ).35'!H74)</f>
        <v>0</v>
      </c>
      <c r="I74" s="325">
        <f>SUM('[1]Ф.7(СФ).1:Ф.7(СФ).35'!I74)</f>
        <v>0</v>
      </c>
      <c r="J74" s="325">
        <f>SUM('[1]Ф.7(СФ).1:Ф.7(СФ).35'!J74)</f>
        <v>0</v>
      </c>
      <c r="K74" s="325">
        <f>SUM('[1]Ф.7(СФ).1:Ф.7(СФ).35'!K74)</f>
        <v>0</v>
      </c>
      <c r="L74" s="325">
        <f>SUM('[1]Ф.7(СФ).1:Ф.7(СФ).35'!L74)</f>
        <v>0</v>
      </c>
      <c r="M74" s="325">
        <f>SUM('[1]Ф.7(СФ).1:Ф.7(СФ).35'!M74)</f>
        <v>0</v>
      </c>
    </row>
    <row r="75" spans="1:13" s="298" customFormat="1" ht="12.6" thickTop="1" thickBot="1" x14ac:dyDescent="0.25">
      <c r="A75" s="219" t="s">
        <v>208</v>
      </c>
      <c r="B75" s="125">
        <v>3143</v>
      </c>
      <c r="C75" s="125">
        <v>500</v>
      </c>
      <c r="D75" s="325">
        <f>SUM('[1]Ф.7(СФ).1:Ф.7(СФ).35'!D75)</f>
        <v>0</v>
      </c>
      <c r="E75" s="325">
        <f>SUM('[1]Ф.7(СФ).1:Ф.7(СФ).35'!E75)</f>
        <v>0</v>
      </c>
      <c r="F75" s="325">
        <f>SUM('[1]Ф.7(СФ).1:Ф.7(СФ).35'!F75)</f>
        <v>0</v>
      </c>
      <c r="G75" s="325">
        <f>SUM('[1]Ф.7(СФ).1:Ф.7(СФ).35'!G75)</f>
        <v>0</v>
      </c>
      <c r="H75" s="325">
        <f>SUM('[1]Ф.7(СФ).1:Ф.7(СФ).35'!H75)</f>
        <v>0</v>
      </c>
      <c r="I75" s="325">
        <f>SUM('[1]Ф.7(СФ).1:Ф.7(СФ).35'!I75)</f>
        <v>0</v>
      </c>
      <c r="J75" s="325">
        <f>SUM('[1]Ф.7(СФ).1:Ф.7(СФ).35'!J75)</f>
        <v>0</v>
      </c>
      <c r="K75" s="325">
        <f>SUM('[1]Ф.7(СФ).1:Ф.7(СФ).35'!K75)</f>
        <v>0</v>
      </c>
      <c r="L75" s="325">
        <f>SUM('[1]Ф.7(СФ).1:Ф.7(СФ).35'!L75)</f>
        <v>0</v>
      </c>
      <c r="M75" s="325">
        <f>SUM('[1]Ф.7(СФ).1:Ф.7(СФ).35'!M75)</f>
        <v>0</v>
      </c>
    </row>
    <row r="76" spans="1:13" s="298" customFormat="1" ht="11.4" thickTop="1" thickBot="1" x14ac:dyDescent="0.25">
      <c r="A76" s="134" t="s">
        <v>209</v>
      </c>
      <c r="B76" s="135">
        <v>3150</v>
      </c>
      <c r="C76" s="135">
        <v>510</v>
      </c>
      <c r="D76" s="325">
        <f>SUM('[1]Ф.7(СФ).1:Ф.7(СФ).35'!D76)</f>
        <v>0</v>
      </c>
      <c r="E76" s="325">
        <f>SUM('[1]Ф.7(СФ).1:Ф.7(СФ).35'!E76)</f>
        <v>0</v>
      </c>
      <c r="F76" s="325">
        <f>SUM('[1]Ф.7(СФ).1:Ф.7(СФ).35'!F76)</f>
        <v>0</v>
      </c>
      <c r="G76" s="325">
        <f>SUM('[1]Ф.7(СФ).1:Ф.7(СФ).35'!G76)</f>
        <v>0</v>
      </c>
      <c r="H76" s="325">
        <f>SUM('[1]Ф.7(СФ).1:Ф.7(СФ).35'!H76)</f>
        <v>0</v>
      </c>
      <c r="I76" s="325">
        <f>SUM('[1]Ф.7(СФ).1:Ф.7(СФ).35'!I76)</f>
        <v>0</v>
      </c>
      <c r="J76" s="325">
        <f>SUM('[1]Ф.7(СФ).1:Ф.7(СФ).35'!J76)</f>
        <v>0</v>
      </c>
      <c r="K76" s="325">
        <f>SUM('[1]Ф.7(СФ).1:Ф.7(СФ).35'!K76)</f>
        <v>0</v>
      </c>
      <c r="L76" s="325">
        <f>SUM('[1]Ф.7(СФ).1:Ф.7(СФ).35'!L76)</f>
        <v>0</v>
      </c>
      <c r="M76" s="325">
        <f>SUM('[1]Ф.7(СФ).1:Ф.7(СФ).35'!M76)</f>
        <v>0</v>
      </c>
    </row>
    <row r="77" spans="1:13" s="298" customFormat="1" ht="11.4" thickTop="1" thickBot="1" x14ac:dyDescent="0.25">
      <c r="A77" s="134" t="s">
        <v>210</v>
      </c>
      <c r="B77" s="135">
        <v>3160</v>
      </c>
      <c r="C77" s="135">
        <v>520</v>
      </c>
      <c r="D77" s="325">
        <f>SUM('[1]Ф.7(СФ).1:Ф.7(СФ).35'!D77)</f>
        <v>0</v>
      </c>
      <c r="E77" s="325">
        <f>SUM('[1]Ф.7(СФ).1:Ф.7(СФ).35'!E77)</f>
        <v>0</v>
      </c>
      <c r="F77" s="325">
        <f>SUM('[1]Ф.7(СФ).1:Ф.7(СФ).35'!F77)</f>
        <v>0</v>
      </c>
      <c r="G77" s="325">
        <f>SUM('[1]Ф.7(СФ).1:Ф.7(СФ).35'!G77)</f>
        <v>0</v>
      </c>
      <c r="H77" s="325">
        <f>SUM('[1]Ф.7(СФ).1:Ф.7(СФ).35'!H77)</f>
        <v>0</v>
      </c>
      <c r="I77" s="325">
        <f>SUM('[1]Ф.7(СФ).1:Ф.7(СФ).35'!I77)</f>
        <v>0</v>
      </c>
      <c r="J77" s="325">
        <f>SUM('[1]Ф.7(СФ).1:Ф.7(СФ).35'!J77)</f>
        <v>0</v>
      </c>
      <c r="K77" s="325">
        <f>SUM('[1]Ф.7(СФ).1:Ф.7(СФ).35'!K77)</f>
        <v>0</v>
      </c>
      <c r="L77" s="325">
        <f>SUM('[1]Ф.7(СФ).1:Ф.7(СФ).35'!L77)</f>
        <v>0</v>
      </c>
      <c r="M77" s="325">
        <f>SUM('[1]Ф.7(СФ).1:Ф.7(СФ).35'!M77)</f>
        <v>0</v>
      </c>
    </row>
    <row r="78" spans="1:13" s="298" customFormat="1" ht="12" customHeight="1" thickTop="1" thickBot="1" x14ac:dyDescent="0.25">
      <c r="A78" s="133" t="s">
        <v>211</v>
      </c>
      <c r="B78" s="64">
        <v>3200</v>
      </c>
      <c r="C78" s="64">
        <v>530</v>
      </c>
      <c r="D78" s="325">
        <f>SUM('[1]Ф.7(СФ).1:Ф.7(СФ).35'!D78)</f>
        <v>0</v>
      </c>
      <c r="E78" s="325">
        <f>SUM('[1]Ф.7(СФ).1:Ф.7(СФ).35'!E78)</f>
        <v>0</v>
      </c>
      <c r="F78" s="325">
        <f>SUM('[1]Ф.7(СФ).1:Ф.7(СФ).35'!F78)</f>
        <v>0</v>
      </c>
      <c r="G78" s="325">
        <f>SUM('[1]Ф.7(СФ).1:Ф.7(СФ).35'!G78)</f>
        <v>0</v>
      </c>
      <c r="H78" s="325">
        <f>SUM('[1]Ф.7(СФ).1:Ф.7(СФ).35'!H78)</f>
        <v>0</v>
      </c>
      <c r="I78" s="325">
        <f>SUM('[1]Ф.7(СФ).1:Ф.7(СФ).35'!I78)</f>
        <v>0</v>
      </c>
      <c r="J78" s="325">
        <f>SUM('[1]Ф.7(СФ).1:Ф.7(СФ).35'!J78)</f>
        <v>0</v>
      </c>
      <c r="K78" s="325">
        <f>SUM('[1]Ф.7(СФ).1:Ф.7(СФ).35'!K78)</f>
        <v>0</v>
      </c>
      <c r="L78" s="325">
        <f>SUM('[1]Ф.7(СФ).1:Ф.7(СФ).35'!L78)</f>
        <v>0</v>
      </c>
      <c r="M78" s="325">
        <f>SUM('[1]Ф.7(СФ).1:Ф.7(СФ).35'!M78)</f>
        <v>0</v>
      </c>
    </row>
    <row r="79" spans="1:13" s="298" customFormat="1" ht="11.4" thickTop="1" thickBot="1" x14ac:dyDescent="0.25">
      <c r="A79" s="137" t="s">
        <v>285</v>
      </c>
      <c r="B79" s="135">
        <v>3210</v>
      </c>
      <c r="C79" s="135">
        <v>540</v>
      </c>
      <c r="D79" s="325">
        <f>SUM('[1]Ф.7(СФ).1:Ф.7(СФ).35'!D79)</f>
        <v>0</v>
      </c>
      <c r="E79" s="325">
        <f>SUM('[1]Ф.7(СФ).1:Ф.7(СФ).35'!E79)</f>
        <v>0</v>
      </c>
      <c r="F79" s="325">
        <f>SUM('[1]Ф.7(СФ).1:Ф.7(СФ).35'!F79)</f>
        <v>0</v>
      </c>
      <c r="G79" s="325">
        <f>SUM('[1]Ф.7(СФ).1:Ф.7(СФ).35'!G79)</f>
        <v>0</v>
      </c>
      <c r="H79" s="325">
        <f>SUM('[1]Ф.7(СФ).1:Ф.7(СФ).35'!H79)</f>
        <v>0</v>
      </c>
      <c r="I79" s="325">
        <f>SUM('[1]Ф.7(СФ).1:Ф.7(СФ).35'!I79)</f>
        <v>0</v>
      </c>
      <c r="J79" s="325">
        <f>SUM('[1]Ф.7(СФ).1:Ф.7(СФ).35'!J79)</f>
        <v>0</v>
      </c>
      <c r="K79" s="325">
        <f>SUM('[1]Ф.7(СФ).1:Ф.7(СФ).35'!K79)</f>
        <v>0</v>
      </c>
      <c r="L79" s="325">
        <f>SUM('[1]Ф.7(СФ).1:Ф.7(СФ).35'!L79)</f>
        <v>0</v>
      </c>
      <c r="M79" s="325">
        <f>SUM('[1]Ф.7(СФ).1:Ф.7(СФ).35'!M79)</f>
        <v>0</v>
      </c>
    </row>
    <row r="80" spans="1:13" s="298" customFormat="1" ht="11.4" thickTop="1" thickBot="1" x14ac:dyDescent="0.25">
      <c r="A80" s="137" t="s">
        <v>213</v>
      </c>
      <c r="B80" s="135">
        <v>3220</v>
      </c>
      <c r="C80" s="135">
        <v>550</v>
      </c>
      <c r="D80" s="325">
        <f>SUM('[1]Ф.7(СФ).1:Ф.7(СФ).35'!D80)</f>
        <v>0</v>
      </c>
      <c r="E80" s="325">
        <f>SUM('[1]Ф.7(СФ).1:Ф.7(СФ).35'!E80)</f>
        <v>0</v>
      </c>
      <c r="F80" s="325">
        <f>SUM('[1]Ф.7(СФ).1:Ф.7(СФ).35'!F80)</f>
        <v>0</v>
      </c>
      <c r="G80" s="325">
        <f>SUM('[1]Ф.7(СФ).1:Ф.7(СФ).35'!G80)</f>
        <v>0</v>
      </c>
      <c r="H80" s="325">
        <f>SUM('[1]Ф.7(СФ).1:Ф.7(СФ).35'!H80)</f>
        <v>0</v>
      </c>
      <c r="I80" s="325">
        <f>SUM('[1]Ф.7(СФ).1:Ф.7(СФ).35'!I80)</f>
        <v>0</v>
      </c>
      <c r="J80" s="325">
        <f>SUM('[1]Ф.7(СФ).1:Ф.7(СФ).35'!J80)</f>
        <v>0</v>
      </c>
      <c r="K80" s="325">
        <f>SUM('[1]Ф.7(СФ).1:Ф.7(СФ).35'!K80)</f>
        <v>0</v>
      </c>
      <c r="L80" s="325">
        <f>SUM('[1]Ф.7(СФ).1:Ф.7(СФ).35'!L80)</f>
        <v>0</v>
      </c>
      <c r="M80" s="325">
        <f>SUM('[1]Ф.7(СФ).1:Ф.7(СФ).35'!M80)</f>
        <v>0</v>
      </c>
    </row>
    <row r="81" spans="1:13" s="298" customFormat="1" ht="12.75" customHeight="1" thickTop="1" thickBot="1" x14ac:dyDescent="0.25">
      <c r="A81" s="134" t="s">
        <v>214</v>
      </c>
      <c r="B81" s="135">
        <v>3230</v>
      </c>
      <c r="C81" s="135">
        <v>560</v>
      </c>
      <c r="D81" s="325">
        <f>SUM('[1]Ф.7(СФ).1:Ф.7(СФ).35'!D81)</f>
        <v>0</v>
      </c>
      <c r="E81" s="325">
        <f>SUM('[1]Ф.7(СФ).1:Ф.7(СФ).35'!E81)</f>
        <v>0</v>
      </c>
      <c r="F81" s="325">
        <f>SUM('[1]Ф.7(СФ).1:Ф.7(СФ).35'!F81)</f>
        <v>0</v>
      </c>
      <c r="G81" s="325">
        <f>SUM('[1]Ф.7(СФ).1:Ф.7(СФ).35'!G81)</f>
        <v>0</v>
      </c>
      <c r="H81" s="325">
        <f>SUM('[1]Ф.7(СФ).1:Ф.7(СФ).35'!H81)</f>
        <v>0</v>
      </c>
      <c r="I81" s="325">
        <f>SUM('[1]Ф.7(СФ).1:Ф.7(СФ).35'!I81)</f>
        <v>0</v>
      </c>
      <c r="J81" s="325">
        <f>SUM('[1]Ф.7(СФ).1:Ф.7(СФ).35'!J81)</f>
        <v>0</v>
      </c>
      <c r="K81" s="325">
        <f>SUM('[1]Ф.7(СФ).1:Ф.7(СФ).35'!K81)</f>
        <v>0</v>
      </c>
      <c r="L81" s="325">
        <f>SUM('[1]Ф.7(СФ).1:Ф.7(СФ).35'!L81)</f>
        <v>0</v>
      </c>
      <c r="M81" s="325">
        <f>SUM('[1]Ф.7(СФ).1:Ф.7(СФ).35'!M81)</f>
        <v>0</v>
      </c>
    </row>
    <row r="82" spans="1:13" s="298" customFormat="1" ht="11.4" thickTop="1" thickBot="1" x14ac:dyDescent="0.25">
      <c r="A82" s="134" t="s">
        <v>215</v>
      </c>
      <c r="B82" s="135">
        <v>3240</v>
      </c>
      <c r="C82" s="135">
        <v>570</v>
      </c>
      <c r="D82" s="325">
        <f>SUM('[1]Ф.7(СФ).1:Ф.7(СФ).35'!D82)</f>
        <v>0</v>
      </c>
      <c r="E82" s="325">
        <f>SUM('[1]Ф.7(СФ).1:Ф.7(СФ).35'!E82)</f>
        <v>0</v>
      </c>
      <c r="F82" s="325">
        <f>SUM('[1]Ф.7(СФ).1:Ф.7(СФ).35'!F82)</f>
        <v>0</v>
      </c>
      <c r="G82" s="325">
        <f>SUM('[1]Ф.7(СФ).1:Ф.7(СФ).35'!G82)</f>
        <v>0</v>
      </c>
      <c r="H82" s="325">
        <f>SUM('[1]Ф.7(СФ).1:Ф.7(СФ).35'!H82)</f>
        <v>0</v>
      </c>
      <c r="I82" s="325">
        <f>SUM('[1]Ф.7(СФ).1:Ф.7(СФ).35'!I82)</f>
        <v>0</v>
      </c>
      <c r="J82" s="325">
        <f>SUM('[1]Ф.7(СФ).1:Ф.7(СФ).35'!J82)</f>
        <v>0</v>
      </c>
      <c r="K82" s="325">
        <f>SUM('[1]Ф.7(СФ).1:Ф.7(СФ).35'!K82)</f>
        <v>0</v>
      </c>
      <c r="L82" s="325">
        <f>SUM('[1]Ф.7(СФ).1:Ф.7(СФ).35'!L82)</f>
        <v>0</v>
      </c>
      <c r="M82" s="325">
        <f>SUM('[1]Ф.7(СФ).1:Ф.7(СФ).35'!M82)</f>
        <v>0</v>
      </c>
    </row>
    <row r="83" spans="1:13" ht="8.25" hidden="1" customHeight="1" x14ac:dyDescent="0.25">
      <c r="A83" s="1"/>
      <c r="B83" s="1"/>
      <c r="C83" s="1"/>
      <c r="D83" s="1"/>
    </row>
    <row r="84" spans="1:13" ht="14.25" customHeight="1" thickTop="1" x14ac:dyDescent="0.25">
      <c r="A84" s="330" t="s">
        <v>286</v>
      </c>
      <c r="B84" s="331"/>
      <c r="C84" s="331"/>
      <c r="D84" s="331"/>
    </row>
    <row r="85" spans="1:13" x14ac:dyDescent="0.25">
      <c r="A85" s="332" t="str">
        <f>[1]ЗАПОЛНИТЬ!F30</f>
        <v xml:space="preserve">Керівник </v>
      </c>
      <c r="C85" s="332"/>
      <c r="D85" s="332"/>
      <c r="E85" s="332"/>
      <c r="F85" s="332"/>
      <c r="G85" s="333"/>
      <c r="H85" s="333"/>
      <c r="J85" s="334" t="str">
        <f>[1]ЗАПОЛНИТЬ!F26</f>
        <v>Л.О.Темченко</v>
      </c>
      <c r="K85" s="334"/>
      <c r="L85" s="334"/>
    </row>
    <row r="86" spans="1:13" x14ac:dyDescent="0.25">
      <c r="A86" s="332"/>
      <c r="C86" s="332"/>
      <c r="D86" s="332"/>
      <c r="E86" s="332"/>
      <c r="F86" s="332"/>
      <c r="G86" s="335" t="s">
        <v>115</v>
      </c>
      <c r="H86" s="335"/>
      <c r="J86" s="336" t="s">
        <v>116</v>
      </c>
      <c r="K86" s="336"/>
    </row>
    <row r="87" spans="1:13" x14ac:dyDescent="0.25">
      <c r="A87" s="332" t="str">
        <f>[1]ЗАПОЛНИТЬ!F31</f>
        <v>Головний бухгалтер</v>
      </c>
      <c r="C87" s="332"/>
      <c r="D87" s="332"/>
      <c r="E87" s="332"/>
      <c r="F87" s="332"/>
      <c r="G87" s="333"/>
      <c r="H87" s="333"/>
      <c r="J87" s="334" t="str">
        <f>[1]ЗАПОЛНИТЬ!F28</f>
        <v>А.М.Трусевич</v>
      </c>
      <c r="K87" s="334"/>
      <c r="L87" s="334"/>
    </row>
    <row r="88" spans="1:13" x14ac:dyDescent="0.25">
      <c r="A88" s="295" t="str">
        <f>[1]ЗАПОЛНИТЬ!C19</f>
        <v>"11" квітня 2016 року</v>
      </c>
      <c r="C88" s="332"/>
      <c r="D88" s="332"/>
      <c r="E88" s="332"/>
      <c r="F88" s="332"/>
      <c r="G88" s="335" t="s">
        <v>115</v>
      </c>
      <c r="H88" s="335"/>
      <c r="J88" s="336" t="s">
        <v>116</v>
      </c>
      <c r="K88" s="336"/>
      <c r="L88" s="337"/>
    </row>
    <row r="89" spans="1:13" x14ac:dyDescent="0.25">
      <c r="A89" s="298" t="s">
        <v>287</v>
      </c>
    </row>
  </sheetData>
  <mergeCells count="43">
    <mergeCell ref="G87:H87"/>
    <mergeCell ref="J87:L87"/>
    <mergeCell ref="G88:H88"/>
    <mergeCell ref="J88:K88"/>
    <mergeCell ref="K22:K24"/>
    <mergeCell ref="A84:D84"/>
    <mergeCell ref="G85:H85"/>
    <mergeCell ref="J85:L85"/>
    <mergeCell ref="G86:H86"/>
    <mergeCell ref="J86:K86"/>
    <mergeCell ref="E20:F20"/>
    <mergeCell ref="G20:G24"/>
    <mergeCell ref="H20:H24"/>
    <mergeCell ref="I20:K20"/>
    <mergeCell ref="L20:L24"/>
    <mergeCell ref="E21:E24"/>
    <mergeCell ref="F21:F24"/>
    <mergeCell ref="I21:I24"/>
    <mergeCell ref="J21:K21"/>
    <mergeCell ref="J22:J24"/>
    <mergeCell ref="A15:D15"/>
    <mergeCell ref="E15:M15"/>
    <mergeCell ref="A18:L18"/>
    <mergeCell ref="A19:A24"/>
    <mergeCell ref="B19:B24"/>
    <mergeCell ref="C19:C24"/>
    <mergeCell ref="D19:G19"/>
    <mergeCell ref="H19:L19"/>
    <mergeCell ref="M19:M24"/>
    <mergeCell ref="D20:D24"/>
    <mergeCell ref="B11:J11"/>
    <mergeCell ref="A12:D12"/>
    <mergeCell ref="F12:L12"/>
    <mergeCell ref="A13:D13"/>
    <mergeCell ref="F13:M13"/>
    <mergeCell ref="A14:D14"/>
    <mergeCell ref="F14:M14"/>
    <mergeCell ref="J1:M3"/>
    <mergeCell ref="A4:M4"/>
    <mergeCell ref="A5:G5"/>
    <mergeCell ref="A6:M6"/>
    <mergeCell ref="B9:J9"/>
    <mergeCell ref="B10:J10"/>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6640625" style="1" customWidth="1"/>
    <col min="2" max="2" width="4.6640625" style="1" customWidth="1"/>
    <col min="3" max="3" width="3.88671875" style="1" customWidth="1"/>
    <col min="4" max="4" width="7.5546875" style="1" customWidth="1"/>
    <col min="5" max="5" width="9.109375" style="1"/>
    <col min="6" max="6" width="8.109375" style="1" customWidth="1"/>
    <col min="7" max="7" width="7.44140625" style="1" customWidth="1"/>
    <col min="8" max="8" width="8.88671875" style="1" customWidth="1"/>
    <col min="9" max="9" width="8.5546875" style="1" customWidth="1"/>
    <col min="10" max="10" width="8.109375" style="1" customWidth="1"/>
    <col min="11" max="11" width="9.44140625" style="1" customWidth="1"/>
    <col min="12" max="12" width="6.6640625" style="1" customWidth="1"/>
    <col min="13" max="13" width="11.44140625" style="1" customWidth="1"/>
    <col min="14" max="256" width="9.109375" style="1"/>
    <col min="257" max="257" width="61.6640625" style="1" customWidth="1"/>
    <col min="258" max="258" width="4.6640625" style="1" customWidth="1"/>
    <col min="259" max="259" width="3.88671875" style="1" customWidth="1"/>
    <col min="260" max="260" width="7.5546875" style="1" customWidth="1"/>
    <col min="261" max="261" width="9.109375" style="1"/>
    <col min="262" max="262" width="8.109375" style="1" customWidth="1"/>
    <col min="263" max="263" width="7.44140625" style="1" customWidth="1"/>
    <col min="264" max="264" width="8.88671875" style="1" customWidth="1"/>
    <col min="265" max="265" width="8.5546875" style="1" customWidth="1"/>
    <col min="266" max="266" width="8.109375" style="1" customWidth="1"/>
    <col min="267" max="267" width="9.44140625" style="1" customWidth="1"/>
    <col min="268" max="268" width="6.6640625" style="1" customWidth="1"/>
    <col min="269" max="269" width="11.44140625" style="1" customWidth="1"/>
    <col min="270" max="512" width="9.109375" style="1"/>
    <col min="513" max="513" width="61.6640625" style="1" customWidth="1"/>
    <col min="514" max="514" width="4.6640625" style="1" customWidth="1"/>
    <col min="515" max="515" width="3.88671875" style="1" customWidth="1"/>
    <col min="516" max="516" width="7.5546875" style="1" customWidth="1"/>
    <col min="517" max="517" width="9.109375" style="1"/>
    <col min="518" max="518" width="8.109375" style="1" customWidth="1"/>
    <col min="519" max="519" width="7.44140625" style="1" customWidth="1"/>
    <col min="520" max="520" width="8.88671875" style="1" customWidth="1"/>
    <col min="521" max="521" width="8.5546875" style="1" customWidth="1"/>
    <col min="522" max="522" width="8.109375" style="1" customWidth="1"/>
    <col min="523" max="523" width="9.44140625" style="1" customWidth="1"/>
    <col min="524" max="524" width="6.6640625" style="1" customWidth="1"/>
    <col min="525" max="525" width="11.44140625" style="1" customWidth="1"/>
    <col min="526" max="768" width="9.109375" style="1"/>
    <col min="769" max="769" width="61.6640625" style="1" customWidth="1"/>
    <col min="770" max="770" width="4.6640625" style="1" customWidth="1"/>
    <col min="771" max="771" width="3.88671875" style="1" customWidth="1"/>
    <col min="772" max="772" width="7.5546875" style="1" customWidth="1"/>
    <col min="773" max="773" width="9.109375" style="1"/>
    <col min="774" max="774" width="8.109375" style="1" customWidth="1"/>
    <col min="775" max="775" width="7.44140625" style="1" customWidth="1"/>
    <col min="776" max="776" width="8.88671875" style="1" customWidth="1"/>
    <col min="777" max="777" width="8.5546875" style="1" customWidth="1"/>
    <col min="778" max="778" width="8.109375" style="1" customWidth="1"/>
    <col min="779" max="779" width="9.44140625" style="1" customWidth="1"/>
    <col min="780" max="780" width="6.6640625" style="1" customWidth="1"/>
    <col min="781" max="781" width="11.44140625" style="1" customWidth="1"/>
    <col min="782" max="1024" width="9.109375" style="1"/>
    <col min="1025" max="1025" width="61.6640625" style="1" customWidth="1"/>
    <col min="1026" max="1026" width="4.6640625" style="1" customWidth="1"/>
    <col min="1027" max="1027" width="3.88671875" style="1" customWidth="1"/>
    <col min="1028" max="1028" width="7.5546875" style="1" customWidth="1"/>
    <col min="1029" max="1029" width="9.109375" style="1"/>
    <col min="1030" max="1030" width="8.109375" style="1" customWidth="1"/>
    <col min="1031" max="1031" width="7.44140625" style="1" customWidth="1"/>
    <col min="1032" max="1032" width="8.88671875" style="1" customWidth="1"/>
    <col min="1033" max="1033" width="8.5546875" style="1" customWidth="1"/>
    <col min="1034" max="1034" width="8.109375" style="1" customWidth="1"/>
    <col min="1035" max="1035" width="9.44140625" style="1" customWidth="1"/>
    <col min="1036" max="1036" width="6.6640625" style="1" customWidth="1"/>
    <col min="1037" max="1037" width="11.44140625" style="1" customWidth="1"/>
    <col min="1038" max="1280" width="9.109375" style="1"/>
    <col min="1281" max="1281" width="61.6640625" style="1" customWidth="1"/>
    <col min="1282" max="1282" width="4.6640625" style="1" customWidth="1"/>
    <col min="1283" max="1283" width="3.88671875" style="1" customWidth="1"/>
    <col min="1284" max="1284" width="7.5546875" style="1" customWidth="1"/>
    <col min="1285" max="1285" width="9.109375" style="1"/>
    <col min="1286" max="1286" width="8.109375" style="1" customWidth="1"/>
    <col min="1287" max="1287" width="7.44140625" style="1" customWidth="1"/>
    <col min="1288" max="1288" width="8.88671875" style="1" customWidth="1"/>
    <col min="1289" max="1289" width="8.5546875" style="1" customWidth="1"/>
    <col min="1290" max="1290" width="8.109375" style="1" customWidth="1"/>
    <col min="1291" max="1291" width="9.44140625" style="1" customWidth="1"/>
    <col min="1292" max="1292" width="6.6640625" style="1" customWidth="1"/>
    <col min="1293" max="1293" width="11.44140625" style="1" customWidth="1"/>
    <col min="1294" max="1536" width="9.109375" style="1"/>
    <col min="1537" max="1537" width="61.6640625" style="1" customWidth="1"/>
    <col min="1538" max="1538" width="4.6640625" style="1" customWidth="1"/>
    <col min="1539" max="1539" width="3.88671875" style="1" customWidth="1"/>
    <col min="1540" max="1540" width="7.5546875" style="1" customWidth="1"/>
    <col min="1541" max="1541" width="9.109375" style="1"/>
    <col min="1542" max="1542" width="8.109375" style="1" customWidth="1"/>
    <col min="1543" max="1543" width="7.44140625" style="1" customWidth="1"/>
    <col min="1544" max="1544" width="8.88671875" style="1" customWidth="1"/>
    <col min="1545" max="1545" width="8.5546875" style="1" customWidth="1"/>
    <col min="1546" max="1546" width="8.109375" style="1" customWidth="1"/>
    <col min="1547" max="1547" width="9.44140625" style="1" customWidth="1"/>
    <col min="1548" max="1548" width="6.6640625" style="1" customWidth="1"/>
    <col min="1549" max="1549" width="11.44140625" style="1" customWidth="1"/>
    <col min="1550" max="1792" width="9.109375" style="1"/>
    <col min="1793" max="1793" width="61.6640625" style="1" customWidth="1"/>
    <col min="1794" max="1794" width="4.6640625" style="1" customWidth="1"/>
    <col min="1795" max="1795" width="3.88671875" style="1" customWidth="1"/>
    <col min="1796" max="1796" width="7.5546875" style="1" customWidth="1"/>
    <col min="1797" max="1797" width="9.109375" style="1"/>
    <col min="1798" max="1798" width="8.109375" style="1" customWidth="1"/>
    <col min="1799" max="1799" width="7.44140625" style="1" customWidth="1"/>
    <col min="1800" max="1800" width="8.88671875" style="1" customWidth="1"/>
    <col min="1801" max="1801" width="8.5546875" style="1" customWidth="1"/>
    <col min="1802" max="1802" width="8.109375" style="1" customWidth="1"/>
    <col min="1803" max="1803" width="9.44140625" style="1" customWidth="1"/>
    <col min="1804" max="1804" width="6.6640625" style="1" customWidth="1"/>
    <col min="1805" max="1805" width="11.44140625" style="1" customWidth="1"/>
    <col min="1806" max="2048" width="9.109375" style="1"/>
    <col min="2049" max="2049" width="61.6640625" style="1" customWidth="1"/>
    <col min="2050" max="2050" width="4.6640625" style="1" customWidth="1"/>
    <col min="2051" max="2051" width="3.88671875" style="1" customWidth="1"/>
    <col min="2052" max="2052" width="7.5546875" style="1" customWidth="1"/>
    <col min="2053" max="2053" width="9.109375" style="1"/>
    <col min="2054" max="2054" width="8.109375" style="1" customWidth="1"/>
    <col min="2055" max="2055" width="7.44140625" style="1" customWidth="1"/>
    <col min="2056" max="2056" width="8.88671875" style="1" customWidth="1"/>
    <col min="2057" max="2057" width="8.5546875" style="1" customWidth="1"/>
    <col min="2058" max="2058" width="8.109375" style="1" customWidth="1"/>
    <col min="2059" max="2059" width="9.44140625" style="1" customWidth="1"/>
    <col min="2060" max="2060" width="6.6640625" style="1" customWidth="1"/>
    <col min="2061" max="2061" width="11.44140625" style="1" customWidth="1"/>
    <col min="2062" max="2304" width="9.109375" style="1"/>
    <col min="2305" max="2305" width="61.6640625" style="1" customWidth="1"/>
    <col min="2306" max="2306" width="4.6640625" style="1" customWidth="1"/>
    <col min="2307" max="2307" width="3.88671875" style="1" customWidth="1"/>
    <col min="2308" max="2308" width="7.5546875" style="1" customWidth="1"/>
    <col min="2309" max="2309" width="9.109375" style="1"/>
    <col min="2310" max="2310" width="8.109375" style="1" customWidth="1"/>
    <col min="2311" max="2311" width="7.44140625" style="1" customWidth="1"/>
    <col min="2312" max="2312" width="8.88671875" style="1" customWidth="1"/>
    <col min="2313" max="2313" width="8.5546875" style="1" customWidth="1"/>
    <col min="2314" max="2314" width="8.109375" style="1" customWidth="1"/>
    <col min="2315" max="2315" width="9.44140625" style="1" customWidth="1"/>
    <col min="2316" max="2316" width="6.6640625" style="1" customWidth="1"/>
    <col min="2317" max="2317" width="11.44140625" style="1" customWidth="1"/>
    <col min="2318" max="2560" width="9.109375" style="1"/>
    <col min="2561" max="2561" width="61.6640625" style="1" customWidth="1"/>
    <col min="2562" max="2562" width="4.6640625" style="1" customWidth="1"/>
    <col min="2563" max="2563" width="3.88671875" style="1" customWidth="1"/>
    <col min="2564" max="2564" width="7.5546875" style="1" customWidth="1"/>
    <col min="2565" max="2565" width="9.109375" style="1"/>
    <col min="2566" max="2566" width="8.109375" style="1" customWidth="1"/>
    <col min="2567" max="2567" width="7.44140625" style="1" customWidth="1"/>
    <col min="2568" max="2568" width="8.88671875" style="1" customWidth="1"/>
    <col min="2569" max="2569" width="8.5546875" style="1" customWidth="1"/>
    <col min="2570" max="2570" width="8.109375" style="1" customWidth="1"/>
    <col min="2571" max="2571" width="9.44140625" style="1" customWidth="1"/>
    <col min="2572" max="2572" width="6.6640625" style="1" customWidth="1"/>
    <col min="2573" max="2573" width="11.44140625" style="1" customWidth="1"/>
    <col min="2574" max="2816" width="9.109375" style="1"/>
    <col min="2817" max="2817" width="61.6640625" style="1" customWidth="1"/>
    <col min="2818" max="2818" width="4.6640625" style="1" customWidth="1"/>
    <col min="2819" max="2819" width="3.88671875" style="1" customWidth="1"/>
    <col min="2820" max="2820" width="7.5546875" style="1" customWidth="1"/>
    <col min="2821" max="2821" width="9.109375" style="1"/>
    <col min="2822" max="2822" width="8.109375" style="1" customWidth="1"/>
    <col min="2823" max="2823" width="7.44140625" style="1" customWidth="1"/>
    <col min="2824" max="2824" width="8.88671875" style="1" customWidth="1"/>
    <col min="2825" max="2825" width="8.5546875" style="1" customWidth="1"/>
    <col min="2826" max="2826" width="8.109375" style="1" customWidth="1"/>
    <col min="2827" max="2827" width="9.44140625" style="1" customWidth="1"/>
    <col min="2828" max="2828" width="6.6640625" style="1" customWidth="1"/>
    <col min="2829" max="2829" width="11.44140625" style="1" customWidth="1"/>
    <col min="2830" max="3072" width="9.109375" style="1"/>
    <col min="3073" max="3073" width="61.6640625" style="1" customWidth="1"/>
    <col min="3074" max="3074" width="4.6640625" style="1" customWidth="1"/>
    <col min="3075" max="3075" width="3.88671875" style="1" customWidth="1"/>
    <col min="3076" max="3076" width="7.5546875" style="1" customWidth="1"/>
    <col min="3077" max="3077" width="9.109375" style="1"/>
    <col min="3078" max="3078" width="8.109375" style="1" customWidth="1"/>
    <col min="3079" max="3079" width="7.44140625" style="1" customWidth="1"/>
    <col min="3080" max="3080" width="8.88671875" style="1" customWidth="1"/>
    <col min="3081" max="3081" width="8.5546875" style="1" customWidth="1"/>
    <col min="3082" max="3082" width="8.109375" style="1" customWidth="1"/>
    <col min="3083" max="3083" width="9.44140625" style="1" customWidth="1"/>
    <col min="3084" max="3084" width="6.6640625" style="1" customWidth="1"/>
    <col min="3085" max="3085" width="11.44140625" style="1" customWidth="1"/>
    <col min="3086" max="3328" width="9.109375" style="1"/>
    <col min="3329" max="3329" width="61.6640625" style="1" customWidth="1"/>
    <col min="3330" max="3330" width="4.6640625" style="1" customWidth="1"/>
    <col min="3331" max="3331" width="3.88671875" style="1" customWidth="1"/>
    <col min="3332" max="3332" width="7.5546875" style="1" customWidth="1"/>
    <col min="3333" max="3333" width="9.109375" style="1"/>
    <col min="3334" max="3334" width="8.109375" style="1" customWidth="1"/>
    <col min="3335" max="3335" width="7.44140625" style="1" customWidth="1"/>
    <col min="3336" max="3336" width="8.88671875" style="1" customWidth="1"/>
    <col min="3337" max="3337" width="8.5546875" style="1" customWidth="1"/>
    <col min="3338" max="3338" width="8.109375" style="1" customWidth="1"/>
    <col min="3339" max="3339" width="9.44140625" style="1" customWidth="1"/>
    <col min="3340" max="3340" width="6.6640625" style="1" customWidth="1"/>
    <col min="3341" max="3341" width="11.44140625" style="1" customWidth="1"/>
    <col min="3342" max="3584" width="9.109375" style="1"/>
    <col min="3585" max="3585" width="61.6640625" style="1" customWidth="1"/>
    <col min="3586" max="3586" width="4.6640625" style="1" customWidth="1"/>
    <col min="3587" max="3587" width="3.88671875" style="1" customWidth="1"/>
    <col min="3588" max="3588" width="7.5546875" style="1" customWidth="1"/>
    <col min="3589" max="3589" width="9.109375" style="1"/>
    <col min="3590" max="3590" width="8.109375" style="1" customWidth="1"/>
    <col min="3591" max="3591" width="7.44140625" style="1" customWidth="1"/>
    <col min="3592" max="3592" width="8.88671875" style="1" customWidth="1"/>
    <col min="3593" max="3593" width="8.5546875" style="1" customWidth="1"/>
    <col min="3594" max="3594" width="8.109375" style="1" customWidth="1"/>
    <col min="3595" max="3595" width="9.44140625" style="1" customWidth="1"/>
    <col min="3596" max="3596" width="6.6640625" style="1" customWidth="1"/>
    <col min="3597" max="3597" width="11.44140625" style="1" customWidth="1"/>
    <col min="3598" max="3840" width="9.109375" style="1"/>
    <col min="3841" max="3841" width="61.6640625" style="1" customWidth="1"/>
    <col min="3842" max="3842" width="4.6640625" style="1" customWidth="1"/>
    <col min="3843" max="3843" width="3.88671875" style="1" customWidth="1"/>
    <col min="3844" max="3844" width="7.5546875" style="1" customWidth="1"/>
    <col min="3845" max="3845" width="9.109375" style="1"/>
    <col min="3846" max="3846" width="8.109375" style="1" customWidth="1"/>
    <col min="3847" max="3847" width="7.44140625" style="1" customWidth="1"/>
    <col min="3848" max="3848" width="8.88671875" style="1" customWidth="1"/>
    <col min="3849" max="3849" width="8.5546875" style="1" customWidth="1"/>
    <col min="3850" max="3850" width="8.109375" style="1" customWidth="1"/>
    <col min="3851" max="3851" width="9.44140625" style="1" customWidth="1"/>
    <col min="3852" max="3852" width="6.6640625" style="1" customWidth="1"/>
    <col min="3853" max="3853" width="11.44140625" style="1" customWidth="1"/>
    <col min="3854" max="4096" width="9.109375" style="1"/>
    <col min="4097" max="4097" width="61.6640625" style="1" customWidth="1"/>
    <col min="4098" max="4098" width="4.6640625" style="1" customWidth="1"/>
    <col min="4099" max="4099" width="3.88671875" style="1" customWidth="1"/>
    <col min="4100" max="4100" width="7.5546875" style="1" customWidth="1"/>
    <col min="4101" max="4101" width="9.109375" style="1"/>
    <col min="4102" max="4102" width="8.109375" style="1" customWidth="1"/>
    <col min="4103" max="4103" width="7.44140625" style="1" customWidth="1"/>
    <col min="4104" max="4104" width="8.88671875" style="1" customWidth="1"/>
    <col min="4105" max="4105" width="8.5546875" style="1" customWidth="1"/>
    <col min="4106" max="4106" width="8.109375" style="1" customWidth="1"/>
    <col min="4107" max="4107" width="9.44140625" style="1" customWidth="1"/>
    <col min="4108" max="4108" width="6.6640625" style="1" customWidth="1"/>
    <col min="4109" max="4109" width="11.44140625" style="1" customWidth="1"/>
    <col min="4110" max="4352" width="9.109375" style="1"/>
    <col min="4353" max="4353" width="61.6640625" style="1" customWidth="1"/>
    <col min="4354" max="4354" width="4.6640625" style="1" customWidth="1"/>
    <col min="4355" max="4355" width="3.88671875" style="1" customWidth="1"/>
    <col min="4356" max="4356" width="7.5546875" style="1" customWidth="1"/>
    <col min="4357" max="4357" width="9.109375" style="1"/>
    <col min="4358" max="4358" width="8.109375" style="1" customWidth="1"/>
    <col min="4359" max="4359" width="7.44140625" style="1" customWidth="1"/>
    <col min="4360" max="4360" width="8.88671875" style="1" customWidth="1"/>
    <col min="4361" max="4361" width="8.5546875" style="1" customWidth="1"/>
    <col min="4362" max="4362" width="8.109375" style="1" customWidth="1"/>
    <col min="4363" max="4363" width="9.44140625" style="1" customWidth="1"/>
    <col min="4364" max="4364" width="6.6640625" style="1" customWidth="1"/>
    <col min="4365" max="4365" width="11.44140625" style="1" customWidth="1"/>
    <col min="4366" max="4608" width="9.109375" style="1"/>
    <col min="4609" max="4609" width="61.6640625" style="1" customWidth="1"/>
    <col min="4610" max="4610" width="4.6640625" style="1" customWidth="1"/>
    <col min="4611" max="4611" width="3.88671875" style="1" customWidth="1"/>
    <col min="4612" max="4612" width="7.5546875" style="1" customWidth="1"/>
    <col min="4613" max="4613" width="9.109375" style="1"/>
    <col min="4614" max="4614" width="8.109375" style="1" customWidth="1"/>
    <col min="4615" max="4615" width="7.44140625" style="1" customWidth="1"/>
    <col min="4616" max="4616" width="8.88671875" style="1" customWidth="1"/>
    <col min="4617" max="4617" width="8.5546875" style="1" customWidth="1"/>
    <col min="4618" max="4618" width="8.109375" style="1" customWidth="1"/>
    <col min="4619" max="4619" width="9.44140625" style="1" customWidth="1"/>
    <col min="4620" max="4620" width="6.6640625" style="1" customWidth="1"/>
    <col min="4621" max="4621" width="11.44140625" style="1" customWidth="1"/>
    <col min="4622" max="4864" width="9.109375" style="1"/>
    <col min="4865" max="4865" width="61.6640625" style="1" customWidth="1"/>
    <col min="4866" max="4866" width="4.6640625" style="1" customWidth="1"/>
    <col min="4867" max="4867" width="3.88671875" style="1" customWidth="1"/>
    <col min="4868" max="4868" width="7.5546875" style="1" customWidth="1"/>
    <col min="4869" max="4869" width="9.109375" style="1"/>
    <col min="4870" max="4870" width="8.109375" style="1" customWidth="1"/>
    <col min="4871" max="4871" width="7.44140625" style="1" customWidth="1"/>
    <col min="4872" max="4872" width="8.88671875" style="1" customWidth="1"/>
    <col min="4873" max="4873" width="8.5546875" style="1" customWidth="1"/>
    <col min="4874" max="4874" width="8.109375" style="1" customWidth="1"/>
    <col min="4875" max="4875" width="9.44140625" style="1" customWidth="1"/>
    <col min="4876" max="4876" width="6.6640625" style="1" customWidth="1"/>
    <col min="4877" max="4877" width="11.44140625" style="1" customWidth="1"/>
    <col min="4878" max="5120" width="9.109375" style="1"/>
    <col min="5121" max="5121" width="61.6640625" style="1" customWidth="1"/>
    <col min="5122" max="5122" width="4.6640625" style="1" customWidth="1"/>
    <col min="5123" max="5123" width="3.88671875" style="1" customWidth="1"/>
    <col min="5124" max="5124" width="7.5546875" style="1" customWidth="1"/>
    <col min="5125" max="5125" width="9.109375" style="1"/>
    <col min="5126" max="5126" width="8.109375" style="1" customWidth="1"/>
    <col min="5127" max="5127" width="7.44140625" style="1" customWidth="1"/>
    <col min="5128" max="5128" width="8.88671875" style="1" customWidth="1"/>
    <col min="5129" max="5129" width="8.5546875" style="1" customWidth="1"/>
    <col min="5130" max="5130" width="8.109375" style="1" customWidth="1"/>
    <col min="5131" max="5131" width="9.44140625" style="1" customWidth="1"/>
    <col min="5132" max="5132" width="6.6640625" style="1" customWidth="1"/>
    <col min="5133" max="5133" width="11.44140625" style="1" customWidth="1"/>
    <col min="5134" max="5376" width="9.109375" style="1"/>
    <col min="5377" max="5377" width="61.6640625" style="1" customWidth="1"/>
    <col min="5378" max="5378" width="4.6640625" style="1" customWidth="1"/>
    <col min="5379" max="5379" width="3.88671875" style="1" customWidth="1"/>
    <col min="5380" max="5380" width="7.5546875" style="1" customWidth="1"/>
    <col min="5381" max="5381" width="9.109375" style="1"/>
    <col min="5382" max="5382" width="8.109375" style="1" customWidth="1"/>
    <col min="5383" max="5383" width="7.44140625" style="1" customWidth="1"/>
    <col min="5384" max="5384" width="8.88671875" style="1" customWidth="1"/>
    <col min="5385" max="5385" width="8.5546875" style="1" customWidth="1"/>
    <col min="5386" max="5386" width="8.109375" style="1" customWidth="1"/>
    <col min="5387" max="5387" width="9.44140625" style="1" customWidth="1"/>
    <col min="5388" max="5388" width="6.6640625" style="1" customWidth="1"/>
    <col min="5389" max="5389" width="11.44140625" style="1" customWidth="1"/>
    <col min="5390" max="5632" width="9.109375" style="1"/>
    <col min="5633" max="5633" width="61.6640625" style="1" customWidth="1"/>
    <col min="5634" max="5634" width="4.6640625" style="1" customWidth="1"/>
    <col min="5635" max="5635" width="3.88671875" style="1" customWidth="1"/>
    <col min="5636" max="5636" width="7.5546875" style="1" customWidth="1"/>
    <col min="5637" max="5637" width="9.109375" style="1"/>
    <col min="5638" max="5638" width="8.109375" style="1" customWidth="1"/>
    <col min="5639" max="5639" width="7.44140625" style="1" customWidth="1"/>
    <col min="5640" max="5640" width="8.88671875" style="1" customWidth="1"/>
    <col min="5641" max="5641" width="8.5546875" style="1" customWidth="1"/>
    <col min="5642" max="5642" width="8.109375" style="1" customWidth="1"/>
    <col min="5643" max="5643" width="9.44140625" style="1" customWidth="1"/>
    <col min="5644" max="5644" width="6.6640625" style="1" customWidth="1"/>
    <col min="5645" max="5645" width="11.44140625" style="1" customWidth="1"/>
    <col min="5646" max="5888" width="9.109375" style="1"/>
    <col min="5889" max="5889" width="61.6640625" style="1" customWidth="1"/>
    <col min="5890" max="5890" width="4.6640625" style="1" customWidth="1"/>
    <col min="5891" max="5891" width="3.88671875" style="1" customWidth="1"/>
    <col min="5892" max="5892" width="7.5546875" style="1" customWidth="1"/>
    <col min="5893" max="5893" width="9.109375" style="1"/>
    <col min="5894" max="5894" width="8.109375" style="1" customWidth="1"/>
    <col min="5895" max="5895" width="7.44140625" style="1" customWidth="1"/>
    <col min="5896" max="5896" width="8.88671875" style="1" customWidth="1"/>
    <col min="5897" max="5897" width="8.5546875" style="1" customWidth="1"/>
    <col min="5898" max="5898" width="8.109375" style="1" customWidth="1"/>
    <col min="5899" max="5899" width="9.44140625" style="1" customWidth="1"/>
    <col min="5900" max="5900" width="6.6640625" style="1" customWidth="1"/>
    <col min="5901" max="5901" width="11.44140625" style="1" customWidth="1"/>
    <col min="5902" max="6144" width="9.109375" style="1"/>
    <col min="6145" max="6145" width="61.6640625" style="1" customWidth="1"/>
    <col min="6146" max="6146" width="4.6640625" style="1" customWidth="1"/>
    <col min="6147" max="6147" width="3.88671875" style="1" customWidth="1"/>
    <col min="6148" max="6148" width="7.5546875" style="1" customWidth="1"/>
    <col min="6149" max="6149" width="9.109375" style="1"/>
    <col min="6150" max="6150" width="8.109375" style="1" customWidth="1"/>
    <col min="6151" max="6151" width="7.44140625" style="1" customWidth="1"/>
    <col min="6152" max="6152" width="8.88671875" style="1" customWidth="1"/>
    <col min="6153" max="6153" width="8.5546875" style="1" customWidth="1"/>
    <col min="6154" max="6154" width="8.109375" style="1" customWidth="1"/>
    <col min="6155" max="6155" width="9.44140625" style="1" customWidth="1"/>
    <col min="6156" max="6156" width="6.6640625" style="1" customWidth="1"/>
    <col min="6157" max="6157" width="11.44140625" style="1" customWidth="1"/>
    <col min="6158" max="6400" width="9.109375" style="1"/>
    <col min="6401" max="6401" width="61.6640625" style="1" customWidth="1"/>
    <col min="6402" max="6402" width="4.6640625" style="1" customWidth="1"/>
    <col min="6403" max="6403" width="3.88671875" style="1" customWidth="1"/>
    <col min="6404" max="6404" width="7.5546875" style="1" customWidth="1"/>
    <col min="6405" max="6405" width="9.109375" style="1"/>
    <col min="6406" max="6406" width="8.109375" style="1" customWidth="1"/>
    <col min="6407" max="6407" width="7.44140625" style="1" customWidth="1"/>
    <col min="6408" max="6408" width="8.88671875" style="1" customWidth="1"/>
    <col min="6409" max="6409" width="8.5546875" style="1" customWidth="1"/>
    <col min="6410" max="6410" width="8.109375" style="1" customWidth="1"/>
    <col min="6411" max="6411" width="9.44140625" style="1" customWidth="1"/>
    <col min="6412" max="6412" width="6.6640625" style="1" customWidth="1"/>
    <col min="6413" max="6413" width="11.44140625" style="1" customWidth="1"/>
    <col min="6414" max="6656" width="9.109375" style="1"/>
    <col min="6657" max="6657" width="61.6640625" style="1" customWidth="1"/>
    <col min="6658" max="6658" width="4.6640625" style="1" customWidth="1"/>
    <col min="6659" max="6659" width="3.88671875" style="1" customWidth="1"/>
    <col min="6660" max="6660" width="7.5546875" style="1" customWidth="1"/>
    <col min="6661" max="6661" width="9.109375" style="1"/>
    <col min="6662" max="6662" width="8.109375" style="1" customWidth="1"/>
    <col min="6663" max="6663" width="7.44140625" style="1" customWidth="1"/>
    <col min="6664" max="6664" width="8.88671875" style="1" customWidth="1"/>
    <col min="6665" max="6665" width="8.5546875" style="1" customWidth="1"/>
    <col min="6666" max="6666" width="8.109375" style="1" customWidth="1"/>
    <col min="6667" max="6667" width="9.44140625" style="1" customWidth="1"/>
    <col min="6668" max="6668" width="6.6640625" style="1" customWidth="1"/>
    <col min="6669" max="6669" width="11.44140625" style="1" customWidth="1"/>
    <col min="6670" max="6912" width="9.109375" style="1"/>
    <col min="6913" max="6913" width="61.6640625" style="1" customWidth="1"/>
    <col min="6914" max="6914" width="4.6640625" style="1" customWidth="1"/>
    <col min="6915" max="6915" width="3.88671875" style="1" customWidth="1"/>
    <col min="6916" max="6916" width="7.5546875" style="1" customWidth="1"/>
    <col min="6917" max="6917" width="9.109375" style="1"/>
    <col min="6918" max="6918" width="8.109375" style="1" customWidth="1"/>
    <col min="6919" max="6919" width="7.44140625" style="1" customWidth="1"/>
    <col min="6920" max="6920" width="8.88671875" style="1" customWidth="1"/>
    <col min="6921" max="6921" width="8.5546875" style="1" customWidth="1"/>
    <col min="6922" max="6922" width="8.109375" style="1" customWidth="1"/>
    <col min="6923" max="6923" width="9.44140625" style="1" customWidth="1"/>
    <col min="6924" max="6924" width="6.6640625" style="1" customWidth="1"/>
    <col min="6925" max="6925" width="11.44140625" style="1" customWidth="1"/>
    <col min="6926" max="7168" width="9.109375" style="1"/>
    <col min="7169" max="7169" width="61.6640625" style="1" customWidth="1"/>
    <col min="7170" max="7170" width="4.6640625" style="1" customWidth="1"/>
    <col min="7171" max="7171" width="3.88671875" style="1" customWidth="1"/>
    <col min="7172" max="7172" width="7.5546875" style="1" customWidth="1"/>
    <col min="7173" max="7173" width="9.109375" style="1"/>
    <col min="7174" max="7174" width="8.109375" style="1" customWidth="1"/>
    <col min="7175" max="7175" width="7.44140625" style="1" customWidth="1"/>
    <col min="7176" max="7176" width="8.88671875" style="1" customWidth="1"/>
    <col min="7177" max="7177" width="8.5546875" style="1" customWidth="1"/>
    <col min="7178" max="7178" width="8.109375" style="1" customWidth="1"/>
    <col min="7179" max="7179" width="9.44140625" style="1" customWidth="1"/>
    <col min="7180" max="7180" width="6.6640625" style="1" customWidth="1"/>
    <col min="7181" max="7181" width="11.44140625" style="1" customWidth="1"/>
    <col min="7182" max="7424" width="9.109375" style="1"/>
    <col min="7425" max="7425" width="61.6640625" style="1" customWidth="1"/>
    <col min="7426" max="7426" width="4.6640625" style="1" customWidth="1"/>
    <col min="7427" max="7427" width="3.88671875" style="1" customWidth="1"/>
    <col min="7428" max="7428" width="7.5546875" style="1" customWidth="1"/>
    <col min="7429" max="7429" width="9.109375" style="1"/>
    <col min="7430" max="7430" width="8.109375" style="1" customWidth="1"/>
    <col min="7431" max="7431" width="7.44140625" style="1" customWidth="1"/>
    <col min="7432" max="7432" width="8.88671875" style="1" customWidth="1"/>
    <col min="7433" max="7433" width="8.5546875" style="1" customWidth="1"/>
    <col min="7434" max="7434" width="8.109375" style="1" customWidth="1"/>
    <col min="7435" max="7435" width="9.44140625" style="1" customWidth="1"/>
    <col min="7436" max="7436" width="6.6640625" style="1" customWidth="1"/>
    <col min="7437" max="7437" width="11.44140625" style="1" customWidth="1"/>
    <col min="7438" max="7680" width="9.109375" style="1"/>
    <col min="7681" max="7681" width="61.6640625" style="1" customWidth="1"/>
    <col min="7682" max="7682" width="4.6640625" style="1" customWidth="1"/>
    <col min="7683" max="7683" width="3.88671875" style="1" customWidth="1"/>
    <col min="7684" max="7684" width="7.5546875" style="1" customWidth="1"/>
    <col min="7685" max="7685" width="9.109375" style="1"/>
    <col min="7686" max="7686" width="8.109375" style="1" customWidth="1"/>
    <col min="7687" max="7687" width="7.44140625" style="1" customWidth="1"/>
    <col min="7688" max="7688" width="8.88671875" style="1" customWidth="1"/>
    <col min="7689" max="7689" width="8.5546875" style="1" customWidth="1"/>
    <col min="7690" max="7690" width="8.109375" style="1" customWidth="1"/>
    <col min="7691" max="7691" width="9.44140625" style="1" customWidth="1"/>
    <col min="7692" max="7692" width="6.6640625" style="1" customWidth="1"/>
    <col min="7693" max="7693" width="11.44140625" style="1" customWidth="1"/>
    <col min="7694" max="7936" width="9.109375" style="1"/>
    <col min="7937" max="7937" width="61.6640625" style="1" customWidth="1"/>
    <col min="7938" max="7938" width="4.6640625" style="1" customWidth="1"/>
    <col min="7939" max="7939" width="3.88671875" style="1" customWidth="1"/>
    <col min="7940" max="7940" width="7.5546875" style="1" customWidth="1"/>
    <col min="7941" max="7941" width="9.109375" style="1"/>
    <col min="7942" max="7942" width="8.109375" style="1" customWidth="1"/>
    <col min="7943" max="7943" width="7.44140625" style="1" customWidth="1"/>
    <col min="7944" max="7944" width="8.88671875" style="1" customWidth="1"/>
    <col min="7945" max="7945" width="8.5546875" style="1" customWidth="1"/>
    <col min="7946" max="7946" width="8.109375" style="1" customWidth="1"/>
    <col min="7947" max="7947" width="9.44140625" style="1" customWidth="1"/>
    <col min="7948" max="7948" width="6.6640625" style="1" customWidth="1"/>
    <col min="7949" max="7949" width="11.44140625" style="1" customWidth="1"/>
    <col min="7950" max="8192" width="9.109375" style="1"/>
    <col min="8193" max="8193" width="61.6640625" style="1" customWidth="1"/>
    <col min="8194" max="8194" width="4.6640625" style="1" customWidth="1"/>
    <col min="8195" max="8195" width="3.88671875" style="1" customWidth="1"/>
    <col min="8196" max="8196" width="7.5546875" style="1" customWidth="1"/>
    <col min="8197" max="8197" width="9.109375" style="1"/>
    <col min="8198" max="8198" width="8.109375" style="1" customWidth="1"/>
    <col min="8199" max="8199" width="7.44140625" style="1" customWidth="1"/>
    <col min="8200" max="8200" width="8.88671875" style="1" customWidth="1"/>
    <col min="8201" max="8201" width="8.5546875" style="1" customWidth="1"/>
    <col min="8202" max="8202" width="8.109375" style="1" customWidth="1"/>
    <col min="8203" max="8203" width="9.44140625" style="1" customWidth="1"/>
    <col min="8204" max="8204" width="6.6640625" style="1" customWidth="1"/>
    <col min="8205" max="8205" width="11.44140625" style="1" customWidth="1"/>
    <col min="8206" max="8448" width="9.109375" style="1"/>
    <col min="8449" max="8449" width="61.6640625" style="1" customWidth="1"/>
    <col min="8450" max="8450" width="4.6640625" style="1" customWidth="1"/>
    <col min="8451" max="8451" width="3.88671875" style="1" customWidth="1"/>
    <col min="8452" max="8452" width="7.5546875" style="1" customWidth="1"/>
    <col min="8453" max="8453" width="9.109375" style="1"/>
    <col min="8454" max="8454" width="8.109375" style="1" customWidth="1"/>
    <col min="8455" max="8455" width="7.44140625" style="1" customWidth="1"/>
    <col min="8456" max="8456" width="8.88671875" style="1" customWidth="1"/>
    <col min="8457" max="8457" width="8.5546875" style="1" customWidth="1"/>
    <col min="8458" max="8458" width="8.109375" style="1" customWidth="1"/>
    <col min="8459" max="8459" width="9.44140625" style="1" customWidth="1"/>
    <col min="8460" max="8460" width="6.6640625" style="1" customWidth="1"/>
    <col min="8461" max="8461" width="11.44140625" style="1" customWidth="1"/>
    <col min="8462" max="8704" width="9.109375" style="1"/>
    <col min="8705" max="8705" width="61.6640625" style="1" customWidth="1"/>
    <col min="8706" max="8706" width="4.6640625" style="1" customWidth="1"/>
    <col min="8707" max="8707" width="3.88671875" style="1" customWidth="1"/>
    <col min="8708" max="8708" width="7.5546875" style="1" customWidth="1"/>
    <col min="8709" max="8709" width="9.109375" style="1"/>
    <col min="8710" max="8710" width="8.109375" style="1" customWidth="1"/>
    <col min="8711" max="8711" width="7.44140625" style="1" customWidth="1"/>
    <col min="8712" max="8712" width="8.88671875" style="1" customWidth="1"/>
    <col min="8713" max="8713" width="8.5546875" style="1" customWidth="1"/>
    <col min="8714" max="8714" width="8.109375" style="1" customWidth="1"/>
    <col min="8715" max="8715" width="9.44140625" style="1" customWidth="1"/>
    <col min="8716" max="8716" width="6.6640625" style="1" customWidth="1"/>
    <col min="8717" max="8717" width="11.44140625" style="1" customWidth="1"/>
    <col min="8718" max="8960" width="9.109375" style="1"/>
    <col min="8961" max="8961" width="61.6640625" style="1" customWidth="1"/>
    <col min="8962" max="8962" width="4.6640625" style="1" customWidth="1"/>
    <col min="8963" max="8963" width="3.88671875" style="1" customWidth="1"/>
    <col min="8964" max="8964" width="7.5546875" style="1" customWidth="1"/>
    <col min="8965" max="8965" width="9.109375" style="1"/>
    <col min="8966" max="8966" width="8.109375" style="1" customWidth="1"/>
    <col min="8967" max="8967" width="7.44140625" style="1" customWidth="1"/>
    <col min="8968" max="8968" width="8.88671875" style="1" customWidth="1"/>
    <col min="8969" max="8969" width="8.5546875" style="1" customWidth="1"/>
    <col min="8970" max="8970" width="8.109375" style="1" customWidth="1"/>
    <col min="8971" max="8971" width="9.44140625" style="1" customWidth="1"/>
    <col min="8972" max="8972" width="6.6640625" style="1" customWidth="1"/>
    <col min="8973" max="8973" width="11.44140625" style="1" customWidth="1"/>
    <col min="8974" max="9216" width="9.109375" style="1"/>
    <col min="9217" max="9217" width="61.6640625" style="1" customWidth="1"/>
    <col min="9218" max="9218" width="4.6640625" style="1" customWidth="1"/>
    <col min="9219" max="9219" width="3.88671875" style="1" customWidth="1"/>
    <col min="9220" max="9220" width="7.5546875" style="1" customWidth="1"/>
    <col min="9221" max="9221" width="9.109375" style="1"/>
    <col min="9222" max="9222" width="8.109375" style="1" customWidth="1"/>
    <col min="9223" max="9223" width="7.44140625" style="1" customWidth="1"/>
    <col min="9224" max="9224" width="8.88671875" style="1" customWidth="1"/>
    <col min="9225" max="9225" width="8.5546875" style="1" customWidth="1"/>
    <col min="9226" max="9226" width="8.109375" style="1" customWidth="1"/>
    <col min="9227" max="9227" width="9.44140625" style="1" customWidth="1"/>
    <col min="9228" max="9228" width="6.6640625" style="1" customWidth="1"/>
    <col min="9229" max="9229" width="11.44140625" style="1" customWidth="1"/>
    <col min="9230" max="9472" width="9.109375" style="1"/>
    <col min="9473" max="9473" width="61.6640625" style="1" customWidth="1"/>
    <col min="9474" max="9474" width="4.6640625" style="1" customWidth="1"/>
    <col min="9475" max="9475" width="3.88671875" style="1" customWidth="1"/>
    <col min="9476" max="9476" width="7.5546875" style="1" customWidth="1"/>
    <col min="9477" max="9477" width="9.109375" style="1"/>
    <col min="9478" max="9478" width="8.109375" style="1" customWidth="1"/>
    <col min="9479" max="9479" width="7.44140625" style="1" customWidth="1"/>
    <col min="9480" max="9480" width="8.88671875" style="1" customWidth="1"/>
    <col min="9481" max="9481" width="8.5546875" style="1" customWidth="1"/>
    <col min="9482" max="9482" width="8.109375" style="1" customWidth="1"/>
    <col min="9483" max="9483" width="9.44140625" style="1" customWidth="1"/>
    <col min="9484" max="9484" width="6.6640625" style="1" customWidth="1"/>
    <col min="9485" max="9485" width="11.44140625" style="1" customWidth="1"/>
    <col min="9486" max="9728" width="9.109375" style="1"/>
    <col min="9729" max="9729" width="61.6640625" style="1" customWidth="1"/>
    <col min="9730" max="9730" width="4.6640625" style="1" customWidth="1"/>
    <col min="9731" max="9731" width="3.88671875" style="1" customWidth="1"/>
    <col min="9732" max="9732" width="7.5546875" style="1" customWidth="1"/>
    <col min="9733" max="9733" width="9.109375" style="1"/>
    <col min="9734" max="9734" width="8.109375" style="1" customWidth="1"/>
    <col min="9735" max="9735" width="7.44140625" style="1" customWidth="1"/>
    <col min="9736" max="9736" width="8.88671875" style="1" customWidth="1"/>
    <col min="9737" max="9737" width="8.5546875" style="1" customWidth="1"/>
    <col min="9738" max="9738" width="8.109375" style="1" customWidth="1"/>
    <col min="9739" max="9739" width="9.44140625" style="1" customWidth="1"/>
    <col min="9740" max="9740" width="6.6640625" style="1" customWidth="1"/>
    <col min="9741" max="9741" width="11.44140625" style="1" customWidth="1"/>
    <col min="9742" max="9984" width="9.109375" style="1"/>
    <col min="9985" max="9985" width="61.6640625" style="1" customWidth="1"/>
    <col min="9986" max="9986" width="4.6640625" style="1" customWidth="1"/>
    <col min="9987" max="9987" width="3.88671875" style="1" customWidth="1"/>
    <col min="9988" max="9988" width="7.5546875" style="1" customWidth="1"/>
    <col min="9989" max="9989" width="9.109375" style="1"/>
    <col min="9990" max="9990" width="8.109375" style="1" customWidth="1"/>
    <col min="9991" max="9991" width="7.44140625" style="1" customWidth="1"/>
    <col min="9992" max="9992" width="8.88671875" style="1" customWidth="1"/>
    <col min="9993" max="9993" width="8.5546875" style="1" customWidth="1"/>
    <col min="9994" max="9994" width="8.109375" style="1" customWidth="1"/>
    <col min="9995" max="9995" width="9.44140625" style="1" customWidth="1"/>
    <col min="9996" max="9996" width="6.6640625" style="1" customWidth="1"/>
    <col min="9997" max="9997" width="11.44140625" style="1" customWidth="1"/>
    <col min="9998" max="10240" width="9.109375" style="1"/>
    <col min="10241" max="10241" width="61.6640625" style="1" customWidth="1"/>
    <col min="10242" max="10242" width="4.6640625" style="1" customWidth="1"/>
    <col min="10243" max="10243" width="3.88671875" style="1" customWidth="1"/>
    <col min="10244" max="10244" width="7.5546875" style="1" customWidth="1"/>
    <col min="10245" max="10245" width="9.109375" style="1"/>
    <col min="10246" max="10246" width="8.109375" style="1" customWidth="1"/>
    <col min="10247" max="10247" width="7.44140625" style="1" customWidth="1"/>
    <col min="10248" max="10248" width="8.88671875" style="1" customWidth="1"/>
    <col min="10249" max="10249" width="8.5546875" style="1" customWidth="1"/>
    <col min="10250" max="10250" width="8.109375" style="1" customWidth="1"/>
    <col min="10251" max="10251" width="9.44140625" style="1" customWidth="1"/>
    <col min="10252" max="10252" width="6.6640625" style="1" customWidth="1"/>
    <col min="10253" max="10253" width="11.44140625" style="1" customWidth="1"/>
    <col min="10254" max="10496" width="9.109375" style="1"/>
    <col min="10497" max="10497" width="61.6640625" style="1" customWidth="1"/>
    <col min="10498" max="10498" width="4.6640625" style="1" customWidth="1"/>
    <col min="10499" max="10499" width="3.88671875" style="1" customWidth="1"/>
    <col min="10500" max="10500" width="7.5546875" style="1" customWidth="1"/>
    <col min="10501" max="10501" width="9.109375" style="1"/>
    <col min="10502" max="10502" width="8.109375" style="1" customWidth="1"/>
    <col min="10503" max="10503" width="7.44140625" style="1" customWidth="1"/>
    <col min="10504" max="10504" width="8.88671875" style="1" customWidth="1"/>
    <col min="10505" max="10505" width="8.5546875" style="1" customWidth="1"/>
    <col min="10506" max="10506" width="8.109375" style="1" customWidth="1"/>
    <col min="10507" max="10507" width="9.44140625" style="1" customWidth="1"/>
    <col min="10508" max="10508" width="6.6640625" style="1" customWidth="1"/>
    <col min="10509" max="10509" width="11.44140625" style="1" customWidth="1"/>
    <col min="10510" max="10752" width="9.109375" style="1"/>
    <col min="10753" max="10753" width="61.6640625" style="1" customWidth="1"/>
    <col min="10754" max="10754" width="4.6640625" style="1" customWidth="1"/>
    <col min="10755" max="10755" width="3.88671875" style="1" customWidth="1"/>
    <col min="10756" max="10756" width="7.5546875" style="1" customWidth="1"/>
    <col min="10757" max="10757" width="9.109375" style="1"/>
    <col min="10758" max="10758" width="8.109375" style="1" customWidth="1"/>
    <col min="10759" max="10759" width="7.44140625" style="1" customWidth="1"/>
    <col min="10760" max="10760" width="8.88671875" style="1" customWidth="1"/>
    <col min="10761" max="10761" width="8.5546875" style="1" customWidth="1"/>
    <col min="10762" max="10762" width="8.109375" style="1" customWidth="1"/>
    <col min="10763" max="10763" width="9.44140625" style="1" customWidth="1"/>
    <col min="10764" max="10764" width="6.6640625" style="1" customWidth="1"/>
    <col min="10765" max="10765" width="11.44140625" style="1" customWidth="1"/>
    <col min="10766" max="11008" width="9.109375" style="1"/>
    <col min="11009" max="11009" width="61.6640625" style="1" customWidth="1"/>
    <col min="11010" max="11010" width="4.6640625" style="1" customWidth="1"/>
    <col min="11011" max="11011" width="3.88671875" style="1" customWidth="1"/>
    <col min="11012" max="11012" width="7.5546875" style="1" customWidth="1"/>
    <col min="11013" max="11013" width="9.109375" style="1"/>
    <col min="11014" max="11014" width="8.109375" style="1" customWidth="1"/>
    <col min="11015" max="11015" width="7.44140625" style="1" customWidth="1"/>
    <col min="11016" max="11016" width="8.88671875" style="1" customWidth="1"/>
    <col min="11017" max="11017" width="8.5546875" style="1" customWidth="1"/>
    <col min="11018" max="11018" width="8.109375" style="1" customWidth="1"/>
    <col min="11019" max="11019" width="9.44140625" style="1" customWidth="1"/>
    <col min="11020" max="11020" width="6.6640625" style="1" customWidth="1"/>
    <col min="11021" max="11021" width="11.44140625" style="1" customWidth="1"/>
    <col min="11022" max="11264" width="9.109375" style="1"/>
    <col min="11265" max="11265" width="61.6640625" style="1" customWidth="1"/>
    <col min="11266" max="11266" width="4.6640625" style="1" customWidth="1"/>
    <col min="11267" max="11267" width="3.88671875" style="1" customWidth="1"/>
    <col min="11268" max="11268" width="7.5546875" style="1" customWidth="1"/>
    <col min="11269" max="11269" width="9.109375" style="1"/>
    <col min="11270" max="11270" width="8.109375" style="1" customWidth="1"/>
    <col min="11271" max="11271" width="7.44140625" style="1" customWidth="1"/>
    <col min="11272" max="11272" width="8.88671875" style="1" customWidth="1"/>
    <col min="11273" max="11273" width="8.5546875" style="1" customWidth="1"/>
    <col min="11274" max="11274" width="8.109375" style="1" customWidth="1"/>
    <col min="11275" max="11275" width="9.44140625" style="1" customWidth="1"/>
    <col min="11276" max="11276" width="6.6640625" style="1" customWidth="1"/>
    <col min="11277" max="11277" width="11.44140625" style="1" customWidth="1"/>
    <col min="11278" max="11520" width="9.109375" style="1"/>
    <col min="11521" max="11521" width="61.6640625" style="1" customWidth="1"/>
    <col min="11522" max="11522" width="4.6640625" style="1" customWidth="1"/>
    <col min="11523" max="11523" width="3.88671875" style="1" customWidth="1"/>
    <col min="11524" max="11524" width="7.5546875" style="1" customWidth="1"/>
    <col min="11525" max="11525" width="9.109375" style="1"/>
    <col min="11526" max="11526" width="8.109375" style="1" customWidth="1"/>
    <col min="11527" max="11527" width="7.44140625" style="1" customWidth="1"/>
    <col min="11528" max="11528" width="8.88671875" style="1" customWidth="1"/>
    <col min="11529" max="11529" width="8.5546875" style="1" customWidth="1"/>
    <col min="11530" max="11530" width="8.109375" style="1" customWidth="1"/>
    <col min="11531" max="11531" width="9.44140625" style="1" customWidth="1"/>
    <col min="11532" max="11532" width="6.6640625" style="1" customWidth="1"/>
    <col min="11533" max="11533" width="11.44140625" style="1" customWidth="1"/>
    <col min="11534" max="11776" width="9.109375" style="1"/>
    <col min="11777" max="11777" width="61.6640625" style="1" customWidth="1"/>
    <col min="11778" max="11778" width="4.6640625" style="1" customWidth="1"/>
    <col min="11779" max="11779" width="3.88671875" style="1" customWidth="1"/>
    <col min="11780" max="11780" width="7.5546875" style="1" customWidth="1"/>
    <col min="11781" max="11781" width="9.109375" style="1"/>
    <col min="11782" max="11782" width="8.109375" style="1" customWidth="1"/>
    <col min="11783" max="11783" width="7.44140625" style="1" customWidth="1"/>
    <col min="11784" max="11784" width="8.88671875" style="1" customWidth="1"/>
    <col min="11785" max="11785" width="8.5546875" style="1" customWidth="1"/>
    <col min="11786" max="11786" width="8.109375" style="1" customWidth="1"/>
    <col min="11787" max="11787" width="9.44140625" style="1" customWidth="1"/>
    <col min="11788" max="11788" width="6.6640625" style="1" customWidth="1"/>
    <col min="11789" max="11789" width="11.44140625" style="1" customWidth="1"/>
    <col min="11790" max="12032" width="9.109375" style="1"/>
    <col min="12033" max="12033" width="61.6640625" style="1" customWidth="1"/>
    <col min="12034" max="12034" width="4.6640625" style="1" customWidth="1"/>
    <col min="12035" max="12035" width="3.88671875" style="1" customWidth="1"/>
    <col min="12036" max="12036" width="7.5546875" style="1" customWidth="1"/>
    <col min="12037" max="12037" width="9.109375" style="1"/>
    <col min="12038" max="12038" width="8.109375" style="1" customWidth="1"/>
    <col min="12039" max="12039" width="7.44140625" style="1" customWidth="1"/>
    <col min="12040" max="12040" width="8.88671875" style="1" customWidth="1"/>
    <col min="12041" max="12041" width="8.5546875" style="1" customWidth="1"/>
    <col min="12042" max="12042" width="8.109375" style="1" customWidth="1"/>
    <col min="12043" max="12043" width="9.44140625" style="1" customWidth="1"/>
    <col min="12044" max="12044" width="6.6640625" style="1" customWidth="1"/>
    <col min="12045" max="12045" width="11.44140625" style="1" customWidth="1"/>
    <col min="12046" max="12288" width="9.109375" style="1"/>
    <col min="12289" max="12289" width="61.6640625" style="1" customWidth="1"/>
    <col min="12290" max="12290" width="4.6640625" style="1" customWidth="1"/>
    <col min="12291" max="12291" width="3.88671875" style="1" customWidth="1"/>
    <col min="12292" max="12292" width="7.5546875" style="1" customWidth="1"/>
    <col min="12293" max="12293" width="9.109375" style="1"/>
    <col min="12294" max="12294" width="8.109375" style="1" customWidth="1"/>
    <col min="12295" max="12295" width="7.44140625" style="1" customWidth="1"/>
    <col min="12296" max="12296" width="8.88671875" style="1" customWidth="1"/>
    <col min="12297" max="12297" width="8.5546875" style="1" customWidth="1"/>
    <col min="12298" max="12298" width="8.109375" style="1" customWidth="1"/>
    <col min="12299" max="12299" width="9.44140625" style="1" customWidth="1"/>
    <col min="12300" max="12300" width="6.6640625" style="1" customWidth="1"/>
    <col min="12301" max="12301" width="11.44140625" style="1" customWidth="1"/>
    <col min="12302" max="12544" width="9.109375" style="1"/>
    <col min="12545" max="12545" width="61.6640625" style="1" customWidth="1"/>
    <col min="12546" max="12546" width="4.6640625" style="1" customWidth="1"/>
    <col min="12547" max="12547" width="3.88671875" style="1" customWidth="1"/>
    <col min="12548" max="12548" width="7.5546875" style="1" customWidth="1"/>
    <col min="12549" max="12549" width="9.109375" style="1"/>
    <col min="12550" max="12550" width="8.109375" style="1" customWidth="1"/>
    <col min="12551" max="12551" width="7.44140625" style="1" customWidth="1"/>
    <col min="12552" max="12552" width="8.88671875" style="1" customWidth="1"/>
    <col min="12553" max="12553" width="8.5546875" style="1" customWidth="1"/>
    <col min="12554" max="12554" width="8.109375" style="1" customWidth="1"/>
    <col min="12555" max="12555" width="9.44140625" style="1" customWidth="1"/>
    <col min="12556" max="12556" width="6.6640625" style="1" customWidth="1"/>
    <col min="12557" max="12557" width="11.44140625" style="1" customWidth="1"/>
    <col min="12558" max="12800" width="9.109375" style="1"/>
    <col min="12801" max="12801" width="61.6640625" style="1" customWidth="1"/>
    <col min="12802" max="12802" width="4.6640625" style="1" customWidth="1"/>
    <col min="12803" max="12803" width="3.88671875" style="1" customWidth="1"/>
    <col min="12804" max="12804" width="7.5546875" style="1" customWidth="1"/>
    <col min="12805" max="12805" width="9.109375" style="1"/>
    <col min="12806" max="12806" width="8.109375" style="1" customWidth="1"/>
    <col min="12807" max="12807" width="7.44140625" style="1" customWidth="1"/>
    <col min="12808" max="12808" width="8.88671875" style="1" customWidth="1"/>
    <col min="12809" max="12809" width="8.5546875" style="1" customWidth="1"/>
    <col min="12810" max="12810" width="8.109375" style="1" customWidth="1"/>
    <col min="12811" max="12811" width="9.44140625" style="1" customWidth="1"/>
    <col min="12812" max="12812" width="6.6640625" style="1" customWidth="1"/>
    <col min="12813" max="12813" width="11.44140625" style="1" customWidth="1"/>
    <col min="12814" max="13056" width="9.109375" style="1"/>
    <col min="13057" max="13057" width="61.6640625" style="1" customWidth="1"/>
    <col min="13058" max="13058" width="4.6640625" style="1" customWidth="1"/>
    <col min="13059" max="13059" width="3.88671875" style="1" customWidth="1"/>
    <col min="13060" max="13060" width="7.5546875" style="1" customWidth="1"/>
    <col min="13061" max="13061" width="9.109375" style="1"/>
    <col min="13062" max="13062" width="8.109375" style="1" customWidth="1"/>
    <col min="13063" max="13063" width="7.44140625" style="1" customWidth="1"/>
    <col min="13064" max="13064" width="8.88671875" style="1" customWidth="1"/>
    <col min="13065" max="13065" width="8.5546875" style="1" customWidth="1"/>
    <col min="13066" max="13066" width="8.109375" style="1" customWidth="1"/>
    <col min="13067" max="13067" width="9.44140625" style="1" customWidth="1"/>
    <col min="13068" max="13068" width="6.6640625" style="1" customWidth="1"/>
    <col min="13069" max="13069" width="11.44140625" style="1" customWidth="1"/>
    <col min="13070" max="13312" width="9.109375" style="1"/>
    <col min="13313" max="13313" width="61.6640625" style="1" customWidth="1"/>
    <col min="13314" max="13314" width="4.6640625" style="1" customWidth="1"/>
    <col min="13315" max="13315" width="3.88671875" style="1" customWidth="1"/>
    <col min="13316" max="13316" width="7.5546875" style="1" customWidth="1"/>
    <col min="13317" max="13317" width="9.109375" style="1"/>
    <col min="13318" max="13318" width="8.109375" style="1" customWidth="1"/>
    <col min="13319" max="13319" width="7.44140625" style="1" customWidth="1"/>
    <col min="13320" max="13320" width="8.88671875" style="1" customWidth="1"/>
    <col min="13321" max="13321" width="8.5546875" style="1" customWidth="1"/>
    <col min="13322" max="13322" width="8.109375" style="1" customWidth="1"/>
    <col min="13323" max="13323" width="9.44140625" style="1" customWidth="1"/>
    <col min="13324" max="13324" width="6.6640625" style="1" customWidth="1"/>
    <col min="13325" max="13325" width="11.44140625" style="1" customWidth="1"/>
    <col min="13326" max="13568" width="9.109375" style="1"/>
    <col min="13569" max="13569" width="61.6640625" style="1" customWidth="1"/>
    <col min="13570" max="13570" width="4.6640625" style="1" customWidth="1"/>
    <col min="13571" max="13571" width="3.88671875" style="1" customWidth="1"/>
    <col min="13572" max="13572" width="7.5546875" style="1" customWidth="1"/>
    <col min="13573" max="13573" width="9.109375" style="1"/>
    <col min="13574" max="13574" width="8.109375" style="1" customWidth="1"/>
    <col min="13575" max="13575" width="7.44140625" style="1" customWidth="1"/>
    <col min="13576" max="13576" width="8.88671875" style="1" customWidth="1"/>
    <col min="13577" max="13577" width="8.5546875" style="1" customWidth="1"/>
    <col min="13578" max="13578" width="8.109375" style="1" customWidth="1"/>
    <col min="13579" max="13579" width="9.44140625" style="1" customWidth="1"/>
    <col min="13580" max="13580" width="6.6640625" style="1" customWidth="1"/>
    <col min="13581" max="13581" width="11.44140625" style="1" customWidth="1"/>
    <col min="13582" max="13824" width="9.109375" style="1"/>
    <col min="13825" max="13825" width="61.6640625" style="1" customWidth="1"/>
    <col min="13826" max="13826" width="4.6640625" style="1" customWidth="1"/>
    <col min="13827" max="13827" width="3.88671875" style="1" customWidth="1"/>
    <col min="13828" max="13828" width="7.5546875" style="1" customWidth="1"/>
    <col min="13829" max="13829" width="9.109375" style="1"/>
    <col min="13830" max="13830" width="8.109375" style="1" customWidth="1"/>
    <col min="13831" max="13831" width="7.44140625" style="1" customWidth="1"/>
    <col min="13832" max="13832" width="8.88671875" style="1" customWidth="1"/>
    <col min="13833" max="13833" width="8.5546875" style="1" customWidth="1"/>
    <col min="13834" max="13834" width="8.109375" style="1" customWidth="1"/>
    <col min="13835" max="13835" width="9.44140625" style="1" customWidth="1"/>
    <col min="13836" max="13836" width="6.6640625" style="1" customWidth="1"/>
    <col min="13837" max="13837" width="11.44140625" style="1" customWidth="1"/>
    <col min="13838" max="14080" width="9.109375" style="1"/>
    <col min="14081" max="14081" width="61.6640625" style="1" customWidth="1"/>
    <col min="14082" max="14082" width="4.6640625" style="1" customWidth="1"/>
    <col min="14083" max="14083" width="3.88671875" style="1" customWidth="1"/>
    <col min="14084" max="14084" width="7.5546875" style="1" customWidth="1"/>
    <col min="14085" max="14085" width="9.109375" style="1"/>
    <col min="14086" max="14086" width="8.109375" style="1" customWidth="1"/>
    <col min="14087" max="14087" width="7.44140625" style="1" customWidth="1"/>
    <col min="14088" max="14088" width="8.88671875" style="1" customWidth="1"/>
    <col min="14089" max="14089" width="8.5546875" style="1" customWidth="1"/>
    <col min="14090" max="14090" width="8.109375" style="1" customWidth="1"/>
    <col min="14091" max="14091" width="9.44140625" style="1" customWidth="1"/>
    <col min="14092" max="14092" width="6.6640625" style="1" customWidth="1"/>
    <col min="14093" max="14093" width="11.44140625" style="1" customWidth="1"/>
    <col min="14094" max="14336" width="9.109375" style="1"/>
    <col min="14337" max="14337" width="61.6640625" style="1" customWidth="1"/>
    <col min="14338" max="14338" width="4.6640625" style="1" customWidth="1"/>
    <col min="14339" max="14339" width="3.88671875" style="1" customWidth="1"/>
    <col min="14340" max="14340" width="7.5546875" style="1" customWidth="1"/>
    <col min="14341" max="14341" width="9.109375" style="1"/>
    <col min="14342" max="14342" width="8.109375" style="1" customWidth="1"/>
    <col min="14343" max="14343" width="7.44140625" style="1" customWidth="1"/>
    <col min="14344" max="14344" width="8.88671875" style="1" customWidth="1"/>
    <col min="14345" max="14345" width="8.5546875" style="1" customWidth="1"/>
    <col min="14346" max="14346" width="8.109375" style="1" customWidth="1"/>
    <col min="14347" max="14347" width="9.44140625" style="1" customWidth="1"/>
    <col min="14348" max="14348" width="6.6640625" style="1" customWidth="1"/>
    <col min="14349" max="14349" width="11.44140625" style="1" customWidth="1"/>
    <col min="14350" max="14592" width="9.109375" style="1"/>
    <col min="14593" max="14593" width="61.6640625" style="1" customWidth="1"/>
    <col min="14594" max="14594" width="4.6640625" style="1" customWidth="1"/>
    <col min="14595" max="14595" width="3.88671875" style="1" customWidth="1"/>
    <col min="14596" max="14596" width="7.5546875" style="1" customWidth="1"/>
    <col min="14597" max="14597" width="9.109375" style="1"/>
    <col min="14598" max="14598" width="8.109375" style="1" customWidth="1"/>
    <col min="14599" max="14599" width="7.44140625" style="1" customWidth="1"/>
    <col min="14600" max="14600" width="8.88671875" style="1" customWidth="1"/>
    <col min="14601" max="14601" width="8.5546875" style="1" customWidth="1"/>
    <col min="14602" max="14602" width="8.109375" style="1" customWidth="1"/>
    <col min="14603" max="14603" width="9.44140625" style="1" customWidth="1"/>
    <col min="14604" max="14604" width="6.6640625" style="1" customWidth="1"/>
    <col min="14605" max="14605" width="11.44140625" style="1" customWidth="1"/>
    <col min="14606" max="14848" width="9.109375" style="1"/>
    <col min="14849" max="14849" width="61.6640625" style="1" customWidth="1"/>
    <col min="14850" max="14850" width="4.6640625" style="1" customWidth="1"/>
    <col min="14851" max="14851" width="3.88671875" style="1" customWidth="1"/>
    <col min="14852" max="14852" width="7.5546875" style="1" customWidth="1"/>
    <col min="14853" max="14853" width="9.109375" style="1"/>
    <col min="14854" max="14854" width="8.109375" style="1" customWidth="1"/>
    <col min="14855" max="14855" width="7.44140625" style="1" customWidth="1"/>
    <col min="14856" max="14856" width="8.88671875" style="1" customWidth="1"/>
    <col min="14857" max="14857" width="8.5546875" style="1" customWidth="1"/>
    <col min="14858" max="14858" width="8.109375" style="1" customWidth="1"/>
    <col min="14859" max="14859" width="9.44140625" style="1" customWidth="1"/>
    <col min="14860" max="14860" width="6.6640625" style="1" customWidth="1"/>
    <col min="14861" max="14861" width="11.44140625" style="1" customWidth="1"/>
    <col min="14862" max="15104" width="9.109375" style="1"/>
    <col min="15105" max="15105" width="61.6640625" style="1" customWidth="1"/>
    <col min="15106" max="15106" width="4.6640625" style="1" customWidth="1"/>
    <col min="15107" max="15107" width="3.88671875" style="1" customWidth="1"/>
    <col min="15108" max="15108" width="7.5546875" style="1" customWidth="1"/>
    <col min="15109" max="15109" width="9.109375" style="1"/>
    <col min="15110" max="15110" width="8.109375" style="1" customWidth="1"/>
    <col min="15111" max="15111" width="7.44140625" style="1" customWidth="1"/>
    <col min="15112" max="15112" width="8.88671875" style="1" customWidth="1"/>
    <col min="15113" max="15113" width="8.5546875" style="1" customWidth="1"/>
    <col min="15114" max="15114" width="8.109375" style="1" customWidth="1"/>
    <col min="15115" max="15115" width="9.44140625" style="1" customWidth="1"/>
    <col min="15116" max="15116" width="6.6640625" style="1" customWidth="1"/>
    <col min="15117" max="15117" width="11.44140625" style="1" customWidth="1"/>
    <col min="15118" max="15360" width="9.109375" style="1"/>
    <col min="15361" max="15361" width="61.6640625" style="1" customWidth="1"/>
    <col min="15362" max="15362" width="4.6640625" style="1" customWidth="1"/>
    <col min="15363" max="15363" width="3.88671875" style="1" customWidth="1"/>
    <col min="15364" max="15364" width="7.5546875" style="1" customWidth="1"/>
    <col min="15365" max="15365" width="9.109375" style="1"/>
    <col min="15366" max="15366" width="8.109375" style="1" customWidth="1"/>
    <col min="15367" max="15367" width="7.44140625" style="1" customWidth="1"/>
    <col min="15368" max="15368" width="8.88671875" style="1" customWidth="1"/>
    <col min="15369" max="15369" width="8.5546875" style="1" customWidth="1"/>
    <col min="15370" max="15370" width="8.109375" style="1" customWidth="1"/>
    <col min="15371" max="15371" width="9.44140625" style="1" customWidth="1"/>
    <col min="15372" max="15372" width="6.6640625" style="1" customWidth="1"/>
    <col min="15373" max="15373" width="11.44140625" style="1" customWidth="1"/>
    <col min="15374" max="15616" width="9.109375" style="1"/>
    <col min="15617" max="15617" width="61.6640625" style="1" customWidth="1"/>
    <col min="15618" max="15618" width="4.6640625" style="1" customWidth="1"/>
    <col min="15619" max="15619" width="3.88671875" style="1" customWidth="1"/>
    <col min="15620" max="15620" width="7.5546875" style="1" customWidth="1"/>
    <col min="15621" max="15621" width="9.109375" style="1"/>
    <col min="15622" max="15622" width="8.109375" style="1" customWidth="1"/>
    <col min="15623" max="15623" width="7.44140625" style="1" customWidth="1"/>
    <col min="15624" max="15624" width="8.88671875" style="1" customWidth="1"/>
    <col min="15625" max="15625" width="8.5546875" style="1" customWidth="1"/>
    <col min="15626" max="15626" width="8.109375" style="1" customWidth="1"/>
    <col min="15627" max="15627" width="9.44140625" style="1" customWidth="1"/>
    <col min="15628" max="15628" width="6.6640625" style="1" customWidth="1"/>
    <col min="15629" max="15629" width="11.44140625" style="1" customWidth="1"/>
    <col min="15630" max="15872" width="9.109375" style="1"/>
    <col min="15873" max="15873" width="61.6640625" style="1" customWidth="1"/>
    <col min="15874" max="15874" width="4.6640625" style="1" customWidth="1"/>
    <col min="15875" max="15875" width="3.88671875" style="1" customWidth="1"/>
    <col min="15876" max="15876" width="7.5546875" style="1" customWidth="1"/>
    <col min="15877" max="15877" width="9.109375" style="1"/>
    <col min="15878" max="15878" width="8.109375" style="1" customWidth="1"/>
    <col min="15879" max="15879" width="7.44140625" style="1" customWidth="1"/>
    <col min="15880" max="15880" width="8.88671875" style="1" customWidth="1"/>
    <col min="15881" max="15881" width="8.5546875" style="1" customWidth="1"/>
    <col min="15882" max="15882" width="8.109375" style="1" customWidth="1"/>
    <col min="15883" max="15883" width="9.44140625" style="1" customWidth="1"/>
    <col min="15884" max="15884" width="6.6640625" style="1" customWidth="1"/>
    <col min="15885" max="15885" width="11.44140625" style="1" customWidth="1"/>
    <col min="15886" max="16128" width="9.109375" style="1"/>
    <col min="16129" max="16129" width="61.6640625" style="1" customWidth="1"/>
    <col min="16130" max="16130" width="4.6640625" style="1" customWidth="1"/>
    <col min="16131" max="16131" width="3.88671875" style="1" customWidth="1"/>
    <col min="16132" max="16132" width="7.5546875" style="1" customWidth="1"/>
    <col min="16133" max="16133" width="9.109375" style="1"/>
    <col min="16134" max="16134" width="8.109375" style="1" customWidth="1"/>
    <col min="16135" max="16135" width="7.44140625" style="1" customWidth="1"/>
    <col min="16136" max="16136" width="8.88671875" style="1" customWidth="1"/>
    <col min="16137" max="16137" width="8.5546875" style="1" customWidth="1"/>
    <col min="16138" max="16138" width="8.109375" style="1" customWidth="1"/>
    <col min="16139" max="16139" width="9.44140625" style="1" customWidth="1"/>
    <col min="16140" max="16140" width="6.6640625" style="1" customWidth="1"/>
    <col min="16141" max="16141" width="11.44140625" style="1" customWidth="1"/>
    <col min="16142" max="16384" width="9.109375" style="1"/>
  </cols>
  <sheetData>
    <row r="1" spans="1:13" ht="15" customHeight="1" x14ac:dyDescent="0.25">
      <c r="J1" s="95" t="s">
        <v>262</v>
      </c>
      <c r="K1" s="95"/>
      <c r="L1" s="95"/>
      <c r="M1" s="95"/>
    </row>
    <row r="2" spans="1:13" ht="30.75" customHeight="1" x14ac:dyDescent="0.25">
      <c r="J2" s="95"/>
      <c r="K2" s="95"/>
      <c r="L2" s="95"/>
      <c r="M2" s="95"/>
    </row>
    <row r="3" spans="1:13" ht="0.75" customHeight="1" x14ac:dyDescent="0.25">
      <c r="J3" s="95"/>
      <c r="K3" s="95"/>
      <c r="L3" s="95"/>
      <c r="M3" s="95"/>
    </row>
    <row r="4" spans="1:13" x14ac:dyDescent="0.25">
      <c r="A4" s="5" t="s">
        <v>118</v>
      </c>
      <c r="B4" s="5"/>
      <c r="C4" s="5"/>
      <c r="D4" s="5"/>
      <c r="E4" s="5"/>
      <c r="F4" s="5"/>
      <c r="G4" s="5"/>
      <c r="H4" s="5"/>
      <c r="I4" s="5"/>
      <c r="J4" s="5"/>
      <c r="K4" s="5"/>
      <c r="L4" s="5"/>
      <c r="M4" s="5"/>
    </row>
    <row r="5" spans="1:13" x14ac:dyDescent="0.25">
      <c r="A5" s="96" t="str">
        <f>IF([1]ЗАПОЛНИТЬ!$F$7=1,CONCATENATE([1]шапки!A6),CONCATENATE([1]шапки!A6,[1]шапки!C6))</f>
        <v>про заборгованість за бюджетними коштами (форма</v>
      </c>
      <c r="B5" s="96"/>
      <c r="C5" s="96"/>
      <c r="D5" s="96"/>
      <c r="E5" s="96"/>
      <c r="F5" s="96"/>
      <c r="G5" s="96"/>
      <c r="H5" s="97" t="str">
        <f>IF([1]ЗАПОЛНИТЬ!$F$7=1,[1]шапки!C6,[1]шапки!D6)</f>
        <v xml:space="preserve">   № 7д, </v>
      </c>
      <c r="I5" s="99" t="str">
        <f>IF([1]ЗАПОЛНИТЬ!$F$7=1,[1]шапки!D6,"")</f>
        <v xml:space="preserve">   №7м)</v>
      </c>
      <c r="L5" s="99"/>
      <c r="M5" s="99"/>
    </row>
    <row r="6" spans="1:13" x14ac:dyDescent="0.25">
      <c r="A6" s="5" t="str">
        <f>CONCATENATE("на ",[1]ЗАПОЛНИТЬ!$B$18," ",[1]ЗАПОЛНИТЬ!$C$18)</f>
        <v>на 1 квітня 2016 р.</v>
      </c>
      <c r="B6" s="5"/>
      <c r="C6" s="5"/>
      <c r="D6" s="5"/>
      <c r="E6" s="5"/>
      <c r="F6" s="5"/>
      <c r="G6" s="5"/>
      <c r="H6" s="5"/>
      <c r="I6" s="5"/>
      <c r="J6" s="5"/>
      <c r="K6" s="5"/>
      <c r="L6" s="5"/>
      <c r="M6" s="5"/>
    </row>
    <row r="7" spans="1:13" s="21" customFormat="1" ht="10.199999999999999" hidden="1" x14ac:dyDescent="0.2"/>
    <row r="8" spans="1:13" s="21" customFormat="1" ht="7.5" customHeight="1" x14ac:dyDescent="0.2">
      <c r="M8" s="338" t="s">
        <v>2</v>
      </c>
    </row>
    <row r="9" spans="1:13" s="21" customFormat="1" ht="21.75" customHeight="1" x14ac:dyDescent="0.25">
      <c r="A9" s="196" t="s">
        <v>3</v>
      </c>
      <c r="B9" s="104" t="str">
        <f>[1]ЗАПОЛНИТЬ!B3</f>
        <v>Відділ освіти Амур - Нижньодніпровської районної у місті ради</v>
      </c>
      <c r="C9" s="104"/>
      <c r="D9" s="104"/>
      <c r="E9" s="104"/>
      <c r="F9" s="104"/>
      <c r="G9" s="104"/>
      <c r="H9" s="104"/>
      <c r="I9" s="104"/>
      <c r="J9" s="104"/>
      <c r="K9" s="198" t="str">
        <f>[1]ЗАПОЛНИТЬ!A13</f>
        <v>за ЄДРПОУ</v>
      </c>
      <c r="M9" s="339" t="str">
        <f>[1]ЗАПОЛНИТЬ!B13</f>
        <v>37969169</v>
      </c>
    </row>
    <row r="10" spans="1:13" s="21" customFormat="1" ht="11.25" customHeight="1" x14ac:dyDescent="0.25">
      <c r="A10" s="107" t="s">
        <v>5</v>
      </c>
      <c r="B10" s="108" t="str">
        <f>[1]ЗАПОЛНИТЬ!B5</f>
        <v>49023,м. Дніпропетровськ, пр.Мануйлівський,31</v>
      </c>
      <c r="C10" s="108"/>
      <c r="D10" s="108"/>
      <c r="E10" s="108"/>
      <c r="F10" s="108"/>
      <c r="G10" s="108"/>
      <c r="H10" s="108"/>
      <c r="I10" s="108"/>
      <c r="J10" s="108"/>
      <c r="K10" s="198" t="str">
        <f>[1]ЗАПОЛНИТЬ!A14</f>
        <v>за КОАТУУ</v>
      </c>
      <c r="M10" s="339">
        <f>[1]ЗАПОЛНИТЬ!B14</f>
        <v>1210136300</v>
      </c>
    </row>
    <row r="11" spans="1:13" s="21" customFormat="1" ht="11.25" customHeight="1" x14ac:dyDescent="0.25">
      <c r="A11" s="107" t="str">
        <f>[1]Ф.4.3.1.КВК2!A11</f>
        <v>Організаційно-правова форма господарювання</v>
      </c>
      <c r="B11" s="340" t="str">
        <f>[1]ЗАПОЛНИТЬ!D15</f>
        <v>Орган місцевого самоврядування</v>
      </c>
      <c r="C11" s="340"/>
      <c r="D11" s="340"/>
      <c r="E11" s="340"/>
      <c r="F11" s="340"/>
      <c r="G11" s="340"/>
      <c r="H11" s="340"/>
      <c r="I11" s="340"/>
      <c r="J11" s="340"/>
      <c r="K11" s="198" t="str">
        <f>[1]ЗАПОЛНИТЬ!A15</f>
        <v>за КОПФГ</v>
      </c>
      <c r="L11" s="341"/>
      <c r="M11" s="339">
        <f>[1]ЗАПОЛНИТЬ!B15</f>
        <v>420</v>
      </c>
    </row>
    <row r="12" spans="1:13" s="21" customFormat="1" ht="11.25" customHeight="1" x14ac:dyDescent="0.2">
      <c r="A12" s="242" t="s">
        <v>119</v>
      </c>
      <c r="B12" s="242"/>
      <c r="C12" s="242"/>
      <c r="D12" s="242"/>
      <c r="E12" s="201" t="str">
        <f>[1]ЗАПОЛНИТЬ!H9</f>
        <v>-</v>
      </c>
      <c r="F12" s="342" t="str">
        <f>IF(E12&gt;0,VLOOKUP(E12,'[1]ДовидникКВК(ГОС)'!A$1:B$65536,2,FALSE),"")</f>
        <v>-</v>
      </c>
      <c r="G12" s="342"/>
      <c r="H12" s="342"/>
      <c r="I12" s="342"/>
      <c r="J12" s="342"/>
      <c r="K12" s="342"/>
      <c r="L12" s="342"/>
    </row>
    <row r="13" spans="1:13" s="21" customFormat="1" ht="21.75" customHeight="1" x14ac:dyDescent="0.25">
      <c r="A13" s="110" t="s">
        <v>120</v>
      </c>
      <c r="B13" s="110"/>
      <c r="C13" s="110"/>
      <c r="D13" s="110"/>
      <c r="E13" s="343"/>
      <c r="F13" s="234" t="str">
        <f>IF(E13&gt;0,VLOOKUP(E13,[1]ДовидникКПК!B$1:C$65536,2,FALSE),"")</f>
        <v/>
      </c>
      <c r="G13" s="234"/>
      <c r="H13" s="234"/>
      <c r="I13" s="234"/>
      <c r="J13" s="234"/>
      <c r="K13" s="234"/>
      <c r="L13" s="234"/>
      <c r="M13" s="344"/>
    </row>
    <row r="14" spans="1:13" s="21" customFormat="1" ht="10.8" x14ac:dyDescent="0.25">
      <c r="A14" s="110" t="s">
        <v>8</v>
      </c>
      <c r="B14" s="110"/>
      <c r="C14" s="110"/>
      <c r="D14" s="110"/>
      <c r="E14" s="117" t="str">
        <f>[1]ЗАПОЛНИТЬ!H10</f>
        <v>10</v>
      </c>
      <c r="F14" s="202" t="str">
        <f>[1]ЗАПОЛНИТЬ!I10</f>
        <v>Орган з питань освіти і науки</v>
      </c>
      <c r="G14" s="202"/>
      <c r="H14" s="202"/>
      <c r="I14" s="202"/>
      <c r="J14" s="202"/>
      <c r="K14" s="202"/>
      <c r="L14" s="202"/>
      <c r="M14" s="345"/>
    </row>
    <row r="15" spans="1:13" s="21" customFormat="1" ht="43.5" customHeight="1" x14ac:dyDescent="0.25">
      <c r="A15" s="110" t="s">
        <v>121</v>
      </c>
      <c r="B15" s="110"/>
      <c r="C15" s="110"/>
      <c r="D15" s="110"/>
      <c r="E15" s="172" t="s">
        <v>230</v>
      </c>
      <c r="F15" s="202" t="str">
        <f>IF(E15&gt;0,VLOOKUP(E15,[1]ДовидникКФК!A$1:B$65536,2,FALSE),"")</f>
        <v>Дошкільні заклади освіти</v>
      </c>
      <c r="G15" s="202"/>
      <c r="H15" s="202"/>
      <c r="I15" s="202"/>
      <c r="J15" s="202"/>
      <c r="K15" s="202"/>
      <c r="L15" s="202"/>
      <c r="M15" s="345"/>
    </row>
    <row r="16" spans="1:13" s="21" customFormat="1" ht="10.199999999999999" x14ac:dyDescent="0.2">
      <c r="A16" s="121" t="s">
        <v>263</v>
      </c>
    </row>
    <row r="17" spans="1:14" s="21" customFormat="1" ht="10.199999999999999" x14ac:dyDescent="0.2">
      <c r="A17" s="122" t="s">
        <v>10</v>
      </c>
    </row>
    <row r="18" spans="1:14" s="21" customFormat="1" ht="19.5" customHeight="1" thickBot="1" x14ac:dyDescent="0.25">
      <c r="A18" s="346" t="s">
        <v>264</v>
      </c>
      <c r="B18" s="346"/>
      <c r="C18" s="346"/>
      <c r="D18" s="346"/>
      <c r="E18" s="346"/>
      <c r="F18" s="346"/>
      <c r="G18" s="346"/>
      <c r="H18" s="346"/>
      <c r="I18" s="346"/>
      <c r="J18" s="346"/>
      <c r="K18" s="346"/>
      <c r="L18" s="346"/>
    </row>
    <row r="19" spans="1:14" s="21" customFormat="1" ht="11.25" customHeight="1" thickTop="1" thickBot="1" x14ac:dyDescent="0.25">
      <c r="A19" s="29" t="s">
        <v>124</v>
      </c>
      <c r="B19" s="29" t="s">
        <v>125</v>
      </c>
      <c r="C19" s="29" t="s">
        <v>13</v>
      </c>
      <c r="D19" s="29" t="s">
        <v>30</v>
      </c>
      <c r="E19" s="29"/>
      <c r="F19" s="29"/>
      <c r="G19" s="29"/>
      <c r="H19" s="29" t="s">
        <v>82</v>
      </c>
      <c r="I19" s="29"/>
      <c r="J19" s="29"/>
      <c r="K19" s="29"/>
      <c r="L19" s="29"/>
      <c r="M19" s="29" t="s">
        <v>265</v>
      </c>
      <c r="N19" s="347"/>
    </row>
    <row r="20" spans="1:14" s="21" customFormat="1" ht="21.75" customHeight="1" thickTop="1" thickBot="1" x14ac:dyDescent="0.25">
      <c r="A20" s="29"/>
      <c r="B20" s="29"/>
      <c r="C20" s="29"/>
      <c r="D20" s="29" t="s">
        <v>266</v>
      </c>
      <c r="E20" s="29" t="s">
        <v>267</v>
      </c>
      <c r="F20" s="29"/>
      <c r="G20" s="29" t="s">
        <v>268</v>
      </c>
      <c r="H20" s="29" t="s">
        <v>269</v>
      </c>
      <c r="I20" s="29" t="s">
        <v>267</v>
      </c>
      <c r="J20" s="29"/>
      <c r="K20" s="29"/>
      <c r="L20" s="29" t="s">
        <v>268</v>
      </c>
      <c r="M20" s="29"/>
      <c r="N20" s="347"/>
    </row>
    <row r="21" spans="1:14" s="21" customFormat="1" ht="10.5" customHeight="1" thickTop="1" thickBot="1" x14ac:dyDescent="0.25">
      <c r="A21" s="29"/>
      <c r="B21" s="29"/>
      <c r="C21" s="29"/>
      <c r="D21" s="29"/>
      <c r="E21" s="29" t="s">
        <v>135</v>
      </c>
      <c r="F21" s="29" t="s">
        <v>270</v>
      </c>
      <c r="G21" s="29"/>
      <c r="H21" s="29"/>
      <c r="I21" s="29" t="s">
        <v>135</v>
      </c>
      <c r="J21" s="323" t="s">
        <v>271</v>
      </c>
      <c r="K21" s="323"/>
      <c r="L21" s="29"/>
      <c r="M21" s="29"/>
      <c r="N21" s="347"/>
    </row>
    <row r="22" spans="1:14" s="21" customFormat="1" ht="12" customHeight="1" thickTop="1" thickBot="1" x14ac:dyDescent="0.25">
      <c r="A22" s="29"/>
      <c r="B22" s="29"/>
      <c r="C22" s="29"/>
      <c r="D22" s="29"/>
      <c r="E22" s="29"/>
      <c r="F22" s="29"/>
      <c r="G22" s="29"/>
      <c r="H22" s="29"/>
      <c r="I22" s="29"/>
      <c r="J22" s="29" t="s">
        <v>272</v>
      </c>
      <c r="K22" s="29" t="s">
        <v>273</v>
      </c>
      <c r="L22" s="29"/>
      <c r="M22" s="29"/>
      <c r="N22" s="347"/>
    </row>
    <row r="23" spans="1:14" s="21" customFormat="1" ht="12" customHeight="1" thickTop="1" thickBot="1" x14ac:dyDescent="0.25">
      <c r="A23" s="29"/>
      <c r="B23" s="29"/>
      <c r="C23" s="29"/>
      <c r="D23" s="29"/>
      <c r="E23" s="29"/>
      <c r="F23" s="29"/>
      <c r="G23" s="29"/>
      <c r="H23" s="29"/>
      <c r="I23" s="29"/>
      <c r="J23" s="29"/>
      <c r="K23" s="29"/>
      <c r="L23" s="29"/>
      <c r="M23" s="29"/>
      <c r="N23" s="347"/>
    </row>
    <row r="24" spans="1:14" s="21" customFormat="1" ht="9.75" customHeight="1" thickTop="1" thickBot="1" x14ac:dyDescent="0.25">
      <c r="A24" s="29"/>
      <c r="B24" s="29"/>
      <c r="C24" s="29"/>
      <c r="D24" s="29"/>
      <c r="E24" s="29"/>
      <c r="F24" s="29"/>
      <c r="G24" s="29"/>
      <c r="H24" s="29"/>
      <c r="I24" s="29"/>
      <c r="J24" s="29"/>
      <c r="K24" s="29"/>
      <c r="L24" s="29"/>
      <c r="M24" s="29"/>
      <c r="N24" s="347"/>
    </row>
    <row r="25" spans="1:14" s="21" customFormat="1" ht="11.4" thickTop="1" thickBot="1" x14ac:dyDescent="0.25">
      <c r="A25" s="78">
        <v>1</v>
      </c>
      <c r="B25" s="78">
        <v>2</v>
      </c>
      <c r="C25" s="78">
        <v>3</v>
      </c>
      <c r="D25" s="78">
        <v>4</v>
      </c>
      <c r="E25" s="78">
        <v>5</v>
      </c>
      <c r="F25" s="78">
        <v>6</v>
      </c>
      <c r="G25" s="78">
        <v>7</v>
      </c>
      <c r="H25" s="78">
        <v>8</v>
      </c>
      <c r="I25" s="78">
        <v>9</v>
      </c>
      <c r="J25" s="78">
        <v>10</v>
      </c>
      <c r="K25" s="78">
        <v>11</v>
      </c>
      <c r="L25" s="78">
        <v>12</v>
      </c>
      <c r="M25" s="78">
        <v>13</v>
      </c>
      <c r="N25" s="347"/>
    </row>
    <row r="26" spans="1:14" s="21" customFormat="1" ht="12.6" thickTop="1" thickBot="1" x14ac:dyDescent="0.25">
      <c r="A26" s="68" t="s">
        <v>274</v>
      </c>
      <c r="B26" s="68" t="s">
        <v>144</v>
      </c>
      <c r="C26" s="324" t="s">
        <v>145</v>
      </c>
      <c r="D26" s="348">
        <v>11393.12</v>
      </c>
      <c r="E26" s="348">
        <v>18294.189999999999</v>
      </c>
      <c r="F26" s="81">
        <v>0</v>
      </c>
      <c r="G26" s="81">
        <v>0</v>
      </c>
      <c r="H26" s="348">
        <v>290488.78999999998</v>
      </c>
      <c r="I26" s="348">
        <v>325829.95</v>
      </c>
      <c r="J26" s="81">
        <v>0</v>
      </c>
      <c r="K26" s="326" t="s">
        <v>144</v>
      </c>
      <c r="L26" s="81">
        <v>0</v>
      </c>
      <c r="M26" s="327" t="s">
        <v>144</v>
      </c>
      <c r="N26" s="347"/>
    </row>
    <row r="27" spans="1:14" s="21" customFormat="1" ht="14.4" thickTop="1" thickBot="1" x14ac:dyDescent="0.25">
      <c r="A27" s="31" t="s">
        <v>275</v>
      </c>
      <c r="B27" s="31" t="s">
        <v>144</v>
      </c>
      <c r="C27" s="324" t="s">
        <v>147</v>
      </c>
      <c r="D27" s="325">
        <f>D28+D63</f>
        <v>0</v>
      </c>
      <c r="E27" s="325">
        <f t="shared" ref="E27:L27" si="0">E28+E63</f>
        <v>0</v>
      </c>
      <c r="F27" s="325">
        <f t="shared" si="0"/>
        <v>0</v>
      </c>
      <c r="G27" s="325">
        <f t="shared" si="0"/>
        <v>0</v>
      </c>
      <c r="H27" s="325">
        <f t="shared" si="0"/>
        <v>0</v>
      </c>
      <c r="I27" s="325">
        <f t="shared" si="0"/>
        <v>0</v>
      </c>
      <c r="J27" s="325">
        <f t="shared" si="0"/>
        <v>0</v>
      </c>
      <c r="K27" s="325">
        <f t="shared" si="0"/>
        <v>0</v>
      </c>
      <c r="L27" s="325">
        <f t="shared" si="0"/>
        <v>0</v>
      </c>
      <c r="M27" s="325">
        <f>M28+M63</f>
        <v>0</v>
      </c>
      <c r="N27" s="347"/>
    </row>
    <row r="28" spans="1:14" s="21" customFormat="1" ht="21.6" thickTop="1" thickBot="1" x14ac:dyDescent="0.25">
      <c r="A28" s="64" t="s">
        <v>276</v>
      </c>
      <c r="B28" s="68">
        <v>2000</v>
      </c>
      <c r="C28" s="128" t="s">
        <v>149</v>
      </c>
      <c r="D28" s="325">
        <f>D29+D34+D51+D54+D58+D62</f>
        <v>0</v>
      </c>
      <c r="E28" s="325">
        <f t="shared" ref="E28:M28" si="1">E29+E34+E51+E54+E58+E62</f>
        <v>0</v>
      </c>
      <c r="F28" s="325">
        <f t="shared" si="1"/>
        <v>0</v>
      </c>
      <c r="G28" s="325">
        <f t="shared" si="1"/>
        <v>0</v>
      </c>
      <c r="H28" s="325">
        <f t="shared" si="1"/>
        <v>0</v>
      </c>
      <c r="I28" s="325">
        <f t="shared" si="1"/>
        <v>0</v>
      </c>
      <c r="J28" s="325">
        <f t="shared" si="1"/>
        <v>0</v>
      </c>
      <c r="K28" s="325">
        <f t="shared" si="1"/>
        <v>0</v>
      </c>
      <c r="L28" s="325">
        <f t="shared" si="1"/>
        <v>0</v>
      </c>
      <c r="M28" s="325">
        <f t="shared" si="1"/>
        <v>0</v>
      </c>
      <c r="N28" s="349"/>
    </row>
    <row r="29" spans="1:14" s="21" customFormat="1" ht="11.4" thickTop="1" thickBot="1" x14ac:dyDescent="0.25">
      <c r="A29" s="138" t="s">
        <v>161</v>
      </c>
      <c r="B29" s="64">
        <v>2100</v>
      </c>
      <c r="C29" s="128" t="s">
        <v>151</v>
      </c>
      <c r="D29" s="325">
        <f>D30+D33</f>
        <v>0</v>
      </c>
      <c r="E29" s="325">
        <f t="shared" ref="E29:M29" si="2">E30+E33</f>
        <v>0</v>
      </c>
      <c r="F29" s="325">
        <f t="shared" si="2"/>
        <v>0</v>
      </c>
      <c r="G29" s="325">
        <f t="shared" si="2"/>
        <v>0</v>
      </c>
      <c r="H29" s="325">
        <f t="shared" si="2"/>
        <v>0</v>
      </c>
      <c r="I29" s="325">
        <f t="shared" si="2"/>
        <v>0</v>
      </c>
      <c r="J29" s="325">
        <f t="shared" si="2"/>
        <v>0</v>
      </c>
      <c r="K29" s="325">
        <f t="shared" si="2"/>
        <v>0</v>
      </c>
      <c r="L29" s="325">
        <f t="shared" si="2"/>
        <v>0</v>
      </c>
      <c r="M29" s="325">
        <f t="shared" si="2"/>
        <v>0</v>
      </c>
      <c r="N29" s="347"/>
    </row>
    <row r="30" spans="1:14" s="21" customFormat="1" ht="11.4" thickTop="1" thickBot="1" x14ac:dyDescent="0.25">
      <c r="A30" s="134" t="s">
        <v>163</v>
      </c>
      <c r="B30" s="135">
        <v>2110</v>
      </c>
      <c r="C30" s="216" t="s">
        <v>153</v>
      </c>
      <c r="D30" s="350">
        <f>SUM(D31:D32)</f>
        <v>0</v>
      </c>
      <c r="E30" s="350">
        <f t="shared" ref="E30:L30" si="3">SUM(E31:E32)</f>
        <v>0</v>
      </c>
      <c r="F30" s="350">
        <f t="shared" si="3"/>
        <v>0</v>
      </c>
      <c r="G30" s="350">
        <f t="shared" si="3"/>
        <v>0</v>
      </c>
      <c r="H30" s="350">
        <f t="shared" si="3"/>
        <v>0</v>
      </c>
      <c r="I30" s="350">
        <f t="shared" si="3"/>
        <v>0</v>
      </c>
      <c r="J30" s="350">
        <f t="shared" si="3"/>
        <v>0</v>
      </c>
      <c r="K30" s="350">
        <f t="shared" si="3"/>
        <v>0</v>
      </c>
      <c r="L30" s="350">
        <f t="shared" si="3"/>
        <v>0</v>
      </c>
      <c r="M30" s="350">
        <f>SUM(M31:M32)</f>
        <v>0</v>
      </c>
      <c r="N30" s="347"/>
    </row>
    <row r="31" spans="1:14" s="21" customFormat="1" ht="11.4" thickTop="1" thickBot="1" x14ac:dyDescent="0.25">
      <c r="A31" s="136" t="s">
        <v>164</v>
      </c>
      <c r="B31" s="125">
        <v>2111</v>
      </c>
      <c r="C31" s="248" t="s">
        <v>155</v>
      </c>
      <c r="D31" s="81">
        <v>0</v>
      </c>
      <c r="E31" s="81">
        <v>0</v>
      </c>
      <c r="F31" s="81">
        <v>0</v>
      </c>
      <c r="G31" s="81">
        <v>0</v>
      </c>
      <c r="H31" s="81">
        <v>0</v>
      </c>
      <c r="I31" s="325">
        <f>SUM(J31:K31)</f>
        <v>0</v>
      </c>
      <c r="J31" s="81">
        <v>0</v>
      </c>
      <c r="K31" s="81">
        <v>0</v>
      </c>
      <c r="L31" s="81">
        <v>0</v>
      </c>
      <c r="M31" s="82">
        <f>I31</f>
        <v>0</v>
      </c>
      <c r="N31" s="347"/>
    </row>
    <row r="32" spans="1:14" s="21" customFormat="1" ht="11.4" thickTop="1" thickBot="1" x14ac:dyDescent="0.25">
      <c r="A32" s="136" t="s">
        <v>165</v>
      </c>
      <c r="B32" s="125">
        <v>2112</v>
      </c>
      <c r="C32" s="248" t="s">
        <v>157</v>
      </c>
      <c r="D32" s="81">
        <v>0</v>
      </c>
      <c r="E32" s="81">
        <v>0</v>
      </c>
      <c r="F32" s="81">
        <v>0</v>
      </c>
      <c r="G32" s="81">
        <v>0</v>
      </c>
      <c r="H32" s="81">
        <v>0</v>
      </c>
      <c r="I32" s="325">
        <f>SUM(J32:K32)</f>
        <v>0</v>
      </c>
      <c r="J32" s="81">
        <v>0</v>
      </c>
      <c r="K32" s="81">
        <v>0</v>
      </c>
      <c r="L32" s="81">
        <v>0</v>
      </c>
      <c r="M32" s="82">
        <f>I32</f>
        <v>0</v>
      </c>
      <c r="N32" s="347"/>
    </row>
    <row r="33" spans="1:14" s="21" customFormat="1" ht="12" thickTop="1" thickBot="1" x14ac:dyDescent="0.3">
      <c r="A33" s="137" t="s">
        <v>277</v>
      </c>
      <c r="B33" s="135">
        <v>2120</v>
      </c>
      <c r="C33" s="216" t="s">
        <v>160</v>
      </c>
      <c r="D33" s="351">
        <v>0</v>
      </c>
      <c r="E33" s="351">
        <v>0</v>
      </c>
      <c r="F33" s="351">
        <v>0</v>
      </c>
      <c r="G33" s="351">
        <v>0</v>
      </c>
      <c r="H33" s="351">
        <v>0</v>
      </c>
      <c r="I33" s="352">
        <f>SUM(J33:K33)</f>
        <v>0</v>
      </c>
      <c r="J33" s="351">
        <v>0</v>
      </c>
      <c r="K33" s="351">
        <v>0</v>
      </c>
      <c r="L33" s="351">
        <v>0</v>
      </c>
      <c r="M33" s="350">
        <f>I33</f>
        <v>0</v>
      </c>
      <c r="N33" s="347"/>
    </row>
    <row r="34" spans="1:14" s="21" customFormat="1" ht="12" thickTop="1" thickBot="1" x14ac:dyDescent="0.3">
      <c r="A34" s="138" t="s">
        <v>167</v>
      </c>
      <c r="B34" s="64">
        <v>2200</v>
      </c>
      <c r="C34" s="128" t="s">
        <v>162</v>
      </c>
      <c r="D34" s="352">
        <f>SUM(D35:D41)+D48</f>
        <v>0</v>
      </c>
      <c r="E34" s="352">
        <f t="shared" ref="E34:M34" si="4">SUM(E35:E41)+E48</f>
        <v>0</v>
      </c>
      <c r="F34" s="352">
        <f t="shared" si="4"/>
        <v>0</v>
      </c>
      <c r="G34" s="352">
        <f t="shared" si="4"/>
        <v>0</v>
      </c>
      <c r="H34" s="352">
        <f t="shared" si="4"/>
        <v>0</v>
      </c>
      <c r="I34" s="352">
        <f t="shared" si="4"/>
        <v>0</v>
      </c>
      <c r="J34" s="352">
        <f t="shared" si="4"/>
        <v>0</v>
      </c>
      <c r="K34" s="352">
        <f t="shared" si="4"/>
        <v>0</v>
      </c>
      <c r="L34" s="352">
        <f t="shared" si="4"/>
        <v>0</v>
      </c>
      <c r="M34" s="352">
        <f t="shared" si="4"/>
        <v>0</v>
      </c>
      <c r="N34" s="349"/>
    </row>
    <row r="35" spans="1:14" s="21" customFormat="1" ht="12" thickTop="1" thickBot="1" x14ac:dyDescent="0.3">
      <c r="A35" s="134" t="s">
        <v>168</v>
      </c>
      <c r="B35" s="135">
        <v>2210</v>
      </c>
      <c r="C35" s="135">
        <v>100</v>
      </c>
      <c r="D35" s="351">
        <v>0</v>
      </c>
      <c r="E35" s="351">
        <v>0</v>
      </c>
      <c r="F35" s="351">
        <v>0</v>
      </c>
      <c r="G35" s="351">
        <v>0</v>
      </c>
      <c r="H35" s="351">
        <v>0</v>
      </c>
      <c r="I35" s="352">
        <f t="shared" ref="I35:I40" si="5">SUM(J35:K35)</f>
        <v>0</v>
      </c>
      <c r="J35" s="351">
        <v>0</v>
      </c>
      <c r="K35" s="351">
        <v>0</v>
      </c>
      <c r="L35" s="351">
        <v>0</v>
      </c>
      <c r="M35" s="350">
        <f t="shared" ref="M35:M40" si="6">I35</f>
        <v>0</v>
      </c>
      <c r="N35" s="347"/>
    </row>
    <row r="36" spans="1:14" s="21" customFormat="1" ht="12" thickTop="1" thickBot="1" x14ac:dyDescent="0.3">
      <c r="A36" s="134" t="s">
        <v>169</v>
      </c>
      <c r="B36" s="135">
        <v>2220</v>
      </c>
      <c r="C36" s="135">
        <v>110</v>
      </c>
      <c r="D36" s="351">
        <v>0</v>
      </c>
      <c r="E36" s="351">
        <v>0</v>
      </c>
      <c r="F36" s="351">
        <v>0</v>
      </c>
      <c r="G36" s="351">
        <v>0</v>
      </c>
      <c r="H36" s="351">
        <v>0</v>
      </c>
      <c r="I36" s="352">
        <f t="shared" si="5"/>
        <v>0</v>
      </c>
      <c r="J36" s="351">
        <v>0</v>
      </c>
      <c r="K36" s="351">
        <v>0</v>
      </c>
      <c r="L36" s="351">
        <v>0</v>
      </c>
      <c r="M36" s="350">
        <f t="shared" si="6"/>
        <v>0</v>
      </c>
      <c r="N36" s="347"/>
    </row>
    <row r="37" spans="1:14" s="21" customFormat="1" ht="12" thickTop="1" thickBot="1" x14ac:dyDescent="0.3">
      <c r="A37" s="134" t="s">
        <v>170</v>
      </c>
      <c r="B37" s="135">
        <v>2230</v>
      </c>
      <c r="C37" s="135">
        <v>120</v>
      </c>
      <c r="D37" s="351">
        <v>0</v>
      </c>
      <c r="E37" s="351">
        <v>0</v>
      </c>
      <c r="F37" s="351">
        <v>0</v>
      </c>
      <c r="G37" s="351">
        <v>0</v>
      </c>
      <c r="H37" s="351">
        <v>0</v>
      </c>
      <c r="I37" s="352">
        <f t="shared" si="5"/>
        <v>0</v>
      </c>
      <c r="J37" s="351">
        <v>0</v>
      </c>
      <c r="K37" s="351">
        <v>0</v>
      </c>
      <c r="L37" s="351">
        <v>0</v>
      </c>
      <c r="M37" s="350">
        <f t="shared" si="6"/>
        <v>0</v>
      </c>
      <c r="N37" s="347"/>
    </row>
    <row r="38" spans="1:14" s="21" customFormat="1" ht="12" thickTop="1" thickBot="1" x14ac:dyDescent="0.3">
      <c r="A38" s="134" t="s">
        <v>171</v>
      </c>
      <c r="B38" s="135">
        <v>2240</v>
      </c>
      <c r="C38" s="135">
        <v>130</v>
      </c>
      <c r="D38" s="351">
        <v>0</v>
      </c>
      <c r="E38" s="351">
        <v>0</v>
      </c>
      <c r="F38" s="351">
        <v>0</v>
      </c>
      <c r="G38" s="351">
        <v>0</v>
      </c>
      <c r="H38" s="351">
        <v>0</v>
      </c>
      <c r="I38" s="352">
        <f t="shared" si="5"/>
        <v>0</v>
      </c>
      <c r="J38" s="351">
        <v>0</v>
      </c>
      <c r="K38" s="351">
        <v>0</v>
      </c>
      <c r="L38" s="351">
        <v>0</v>
      </c>
      <c r="M38" s="350">
        <f t="shared" si="6"/>
        <v>0</v>
      </c>
      <c r="N38" s="347"/>
    </row>
    <row r="39" spans="1:14" s="21" customFormat="1" ht="12" customHeight="1" thickTop="1" thickBot="1" x14ac:dyDescent="0.3">
      <c r="A39" s="134" t="s">
        <v>172</v>
      </c>
      <c r="B39" s="135">
        <v>2250</v>
      </c>
      <c r="C39" s="135">
        <v>140</v>
      </c>
      <c r="D39" s="351">
        <v>0</v>
      </c>
      <c r="E39" s="351">
        <v>0</v>
      </c>
      <c r="F39" s="351">
        <v>0</v>
      </c>
      <c r="G39" s="351">
        <v>0</v>
      </c>
      <c r="H39" s="351">
        <v>0</v>
      </c>
      <c r="I39" s="352">
        <f t="shared" si="5"/>
        <v>0</v>
      </c>
      <c r="J39" s="351">
        <v>0</v>
      </c>
      <c r="K39" s="351">
        <v>0</v>
      </c>
      <c r="L39" s="351">
        <v>0</v>
      </c>
      <c r="M39" s="350">
        <f t="shared" si="6"/>
        <v>0</v>
      </c>
      <c r="N39" s="349"/>
    </row>
    <row r="40" spans="1:14" s="21" customFormat="1" ht="12" thickTop="1" thickBot="1" x14ac:dyDescent="0.3">
      <c r="A40" s="137" t="s">
        <v>173</v>
      </c>
      <c r="B40" s="135">
        <v>2260</v>
      </c>
      <c r="C40" s="135">
        <v>150</v>
      </c>
      <c r="D40" s="351">
        <v>0</v>
      </c>
      <c r="E40" s="351">
        <v>0</v>
      </c>
      <c r="F40" s="351">
        <v>0</v>
      </c>
      <c r="G40" s="351">
        <v>0</v>
      </c>
      <c r="H40" s="351">
        <v>0</v>
      </c>
      <c r="I40" s="352">
        <f t="shared" si="5"/>
        <v>0</v>
      </c>
      <c r="J40" s="351">
        <v>0</v>
      </c>
      <c r="K40" s="351">
        <v>0</v>
      </c>
      <c r="L40" s="351">
        <v>0</v>
      </c>
      <c r="M40" s="350">
        <f t="shared" si="6"/>
        <v>0</v>
      </c>
    </row>
    <row r="41" spans="1:14" s="21" customFormat="1" ht="11.4" thickTop="1" thickBot="1" x14ac:dyDescent="0.25">
      <c r="A41" s="137" t="s">
        <v>278</v>
      </c>
      <c r="B41" s="135">
        <v>2270</v>
      </c>
      <c r="C41" s="135">
        <v>160</v>
      </c>
      <c r="D41" s="350">
        <f>SUM(D42:D47)</f>
        <v>0</v>
      </c>
      <c r="E41" s="350">
        <f t="shared" ref="E41:M41" si="7">SUM(E42:E47)</f>
        <v>0</v>
      </c>
      <c r="F41" s="350">
        <f t="shared" si="7"/>
        <v>0</v>
      </c>
      <c r="G41" s="350">
        <f t="shared" si="7"/>
        <v>0</v>
      </c>
      <c r="H41" s="350">
        <f t="shared" si="7"/>
        <v>0</v>
      </c>
      <c r="I41" s="350">
        <f t="shared" si="7"/>
        <v>0</v>
      </c>
      <c r="J41" s="350">
        <f t="shared" si="7"/>
        <v>0</v>
      </c>
      <c r="K41" s="350">
        <f t="shared" si="7"/>
        <v>0</v>
      </c>
      <c r="L41" s="350">
        <f t="shared" si="7"/>
        <v>0</v>
      </c>
      <c r="M41" s="350">
        <f t="shared" si="7"/>
        <v>0</v>
      </c>
    </row>
    <row r="42" spans="1:14" s="21" customFormat="1" ht="11.4" thickTop="1" thickBot="1" x14ac:dyDescent="0.25">
      <c r="A42" s="136" t="s">
        <v>175</v>
      </c>
      <c r="B42" s="125">
        <v>2271</v>
      </c>
      <c r="C42" s="125">
        <v>170</v>
      </c>
      <c r="D42" s="81">
        <v>0</v>
      </c>
      <c r="E42" s="81">
        <v>0</v>
      </c>
      <c r="F42" s="81">
        <v>0</v>
      </c>
      <c r="G42" s="81">
        <v>0</v>
      </c>
      <c r="H42" s="81">
        <v>0</v>
      </c>
      <c r="I42" s="82">
        <f t="shared" ref="I42:I47" si="8">SUM(J42:K42)</f>
        <v>0</v>
      </c>
      <c r="J42" s="81">
        <v>0</v>
      </c>
      <c r="K42" s="81">
        <v>0</v>
      </c>
      <c r="L42" s="81">
        <v>0</v>
      </c>
      <c r="M42" s="82">
        <f t="shared" ref="M42:M47" si="9">I42</f>
        <v>0</v>
      </c>
    </row>
    <row r="43" spans="1:14" s="21" customFormat="1" ht="11.4" thickTop="1" thickBot="1" x14ac:dyDescent="0.25">
      <c r="A43" s="136" t="s">
        <v>176</v>
      </c>
      <c r="B43" s="125">
        <v>2272</v>
      </c>
      <c r="C43" s="125">
        <v>180</v>
      </c>
      <c r="D43" s="81">
        <v>0</v>
      </c>
      <c r="E43" s="81">
        <v>0</v>
      </c>
      <c r="F43" s="81">
        <v>0</v>
      </c>
      <c r="G43" s="81">
        <v>0</v>
      </c>
      <c r="H43" s="81">
        <v>0</v>
      </c>
      <c r="I43" s="82">
        <f t="shared" si="8"/>
        <v>0</v>
      </c>
      <c r="J43" s="81">
        <v>0</v>
      </c>
      <c r="K43" s="81">
        <v>0</v>
      </c>
      <c r="L43" s="81">
        <v>0</v>
      </c>
      <c r="M43" s="82">
        <f t="shared" si="9"/>
        <v>0</v>
      </c>
    </row>
    <row r="44" spans="1:14" s="21" customFormat="1" ht="11.4" thickTop="1" thickBot="1" x14ac:dyDescent="0.25">
      <c r="A44" s="136" t="s">
        <v>177</v>
      </c>
      <c r="B44" s="125">
        <v>2273</v>
      </c>
      <c r="C44" s="125">
        <v>190</v>
      </c>
      <c r="D44" s="81">
        <v>0</v>
      </c>
      <c r="E44" s="81">
        <v>0</v>
      </c>
      <c r="F44" s="81">
        <v>0</v>
      </c>
      <c r="G44" s="81">
        <v>0</v>
      </c>
      <c r="H44" s="81">
        <v>0</v>
      </c>
      <c r="I44" s="82">
        <f t="shared" si="8"/>
        <v>0</v>
      </c>
      <c r="J44" s="81">
        <v>0</v>
      </c>
      <c r="K44" s="81">
        <v>0</v>
      </c>
      <c r="L44" s="81">
        <v>0</v>
      </c>
      <c r="M44" s="82">
        <f t="shared" si="9"/>
        <v>0</v>
      </c>
    </row>
    <row r="45" spans="1:14" s="21" customFormat="1" ht="11.4" thickTop="1" thickBot="1" x14ac:dyDescent="0.25">
      <c r="A45" s="136" t="s">
        <v>178</v>
      </c>
      <c r="B45" s="125">
        <v>2274</v>
      </c>
      <c r="C45" s="125">
        <v>200</v>
      </c>
      <c r="D45" s="81">
        <v>0</v>
      </c>
      <c r="E45" s="81">
        <v>0</v>
      </c>
      <c r="F45" s="81">
        <v>0</v>
      </c>
      <c r="G45" s="81">
        <v>0</v>
      </c>
      <c r="H45" s="81">
        <v>0</v>
      </c>
      <c r="I45" s="82">
        <f t="shared" si="8"/>
        <v>0</v>
      </c>
      <c r="J45" s="81">
        <v>0</v>
      </c>
      <c r="K45" s="81">
        <v>0</v>
      </c>
      <c r="L45" s="81">
        <v>0</v>
      </c>
      <c r="M45" s="82">
        <f t="shared" si="9"/>
        <v>0</v>
      </c>
    </row>
    <row r="46" spans="1:14" s="21" customFormat="1" ht="11.4" thickTop="1" thickBot="1" x14ac:dyDescent="0.25">
      <c r="A46" s="136" t="s">
        <v>179</v>
      </c>
      <c r="B46" s="125">
        <v>2275</v>
      </c>
      <c r="C46" s="125">
        <v>210</v>
      </c>
      <c r="D46" s="81">
        <v>0</v>
      </c>
      <c r="E46" s="81">
        <v>0</v>
      </c>
      <c r="F46" s="81">
        <v>0</v>
      </c>
      <c r="G46" s="81">
        <v>0</v>
      </c>
      <c r="H46" s="81">
        <v>0</v>
      </c>
      <c r="I46" s="82">
        <f t="shared" si="8"/>
        <v>0</v>
      </c>
      <c r="J46" s="81">
        <v>0</v>
      </c>
      <c r="K46" s="81">
        <v>0</v>
      </c>
      <c r="L46" s="81">
        <v>0</v>
      </c>
      <c r="M46" s="82">
        <f t="shared" si="9"/>
        <v>0</v>
      </c>
    </row>
    <row r="47" spans="1:14" s="21" customFormat="1" ht="11.4" thickTop="1" thickBot="1" x14ac:dyDescent="0.25">
      <c r="A47" s="136" t="s">
        <v>180</v>
      </c>
      <c r="B47" s="125">
        <v>2276</v>
      </c>
      <c r="C47" s="125">
        <v>220</v>
      </c>
      <c r="D47" s="81">
        <v>0</v>
      </c>
      <c r="E47" s="81">
        <v>0</v>
      </c>
      <c r="F47" s="81">
        <v>0</v>
      </c>
      <c r="G47" s="81">
        <v>0</v>
      </c>
      <c r="H47" s="81">
        <v>0</v>
      </c>
      <c r="I47" s="82">
        <f t="shared" si="8"/>
        <v>0</v>
      </c>
      <c r="J47" s="81">
        <v>0</v>
      </c>
      <c r="K47" s="81">
        <v>0</v>
      </c>
      <c r="L47" s="81">
        <v>0</v>
      </c>
      <c r="M47" s="82">
        <f t="shared" si="9"/>
        <v>0</v>
      </c>
    </row>
    <row r="48" spans="1:14" s="21" customFormat="1" ht="13.5" customHeight="1" thickTop="1" thickBot="1" x14ac:dyDescent="0.25">
      <c r="A48" s="137" t="s">
        <v>181</v>
      </c>
      <c r="B48" s="135">
        <v>2280</v>
      </c>
      <c r="C48" s="135">
        <v>230</v>
      </c>
      <c r="D48" s="350">
        <f>SUM(D49:D50)</f>
        <v>0</v>
      </c>
      <c r="E48" s="350">
        <f t="shared" ref="E48:M48" si="10">SUM(E49:E50)</f>
        <v>0</v>
      </c>
      <c r="F48" s="350">
        <f t="shared" si="10"/>
        <v>0</v>
      </c>
      <c r="G48" s="350">
        <f t="shared" si="10"/>
        <v>0</v>
      </c>
      <c r="H48" s="350">
        <f t="shared" si="10"/>
        <v>0</v>
      </c>
      <c r="I48" s="350">
        <f t="shared" si="10"/>
        <v>0</v>
      </c>
      <c r="J48" s="350">
        <f t="shared" si="10"/>
        <v>0</v>
      </c>
      <c r="K48" s="350">
        <f t="shared" si="10"/>
        <v>0</v>
      </c>
      <c r="L48" s="350">
        <f t="shared" si="10"/>
        <v>0</v>
      </c>
      <c r="M48" s="350">
        <f t="shared" si="10"/>
        <v>0</v>
      </c>
    </row>
    <row r="49" spans="1:14" s="21" customFormat="1" ht="13.5" customHeight="1" thickTop="1" thickBot="1" x14ac:dyDescent="0.25">
      <c r="A49" s="139" t="s">
        <v>182</v>
      </c>
      <c r="B49" s="125">
        <v>2281</v>
      </c>
      <c r="C49" s="125">
        <v>240</v>
      </c>
      <c r="D49" s="81">
        <v>0</v>
      </c>
      <c r="E49" s="81">
        <v>0</v>
      </c>
      <c r="F49" s="81">
        <v>0</v>
      </c>
      <c r="G49" s="81">
        <v>0</v>
      </c>
      <c r="H49" s="81">
        <v>0</v>
      </c>
      <c r="I49" s="82">
        <f>SUM(J49:K49)</f>
        <v>0</v>
      </c>
      <c r="J49" s="81">
        <v>0</v>
      </c>
      <c r="K49" s="81">
        <v>0</v>
      </c>
      <c r="L49" s="81">
        <v>0</v>
      </c>
      <c r="M49" s="81">
        <f>I49</f>
        <v>0</v>
      </c>
    </row>
    <row r="50" spans="1:14" s="21" customFormat="1" ht="13.5" customHeight="1" thickTop="1" thickBot="1" x14ac:dyDescent="0.25">
      <c r="A50" s="139" t="s">
        <v>183</v>
      </c>
      <c r="B50" s="125">
        <v>2282</v>
      </c>
      <c r="C50" s="125">
        <v>250</v>
      </c>
      <c r="D50" s="81">
        <v>0</v>
      </c>
      <c r="E50" s="81">
        <v>0</v>
      </c>
      <c r="F50" s="81">
        <v>0</v>
      </c>
      <c r="G50" s="81">
        <v>0</v>
      </c>
      <c r="H50" s="81">
        <v>0</v>
      </c>
      <c r="I50" s="82">
        <f>SUM(J50:K50)</f>
        <v>0</v>
      </c>
      <c r="J50" s="81">
        <v>0</v>
      </c>
      <c r="K50" s="81">
        <v>0</v>
      </c>
      <c r="L50" s="81">
        <v>0</v>
      </c>
      <c r="M50" s="81">
        <f>I50</f>
        <v>0</v>
      </c>
    </row>
    <row r="51" spans="1:14" s="21" customFormat="1" ht="11.4" thickTop="1" thickBot="1" x14ac:dyDescent="0.25">
      <c r="A51" s="133" t="s">
        <v>279</v>
      </c>
      <c r="B51" s="64">
        <v>2400</v>
      </c>
      <c r="C51" s="64">
        <v>260</v>
      </c>
      <c r="D51" s="325">
        <f>SUM(D52:D53)</f>
        <v>0</v>
      </c>
      <c r="E51" s="325">
        <f t="shared" ref="E51:M51" si="11">SUM(E52:E53)</f>
        <v>0</v>
      </c>
      <c r="F51" s="325">
        <f t="shared" si="11"/>
        <v>0</v>
      </c>
      <c r="G51" s="325">
        <f t="shared" si="11"/>
        <v>0</v>
      </c>
      <c r="H51" s="325">
        <f t="shared" si="11"/>
        <v>0</v>
      </c>
      <c r="I51" s="325">
        <f t="shared" si="11"/>
        <v>0</v>
      </c>
      <c r="J51" s="325">
        <f t="shared" si="11"/>
        <v>0</v>
      </c>
      <c r="K51" s="325">
        <f t="shared" si="11"/>
        <v>0</v>
      </c>
      <c r="L51" s="325">
        <f t="shared" si="11"/>
        <v>0</v>
      </c>
      <c r="M51" s="325">
        <f t="shared" si="11"/>
        <v>0</v>
      </c>
    </row>
    <row r="52" spans="1:14" s="21" customFormat="1" ht="12" thickTop="1" thickBot="1" x14ac:dyDescent="0.3">
      <c r="A52" s="134" t="s">
        <v>185</v>
      </c>
      <c r="B52" s="135">
        <v>2410</v>
      </c>
      <c r="C52" s="135">
        <v>270</v>
      </c>
      <c r="D52" s="351">
        <v>0</v>
      </c>
      <c r="E52" s="351">
        <v>0</v>
      </c>
      <c r="F52" s="351">
        <v>0</v>
      </c>
      <c r="G52" s="351">
        <v>0</v>
      </c>
      <c r="H52" s="351">
        <v>0</v>
      </c>
      <c r="I52" s="352">
        <f>SUM(J52:K52)</f>
        <v>0</v>
      </c>
      <c r="J52" s="351">
        <v>0</v>
      </c>
      <c r="K52" s="351">
        <v>0</v>
      </c>
      <c r="L52" s="351">
        <v>0</v>
      </c>
      <c r="M52" s="350">
        <f>I52</f>
        <v>0</v>
      </c>
    </row>
    <row r="53" spans="1:14" s="21" customFormat="1" ht="12" thickTop="1" thickBot="1" x14ac:dyDescent="0.3">
      <c r="A53" s="134" t="s">
        <v>186</v>
      </c>
      <c r="B53" s="135">
        <v>2420</v>
      </c>
      <c r="C53" s="135">
        <v>280</v>
      </c>
      <c r="D53" s="353">
        <v>0</v>
      </c>
      <c r="E53" s="353">
        <v>0</v>
      </c>
      <c r="F53" s="353">
        <v>0</v>
      </c>
      <c r="G53" s="353">
        <v>0</v>
      </c>
      <c r="H53" s="353">
        <v>0</v>
      </c>
      <c r="I53" s="352">
        <f>SUM(J53:K53)</f>
        <v>0</v>
      </c>
      <c r="J53" s="353">
        <v>0</v>
      </c>
      <c r="K53" s="353">
        <v>0</v>
      </c>
      <c r="L53" s="353">
        <v>0</v>
      </c>
      <c r="M53" s="350">
        <f>I53</f>
        <v>0</v>
      </c>
    </row>
    <row r="54" spans="1:14" s="21" customFormat="1" ht="11.4" thickTop="1" thickBot="1" x14ac:dyDescent="0.25">
      <c r="A54" s="133" t="s">
        <v>187</v>
      </c>
      <c r="B54" s="64">
        <v>2600</v>
      </c>
      <c r="C54" s="64">
        <v>290</v>
      </c>
      <c r="D54" s="325">
        <f>SUM(D55:D57)</f>
        <v>0</v>
      </c>
      <c r="E54" s="325">
        <f t="shared" ref="E54:M54" si="12">SUM(E55:E57)</f>
        <v>0</v>
      </c>
      <c r="F54" s="325">
        <f t="shared" si="12"/>
        <v>0</v>
      </c>
      <c r="G54" s="325">
        <f t="shared" si="12"/>
        <v>0</v>
      </c>
      <c r="H54" s="325">
        <f t="shared" si="12"/>
        <v>0</v>
      </c>
      <c r="I54" s="325">
        <f t="shared" si="12"/>
        <v>0</v>
      </c>
      <c r="J54" s="325">
        <f t="shared" si="12"/>
        <v>0</v>
      </c>
      <c r="K54" s="325">
        <f t="shared" si="12"/>
        <v>0</v>
      </c>
      <c r="L54" s="325">
        <f t="shared" si="12"/>
        <v>0</v>
      </c>
      <c r="M54" s="325">
        <f t="shared" si="12"/>
        <v>0</v>
      </c>
    </row>
    <row r="55" spans="1:14" s="21" customFormat="1" ht="12" thickTop="1" thickBot="1" x14ac:dyDescent="0.3">
      <c r="A55" s="137" t="s">
        <v>188</v>
      </c>
      <c r="B55" s="135">
        <v>2610</v>
      </c>
      <c r="C55" s="135">
        <v>300</v>
      </c>
      <c r="D55" s="351">
        <v>0</v>
      </c>
      <c r="E55" s="351">
        <v>0</v>
      </c>
      <c r="F55" s="351">
        <v>0</v>
      </c>
      <c r="G55" s="351">
        <v>0</v>
      </c>
      <c r="H55" s="351">
        <v>0</v>
      </c>
      <c r="I55" s="352">
        <f>SUM(J55:K55)</f>
        <v>0</v>
      </c>
      <c r="J55" s="351">
        <v>0</v>
      </c>
      <c r="K55" s="351">
        <v>0</v>
      </c>
      <c r="L55" s="351">
        <v>0</v>
      </c>
      <c r="M55" s="350">
        <f>I55</f>
        <v>0</v>
      </c>
    </row>
    <row r="56" spans="1:14" s="21" customFormat="1" ht="12" thickTop="1" thickBot="1" x14ac:dyDescent="0.3">
      <c r="A56" s="137" t="s">
        <v>189</v>
      </c>
      <c r="B56" s="135">
        <v>2620</v>
      </c>
      <c r="C56" s="135">
        <v>310</v>
      </c>
      <c r="D56" s="351">
        <v>0</v>
      </c>
      <c r="E56" s="351">
        <v>0</v>
      </c>
      <c r="F56" s="351">
        <v>0</v>
      </c>
      <c r="G56" s="351">
        <v>0</v>
      </c>
      <c r="H56" s="351">
        <v>0</v>
      </c>
      <c r="I56" s="352">
        <f>SUM(J56:K56)</f>
        <v>0</v>
      </c>
      <c r="J56" s="351">
        <v>0</v>
      </c>
      <c r="K56" s="351">
        <v>0</v>
      </c>
      <c r="L56" s="351">
        <v>0</v>
      </c>
      <c r="M56" s="350">
        <f>I56</f>
        <v>0</v>
      </c>
    </row>
    <row r="57" spans="1:14" s="21" customFormat="1" ht="12" thickTop="1" thickBot="1" x14ac:dyDescent="0.3">
      <c r="A57" s="134" t="s">
        <v>190</v>
      </c>
      <c r="B57" s="135">
        <v>2630</v>
      </c>
      <c r="C57" s="135">
        <v>320</v>
      </c>
      <c r="D57" s="351">
        <v>0</v>
      </c>
      <c r="E57" s="351">
        <v>0</v>
      </c>
      <c r="F57" s="351">
        <v>0</v>
      </c>
      <c r="G57" s="351">
        <v>0</v>
      </c>
      <c r="H57" s="351">
        <v>0</v>
      </c>
      <c r="I57" s="352">
        <f>SUM(J57:K57)</f>
        <v>0</v>
      </c>
      <c r="J57" s="351">
        <v>0</v>
      </c>
      <c r="K57" s="351">
        <v>0</v>
      </c>
      <c r="L57" s="351">
        <v>0</v>
      </c>
      <c r="M57" s="350">
        <f>I57</f>
        <v>0</v>
      </c>
    </row>
    <row r="58" spans="1:14" s="21" customFormat="1" ht="11.4" thickTop="1" thickBot="1" x14ac:dyDescent="0.25">
      <c r="A58" s="138" t="s">
        <v>191</v>
      </c>
      <c r="B58" s="64">
        <v>2700</v>
      </c>
      <c r="C58" s="64">
        <v>330</v>
      </c>
      <c r="D58" s="325">
        <f>SUM(D59:D61)</f>
        <v>0</v>
      </c>
      <c r="E58" s="325">
        <f t="shared" ref="E58:M58" si="13">SUM(E59:E61)</f>
        <v>0</v>
      </c>
      <c r="F58" s="325">
        <f t="shared" si="13"/>
        <v>0</v>
      </c>
      <c r="G58" s="325">
        <f t="shared" si="13"/>
        <v>0</v>
      </c>
      <c r="H58" s="325">
        <f t="shared" si="13"/>
        <v>0</v>
      </c>
      <c r="I58" s="325">
        <f t="shared" si="13"/>
        <v>0</v>
      </c>
      <c r="J58" s="325">
        <f t="shared" si="13"/>
        <v>0</v>
      </c>
      <c r="K58" s="325">
        <f t="shared" si="13"/>
        <v>0</v>
      </c>
      <c r="L58" s="325">
        <f t="shared" si="13"/>
        <v>0</v>
      </c>
      <c r="M58" s="325">
        <f t="shared" si="13"/>
        <v>0</v>
      </c>
    </row>
    <row r="59" spans="1:14" s="21" customFormat="1" ht="12" thickTop="1" thickBot="1" x14ac:dyDescent="0.3">
      <c r="A59" s="137" t="s">
        <v>192</v>
      </c>
      <c r="B59" s="135">
        <v>2710</v>
      </c>
      <c r="C59" s="135">
        <v>340</v>
      </c>
      <c r="D59" s="351">
        <v>0</v>
      </c>
      <c r="E59" s="351">
        <v>0</v>
      </c>
      <c r="F59" s="351">
        <v>0</v>
      </c>
      <c r="G59" s="351">
        <v>0</v>
      </c>
      <c r="H59" s="351">
        <v>0</v>
      </c>
      <c r="I59" s="352">
        <f>SUM(J59:K59)</f>
        <v>0</v>
      </c>
      <c r="J59" s="351">
        <v>0</v>
      </c>
      <c r="K59" s="351">
        <v>0</v>
      </c>
      <c r="L59" s="351">
        <v>0</v>
      </c>
      <c r="M59" s="350">
        <f>I59</f>
        <v>0</v>
      </c>
      <c r="N59" s="354"/>
    </row>
    <row r="60" spans="1:14" s="21" customFormat="1" ht="12" thickTop="1" thickBot="1" x14ac:dyDescent="0.3">
      <c r="A60" s="137" t="s">
        <v>193</v>
      </c>
      <c r="B60" s="135">
        <v>2720</v>
      </c>
      <c r="C60" s="135">
        <v>350</v>
      </c>
      <c r="D60" s="351">
        <v>0</v>
      </c>
      <c r="E60" s="351">
        <v>0</v>
      </c>
      <c r="F60" s="351">
        <v>0</v>
      </c>
      <c r="G60" s="351">
        <v>0</v>
      </c>
      <c r="H60" s="351">
        <v>0</v>
      </c>
      <c r="I60" s="352">
        <f>SUM(J60:K60)</f>
        <v>0</v>
      </c>
      <c r="J60" s="351">
        <v>0</v>
      </c>
      <c r="K60" s="351">
        <v>0</v>
      </c>
      <c r="L60" s="351">
        <v>0</v>
      </c>
      <c r="M60" s="350">
        <f>I60</f>
        <v>0</v>
      </c>
    </row>
    <row r="61" spans="1:14" s="21" customFormat="1" ht="12" thickTop="1" thickBot="1" x14ac:dyDescent="0.3">
      <c r="A61" s="137" t="s">
        <v>194</v>
      </c>
      <c r="B61" s="135">
        <v>2730</v>
      </c>
      <c r="C61" s="135">
        <v>360</v>
      </c>
      <c r="D61" s="351">
        <v>0</v>
      </c>
      <c r="E61" s="351">
        <v>0</v>
      </c>
      <c r="F61" s="351">
        <v>0</v>
      </c>
      <c r="G61" s="351">
        <v>0</v>
      </c>
      <c r="H61" s="351">
        <v>0</v>
      </c>
      <c r="I61" s="352">
        <f>SUM(J61:K61)</f>
        <v>0</v>
      </c>
      <c r="J61" s="351">
        <v>0</v>
      </c>
      <c r="K61" s="351">
        <v>0</v>
      </c>
      <c r="L61" s="351">
        <v>0</v>
      </c>
      <c r="M61" s="350">
        <f>I61</f>
        <v>0</v>
      </c>
      <c r="N61" s="114"/>
    </row>
    <row r="62" spans="1:14" s="21" customFormat="1" ht="11.4" thickTop="1" thickBot="1" x14ac:dyDescent="0.25">
      <c r="A62" s="138" t="s">
        <v>195</v>
      </c>
      <c r="B62" s="64">
        <v>2800</v>
      </c>
      <c r="C62" s="64">
        <v>370</v>
      </c>
      <c r="D62" s="351">
        <v>0</v>
      </c>
      <c r="E62" s="351">
        <v>0</v>
      </c>
      <c r="F62" s="351">
        <v>0</v>
      </c>
      <c r="G62" s="351">
        <v>0</v>
      </c>
      <c r="H62" s="351">
        <v>0</v>
      </c>
      <c r="I62" s="325">
        <f>SUM(J62:K62)</f>
        <v>0</v>
      </c>
      <c r="J62" s="348">
        <v>0</v>
      </c>
      <c r="K62" s="348">
        <v>0</v>
      </c>
      <c r="L62" s="348">
        <v>0</v>
      </c>
      <c r="M62" s="325">
        <f>I62</f>
        <v>0</v>
      </c>
    </row>
    <row r="63" spans="1:14" s="21" customFormat="1" ht="12.6" thickTop="1" thickBot="1" x14ac:dyDescent="0.25">
      <c r="A63" s="68" t="s">
        <v>280</v>
      </c>
      <c r="B63" s="68">
        <v>3000</v>
      </c>
      <c r="C63" s="68">
        <v>380</v>
      </c>
      <c r="D63" s="350">
        <f>D64+D78</f>
        <v>0</v>
      </c>
      <c r="E63" s="350">
        <f t="shared" ref="E63:M63" si="14">E64+E78</f>
        <v>0</v>
      </c>
      <c r="F63" s="350">
        <f t="shared" si="14"/>
        <v>0</v>
      </c>
      <c r="G63" s="350">
        <f t="shared" si="14"/>
        <v>0</v>
      </c>
      <c r="H63" s="350">
        <f t="shared" si="14"/>
        <v>0</v>
      </c>
      <c r="I63" s="350">
        <f t="shared" si="14"/>
        <v>0</v>
      </c>
      <c r="J63" s="350">
        <f t="shared" si="14"/>
        <v>0</v>
      </c>
      <c r="K63" s="350">
        <f t="shared" si="14"/>
        <v>0</v>
      </c>
      <c r="L63" s="350">
        <f t="shared" si="14"/>
        <v>0</v>
      </c>
      <c r="M63" s="350">
        <f t="shared" si="14"/>
        <v>0</v>
      </c>
    </row>
    <row r="64" spans="1:14" s="21" customFormat="1" ht="11.25" customHeight="1" thickTop="1" thickBot="1" x14ac:dyDescent="0.25">
      <c r="A64" s="133" t="s">
        <v>281</v>
      </c>
      <c r="B64" s="64">
        <v>3100</v>
      </c>
      <c r="C64" s="64">
        <v>390</v>
      </c>
      <c r="D64" s="350">
        <f>D65+D66+D69+D72+D76+D77</f>
        <v>0</v>
      </c>
      <c r="E64" s="350">
        <f t="shared" ref="E64:M64" si="15">E65+E66+E69+E72+E76+E77</f>
        <v>0</v>
      </c>
      <c r="F64" s="350">
        <f t="shared" si="15"/>
        <v>0</v>
      </c>
      <c r="G64" s="350">
        <f t="shared" si="15"/>
        <v>0</v>
      </c>
      <c r="H64" s="350">
        <f t="shared" si="15"/>
        <v>0</v>
      </c>
      <c r="I64" s="350">
        <f t="shared" si="15"/>
        <v>0</v>
      </c>
      <c r="J64" s="350">
        <f t="shared" si="15"/>
        <v>0</v>
      </c>
      <c r="K64" s="350">
        <f t="shared" si="15"/>
        <v>0</v>
      </c>
      <c r="L64" s="350">
        <f t="shared" si="15"/>
        <v>0</v>
      </c>
      <c r="M64" s="350">
        <f t="shared" si="15"/>
        <v>0</v>
      </c>
    </row>
    <row r="65" spans="1:13" s="21" customFormat="1" ht="11.4" thickTop="1" thickBot="1" x14ac:dyDescent="0.25">
      <c r="A65" s="137" t="s">
        <v>198</v>
      </c>
      <c r="B65" s="135">
        <v>3110</v>
      </c>
      <c r="C65" s="135">
        <v>400</v>
      </c>
      <c r="D65" s="351">
        <v>0</v>
      </c>
      <c r="E65" s="351">
        <v>0</v>
      </c>
      <c r="F65" s="351">
        <v>0</v>
      </c>
      <c r="G65" s="351">
        <v>0</v>
      </c>
      <c r="H65" s="351">
        <v>0</v>
      </c>
      <c r="I65" s="325">
        <f>SUM(J65:K65)</f>
        <v>0</v>
      </c>
      <c r="J65" s="351">
        <v>0</v>
      </c>
      <c r="K65" s="351">
        <v>0</v>
      </c>
      <c r="L65" s="351">
        <v>0</v>
      </c>
      <c r="M65" s="325">
        <f>I65</f>
        <v>0</v>
      </c>
    </row>
    <row r="66" spans="1:13" s="21" customFormat="1" ht="11.4" thickTop="1" thickBot="1" x14ac:dyDescent="0.25">
      <c r="A66" s="134" t="s">
        <v>199</v>
      </c>
      <c r="B66" s="135">
        <v>3120</v>
      </c>
      <c r="C66" s="135">
        <v>410</v>
      </c>
      <c r="D66" s="350">
        <f>SUM(D67:D68)</f>
        <v>0</v>
      </c>
      <c r="E66" s="350">
        <f t="shared" ref="E66:M66" si="16">SUM(E67:E68)</f>
        <v>0</v>
      </c>
      <c r="F66" s="350">
        <f t="shared" si="16"/>
        <v>0</v>
      </c>
      <c r="G66" s="350">
        <f t="shared" si="16"/>
        <v>0</v>
      </c>
      <c r="H66" s="350">
        <f t="shared" si="16"/>
        <v>0</v>
      </c>
      <c r="I66" s="350">
        <f t="shared" si="16"/>
        <v>0</v>
      </c>
      <c r="J66" s="350">
        <f t="shared" si="16"/>
        <v>0</v>
      </c>
      <c r="K66" s="350">
        <f t="shared" si="16"/>
        <v>0</v>
      </c>
      <c r="L66" s="350">
        <f t="shared" si="16"/>
        <v>0</v>
      </c>
      <c r="M66" s="350">
        <f t="shared" si="16"/>
        <v>0</v>
      </c>
    </row>
    <row r="67" spans="1:13" s="21" customFormat="1" ht="11.4" thickTop="1" thickBot="1" x14ac:dyDescent="0.25">
      <c r="A67" s="136" t="s">
        <v>282</v>
      </c>
      <c r="B67" s="125">
        <v>3121</v>
      </c>
      <c r="C67" s="125">
        <v>420</v>
      </c>
      <c r="D67" s="351">
        <v>0</v>
      </c>
      <c r="E67" s="351">
        <v>0</v>
      </c>
      <c r="F67" s="351">
        <v>0</v>
      </c>
      <c r="G67" s="351">
        <v>0</v>
      </c>
      <c r="H67" s="351">
        <v>0</v>
      </c>
      <c r="I67" s="325">
        <f>SUM(J67:K67)</f>
        <v>0</v>
      </c>
      <c r="J67" s="351">
        <v>0</v>
      </c>
      <c r="K67" s="351">
        <v>0</v>
      </c>
      <c r="L67" s="351">
        <v>0</v>
      </c>
      <c r="M67" s="325">
        <f>I67</f>
        <v>0</v>
      </c>
    </row>
    <row r="68" spans="1:13" s="21" customFormat="1" ht="11.4" thickTop="1" thickBot="1" x14ac:dyDescent="0.25">
      <c r="A68" s="136" t="s">
        <v>283</v>
      </c>
      <c r="B68" s="125">
        <v>3122</v>
      </c>
      <c r="C68" s="125">
        <v>430</v>
      </c>
      <c r="D68" s="351">
        <v>0</v>
      </c>
      <c r="E68" s="351">
        <v>0</v>
      </c>
      <c r="F68" s="351">
        <v>0</v>
      </c>
      <c r="G68" s="351">
        <v>0</v>
      </c>
      <c r="H68" s="351">
        <v>0</v>
      </c>
      <c r="I68" s="325">
        <f>SUM(J68:K68)</f>
        <v>0</v>
      </c>
      <c r="J68" s="351">
        <v>0</v>
      </c>
      <c r="K68" s="351">
        <v>0</v>
      </c>
      <c r="L68" s="351">
        <v>0</v>
      </c>
      <c r="M68" s="325">
        <f>I68</f>
        <v>0</v>
      </c>
    </row>
    <row r="69" spans="1:13" s="21" customFormat="1" ht="11.4" thickTop="1" thickBot="1" x14ac:dyDescent="0.25">
      <c r="A69" s="134" t="s">
        <v>202</v>
      </c>
      <c r="B69" s="135">
        <v>3130</v>
      </c>
      <c r="C69" s="135">
        <v>440</v>
      </c>
      <c r="D69" s="350">
        <f>SUM(D70:D71)</f>
        <v>0</v>
      </c>
      <c r="E69" s="350">
        <f t="shared" ref="E69:M69" si="17">SUM(E70:E71)</f>
        <v>0</v>
      </c>
      <c r="F69" s="350">
        <f t="shared" si="17"/>
        <v>0</v>
      </c>
      <c r="G69" s="350">
        <f t="shared" si="17"/>
        <v>0</v>
      </c>
      <c r="H69" s="350">
        <f t="shared" si="17"/>
        <v>0</v>
      </c>
      <c r="I69" s="350">
        <f t="shared" si="17"/>
        <v>0</v>
      </c>
      <c r="J69" s="350">
        <f t="shared" si="17"/>
        <v>0</v>
      </c>
      <c r="K69" s="350">
        <f t="shared" si="17"/>
        <v>0</v>
      </c>
      <c r="L69" s="350">
        <f t="shared" si="17"/>
        <v>0</v>
      </c>
      <c r="M69" s="350">
        <f t="shared" si="17"/>
        <v>0</v>
      </c>
    </row>
    <row r="70" spans="1:13" s="21" customFormat="1" ht="11.4" thickTop="1" thickBot="1" x14ac:dyDescent="0.25">
      <c r="A70" s="136" t="s">
        <v>203</v>
      </c>
      <c r="B70" s="125">
        <v>3131</v>
      </c>
      <c r="C70" s="125">
        <v>450</v>
      </c>
      <c r="D70" s="351">
        <v>0</v>
      </c>
      <c r="E70" s="351">
        <v>0</v>
      </c>
      <c r="F70" s="351">
        <v>0</v>
      </c>
      <c r="G70" s="351">
        <v>0</v>
      </c>
      <c r="H70" s="351">
        <v>0</v>
      </c>
      <c r="I70" s="325">
        <f>SUM(J70:K70)</f>
        <v>0</v>
      </c>
      <c r="J70" s="351">
        <v>0</v>
      </c>
      <c r="K70" s="351">
        <v>0</v>
      </c>
      <c r="L70" s="351">
        <v>0</v>
      </c>
      <c r="M70" s="325">
        <f>I70</f>
        <v>0</v>
      </c>
    </row>
    <row r="71" spans="1:13" s="21" customFormat="1" ht="11.4" thickTop="1" thickBot="1" x14ac:dyDescent="0.25">
      <c r="A71" s="136" t="s">
        <v>204</v>
      </c>
      <c r="B71" s="125">
        <v>3132</v>
      </c>
      <c r="C71" s="125">
        <v>460</v>
      </c>
      <c r="D71" s="351">
        <v>0</v>
      </c>
      <c r="E71" s="351">
        <v>0</v>
      </c>
      <c r="F71" s="351">
        <v>0</v>
      </c>
      <c r="G71" s="351">
        <v>0</v>
      </c>
      <c r="H71" s="351">
        <v>0</v>
      </c>
      <c r="I71" s="325">
        <f>SUM(J71:K71)</f>
        <v>0</v>
      </c>
      <c r="J71" s="351">
        <v>0</v>
      </c>
      <c r="K71" s="351">
        <v>0</v>
      </c>
      <c r="L71" s="351">
        <v>0</v>
      </c>
      <c r="M71" s="325">
        <f>I71</f>
        <v>0</v>
      </c>
    </row>
    <row r="72" spans="1:13" s="21" customFormat="1" ht="11.4" thickTop="1" thickBot="1" x14ac:dyDescent="0.25">
      <c r="A72" s="134" t="s">
        <v>205</v>
      </c>
      <c r="B72" s="135">
        <v>3140</v>
      </c>
      <c r="C72" s="135">
        <v>470</v>
      </c>
      <c r="D72" s="350">
        <f>SUM(D73:D75)</f>
        <v>0</v>
      </c>
      <c r="E72" s="350">
        <f t="shared" ref="E72:M72" si="18">SUM(E73:E75)</f>
        <v>0</v>
      </c>
      <c r="F72" s="350">
        <f t="shared" si="18"/>
        <v>0</v>
      </c>
      <c r="G72" s="350">
        <f t="shared" si="18"/>
        <v>0</v>
      </c>
      <c r="H72" s="350">
        <f t="shared" si="18"/>
        <v>0</v>
      </c>
      <c r="I72" s="350">
        <f t="shared" si="18"/>
        <v>0</v>
      </c>
      <c r="J72" s="350">
        <f t="shared" si="18"/>
        <v>0</v>
      </c>
      <c r="K72" s="350">
        <f t="shared" si="18"/>
        <v>0</v>
      </c>
      <c r="L72" s="350">
        <f t="shared" si="18"/>
        <v>0</v>
      </c>
      <c r="M72" s="350">
        <f t="shared" si="18"/>
        <v>0</v>
      </c>
    </row>
    <row r="73" spans="1:13" s="21" customFormat="1" ht="12.6" thickTop="1" thickBot="1" x14ac:dyDescent="0.25">
      <c r="A73" s="219" t="s">
        <v>206</v>
      </c>
      <c r="B73" s="125">
        <v>3141</v>
      </c>
      <c r="C73" s="125">
        <v>480</v>
      </c>
      <c r="D73" s="351">
        <v>0</v>
      </c>
      <c r="E73" s="351">
        <v>0</v>
      </c>
      <c r="F73" s="351">
        <v>0</v>
      </c>
      <c r="G73" s="351">
        <v>0</v>
      </c>
      <c r="H73" s="351">
        <v>0</v>
      </c>
      <c r="I73" s="325">
        <f>SUM(J73:K73)</f>
        <v>0</v>
      </c>
      <c r="J73" s="351">
        <v>0</v>
      </c>
      <c r="K73" s="351">
        <v>0</v>
      </c>
      <c r="L73" s="351">
        <v>0</v>
      </c>
      <c r="M73" s="325">
        <f>I73</f>
        <v>0</v>
      </c>
    </row>
    <row r="74" spans="1:13" s="21" customFormat="1" ht="12.6" thickTop="1" thickBot="1" x14ac:dyDescent="0.25">
      <c r="A74" s="219" t="s">
        <v>284</v>
      </c>
      <c r="B74" s="125">
        <v>3142</v>
      </c>
      <c r="C74" s="125">
        <v>490</v>
      </c>
      <c r="D74" s="351">
        <v>0</v>
      </c>
      <c r="E74" s="351">
        <v>0</v>
      </c>
      <c r="F74" s="351">
        <v>0</v>
      </c>
      <c r="G74" s="351">
        <v>0</v>
      </c>
      <c r="H74" s="351">
        <v>0</v>
      </c>
      <c r="I74" s="325">
        <f>SUM(J74:K74)</f>
        <v>0</v>
      </c>
      <c r="J74" s="351">
        <v>0</v>
      </c>
      <c r="K74" s="351">
        <v>0</v>
      </c>
      <c r="L74" s="351">
        <v>0</v>
      </c>
      <c r="M74" s="325">
        <f>I74</f>
        <v>0</v>
      </c>
    </row>
    <row r="75" spans="1:13" s="21" customFormat="1" ht="12.6" thickTop="1" thickBot="1" x14ac:dyDescent="0.25">
      <c r="A75" s="219" t="s">
        <v>208</v>
      </c>
      <c r="B75" s="125">
        <v>3143</v>
      </c>
      <c r="C75" s="125">
        <v>500</v>
      </c>
      <c r="D75" s="351">
        <v>0</v>
      </c>
      <c r="E75" s="351">
        <v>0</v>
      </c>
      <c r="F75" s="351">
        <v>0</v>
      </c>
      <c r="G75" s="351">
        <v>0</v>
      </c>
      <c r="H75" s="351">
        <v>0</v>
      </c>
      <c r="I75" s="325">
        <f>SUM(J75:K75)</f>
        <v>0</v>
      </c>
      <c r="J75" s="351">
        <v>0</v>
      </c>
      <c r="K75" s="351">
        <v>0</v>
      </c>
      <c r="L75" s="351">
        <v>0</v>
      </c>
      <c r="M75" s="325">
        <f>I75</f>
        <v>0</v>
      </c>
    </row>
    <row r="76" spans="1:13" s="21" customFormat="1" ht="11.4" thickTop="1" thickBot="1" x14ac:dyDescent="0.25">
      <c r="A76" s="134" t="s">
        <v>209</v>
      </c>
      <c r="B76" s="135">
        <v>3150</v>
      </c>
      <c r="C76" s="135">
        <v>510</v>
      </c>
      <c r="D76" s="351">
        <v>0</v>
      </c>
      <c r="E76" s="351">
        <v>0</v>
      </c>
      <c r="F76" s="351">
        <v>0</v>
      </c>
      <c r="G76" s="351">
        <v>0</v>
      </c>
      <c r="H76" s="351">
        <v>0</v>
      </c>
      <c r="I76" s="325">
        <f>SUM(J76:K76)</f>
        <v>0</v>
      </c>
      <c r="J76" s="351">
        <v>0</v>
      </c>
      <c r="K76" s="351">
        <v>0</v>
      </c>
      <c r="L76" s="351">
        <v>0</v>
      </c>
      <c r="M76" s="325">
        <f>I76</f>
        <v>0</v>
      </c>
    </row>
    <row r="77" spans="1:13" s="21" customFormat="1" ht="11.4" thickTop="1" thickBot="1" x14ac:dyDescent="0.25">
      <c r="A77" s="134" t="s">
        <v>210</v>
      </c>
      <c r="B77" s="135">
        <v>3160</v>
      </c>
      <c r="C77" s="135">
        <v>520</v>
      </c>
      <c r="D77" s="351">
        <v>0</v>
      </c>
      <c r="E77" s="351">
        <v>0</v>
      </c>
      <c r="F77" s="351">
        <v>0</v>
      </c>
      <c r="G77" s="351">
        <v>0</v>
      </c>
      <c r="H77" s="351">
        <v>0</v>
      </c>
      <c r="I77" s="325">
        <f>SUM(J77:K77)</f>
        <v>0</v>
      </c>
      <c r="J77" s="351">
        <v>0</v>
      </c>
      <c r="K77" s="351">
        <v>0</v>
      </c>
      <c r="L77" s="351">
        <v>0</v>
      </c>
      <c r="M77" s="325">
        <f>I77</f>
        <v>0</v>
      </c>
    </row>
    <row r="78" spans="1:13" s="21" customFormat="1" ht="12" customHeight="1" thickTop="1" thickBot="1" x14ac:dyDescent="0.25">
      <c r="A78" s="133" t="s">
        <v>211</v>
      </c>
      <c r="B78" s="64">
        <v>3200</v>
      </c>
      <c r="C78" s="64">
        <v>530</v>
      </c>
      <c r="D78" s="350">
        <f>SUM(D79:D82)</f>
        <v>0</v>
      </c>
      <c r="E78" s="350">
        <f t="shared" ref="E78:M78" si="19">SUM(E79:E82)</f>
        <v>0</v>
      </c>
      <c r="F78" s="350">
        <f t="shared" si="19"/>
        <v>0</v>
      </c>
      <c r="G78" s="350">
        <f t="shared" si="19"/>
        <v>0</v>
      </c>
      <c r="H78" s="350">
        <f t="shared" si="19"/>
        <v>0</v>
      </c>
      <c r="I78" s="350">
        <f t="shared" si="19"/>
        <v>0</v>
      </c>
      <c r="J78" s="350">
        <f t="shared" si="19"/>
        <v>0</v>
      </c>
      <c r="K78" s="350">
        <f t="shared" si="19"/>
        <v>0</v>
      </c>
      <c r="L78" s="350">
        <f t="shared" si="19"/>
        <v>0</v>
      </c>
      <c r="M78" s="350">
        <f t="shared" si="19"/>
        <v>0</v>
      </c>
    </row>
    <row r="79" spans="1:13" s="21" customFormat="1" ht="11.4" thickTop="1" thickBot="1" x14ac:dyDescent="0.25">
      <c r="A79" s="137" t="s">
        <v>285</v>
      </c>
      <c r="B79" s="135">
        <v>3210</v>
      </c>
      <c r="C79" s="135">
        <v>540</v>
      </c>
      <c r="D79" s="351">
        <v>0</v>
      </c>
      <c r="E79" s="351">
        <v>0</v>
      </c>
      <c r="F79" s="351">
        <v>0</v>
      </c>
      <c r="G79" s="351">
        <v>0</v>
      </c>
      <c r="H79" s="351">
        <v>0</v>
      </c>
      <c r="I79" s="325">
        <f>SUM(J79:K79)</f>
        <v>0</v>
      </c>
      <c r="J79" s="351">
        <v>0</v>
      </c>
      <c r="K79" s="351">
        <v>0</v>
      </c>
      <c r="L79" s="351">
        <v>0</v>
      </c>
      <c r="M79" s="325">
        <f>I79</f>
        <v>0</v>
      </c>
    </row>
    <row r="80" spans="1:13" s="21" customFormat="1" ht="11.4" thickTop="1" thickBot="1" x14ac:dyDescent="0.25">
      <c r="A80" s="137" t="s">
        <v>213</v>
      </c>
      <c r="B80" s="135">
        <v>3220</v>
      </c>
      <c r="C80" s="135">
        <v>550</v>
      </c>
      <c r="D80" s="351">
        <v>0</v>
      </c>
      <c r="E80" s="351">
        <v>0</v>
      </c>
      <c r="F80" s="351">
        <v>0</v>
      </c>
      <c r="G80" s="351">
        <v>0</v>
      </c>
      <c r="H80" s="351">
        <v>0</v>
      </c>
      <c r="I80" s="325">
        <f>SUM(J80:K80)</f>
        <v>0</v>
      </c>
      <c r="J80" s="351">
        <v>0</v>
      </c>
      <c r="K80" s="351">
        <v>0</v>
      </c>
      <c r="L80" s="351">
        <v>0</v>
      </c>
      <c r="M80" s="325">
        <f>I80</f>
        <v>0</v>
      </c>
    </row>
    <row r="81" spans="1:13" s="21" customFormat="1" ht="12.75" customHeight="1" thickTop="1" thickBot="1" x14ac:dyDescent="0.25">
      <c r="A81" s="134" t="s">
        <v>214</v>
      </c>
      <c r="B81" s="135">
        <v>3230</v>
      </c>
      <c r="C81" s="135">
        <v>560</v>
      </c>
      <c r="D81" s="351">
        <v>0</v>
      </c>
      <c r="E81" s="351">
        <v>0</v>
      </c>
      <c r="F81" s="351">
        <v>0</v>
      </c>
      <c r="G81" s="351">
        <v>0</v>
      </c>
      <c r="H81" s="351">
        <v>0</v>
      </c>
      <c r="I81" s="325">
        <f>SUM(J81:K81)</f>
        <v>0</v>
      </c>
      <c r="J81" s="351">
        <v>0</v>
      </c>
      <c r="K81" s="351">
        <v>0</v>
      </c>
      <c r="L81" s="351">
        <v>0</v>
      </c>
      <c r="M81" s="325">
        <f>I81</f>
        <v>0</v>
      </c>
    </row>
    <row r="82" spans="1:13" s="21" customFormat="1" ht="11.4" thickTop="1" thickBot="1" x14ac:dyDescent="0.25">
      <c r="A82" s="134" t="s">
        <v>215</v>
      </c>
      <c r="B82" s="135">
        <v>3240</v>
      </c>
      <c r="C82" s="135">
        <v>570</v>
      </c>
      <c r="D82" s="351">
        <v>0</v>
      </c>
      <c r="E82" s="351">
        <v>0</v>
      </c>
      <c r="F82" s="351">
        <v>0</v>
      </c>
      <c r="G82" s="351">
        <v>0</v>
      </c>
      <c r="H82" s="351">
        <v>0</v>
      </c>
      <c r="I82" s="325">
        <f>SUM(J82:K82)</f>
        <v>0</v>
      </c>
      <c r="J82" s="351">
        <v>0</v>
      </c>
      <c r="K82" s="351">
        <v>0</v>
      </c>
      <c r="L82" s="351">
        <v>0</v>
      </c>
      <c r="M82" s="325">
        <f>I82</f>
        <v>0</v>
      </c>
    </row>
    <row r="83" spans="1:13" ht="6" hidden="1" customHeight="1" x14ac:dyDescent="0.25"/>
    <row r="84" spans="1:13" ht="14.25" customHeight="1" thickTop="1" x14ac:dyDescent="0.25">
      <c r="A84" s="330" t="s">
        <v>286</v>
      </c>
      <c r="B84" s="331"/>
      <c r="C84" s="331"/>
      <c r="D84" s="331"/>
    </row>
    <row r="85" spans="1:13" x14ac:dyDescent="0.25">
      <c r="A85" s="9" t="str">
        <f>[1]ЗАПОЛНИТЬ!F30</f>
        <v xml:space="preserve">Керівник </v>
      </c>
      <c r="C85" s="9"/>
      <c r="D85" s="9"/>
      <c r="E85" s="9"/>
      <c r="F85" s="9"/>
      <c r="G85" s="230"/>
      <c r="H85" s="230"/>
      <c r="J85" s="87" t="str">
        <f>[1]ЗАПОЛНИТЬ!F26</f>
        <v>Л.О.Темченко</v>
      </c>
      <c r="K85" s="87"/>
      <c r="L85" s="87"/>
    </row>
    <row r="86" spans="1:13" x14ac:dyDescent="0.25">
      <c r="A86" s="9"/>
      <c r="C86" s="9"/>
      <c r="D86" s="9"/>
      <c r="E86" s="9"/>
      <c r="F86" s="9"/>
      <c r="G86" s="231" t="s">
        <v>115</v>
      </c>
      <c r="H86" s="231"/>
      <c r="J86" s="189" t="s">
        <v>116</v>
      </c>
      <c r="K86" s="189"/>
    </row>
    <row r="87" spans="1:13" x14ac:dyDescent="0.25">
      <c r="A87" s="9" t="str">
        <f>[1]ЗАПОЛНИТЬ!F31</f>
        <v>Головний бухгалтер</v>
      </c>
      <c r="C87" s="9"/>
      <c r="D87" s="9"/>
      <c r="E87" s="9"/>
      <c r="F87" s="9"/>
      <c r="G87" s="230"/>
      <c r="H87" s="230"/>
      <c r="J87" s="87" t="str">
        <f>[1]ЗАПОЛНИТЬ!F28</f>
        <v>А.М.Трусевич</v>
      </c>
      <c r="K87" s="87"/>
      <c r="L87" s="87"/>
    </row>
    <row r="88" spans="1:13" x14ac:dyDescent="0.25">
      <c r="A88" s="1" t="str">
        <f>[1]ЗАПОЛНИТЬ!C19</f>
        <v>"11" квітня 2016 року</v>
      </c>
      <c r="C88" s="9"/>
      <c r="D88" s="9"/>
      <c r="E88" s="9"/>
      <c r="F88" s="9"/>
      <c r="G88" s="231" t="s">
        <v>115</v>
      </c>
      <c r="H88" s="231"/>
      <c r="J88" s="189" t="s">
        <v>116</v>
      </c>
      <c r="K88" s="189"/>
      <c r="L88" s="355"/>
    </row>
    <row r="89" spans="1:13" x14ac:dyDescent="0.25">
      <c r="A89" s="21" t="s">
        <v>287</v>
      </c>
    </row>
  </sheetData>
  <mergeCells count="43">
    <mergeCell ref="G87:H87"/>
    <mergeCell ref="J87:L87"/>
    <mergeCell ref="G88:H88"/>
    <mergeCell ref="J88:K88"/>
    <mergeCell ref="F15:M15"/>
    <mergeCell ref="K22:K24"/>
    <mergeCell ref="A84:D84"/>
    <mergeCell ref="G85:H85"/>
    <mergeCell ref="J85:L85"/>
    <mergeCell ref="G86:H86"/>
    <mergeCell ref="J86:K86"/>
    <mergeCell ref="E20:F20"/>
    <mergeCell ref="G20:G24"/>
    <mergeCell ref="H20:H24"/>
    <mergeCell ref="I20:K20"/>
    <mergeCell ref="L20:L24"/>
    <mergeCell ref="E21:E24"/>
    <mergeCell ref="F21:F24"/>
    <mergeCell ref="I21:I24"/>
    <mergeCell ref="J21:K21"/>
    <mergeCell ref="J22:J24"/>
    <mergeCell ref="A15:D15"/>
    <mergeCell ref="A18:L18"/>
    <mergeCell ref="A19:A24"/>
    <mergeCell ref="B19:B24"/>
    <mergeCell ref="C19:C24"/>
    <mergeCell ref="D19:G19"/>
    <mergeCell ref="H19:L19"/>
    <mergeCell ref="M19:M24"/>
    <mergeCell ref="D20:D24"/>
    <mergeCell ref="B11:J11"/>
    <mergeCell ref="A12:D12"/>
    <mergeCell ref="F12:L12"/>
    <mergeCell ref="A13:D13"/>
    <mergeCell ref="F13:M13"/>
    <mergeCell ref="A14:D14"/>
    <mergeCell ref="F14:M14"/>
    <mergeCell ref="J1:M3"/>
    <mergeCell ref="A4:M4"/>
    <mergeCell ref="A5:G5"/>
    <mergeCell ref="A6:M6"/>
    <mergeCell ref="B9:J9"/>
    <mergeCell ref="B10:J10"/>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6640625" style="1" customWidth="1"/>
    <col min="2" max="2" width="4.6640625" style="1" customWidth="1"/>
    <col min="3" max="3" width="3.88671875" style="1" customWidth="1"/>
    <col min="4" max="4" width="7.5546875" style="1" customWidth="1"/>
    <col min="5" max="5" width="9.109375" style="1"/>
    <col min="6" max="6" width="8.109375" style="1" customWidth="1"/>
    <col min="7" max="7" width="7.44140625" style="1" customWidth="1"/>
    <col min="8" max="8" width="8.88671875" style="1" customWidth="1"/>
    <col min="9" max="9" width="8.5546875" style="1" customWidth="1"/>
    <col min="10" max="10" width="8.109375" style="1" customWidth="1"/>
    <col min="11" max="11" width="9.44140625" style="1" customWidth="1"/>
    <col min="12" max="12" width="6.6640625" style="1" customWidth="1"/>
    <col min="13" max="13" width="11.44140625" style="1" customWidth="1"/>
    <col min="14" max="256" width="9.109375" style="1"/>
    <col min="257" max="257" width="61.6640625" style="1" customWidth="1"/>
    <col min="258" max="258" width="4.6640625" style="1" customWidth="1"/>
    <col min="259" max="259" width="3.88671875" style="1" customWidth="1"/>
    <col min="260" max="260" width="7.5546875" style="1" customWidth="1"/>
    <col min="261" max="261" width="9.109375" style="1"/>
    <col min="262" max="262" width="8.109375" style="1" customWidth="1"/>
    <col min="263" max="263" width="7.44140625" style="1" customWidth="1"/>
    <col min="264" max="264" width="8.88671875" style="1" customWidth="1"/>
    <col min="265" max="265" width="8.5546875" style="1" customWidth="1"/>
    <col min="266" max="266" width="8.109375" style="1" customWidth="1"/>
    <col min="267" max="267" width="9.44140625" style="1" customWidth="1"/>
    <col min="268" max="268" width="6.6640625" style="1" customWidth="1"/>
    <col min="269" max="269" width="11.44140625" style="1" customWidth="1"/>
    <col min="270" max="512" width="9.109375" style="1"/>
    <col min="513" max="513" width="61.6640625" style="1" customWidth="1"/>
    <col min="514" max="514" width="4.6640625" style="1" customWidth="1"/>
    <col min="515" max="515" width="3.88671875" style="1" customWidth="1"/>
    <col min="516" max="516" width="7.5546875" style="1" customWidth="1"/>
    <col min="517" max="517" width="9.109375" style="1"/>
    <col min="518" max="518" width="8.109375" style="1" customWidth="1"/>
    <col min="519" max="519" width="7.44140625" style="1" customWidth="1"/>
    <col min="520" max="520" width="8.88671875" style="1" customWidth="1"/>
    <col min="521" max="521" width="8.5546875" style="1" customWidth="1"/>
    <col min="522" max="522" width="8.109375" style="1" customWidth="1"/>
    <col min="523" max="523" width="9.44140625" style="1" customWidth="1"/>
    <col min="524" max="524" width="6.6640625" style="1" customWidth="1"/>
    <col min="525" max="525" width="11.44140625" style="1" customWidth="1"/>
    <col min="526" max="768" width="9.109375" style="1"/>
    <col min="769" max="769" width="61.6640625" style="1" customWidth="1"/>
    <col min="770" max="770" width="4.6640625" style="1" customWidth="1"/>
    <col min="771" max="771" width="3.88671875" style="1" customWidth="1"/>
    <col min="772" max="772" width="7.5546875" style="1" customWidth="1"/>
    <col min="773" max="773" width="9.109375" style="1"/>
    <col min="774" max="774" width="8.109375" style="1" customWidth="1"/>
    <col min="775" max="775" width="7.44140625" style="1" customWidth="1"/>
    <col min="776" max="776" width="8.88671875" style="1" customWidth="1"/>
    <col min="777" max="777" width="8.5546875" style="1" customWidth="1"/>
    <col min="778" max="778" width="8.109375" style="1" customWidth="1"/>
    <col min="779" max="779" width="9.44140625" style="1" customWidth="1"/>
    <col min="780" max="780" width="6.6640625" style="1" customWidth="1"/>
    <col min="781" max="781" width="11.44140625" style="1" customWidth="1"/>
    <col min="782" max="1024" width="9.109375" style="1"/>
    <col min="1025" max="1025" width="61.6640625" style="1" customWidth="1"/>
    <col min="1026" max="1026" width="4.6640625" style="1" customWidth="1"/>
    <col min="1027" max="1027" width="3.88671875" style="1" customWidth="1"/>
    <col min="1028" max="1028" width="7.5546875" style="1" customWidth="1"/>
    <col min="1029" max="1029" width="9.109375" style="1"/>
    <col min="1030" max="1030" width="8.109375" style="1" customWidth="1"/>
    <col min="1031" max="1031" width="7.44140625" style="1" customWidth="1"/>
    <col min="1032" max="1032" width="8.88671875" style="1" customWidth="1"/>
    <col min="1033" max="1033" width="8.5546875" style="1" customWidth="1"/>
    <col min="1034" max="1034" width="8.109375" style="1" customWidth="1"/>
    <col min="1035" max="1035" width="9.44140625" style="1" customWidth="1"/>
    <col min="1036" max="1036" width="6.6640625" style="1" customWidth="1"/>
    <col min="1037" max="1037" width="11.44140625" style="1" customWidth="1"/>
    <col min="1038" max="1280" width="9.109375" style="1"/>
    <col min="1281" max="1281" width="61.6640625" style="1" customWidth="1"/>
    <col min="1282" max="1282" width="4.6640625" style="1" customWidth="1"/>
    <col min="1283" max="1283" width="3.88671875" style="1" customWidth="1"/>
    <col min="1284" max="1284" width="7.5546875" style="1" customWidth="1"/>
    <col min="1285" max="1285" width="9.109375" style="1"/>
    <col min="1286" max="1286" width="8.109375" style="1" customWidth="1"/>
    <col min="1287" max="1287" width="7.44140625" style="1" customWidth="1"/>
    <col min="1288" max="1288" width="8.88671875" style="1" customWidth="1"/>
    <col min="1289" max="1289" width="8.5546875" style="1" customWidth="1"/>
    <col min="1290" max="1290" width="8.109375" style="1" customWidth="1"/>
    <col min="1291" max="1291" width="9.44140625" style="1" customWidth="1"/>
    <col min="1292" max="1292" width="6.6640625" style="1" customWidth="1"/>
    <col min="1293" max="1293" width="11.44140625" style="1" customWidth="1"/>
    <col min="1294" max="1536" width="9.109375" style="1"/>
    <col min="1537" max="1537" width="61.6640625" style="1" customWidth="1"/>
    <col min="1538" max="1538" width="4.6640625" style="1" customWidth="1"/>
    <col min="1539" max="1539" width="3.88671875" style="1" customWidth="1"/>
    <col min="1540" max="1540" width="7.5546875" style="1" customWidth="1"/>
    <col min="1541" max="1541" width="9.109375" style="1"/>
    <col min="1542" max="1542" width="8.109375" style="1" customWidth="1"/>
    <col min="1543" max="1543" width="7.44140625" style="1" customWidth="1"/>
    <col min="1544" max="1544" width="8.88671875" style="1" customWidth="1"/>
    <col min="1545" max="1545" width="8.5546875" style="1" customWidth="1"/>
    <col min="1546" max="1546" width="8.109375" style="1" customWidth="1"/>
    <col min="1547" max="1547" width="9.44140625" style="1" customWidth="1"/>
    <col min="1548" max="1548" width="6.6640625" style="1" customWidth="1"/>
    <col min="1549" max="1549" width="11.44140625" style="1" customWidth="1"/>
    <col min="1550" max="1792" width="9.109375" style="1"/>
    <col min="1793" max="1793" width="61.6640625" style="1" customWidth="1"/>
    <col min="1794" max="1794" width="4.6640625" style="1" customWidth="1"/>
    <col min="1795" max="1795" width="3.88671875" style="1" customWidth="1"/>
    <col min="1796" max="1796" width="7.5546875" style="1" customWidth="1"/>
    <col min="1797" max="1797" width="9.109375" style="1"/>
    <col min="1798" max="1798" width="8.109375" style="1" customWidth="1"/>
    <col min="1799" max="1799" width="7.44140625" style="1" customWidth="1"/>
    <col min="1800" max="1800" width="8.88671875" style="1" customWidth="1"/>
    <col min="1801" max="1801" width="8.5546875" style="1" customWidth="1"/>
    <col min="1802" max="1802" width="8.109375" style="1" customWidth="1"/>
    <col min="1803" max="1803" width="9.44140625" style="1" customWidth="1"/>
    <col min="1804" max="1804" width="6.6640625" style="1" customWidth="1"/>
    <col min="1805" max="1805" width="11.44140625" style="1" customWidth="1"/>
    <col min="1806" max="2048" width="9.109375" style="1"/>
    <col min="2049" max="2049" width="61.6640625" style="1" customWidth="1"/>
    <col min="2050" max="2050" width="4.6640625" style="1" customWidth="1"/>
    <col min="2051" max="2051" width="3.88671875" style="1" customWidth="1"/>
    <col min="2052" max="2052" width="7.5546875" style="1" customWidth="1"/>
    <col min="2053" max="2053" width="9.109375" style="1"/>
    <col min="2054" max="2054" width="8.109375" style="1" customWidth="1"/>
    <col min="2055" max="2055" width="7.44140625" style="1" customWidth="1"/>
    <col min="2056" max="2056" width="8.88671875" style="1" customWidth="1"/>
    <col min="2057" max="2057" width="8.5546875" style="1" customWidth="1"/>
    <col min="2058" max="2058" width="8.109375" style="1" customWidth="1"/>
    <col min="2059" max="2059" width="9.44140625" style="1" customWidth="1"/>
    <col min="2060" max="2060" width="6.6640625" style="1" customWidth="1"/>
    <col min="2061" max="2061" width="11.44140625" style="1" customWidth="1"/>
    <col min="2062" max="2304" width="9.109375" style="1"/>
    <col min="2305" max="2305" width="61.6640625" style="1" customWidth="1"/>
    <col min="2306" max="2306" width="4.6640625" style="1" customWidth="1"/>
    <col min="2307" max="2307" width="3.88671875" style="1" customWidth="1"/>
    <col min="2308" max="2308" width="7.5546875" style="1" customWidth="1"/>
    <col min="2309" max="2309" width="9.109375" style="1"/>
    <col min="2310" max="2310" width="8.109375" style="1" customWidth="1"/>
    <col min="2311" max="2311" width="7.44140625" style="1" customWidth="1"/>
    <col min="2312" max="2312" width="8.88671875" style="1" customWidth="1"/>
    <col min="2313" max="2313" width="8.5546875" style="1" customWidth="1"/>
    <col min="2314" max="2314" width="8.109375" style="1" customWidth="1"/>
    <col min="2315" max="2315" width="9.44140625" style="1" customWidth="1"/>
    <col min="2316" max="2316" width="6.6640625" style="1" customWidth="1"/>
    <col min="2317" max="2317" width="11.44140625" style="1" customWidth="1"/>
    <col min="2318" max="2560" width="9.109375" style="1"/>
    <col min="2561" max="2561" width="61.6640625" style="1" customWidth="1"/>
    <col min="2562" max="2562" width="4.6640625" style="1" customWidth="1"/>
    <col min="2563" max="2563" width="3.88671875" style="1" customWidth="1"/>
    <col min="2564" max="2564" width="7.5546875" style="1" customWidth="1"/>
    <col min="2565" max="2565" width="9.109375" style="1"/>
    <col min="2566" max="2566" width="8.109375" style="1" customWidth="1"/>
    <col min="2567" max="2567" width="7.44140625" style="1" customWidth="1"/>
    <col min="2568" max="2568" width="8.88671875" style="1" customWidth="1"/>
    <col min="2569" max="2569" width="8.5546875" style="1" customWidth="1"/>
    <col min="2570" max="2570" width="8.109375" style="1" customWidth="1"/>
    <col min="2571" max="2571" width="9.44140625" style="1" customWidth="1"/>
    <col min="2572" max="2572" width="6.6640625" style="1" customWidth="1"/>
    <col min="2573" max="2573" width="11.44140625" style="1" customWidth="1"/>
    <col min="2574" max="2816" width="9.109375" style="1"/>
    <col min="2817" max="2817" width="61.6640625" style="1" customWidth="1"/>
    <col min="2818" max="2818" width="4.6640625" style="1" customWidth="1"/>
    <col min="2819" max="2819" width="3.88671875" style="1" customWidth="1"/>
    <col min="2820" max="2820" width="7.5546875" style="1" customWidth="1"/>
    <col min="2821" max="2821" width="9.109375" style="1"/>
    <col min="2822" max="2822" width="8.109375" style="1" customWidth="1"/>
    <col min="2823" max="2823" width="7.44140625" style="1" customWidth="1"/>
    <col min="2824" max="2824" width="8.88671875" style="1" customWidth="1"/>
    <col min="2825" max="2825" width="8.5546875" style="1" customWidth="1"/>
    <col min="2826" max="2826" width="8.109375" style="1" customWidth="1"/>
    <col min="2827" max="2827" width="9.44140625" style="1" customWidth="1"/>
    <col min="2828" max="2828" width="6.6640625" style="1" customWidth="1"/>
    <col min="2829" max="2829" width="11.44140625" style="1" customWidth="1"/>
    <col min="2830" max="3072" width="9.109375" style="1"/>
    <col min="3073" max="3073" width="61.6640625" style="1" customWidth="1"/>
    <col min="3074" max="3074" width="4.6640625" style="1" customWidth="1"/>
    <col min="3075" max="3075" width="3.88671875" style="1" customWidth="1"/>
    <col min="3076" max="3076" width="7.5546875" style="1" customWidth="1"/>
    <col min="3077" max="3077" width="9.109375" style="1"/>
    <col min="3078" max="3078" width="8.109375" style="1" customWidth="1"/>
    <col min="3079" max="3079" width="7.44140625" style="1" customWidth="1"/>
    <col min="3080" max="3080" width="8.88671875" style="1" customWidth="1"/>
    <col min="3081" max="3081" width="8.5546875" style="1" customWidth="1"/>
    <col min="3082" max="3082" width="8.109375" style="1" customWidth="1"/>
    <col min="3083" max="3083" width="9.44140625" style="1" customWidth="1"/>
    <col min="3084" max="3084" width="6.6640625" style="1" customWidth="1"/>
    <col min="3085" max="3085" width="11.44140625" style="1" customWidth="1"/>
    <col min="3086" max="3328" width="9.109375" style="1"/>
    <col min="3329" max="3329" width="61.6640625" style="1" customWidth="1"/>
    <col min="3330" max="3330" width="4.6640625" style="1" customWidth="1"/>
    <col min="3331" max="3331" width="3.88671875" style="1" customWidth="1"/>
    <col min="3332" max="3332" width="7.5546875" style="1" customWidth="1"/>
    <col min="3333" max="3333" width="9.109375" style="1"/>
    <col min="3334" max="3334" width="8.109375" style="1" customWidth="1"/>
    <col min="3335" max="3335" width="7.44140625" style="1" customWidth="1"/>
    <col min="3336" max="3336" width="8.88671875" style="1" customWidth="1"/>
    <col min="3337" max="3337" width="8.5546875" style="1" customWidth="1"/>
    <col min="3338" max="3338" width="8.109375" style="1" customWidth="1"/>
    <col min="3339" max="3339" width="9.44140625" style="1" customWidth="1"/>
    <col min="3340" max="3340" width="6.6640625" style="1" customWidth="1"/>
    <col min="3341" max="3341" width="11.44140625" style="1" customWidth="1"/>
    <col min="3342" max="3584" width="9.109375" style="1"/>
    <col min="3585" max="3585" width="61.6640625" style="1" customWidth="1"/>
    <col min="3586" max="3586" width="4.6640625" style="1" customWidth="1"/>
    <col min="3587" max="3587" width="3.88671875" style="1" customWidth="1"/>
    <col min="3588" max="3588" width="7.5546875" style="1" customWidth="1"/>
    <col min="3589" max="3589" width="9.109375" style="1"/>
    <col min="3590" max="3590" width="8.109375" style="1" customWidth="1"/>
    <col min="3591" max="3591" width="7.44140625" style="1" customWidth="1"/>
    <col min="3592" max="3592" width="8.88671875" style="1" customWidth="1"/>
    <col min="3593" max="3593" width="8.5546875" style="1" customWidth="1"/>
    <col min="3594" max="3594" width="8.109375" style="1" customWidth="1"/>
    <col min="3595" max="3595" width="9.44140625" style="1" customWidth="1"/>
    <col min="3596" max="3596" width="6.6640625" style="1" customWidth="1"/>
    <col min="3597" max="3597" width="11.44140625" style="1" customWidth="1"/>
    <col min="3598" max="3840" width="9.109375" style="1"/>
    <col min="3841" max="3841" width="61.6640625" style="1" customWidth="1"/>
    <col min="3842" max="3842" width="4.6640625" style="1" customWidth="1"/>
    <col min="3843" max="3843" width="3.88671875" style="1" customWidth="1"/>
    <col min="3844" max="3844" width="7.5546875" style="1" customWidth="1"/>
    <col min="3845" max="3845" width="9.109375" style="1"/>
    <col min="3846" max="3846" width="8.109375" style="1" customWidth="1"/>
    <col min="3847" max="3847" width="7.44140625" style="1" customWidth="1"/>
    <col min="3848" max="3848" width="8.88671875" style="1" customWidth="1"/>
    <col min="3849" max="3849" width="8.5546875" style="1" customWidth="1"/>
    <col min="3850" max="3850" width="8.109375" style="1" customWidth="1"/>
    <col min="3851" max="3851" width="9.44140625" style="1" customWidth="1"/>
    <col min="3852" max="3852" width="6.6640625" style="1" customWidth="1"/>
    <col min="3853" max="3853" width="11.44140625" style="1" customWidth="1"/>
    <col min="3854" max="4096" width="9.109375" style="1"/>
    <col min="4097" max="4097" width="61.6640625" style="1" customWidth="1"/>
    <col min="4098" max="4098" width="4.6640625" style="1" customWidth="1"/>
    <col min="4099" max="4099" width="3.88671875" style="1" customWidth="1"/>
    <col min="4100" max="4100" width="7.5546875" style="1" customWidth="1"/>
    <col min="4101" max="4101" width="9.109375" style="1"/>
    <col min="4102" max="4102" width="8.109375" style="1" customWidth="1"/>
    <col min="4103" max="4103" width="7.44140625" style="1" customWidth="1"/>
    <col min="4104" max="4104" width="8.88671875" style="1" customWidth="1"/>
    <col min="4105" max="4105" width="8.5546875" style="1" customWidth="1"/>
    <col min="4106" max="4106" width="8.109375" style="1" customWidth="1"/>
    <col min="4107" max="4107" width="9.44140625" style="1" customWidth="1"/>
    <col min="4108" max="4108" width="6.6640625" style="1" customWidth="1"/>
    <col min="4109" max="4109" width="11.44140625" style="1" customWidth="1"/>
    <col min="4110" max="4352" width="9.109375" style="1"/>
    <col min="4353" max="4353" width="61.6640625" style="1" customWidth="1"/>
    <col min="4354" max="4354" width="4.6640625" style="1" customWidth="1"/>
    <col min="4355" max="4355" width="3.88671875" style="1" customWidth="1"/>
    <col min="4356" max="4356" width="7.5546875" style="1" customWidth="1"/>
    <col min="4357" max="4357" width="9.109375" style="1"/>
    <col min="4358" max="4358" width="8.109375" style="1" customWidth="1"/>
    <col min="4359" max="4359" width="7.44140625" style="1" customWidth="1"/>
    <col min="4360" max="4360" width="8.88671875" style="1" customWidth="1"/>
    <col min="4361" max="4361" width="8.5546875" style="1" customWidth="1"/>
    <col min="4362" max="4362" width="8.109375" style="1" customWidth="1"/>
    <col min="4363" max="4363" width="9.44140625" style="1" customWidth="1"/>
    <col min="4364" max="4364" width="6.6640625" style="1" customWidth="1"/>
    <col min="4365" max="4365" width="11.44140625" style="1" customWidth="1"/>
    <col min="4366" max="4608" width="9.109375" style="1"/>
    <col min="4609" max="4609" width="61.6640625" style="1" customWidth="1"/>
    <col min="4610" max="4610" width="4.6640625" style="1" customWidth="1"/>
    <col min="4611" max="4611" width="3.88671875" style="1" customWidth="1"/>
    <col min="4612" max="4612" width="7.5546875" style="1" customWidth="1"/>
    <col min="4613" max="4613" width="9.109375" style="1"/>
    <col min="4614" max="4614" width="8.109375" style="1" customWidth="1"/>
    <col min="4615" max="4615" width="7.44140625" style="1" customWidth="1"/>
    <col min="4616" max="4616" width="8.88671875" style="1" customWidth="1"/>
    <col min="4617" max="4617" width="8.5546875" style="1" customWidth="1"/>
    <col min="4618" max="4618" width="8.109375" style="1" customWidth="1"/>
    <col min="4619" max="4619" width="9.44140625" style="1" customWidth="1"/>
    <col min="4620" max="4620" width="6.6640625" style="1" customWidth="1"/>
    <col min="4621" max="4621" width="11.44140625" style="1" customWidth="1"/>
    <col min="4622" max="4864" width="9.109375" style="1"/>
    <col min="4865" max="4865" width="61.6640625" style="1" customWidth="1"/>
    <col min="4866" max="4866" width="4.6640625" style="1" customWidth="1"/>
    <col min="4867" max="4867" width="3.88671875" style="1" customWidth="1"/>
    <col min="4868" max="4868" width="7.5546875" style="1" customWidth="1"/>
    <col min="4869" max="4869" width="9.109375" style="1"/>
    <col min="4870" max="4870" width="8.109375" style="1" customWidth="1"/>
    <col min="4871" max="4871" width="7.44140625" style="1" customWidth="1"/>
    <col min="4872" max="4872" width="8.88671875" style="1" customWidth="1"/>
    <col min="4873" max="4873" width="8.5546875" style="1" customWidth="1"/>
    <col min="4874" max="4874" width="8.109375" style="1" customWidth="1"/>
    <col min="4875" max="4875" width="9.44140625" style="1" customWidth="1"/>
    <col min="4876" max="4876" width="6.6640625" style="1" customWidth="1"/>
    <col min="4877" max="4877" width="11.44140625" style="1" customWidth="1"/>
    <col min="4878" max="5120" width="9.109375" style="1"/>
    <col min="5121" max="5121" width="61.6640625" style="1" customWidth="1"/>
    <col min="5122" max="5122" width="4.6640625" style="1" customWidth="1"/>
    <col min="5123" max="5123" width="3.88671875" style="1" customWidth="1"/>
    <col min="5124" max="5124" width="7.5546875" style="1" customWidth="1"/>
    <col min="5125" max="5125" width="9.109375" style="1"/>
    <col min="5126" max="5126" width="8.109375" style="1" customWidth="1"/>
    <col min="5127" max="5127" width="7.44140625" style="1" customWidth="1"/>
    <col min="5128" max="5128" width="8.88671875" style="1" customWidth="1"/>
    <col min="5129" max="5129" width="8.5546875" style="1" customWidth="1"/>
    <col min="5130" max="5130" width="8.109375" style="1" customWidth="1"/>
    <col min="5131" max="5131" width="9.44140625" style="1" customWidth="1"/>
    <col min="5132" max="5132" width="6.6640625" style="1" customWidth="1"/>
    <col min="5133" max="5133" width="11.44140625" style="1" customWidth="1"/>
    <col min="5134" max="5376" width="9.109375" style="1"/>
    <col min="5377" max="5377" width="61.6640625" style="1" customWidth="1"/>
    <col min="5378" max="5378" width="4.6640625" style="1" customWidth="1"/>
    <col min="5379" max="5379" width="3.88671875" style="1" customWidth="1"/>
    <col min="5380" max="5380" width="7.5546875" style="1" customWidth="1"/>
    <col min="5381" max="5381" width="9.109375" style="1"/>
    <col min="5382" max="5382" width="8.109375" style="1" customWidth="1"/>
    <col min="5383" max="5383" width="7.44140625" style="1" customWidth="1"/>
    <col min="5384" max="5384" width="8.88671875" style="1" customWidth="1"/>
    <col min="5385" max="5385" width="8.5546875" style="1" customWidth="1"/>
    <col min="5386" max="5386" width="8.109375" style="1" customWidth="1"/>
    <col min="5387" max="5387" width="9.44140625" style="1" customWidth="1"/>
    <col min="5388" max="5388" width="6.6640625" style="1" customWidth="1"/>
    <col min="5389" max="5389" width="11.44140625" style="1" customWidth="1"/>
    <col min="5390" max="5632" width="9.109375" style="1"/>
    <col min="5633" max="5633" width="61.6640625" style="1" customWidth="1"/>
    <col min="5634" max="5634" width="4.6640625" style="1" customWidth="1"/>
    <col min="5635" max="5635" width="3.88671875" style="1" customWidth="1"/>
    <col min="5636" max="5636" width="7.5546875" style="1" customWidth="1"/>
    <col min="5637" max="5637" width="9.109375" style="1"/>
    <col min="5638" max="5638" width="8.109375" style="1" customWidth="1"/>
    <col min="5639" max="5639" width="7.44140625" style="1" customWidth="1"/>
    <col min="5640" max="5640" width="8.88671875" style="1" customWidth="1"/>
    <col min="5641" max="5641" width="8.5546875" style="1" customWidth="1"/>
    <col min="5642" max="5642" width="8.109375" style="1" customWidth="1"/>
    <col min="5643" max="5643" width="9.44140625" style="1" customWidth="1"/>
    <col min="5644" max="5644" width="6.6640625" style="1" customWidth="1"/>
    <col min="5645" max="5645" width="11.44140625" style="1" customWidth="1"/>
    <col min="5646" max="5888" width="9.109375" style="1"/>
    <col min="5889" max="5889" width="61.6640625" style="1" customWidth="1"/>
    <col min="5890" max="5890" width="4.6640625" style="1" customWidth="1"/>
    <col min="5891" max="5891" width="3.88671875" style="1" customWidth="1"/>
    <col min="5892" max="5892" width="7.5546875" style="1" customWidth="1"/>
    <col min="5893" max="5893" width="9.109375" style="1"/>
    <col min="5894" max="5894" width="8.109375" style="1" customWidth="1"/>
    <col min="5895" max="5895" width="7.44140625" style="1" customWidth="1"/>
    <col min="5896" max="5896" width="8.88671875" style="1" customWidth="1"/>
    <col min="5897" max="5897" width="8.5546875" style="1" customWidth="1"/>
    <col min="5898" max="5898" width="8.109375" style="1" customWidth="1"/>
    <col min="5899" max="5899" width="9.44140625" style="1" customWidth="1"/>
    <col min="5900" max="5900" width="6.6640625" style="1" customWidth="1"/>
    <col min="5901" max="5901" width="11.44140625" style="1" customWidth="1"/>
    <col min="5902" max="6144" width="9.109375" style="1"/>
    <col min="6145" max="6145" width="61.6640625" style="1" customWidth="1"/>
    <col min="6146" max="6146" width="4.6640625" style="1" customWidth="1"/>
    <col min="6147" max="6147" width="3.88671875" style="1" customWidth="1"/>
    <col min="6148" max="6148" width="7.5546875" style="1" customWidth="1"/>
    <col min="6149" max="6149" width="9.109375" style="1"/>
    <col min="6150" max="6150" width="8.109375" style="1" customWidth="1"/>
    <col min="6151" max="6151" width="7.44140625" style="1" customWidth="1"/>
    <col min="6152" max="6152" width="8.88671875" style="1" customWidth="1"/>
    <col min="6153" max="6153" width="8.5546875" style="1" customWidth="1"/>
    <col min="6154" max="6154" width="8.109375" style="1" customWidth="1"/>
    <col min="6155" max="6155" width="9.44140625" style="1" customWidth="1"/>
    <col min="6156" max="6156" width="6.6640625" style="1" customWidth="1"/>
    <col min="6157" max="6157" width="11.44140625" style="1" customWidth="1"/>
    <col min="6158" max="6400" width="9.109375" style="1"/>
    <col min="6401" max="6401" width="61.6640625" style="1" customWidth="1"/>
    <col min="6402" max="6402" width="4.6640625" style="1" customWidth="1"/>
    <col min="6403" max="6403" width="3.88671875" style="1" customWidth="1"/>
    <col min="6404" max="6404" width="7.5546875" style="1" customWidth="1"/>
    <col min="6405" max="6405" width="9.109375" style="1"/>
    <col min="6406" max="6406" width="8.109375" style="1" customWidth="1"/>
    <col min="6407" max="6407" width="7.44140625" style="1" customWidth="1"/>
    <col min="6408" max="6408" width="8.88671875" style="1" customWidth="1"/>
    <col min="6409" max="6409" width="8.5546875" style="1" customWidth="1"/>
    <col min="6410" max="6410" width="8.109375" style="1" customWidth="1"/>
    <col min="6411" max="6411" width="9.44140625" style="1" customWidth="1"/>
    <col min="6412" max="6412" width="6.6640625" style="1" customWidth="1"/>
    <col min="6413" max="6413" width="11.44140625" style="1" customWidth="1"/>
    <col min="6414" max="6656" width="9.109375" style="1"/>
    <col min="6657" max="6657" width="61.6640625" style="1" customWidth="1"/>
    <col min="6658" max="6658" width="4.6640625" style="1" customWidth="1"/>
    <col min="6659" max="6659" width="3.88671875" style="1" customWidth="1"/>
    <col min="6660" max="6660" width="7.5546875" style="1" customWidth="1"/>
    <col min="6661" max="6661" width="9.109375" style="1"/>
    <col min="6662" max="6662" width="8.109375" style="1" customWidth="1"/>
    <col min="6663" max="6663" width="7.44140625" style="1" customWidth="1"/>
    <col min="6664" max="6664" width="8.88671875" style="1" customWidth="1"/>
    <col min="6665" max="6665" width="8.5546875" style="1" customWidth="1"/>
    <col min="6666" max="6666" width="8.109375" style="1" customWidth="1"/>
    <col min="6667" max="6667" width="9.44140625" style="1" customWidth="1"/>
    <col min="6668" max="6668" width="6.6640625" style="1" customWidth="1"/>
    <col min="6669" max="6669" width="11.44140625" style="1" customWidth="1"/>
    <col min="6670" max="6912" width="9.109375" style="1"/>
    <col min="6913" max="6913" width="61.6640625" style="1" customWidth="1"/>
    <col min="6914" max="6914" width="4.6640625" style="1" customWidth="1"/>
    <col min="6915" max="6915" width="3.88671875" style="1" customWidth="1"/>
    <col min="6916" max="6916" width="7.5546875" style="1" customWidth="1"/>
    <col min="6917" max="6917" width="9.109375" style="1"/>
    <col min="6918" max="6918" width="8.109375" style="1" customWidth="1"/>
    <col min="6919" max="6919" width="7.44140625" style="1" customWidth="1"/>
    <col min="6920" max="6920" width="8.88671875" style="1" customWidth="1"/>
    <col min="6921" max="6921" width="8.5546875" style="1" customWidth="1"/>
    <col min="6922" max="6922" width="8.109375" style="1" customWidth="1"/>
    <col min="6923" max="6923" width="9.44140625" style="1" customWidth="1"/>
    <col min="6924" max="6924" width="6.6640625" style="1" customWidth="1"/>
    <col min="6925" max="6925" width="11.44140625" style="1" customWidth="1"/>
    <col min="6926" max="7168" width="9.109375" style="1"/>
    <col min="7169" max="7169" width="61.6640625" style="1" customWidth="1"/>
    <col min="7170" max="7170" width="4.6640625" style="1" customWidth="1"/>
    <col min="7171" max="7171" width="3.88671875" style="1" customWidth="1"/>
    <col min="7172" max="7172" width="7.5546875" style="1" customWidth="1"/>
    <col min="7173" max="7173" width="9.109375" style="1"/>
    <col min="7174" max="7174" width="8.109375" style="1" customWidth="1"/>
    <col min="7175" max="7175" width="7.44140625" style="1" customWidth="1"/>
    <col min="7176" max="7176" width="8.88671875" style="1" customWidth="1"/>
    <col min="7177" max="7177" width="8.5546875" style="1" customWidth="1"/>
    <col min="7178" max="7178" width="8.109375" style="1" customWidth="1"/>
    <col min="7179" max="7179" width="9.44140625" style="1" customWidth="1"/>
    <col min="7180" max="7180" width="6.6640625" style="1" customWidth="1"/>
    <col min="7181" max="7181" width="11.44140625" style="1" customWidth="1"/>
    <col min="7182" max="7424" width="9.109375" style="1"/>
    <col min="7425" max="7425" width="61.6640625" style="1" customWidth="1"/>
    <col min="7426" max="7426" width="4.6640625" style="1" customWidth="1"/>
    <col min="7427" max="7427" width="3.88671875" style="1" customWidth="1"/>
    <col min="7428" max="7428" width="7.5546875" style="1" customWidth="1"/>
    <col min="7429" max="7429" width="9.109375" style="1"/>
    <col min="7430" max="7430" width="8.109375" style="1" customWidth="1"/>
    <col min="7431" max="7431" width="7.44140625" style="1" customWidth="1"/>
    <col min="7432" max="7432" width="8.88671875" style="1" customWidth="1"/>
    <col min="7433" max="7433" width="8.5546875" style="1" customWidth="1"/>
    <col min="7434" max="7434" width="8.109375" style="1" customWidth="1"/>
    <col min="7435" max="7435" width="9.44140625" style="1" customWidth="1"/>
    <col min="7436" max="7436" width="6.6640625" style="1" customWidth="1"/>
    <col min="7437" max="7437" width="11.44140625" style="1" customWidth="1"/>
    <col min="7438" max="7680" width="9.109375" style="1"/>
    <col min="7681" max="7681" width="61.6640625" style="1" customWidth="1"/>
    <col min="7682" max="7682" width="4.6640625" style="1" customWidth="1"/>
    <col min="7683" max="7683" width="3.88671875" style="1" customWidth="1"/>
    <col min="7684" max="7684" width="7.5546875" style="1" customWidth="1"/>
    <col min="7685" max="7685" width="9.109375" style="1"/>
    <col min="7686" max="7686" width="8.109375" style="1" customWidth="1"/>
    <col min="7687" max="7687" width="7.44140625" style="1" customWidth="1"/>
    <col min="7688" max="7688" width="8.88671875" style="1" customWidth="1"/>
    <col min="7689" max="7689" width="8.5546875" style="1" customWidth="1"/>
    <col min="7690" max="7690" width="8.109375" style="1" customWidth="1"/>
    <col min="7691" max="7691" width="9.44140625" style="1" customWidth="1"/>
    <col min="7692" max="7692" width="6.6640625" style="1" customWidth="1"/>
    <col min="7693" max="7693" width="11.44140625" style="1" customWidth="1"/>
    <col min="7694" max="7936" width="9.109375" style="1"/>
    <col min="7937" max="7937" width="61.6640625" style="1" customWidth="1"/>
    <col min="7938" max="7938" width="4.6640625" style="1" customWidth="1"/>
    <col min="7939" max="7939" width="3.88671875" style="1" customWidth="1"/>
    <col min="7940" max="7940" width="7.5546875" style="1" customWidth="1"/>
    <col min="7941" max="7941" width="9.109375" style="1"/>
    <col min="7942" max="7942" width="8.109375" style="1" customWidth="1"/>
    <col min="7943" max="7943" width="7.44140625" style="1" customWidth="1"/>
    <col min="7944" max="7944" width="8.88671875" style="1" customWidth="1"/>
    <col min="7945" max="7945" width="8.5546875" style="1" customWidth="1"/>
    <col min="7946" max="7946" width="8.109375" style="1" customWidth="1"/>
    <col min="7947" max="7947" width="9.44140625" style="1" customWidth="1"/>
    <col min="7948" max="7948" width="6.6640625" style="1" customWidth="1"/>
    <col min="7949" max="7949" width="11.44140625" style="1" customWidth="1"/>
    <col min="7950" max="8192" width="9.109375" style="1"/>
    <col min="8193" max="8193" width="61.6640625" style="1" customWidth="1"/>
    <col min="8194" max="8194" width="4.6640625" style="1" customWidth="1"/>
    <col min="8195" max="8195" width="3.88671875" style="1" customWidth="1"/>
    <col min="8196" max="8196" width="7.5546875" style="1" customWidth="1"/>
    <col min="8197" max="8197" width="9.109375" style="1"/>
    <col min="8198" max="8198" width="8.109375" style="1" customWidth="1"/>
    <col min="8199" max="8199" width="7.44140625" style="1" customWidth="1"/>
    <col min="8200" max="8200" width="8.88671875" style="1" customWidth="1"/>
    <col min="8201" max="8201" width="8.5546875" style="1" customWidth="1"/>
    <col min="8202" max="8202" width="8.109375" style="1" customWidth="1"/>
    <col min="8203" max="8203" width="9.44140625" style="1" customWidth="1"/>
    <col min="8204" max="8204" width="6.6640625" style="1" customWidth="1"/>
    <col min="8205" max="8205" width="11.44140625" style="1" customWidth="1"/>
    <col min="8206" max="8448" width="9.109375" style="1"/>
    <col min="8449" max="8449" width="61.6640625" style="1" customWidth="1"/>
    <col min="8450" max="8450" width="4.6640625" style="1" customWidth="1"/>
    <col min="8451" max="8451" width="3.88671875" style="1" customWidth="1"/>
    <col min="8452" max="8452" width="7.5546875" style="1" customWidth="1"/>
    <col min="8453" max="8453" width="9.109375" style="1"/>
    <col min="8454" max="8454" width="8.109375" style="1" customWidth="1"/>
    <col min="8455" max="8455" width="7.44140625" style="1" customWidth="1"/>
    <col min="8456" max="8456" width="8.88671875" style="1" customWidth="1"/>
    <col min="8457" max="8457" width="8.5546875" style="1" customWidth="1"/>
    <col min="8458" max="8458" width="8.109375" style="1" customWidth="1"/>
    <col min="8459" max="8459" width="9.44140625" style="1" customWidth="1"/>
    <col min="8460" max="8460" width="6.6640625" style="1" customWidth="1"/>
    <col min="8461" max="8461" width="11.44140625" style="1" customWidth="1"/>
    <col min="8462" max="8704" width="9.109375" style="1"/>
    <col min="8705" max="8705" width="61.6640625" style="1" customWidth="1"/>
    <col min="8706" max="8706" width="4.6640625" style="1" customWidth="1"/>
    <col min="8707" max="8707" width="3.88671875" style="1" customWidth="1"/>
    <col min="8708" max="8708" width="7.5546875" style="1" customWidth="1"/>
    <col min="8709" max="8709" width="9.109375" style="1"/>
    <col min="8710" max="8710" width="8.109375" style="1" customWidth="1"/>
    <col min="8711" max="8711" width="7.44140625" style="1" customWidth="1"/>
    <col min="8712" max="8712" width="8.88671875" style="1" customWidth="1"/>
    <col min="8713" max="8713" width="8.5546875" style="1" customWidth="1"/>
    <col min="8714" max="8714" width="8.109375" style="1" customWidth="1"/>
    <col min="8715" max="8715" width="9.44140625" style="1" customWidth="1"/>
    <col min="8716" max="8716" width="6.6640625" style="1" customWidth="1"/>
    <col min="8717" max="8717" width="11.44140625" style="1" customWidth="1"/>
    <col min="8718" max="8960" width="9.109375" style="1"/>
    <col min="8961" max="8961" width="61.6640625" style="1" customWidth="1"/>
    <col min="8962" max="8962" width="4.6640625" style="1" customWidth="1"/>
    <col min="8963" max="8963" width="3.88671875" style="1" customWidth="1"/>
    <col min="8964" max="8964" width="7.5546875" style="1" customWidth="1"/>
    <col min="8965" max="8965" width="9.109375" style="1"/>
    <col min="8966" max="8966" width="8.109375" style="1" customWidth="1"/>
    <col min="8967" max="8967" width="7.44140625" style="1" customWidth="1"/>
    <col min="8968" max="8968" width="8.88671875" style="1" customWidth="1"/>
    <col min="8969" max="8969" width="8.5546875" style="1" customWidth="1"/>
    <col min="8970" max="8970" width="8.109375" style="1" customWidth="1"/>
    <col min="8971" max="8971" width="9.44140625" style="1" customWidth="1"/>
    <col min="8972" max="8972" width="6.6640625" style="1" customWidth="1"/>
    <col min="8973" max="8973" width="11.44140625" style="1" customWidth="1"/>
    <col min="8974" max="9216" width="9.109375" style="1"/>
    <col min="9217" max="9217" width="61.6640625" style="1" customWidth="1"/>
    <col min="9218" max="9218" width="4.6640625" style="1" customWidth="1"/>
    <col min="9219" max="9219" width="3.88671875" style="1" customWidth="1"/>
    <col min="9220" max="9220" width="7.5546875" style="1" customWidth="1"/>
    <col min="9221" max="9221" width="9.109375" style="1"/>
    <col min="9222" max="9222" width="8.109375" style="1" customWidth="1"/>
    <col min="9223" max="9223" width="7.44140625" style="1" customWidth="1"/>
    <col min="9224" max="9224" width="8.88671875" style="1" customWidth="1"/>
    <col min="9225" max="9225" width="8.5546875" style="1" customWidth="1"/>
    <col min="9226" max="9226" width="8.109375" style="1" customWidth="1"/>
    <col min="9227" max="9227" width="9.44140625" style="1" customWidth="1"/>
    <col min="9228" max="9228" width="6.6640625" style="1" customWidth="1"/>
    <col min="9229" max="9229" width="11.44140625" style="1" customWidth="1"/>
    <col min="9230" max="9472" width="9.109375" style="1"/>
    <col min="9473" max="9473" width="61.6640625" style="1" customWidth="1"/>
    <col min="9474" max="9474" width="4.6640625" style="1" customWidth="1"/>
    <col min="9475" max="9475" width="3.88671875" style="1" customWidth="1"/>
    <col min="9476" max="9476" width="7.5546875" style="1" customWidth="1"/>
    <col min="9477" max="9477" width="9.109375" style="1"/>
    <col min="9478" max="9478" width="8.109375" style="1" customWidth="1"/>
    <col min="9479" max="9479" width="7.44140625" style="1" customWidth="1"/>
    <col min="9480" max="9480" width="8.88671875" style="1" customWidth="1"/>
    <col min="9481" max="9481" width="8.5546875" style="1" customWidth="1"/>
    <col min="9482" max="9482" width="8.109375" style="1" customWidth="1"/>
    <col min="9483" max="9483" width="9.44140625" style="1" customWidth="1"/>
    <col min="9484" max="9484" width="6.6640625" style="1" customWidth="1"/>
    <col min="9485" max="9485" width="11.44140625" style="1" customWidth="1"/>
    <col min="9486" max="9728" width="9.109375" style="1"/>
    <col min="9729" max="9729" width="61.6640625" style="1" customWidth="1"/>
    <col min="9730" max="9730" width="4.6640625" style="1" customWidth="1"/>
    <col min="9731" max="9731" width="3.88671875" style="1" customWidth="1"/>
    <col min="9732" max="9732" width="7.5546875" style="1" customWidth="1"/>
    <col min="9733" max="9733" width="9.109375" style="1"/>
    <col min="9734" max="9734" width="8.109375" style="1" customWidth="1"/>
    <col min="9735" max="9735" width="7.44140625" style="1" customWidth="1"/>
    <col min="9736" max="9736" width="8.88671875" style="1" customWidth="1"/>
    <col min="9737" max="9737" width="8.5546875" style="1" customWidth="1"/>
    <col min="9738" max="9738" width="8.109375" style="1" customWidth="1"/>
    <col min="9739" max="9739" width="9.44140625" style="1" customWidth="1"/>
    <col min="9740" max="9740" width="6.6640625" style="1" customWidth="1"/>
    <col min="9741" max="9741" width="11.44140625" style="1" customWidth="1"/>
    <col min="9742" max="9984" width="9.109375" style="1"/>
    <col min="9985" max="9985" width="61.6640625" style="1" customWidth="1"/>
    <col min="9986" max="9986" width="4.6640625" style="1" customWidth="1"/>
    <col min="9987" max="9987" width="3.88671875" style="1" customWidth="1"/>
    <col min="9988" max="9988" width="7.5546875" style="1" customWidth="1"/>
    <col min="9989" max="9989" width="9.109375" style="1"/>
    <col min="9990" max="9990" width="8.109375" style="1" customWidth="1"/>
    <col min="9991" max="9991" width="7.44140625" style="1" customWidth="1"/>
    <col min="9992" max="9992" width="8.88671875" style="1" customWidth="1"/>
    <col min="9993" max="9993" width="8.5546875" style="1" customWidth="1"/>
    <col min="9994" max="9994" width="8.109375" style="1" customWidth="1"/>
    <col min="9995" max="9995" width="9.44140625" style="1" customWidth="1"/>
    <col min="9996" max="9996" width="6.6640625" style="1" customWidth="1"/>
    <col min="9997" max="9997" width="11.44140625" style="1" customWidth="1"/>
    <col min="9998" max="10240" width="9.109375" style="1"/>
    <col min="10241" max="10241" width="61.6640625" style="1" customWidth="1"/>
    <col min="10242" max="10242" width="4.6640625" style="1" customWidth="1"/>
    <col min="10243" max="10243" width="3.88671875" style="1" customWidth="1"/>
    <col min="10244" max="10244" width="7.5546875" style="1" customWidth="1"/>
    <col min="10245" max="10245" width="9.109375" style="1"/>
    <col min="10246" max="10246" width="8.109375" style="1" customWidth="1"/>
    <col min="10247" max="10247" width="7.44140625" style="1" customWidth="1"/>
    <col min="10248" max="10248" width="8.88671875" style="1" customWidth="1"/>
    <col min="10249" max="10249" width="8.5546875" style="1" customWidth="1"/>
    <col min="10250" max="10250" width="8.109375" style="1" customWidth="1"/>
    <col min="10251" max="10251" width="9.44140625" style="1" customWidth="1"/>
    <col min="10252" max="10252" width="6.6640625" style="1" customWidth="1"/>
    <col min="10253" max="10253" width="11.44140625" style="1" customWidth="1"/>
    <col min="10254" max="10496" width="9.109375" style="1"/>
    <col min="10497" max="10497" width="61.6640625" style="1" customWidth="1"/>
    <col min="10498" max="10498" width="4.6640625" style="1" customWidth="1"/>
    <col min="10499" max="10499" width="3.88671875" style="1" customWidth="1"/>
    <col min="10500" max="10500" width="7.5546875" style="1" customWidth="1"/>
    <col min="10501" max="10501" width="9.109375" style="1"/>
    <col min="10502" max="10502" width="8.109375" style="1" customWidth="1"/>
    <col min="10503" max="10503" width="7.44140625" style="1" customWidth="1"/>
    <col min="10504" max="10504" width="8.88671875" style="1" customWidth="1"/>
    <col min="10505" max="10505" width="8.5546875" style="1" customWidth="1"/>
    <col min="10506" max="10506" width="8.109375" style="1" customWidth="1"/>
    <col min="10507" max="10507" width="9.44140625" style="1" customWidth="1"/>
    <col min="10508" max="10508" width="6.6640625" style="1" customWidth="1"/>
    <col min="10509" max="10509" width="11.44140625" style="1" customWidth="1"/>
    <col min="10510" max="10752" width="9.109375" style="1"/>
    <col min="10753" max="10753" width="61.6640625" style="1" customWidth="1"/>
    <col min="10754" max="10754" width="4.6640625" style="1" customWidth="1"/>
    <col min="10755" max="10755" width="3.88671875" style="1" customWidth="1"/>
    <col min="10756" max="10756" width="7.5546875" style="1" customWidth="1"/>
    <col min="10757" max="10757" width="9.109375" style="1"/>
    <col min="10758" max="10758" width="8.109375" style="1" customWidth="1"/>
    <col min="10759" max="10759" width="7.44140625" style="1" customWidth="1"/>
    <col min="10760" max="10760" width="8.88671875" style="1" customWidth="1"/>
    <col min="10761" max="10761" width="8.5546875" style="1" customWidth="1"/>
    <col min="10762" max="10762" width="8.109375" style="1" customWidth="1"/>
    <col min="10763" max="10763" width="9.44140625" style="1" customWidth="1"/>
    <col min="10764" max="10764" width="6.6640625" style="1" customWidth="1"/>
    <col min="10765" max="10765" width="11.44140625" style="1" customWidth="1"/>
    <col min="10766" max="11008" width="9.109375" style="1"/>
    <col min="11009" max="11009" width="61.6640625" style="1" customWidth="1"/>
    <col min="11010" max="11010" width="4.6640625" style="1" customWidth="1"/>
    <col min="11011" max="11011" width="3.88671875" style="1" customWidth="1"/>
    <col min="11012" max="11012" width="7.5546875" style="1" customWidth="1"/>
    <col min="11013" max="11013" width="9.109375" style="1"/>
    <col min="11014" max="11014" width="8.109375" style="1" customWidth="1"/>
    <col min="11015" max="11015" width="7.44140625" style="1" customWidth="1"/>
    <col min="11016" max="11016" width="8.88671875" style="1" customWidth="1"/>
    <col min="11017" max="11017" width="8.5546875" style="1" customWidth="1"/>
    <col min="11018" max="11018" width="8.109375" style="1" customWidth="1"/>
    <col min="11019" max="11019" width="9.44140625" style="1" customWidth="1"/>
    <col min="11020" max="11020" width="6.6640625" style="1" customWidth="1"/>
    <col min="11021" max="11021" width="11.44140625" style="1" customWidth="1"/>
    <col min="11022" max="11264" width="9.109375" style="1"/>
    <col min="11265" max="11265" width="61.6640625" style="1" customWidth="1"/>
    <col min="11266" max="11266" width="4.6640625" style="1" customWidth="1"/>
    <col min="11267" max="11267" width="3.88671875" style="1" customWidth="1"/>
    <col min="11268" max="11268" width="7.5546875" style="1" customWidth="1"/>
    <col min="11269" max="11269" width="9.109375" style="1"/>
    <col min="11270" max="11270" width="8.109375" style="1" customWidth="1"/>
    <col min="11271" max="11271" width="7.44140625" style="1" customWidth="1"/>
    <col min="11272" max="11272" width="8.88671875" style="1" customWidth="1"/>
    <col min="11273" max="11273" width="8.5546875" style="1" customWidth="1"/>
    <col min="11274" max="11274" width="8.109375" style="1" customWidth="1"/>
    <col min="11275" max="11275" width="9.44140625" style="1" customWidth="1"/>
    <col min="11276" max="11276" width="6.6640625" style="1" customWidth="1"/>
    <col min="11277" max="11277" width="11.44140625" style="1" customWidth="1"/>
    <col min="11278" max="11520" width="9.109375" style="1"/>
    <col min="11521" max="11521" width="61.6640625" style="1" customWidth="1"/>
    <col min="11522" max="11522" width="4.6640625" style="1" customWidth="1"/>
    <col min="11523" max="11523" width="3.88671875" style="1" customWidth="1"/>
    <col min="11524" max="11524" width="7.5546875" style="1" customWidth="1"/>
    <col min="11525" max="11525" width="9.109375" style="1"/>
    <col min="11526" max="11526" width="8.109375" style="1" customWidth="1"/>
    <col min="11527" max="11527" width="7.44140625" style="1" customWidth="1"/>
    <col min="11528" max="11528" width="8.88671875" style="1" customWidth="1"/>
    <col min="11529" max="11529" width="8.5546875" style="1" customWidth="1"/>
    <col min="11530" max="11530" width="8.109375" style="1" customWidth="1"/>
    <col min="11531" max="11531" width="9.44140625" style="1" customWidth="1"/>
    <col min="11532" max="11532" width="6.6640625" style="1" customWidth="1"/>
    <col min="11533" max="11533" width="11.44140625" style="1" customWidth="1"/>
    <col min="11534" max="11776" width="9.109375" style="1"/>
    <col min="11777" max="11777" width="61.6640625" style="1" customWidth="1"/>
    <col min="11778" max="11778" width="4.6640625" style="1" customWidth="1"/>
    <col min="11779" max="11779" width="3.88671875" style="1" customWidth="1"/>
    <col min="11780" max="11780" width="7.5546875" style="1" customWidth="1"/>
    <col min="11781" max="11781" width="9.109375" style="1"/>
    <col min="11782" max="11782" width="8.109375" style="1" customWidth="1"/>
    <col min="11783" max="11783" width="7.44140625" style="1" customWidth="1"/>
    <col min="11784" max="11784" width="8.88671875" style="1" customWidth="1"/>
    <col min="11785" max="11785" width="8.5546875" style="1" customWidth="1"/>
    <col min="11786" max="11786" width="8.109375" style="1" customWidth="1"/>
    <col min="11787" max="11787" width="9.44140625" style="1" customWidth="1"/>
    <col min="11788" max="11788" width="6.6640625" style="1" customWidth="1"/>
    <col min="11789" max="11789" width="11.44140625" style="1" customWidth="1"/>
    <col min="11790" max="12032" width="9.109375" style="1"/>
    <col min="12033" max="12033" width="61.6640625" style="1" customWidth="1"/>
    <col min="12034" max="12034" width="4.6640625" style="1" customWidth="1"/>
    <col min="12035" max="12035" width="3.88671875" style="1" customWidth="1"/>
    <col min="12036" max="12036" width="7.5546875" style="1" customWidth="1"/>
    <col min="12037" max="12037" width="9.109375" style="1"/>
    <col min="12038" max="12038" width="8.109375" style="1" customWidth="1"/>
    <col min="12039" max="12039" width="7.44140625" style="1" customWidth="1"/>
    <col min="12040" max="12040" width="8.88671875" style="1" customWidth="1"/>
    <col min="12041" max="12041" width="8.5546875" style="1" customWidth="1"/>
    <col min="12042" max="12042" width="8.109375" style="1" customWidth="1"/>
    <col min="12043" max="12043" width="9.44140625" style="1" customWidth="1"/>
    <col min="12044" max="12044" width="6.6640625" style="1" customWidth="1"/>
    <col min="12045" max="12045" width="11.44140625" style="1" customWidth="1"/>
    <col min="12046" max="12288" width="9.109375" style="1"/>
    <col min="12289" max="12289" width="61.6640625" style="1" customWidth="1"/>
    <col min="12290" max="12290" width="4.6640625" style="1" customWidth="1"/>
    <col min="12291" max="12291" width="3.88671875" style="1" customWidth="1"/>
    <col min="12292" max="12292" width="7.5546875" style="1" customWidth="1"/>
    <col min="12293" max="12293" width="9.109375" style="1"/>
    <col min="12294" max="12294" width="8.109375" style="1" customWidth="1"/>
    <col min="12295" max="12295" width="7.44140625" style="1" customWidth="1"/>
    <col min="12296" max="12296" width="8.88671875" style="1" customWidth="1"/>
    <col min="12297" max="12297" width="8.5546875" style="1" customWidth="1"/>
    <col min="12298" max="12298" width="8.109375" style="1" customWidth="1"/>
    <col min="12299" max="12299" width="9.44140625" style="1" customWidth="1"/>
    <col min="12300" max="12300" width="6.6640625" style="1" customWidth="1"/>
    <col min="12301" max="12301" width="11.44140625" style="1" customWidth="1"/>
    <col min="12302" max="12544" width="9.109375" style="1"/>
    <col min="12545" max="12545" width="61.6640625" style="1" customWidth="1"/>
    <col min="12546" max="12546" width="4.6640625" style="1" customWidth="1"/>
    <col min="12547" max="12547" width="3.88671875" style="1" customWidth="1"/>
    <col min="12548" max="12548" width="7.5546875" style="1" customWidth="1"/>
    <col min="12549" max="12549" width="9.109375" style="1"/>
    <col min="12550" max="12550" width="8.109375" style="1" customWidth="1"/>
    <col min="12551" max="12551" width="7.44140625" style="1" customWidth="1"/>
    <col min="12552" max="12552" width="8.88671875" style="1" customWidth="1"/>
    <col min="12553" max="12553" width="8.5546875" style="1" customWidth="1"/>
    <col min="12554" max="12554" width="8.109375" style="1" customWidth="1"/>
    <col min="12555" max="12555" width="9.44140625" style="1" customWidth="1"/>
    <col min="12556" max="12556" width="6.6640625" style="1" customWidth="1"/>
    <col min="12557" max="12557" width="11.44140625" style="1" customWidth="1"/>
    <col min="12558" max="12800" width="9.109375" style="1"/>
    <col min="12801" max="12801" width="61.6640625" style="1" customWidth="1"/>
    <col min="12802" max="12802" width="4.6640625" style="1" customWidth="1"/>
    <col min="12803" max="12803" width="3.88671875" style="1" customWidth="1"/>
    <col min="12804" max="12804" width="7.5546875" style="1" customWidth="1"/>
    <col min="12805" max="12805" width="9.109375" style="1"/>
    <col min="12806" max="12806" width="8.109375" style="1" customWidth="1"/>
    <col min="12807" max="12807" width="7.44140625" style="1" customWidth="1"/>
    <col min="12808" max="12808" width="8.88671875" style="1" customWidth="1"/>
    <col min="12809" max="12809" width="8.5546875" style="1" customWidth="1"/>
    <col min="12810" max="12810" width="8.109375" style="1" customWidth="1"/>
    <col min="12811" max="12811" width="9.44140625" style="1" customWidth="1"/>
    <col min="12812" max="12812" width="6.6640625" style="1" customWidth="1"/>
    <col min="12813" max="12813" width="11.44140625" style="1" customWidth="1"/>
    <col min="12814" max="13056" width="9.109375" style="1"/>
    <col min="13057" max="13057" width="61.6640625" style="1" customWidth="1"/>
    <col min="13058" max="13058" width="4.6640625" style="1" customWidth="1"/>
    <col min="13059" max="13059" width="3.88671875" style="1" customWidth="1"/>
    <col min="13060" max="13060" width="7.5546875" style="1" customWidth="1"/>
    <col min="13061" max="13061" width="9.109375" style="1"/>
    <col min="13062" max="13062" width="8.109375" style="1" customWidth="1"/>
    <col min="13063" max="13063" width="7.44140625" style="1" customWidth="1"/>
    <col min="13064" max="13064" width="8.88671875" style="1" customWidth="1"/>
    <col min="13065" max="13065" width="8.5546875" style="1" customWidth="1"/>
    <col min="13066" max="13066" width="8.109375" style="1" customWidth="1"/>
    <col min="13067" max="13067" width="9.44140625" style="1" customWidth="1"/>
    <col min="13068" max="13068" width="6.6640625" style="1" customWidth="1"/>
    <col min="13069" max="13069" width="11.44140625" style="1" customWidth="1"/>
    <col min="13070" max="13312" width="9.109375" style="1"/>
    <col min="13313" max="13313" width="61.6640625" style="1" customWidth="1"/>
    <col min="13314" max="13314" width="4.6640625" style="1" customWidth="1"/>
    <col min="13315" max="13315" width="3.88671875" style="1" customWidth="1"/>
    <col min="13316" max="13316" width="7.5546875" style="1" customWidth="1"/>
    <col min="13317" max="13317" width="9.109375" style="1"/>
    <col min="13318" max="13318" width="8.109375" style="1" customWidth="1"/>
    <col min="13319" max="13319" width="7.44140625" style="1" customWidth="1"/>
    <col min="13320" max="13320" width="8.88671875" style="1" customWidth="1"/>
    <col min="13321" max="13321" width="8.5546875" style="1" customWidth="1"/>
    <col min="13322" max="13322" width="8.109375" style="1" customWidth="1"/>
    <col min="13323" max="13323" width="9.44140625" style="1" customWidth="1"/>
    <col min="13324" max="13324" width="6.6640625" style="1" customWidth="1"/>
    <col min="13325" max="13325" width="11.44140625" style="1" customWidth="1"/>
    <col min="13326" max="13568" width="9.109375" style="1"/>
    <col min="13569" max="13569" width="61.6640625" style="1" customWidth="1"/>
    <col min="13570" max="13570" width="4.6640625" style="1" customWidth="1"/>
    <col min="13571" max="13571" width="3.88671875" style="1" customWidth="1"/>
    <col min="13572" max="13572" width="7.5546875" style="1" customWidth="1"/>
    <col min="13573" max="13573" width="9.109375" style="1"/>
    <col min="13574" max="13574" width="8.109375" style="1" customWidth="1"/>
    <col min="13575" max="13575" width="7.44140625" style="1" customWidth="1"/>
    <col min="13576" max="13576" width="8.88671875" style="1" customWidth="1"/>
    <col min="13577" max="13577" width="8.5546875" style="1" customWidth="1"/>
    <col min="13578" max="13578" width="8.109375" style="1" customWidth="1"/>
    <col min="13579" max="13579" width="9.44140625" style="1" customWidth="1"/>
    <col min="13580" max="13580" width="6.6640625" style="1" customWidth="1"/>
    <col min="13581" max="13581" width="11.44140625" style="1" customWidth="1"/>
    <col min="13582" max="13824" width="9.109375" style="1"/>
    <col min="13825" max="13825" width="61.6640625" style="1" customWidth="1"/>
    <col min="13826" max="13826" width="4.6640625" style="1" customWidth="1"/>
    <col min="13827" max="13827" width="3.88671875" style="1" customWidth="1"/>
    <col min="13828" max="13828" width="7.5546875" style="1" customWidth="1"/>
    <col min="13829" max="13829" width="9.109375" style="1"/>
    <col min="13830" max="13830" width="8.109375" style="1" customWidth="1"/>
    <col min="13831" max="13831" width="7.44140625" style="1" customWidth="1"/>
    <col min="13832" max="13832" width="8.88671875" style="1" customWidth="1"/>
    <col min="13833" max="13833" width="8.5546875" style="1" customWidth="1"/>
    <col min="13834" max="13834" width="8.109375" style="1" customWidth="1"/>
    <col min="13835" max="13835" width="9.44140625" style="1" customWidth="1"/>
    <col min="13836" max="13836" width="6.6640625" style="1" customWidth="1"/>
    <col min="13837" max="13837" width="11.44140625" style="1" customWidth="1"/>
    <col min="13838" max="14080" width="9.109375" style="1"/>
    <col min="14081" max="14081" width="61.6640625" style="1" customWidth="1"/>
    <col min="14082" max="14082" width="4.6640625" style="1" customWidth="1"/>
    <col min="14083" max="14083" width="3.88671875" style="1" customWidth="1"/>
    <col min="14084" max="14084" width="7.5546875" style="1" customWidth="1"/>
    <col min="14085" max="14085" width="9.109375" style="1"/>
    <col min="14086" max="14086" width="8.109375" style="1" customWidth="1"/>
    <col min="14087" max="14087" width="7.44140625" style="1" customWidth="1"/>
    <col min="14088" max="14088" width="8.88671875" style="1" customWidth="1"/>
    <col min="14089" max="14089" width="8.5546875" style="1" customWidth="1"/>
    <col min="14090" max="14090" width="8.109375" style="1" customWidth="1"/>
    <col min="14091" max="14091" width="9.44140625" style="1" customWidth="1"/>
    <col min="14092" max="14092" width="6.6640625" style="1" customWidth="1"/>
    <col min="14093" max="14093" width="11.44140625" style="1" customWidth="1"/>
    <col min="14094" max="14336" width="9.109375" style="1"/>
    <col min="14337" max="14337" width="61.6640625" style="1" customWidth="1"/>
    <col min="14338" max="14338" width="4.6640625" style="1" customWidth="1"/>
    <col min="14339" max="14339" width="3.88671875" style="1" customWidth="1"/>
    <col min="14340" max="14340" width="7.5546875" style="1" customWidth="1"/>
    <col min="14341" max="14341" width="9.109375" style="1"/>
    <col min="14342" max="14342" width="8.109375" style="1" customWidth="1"/>
    <col min="14343" max="14343" width="7.44140625" style="1" customWidth="1"/>
    <col min="14344" max="14344" width="8.88671875" style="1" customWidth="1"/>
    <col min="14345" max="14345" width="8.5546875" style="1" customWidth="1"/>
    <col min="14346" max="14346" width="8.109375" style="1" customWidth="1"/>
    <col min="14347" max="14347" width="9.44140625" style="1" customWidth="1"/>
    <col min="14348" max="14348" width="6.6640625" style="1" customWidth="1"/>
    <col min="14349" max="14349" width="11.44140625" style="1" customWidth="1"/>
    <col min="14350" max="14592" width="9.109375" style="1"/>
    <col min="14593" max="14593" width="61.6640625" style="1" customWidth="1"/>
    <col min="14594" max="14594" width="4.6640625" style="1" customWidth="1"/>
    <col min="14595" max="14595" width="3.88671875" style="1" customWidth="1"/>
    <col min="14596" max="14596" width="7.5546875" style="1" customWidth="1"/>
    <col min="14597" max="14597" width="9.109375" style="1"/>
    <col min="14598" max="14598" width="8.109375" style="1" customWidth="1"/>
    <col min="14599" max="14599" width="7.44140625" style="1" customWidth="1"/>
    <col min="14600" max="14600" width="8.88671875" style="1" customWidth="1"/>
    <col min="14601" max="14601" width="8.5546875" style="1" customWidth="1"/>
    <col min="14602" max="14602" width="8.109375" style="1" customWidth="1"/>
    <col min="14603" max="14603" width="9.44140625" style="1" customWidth="1"/>
    <col min="14604" max="14604" width="6.6640625" style="1" customWidth="1"/>
    <col min="14605" max="14605" width="11.44140625" style="1" customWidth="1"/>
    <col min="14606" max="14848" width="9.109375" style="1"/>
    <col min="14849" max="14849" width="61.6640625" style="1" customWidth="1"/>
    <col min="14850" max="14850" width="4.6640625" style="1" customWidth="1"/>
    <col min="14851" max="14851" width="3.88671875" style="1" customWidth="1"/>
    <col min="14852" max="14852" width="7.5546875" style="1" customWidth="1"/>
    <col min="14853" max="14853" width="9.109375" style="1"/>
    <col min="14854" max="14854" width="8.109375" style="1" customWidth="1"/>
    <col min="14855" max="14855" width="7.44140625" style="1" customWidth="1"/>
    <col min="14856" max="14856" width="8.88671875" style="1" customWidth="1"/>
    <col min="14857" max="14857" width="8.5546875" style="1" customWidth="1"/>
    <col min="14858" max="14858" width="8.109375" style="1" customWidth="1"/>
    <col min="14859" max="14859" width="9.44140625" style="1" customWidth="1"/>
    <col min="14860" max="14860" width="6.6640625" style="1" customWidth="1"/>
    <col min="14861" max="14861" width="11.44140625" style="1" customWidth="1"/>
    <col min="14862" max="15104" width="9.109375" style="1"/>
    <col min="15105" max="15105" width="61.6640625" style="1" customWidth="1"/>
    <col min="15106" max="15106" width="4.6640625" style="1" customWidth="1"/>
    <col min="15107" max="15107" width="3.88671875" style="1" customWidth="1"/>
    <col min="15108" max="15108" width="7.5546875" style="1" customWidth="1"/>
    <col min="15109" max="15109" width="9.109375" style="1"/>
    <col min="15110" max="15110" width="8.109375" style="1" customWidth="1"/>
    <col min="15111" max="15111" width="7.44140625" style="1" customWidth="1"/>
    <col min="15112" max="15112" width="8.88671875" style="1" customWidth="1"/>
    <col min="15113" max="15113" width="8.5546875" style="1" customWidth="1"/>
    <col min="15114" max="15114" width="8.109375" style="1" customWidth="1"/>
    <col min="15115" max="15115" width="9.44140625" style="1" customWidth="1"/>
    <col min="15116" max="15116" width="6.6640625" style="1" customWidth="1"/>
    <col min="15117" max="15117" width="11.44140625" style="1" customWidth="1"/>
    <col min="15118" max="15360" width="9.109375" style="1"/>
    <col min="15361" max="15361" width="61.6640625" style="1" customWidth="1"/>
    <col min="15362" max="15362" width="4.6640625" style="1" customWidth="1"/>
    <col min="15363" max="15363" width="3.88671875" style="1" customWidth="1"/>
    <col min="15364" max="15364" width="7.5546875" style="1" customWidth="1"/>
    <col min="15365" max="15365" width="9.109375" style="1"/>
    <col min="15366" max="15366" width="8.109375" style="1" customWidth="1"/>
    <col min="15367" max="15367" width="7.44140625" style="1" customWidth="1"/>
    <col min="15368" max="15368" width="8.88671875" style="1" customWidth="1"/>
    <col min="15369" max="15369" width="8.5546875" style="1" customWidth="1"/>
    <col min="15370" max="15370" width="8.109375" style="1" customWidth="1"/>
    <col min="15371" max="15371" width="9.44140625" style="1" customWidth="1"/>
    <col min="15372" max="15372" width="6.6640625" style="1" customWidth="1"/>
    <col min="15373" max="15373" width="11.44140625" style="1" customWidth="1"/>
    <col min="15374" max="15616" width="9.109375" style="1"/>
    <col min="15617" max="15617" width="61.6640625" style="1" customWidth="1"/>
    <col min="15618" max="15618" width="4.6640625" style="1" customWidth="1"/>
    <col min="15619" max="15619" width="3.88671875" style="1" customWidth="1"/>
    <col min="15620" max="15620" width="7.5546875" style="1" customWidth="1"/>
    <col min="15621" max="15621" width="9.109375" style="1"/>
    <col min="15622" max="15622" width="8.109375" style="1" customWidth="1"/>
    <col min="15623" max="15623" width="7.44140625" style="1" customWidth="1"/>
    <col min="15624" max="15624" width="8.88671875" style="1" customWidth="1"/>
    <col min="15625" max="15625" width="8.5546875" style="1" customWidth="1"/>
    <col min="15626" max="15626" width="8.109375" style="1" customWidth="1"/>
    <col min="15627" max="15627" width="9.44140625" style="1" customWidth="1"/>
    <col min="15628" max="15628" width="6.6640625" style="1" customWidth="1"/>
    <col min="15629" max="15629" width="11.44140625" style="1" customWidth="1"/>
    <col min="15630" max="15872" width="9.109375" style="1"/>
    <col min="15873" max="15873" width="61.6640625" style="1" customWidth="1"/>
    <col min="15874" max="15874" width="4.6640625" style="1" customWidth="1"/>
    <col min="15875" max="15875" width="3.88671875" style="1" customWidth="1"/>
    <col min="15876" max="15876" width="7.5546875" style="1" customWidth="1"/>
    <col min="15877" max="15877" width="9.109375" style="1"/>
    <col min="15878" max="15878" width="8.109375" style="1" customWidth="1"/>
    <col min="15879" max="15879" width="7.44140625" style="1" customWidth="1"/>
    <col min="15880" max="15880" width="8.88671875" style="1" customWidth="1"/>
    <col min="15881" max="15881" width="8.5546875" style="1" customWidth="1"/>
    <col min="15882" max="15882" width="8.109375" style="1" customWidth="1"/>
    <col min="15883" max="15883" width="9.44140625" style="1" customWidth="1"/>
    <col min="15884" max="15884" width="6.6640625" style="1" customWidth="1"/>
    <col min="15885" max="15885" width="11.44140625" style="1" customWidth="1"/>
    <col min="15886" max="16128" width="9.109375" style="1"/>
    <col min="16129" max="16129" width="61.6640625" style="1" customWidth="1"/>
    <col min="16130" max="16130" width="4.6640625" style="1" customWidth="1"/>
    <col min="16131" max="16131" width="3.88671875" style="1" customWidth="1"/>
    <col min="16132" max="16132" width="7.5546875" style="1" customWidth="1"/>
    <col min="16133" max="16133" width="9.109375" style="1"/>
    <col min="16134" max="16134" width="8.109375" style="1" customWidth="1"/>
    <col min="16135" max="16135" width="7.44140625" style="1" customWidth="1"/>
    <col min="16136" max="16136" width="8.88671875" style="1" customWidth="1"/>
    <col min="16137" max="16137" width="8.5546875" style="1" customWidth="1"/>
    <col min="16138" max="16138" width="8.109375" style="1" customWidth="1"/>
    <col min="16139" max="16139" width="9.44140625" style="1" customWidth="1"/>
    <col min="16140" max="16140" width="6.6640625" style="1" customWidth="1"/>
    <col min="16141" max="16141" width="11.44140625" style="1" customWidth="1"/>
    <col min="16142" max="16384" width="9.109375" style="1"/>
  </cols>
  <sheetData>
    <row r="1" spans="1:13" ht="15" customHeight="1" x14ac:dyDescent="0.25">
      <c r="J1" s="95" t="s">
        <v>262</v>
      </c>
      <c r="K1" s="95"/>
      <c r="L1" s="95"/>
      <c r="M1" s="95"/>
    </row>
    <row r="2" spans="1:13" ht="30.75" customHeight="1" x14ac:dyDescent="0.25">
      <c r="J2" s="95"/>
      <c r="K2" s="95"/>
      <c r="L2" s="95"/>
      <c r="M2" s="95"/>
    </row>
    <row r="3" spans="1:13" ht="0.75" customHeight="1" x14ac:dyDescent="0.25">
      <c r="J3" s="95"/>
      <c r="K3" s="95"/>
      <c r="L3" s="95"/>
      <c r="M3" s="95"/>
    </row>
    <row r="4" spans="1:13" x14ac:dyDescent="0.25">
      <c r="A4" s="5" t="s">
        <v>118</v>
      </c>
      <c r="B4" s="5"/>
      <c r="C4" s="5"/>
      <c r="D4" s="5"/>
      <c r="E4" s="5"/>
      <c r="F4" s="5"/>
      <c r="G4" s="5"/>
      <c r="H4" s="5"/>
      <c r="I4" s="5"/>
      <c r="J4" s="5"/>
      <c r="K4" s="5"/>
      <c r="L4" s="5"/>
      <c r="M4" s="5"/>
    </row>
    <row r="5" spans="1:13" x14ac:dyDescent="0.25">
      <c r="A5" s="96" t="str">
        <f>IF([1]ЗАПОЛНИТЬ!$F$7=1,CONCATENATE([1]шапки!A6),CONCATENATE([1]шапки!A6,[1]шапки!C6))</f>
        <v>про заборгованість за бюджетними коштами (форма</v>
      </c>
      <c r="B5" s="96"/>
      <c r="C5" s="96"/>
      <c r="D5" s="96"/>
      <c r="E5" s="96"/>
      <c r="F5" s="96"/>
      <c r="G5" s="96"/>
      <c r="H5" s="97" t="str">
        <f>IF([1]ЗАПОЛНИТЬ!$F$7=1,[1]шапки!C6,[1]шапки!D6)</f>
        <v xml:space="preserve">   № 7д, </v>
      </c>
      <c r="I5" s="99" t="str">
        <f>IF([1]ЗАПОЛНИТЬ!$F$7=1,[1]шапки!D6,"")</f>
        <v xml:space="preserve">   №7м)</v>
      </c>
      <c r="L5" s="99"/>
      <c r="M5" s="99"/>
    </row>
    <row r="6" spans="1:13" x14ac:dyDescent="0.25">
      <c r="A6" s="5" t="str">
        <f>CONCATENATE("на ",[1]ЗАПОЛНИТЬ!$B$18," ",[1]ЗАПОЛНИТЬ!$C$18)</f>
        <v>на 1 квітня 2016 р.</v>
      </c>
      <c r="B6" s="5"/>
      <c r="C6" s="5"/>
      <c r="D6" s="5"/>
      <c r="E6" s="5"/>
      <c r="F6" s="5"/>
      <c r="G6" s="5"/>
      <c r="H6" s="5"/>
      <c r="I6" s="5"/>
      <c r="J6" s="5"/>
      <c r="K6" s="5"/>
      <c r="L6" s="5"/>
      <c r="M6" s="5"/>
    </row>
    <row r="7" spans="1:13" s="21" customFormat="1" ht="10.199999999999999" hidden="1" x14ac:dyDescent="0.2"/>
    <row r="8" spans="1:13" s="21" customFormat="1" ht="7.5" customHeight="1" x14ac:dyDescent="0.2">
      <c r="M8" s="338" t="s">
        <v>2</v>
      </c>
    </row>
    <row r="9" spans="1:13" s="21" customFormat="1" ht="21.75" customHeight="1" x14ac:dyDescent="0.25">
      <c r="A9" s="196" t="s">
        <v>3</v>
      </c>
      <c r="B9" s="104" t="str">
        <f>[1]ЗАПОЛНИТЬ!B3</f>
        <v>Відділ освіти Амур - Нижньодніпровської районної у місті ради</v>
      </c>
      <c r="C9" s="104"/>
      <c r="D9" s="104"/>
      <c r="E9" s="104"/>
      <c r="F9" s="104"/>
      <c r="G9" s="104"/>
      <c r="H9" s="104"/>
      <c r="I9" s="104"/>
      <c r="J9" s="104"/>
      <c r="K9" s="198" t="str">
        <f>[1]ЗАПОЛНИТЬ!A13</f>
        <v>за ЄДРПОУ</v>
      </c>
      <c r="M9" s="339" t="str">
        <f>[1]ЗАПОЛНИТЬ!B13</f>
        <v>37969169</v>
      </c>
    </row>
    <row r="10" spans="1:13" s="21" customFormat="1" ht="11.25" customHeight="1" x14ac:dyDescent="0.25">
      <c r="A10" s="107" t="s">
        <v>5</v>
      </c>
      <c r="B10" s="108" t="str">
        <f>[1]ЗАПОЛНИТЬ!B5</f>
        <v>49023,м. Дніпропетровськ, пр.Мануйлівський,31</v>
      </c>
      <c r="C10" s="108"/>
      <c r="D10" s="108"/>
      <c r="E10" s="108"/>
      <c r="F10" s="108"/>
      <c r="G10" s="108"/>
      <c r="H10" s="108"/>
      <c r="I10" s="108"/>
      <c r="J10" s="108"/>
      <c r="K10" s="198" t="str">
        <f>[1]ЗАПОЛНИТЬ!A14</f>
        <v>за КОАТУУ</v>
      </c>
      <c r="M10" s="339">
        <f>[1]ЗАПОЛНИТЬ!B14</f>
        <v>1210136300</v>
      </c>
    </row>
    <row r="11" spans="1:13" s="21" customFormat="1" ht="11.25" customHeight="1" x14ac:dyDescent="0.25">
      <c r="A11" s="107" t="str">
        <f>[1]Ф.4.3.1.КВК2!A11</f>
        <v>Організаційно-правова форма господарювання</v>
      </c>
      <c r="B11" s="340" t="str">
        <f>[1]ЗАПОЛНИТЬ!D15</f>
        <v>Орган місцевого самоврядування</v>
      </c>
      <c r="C11" s="340"/>
      <c r="D11" s="340"/>
      <c r="E11" s="340"/>
      <c r="F11" s="340"/>
      <c r="G11" s="340"/>
      <c r="H11" s="340"/>
      <c r="I11" s="340"/>
      <c r="J11" s="340"/>
      <c r="K11" s="198" t="str">
        <f>[1]ЗАПОЛНИТЬ!A15</f>
        <v>за КОПФГ</v>
      </c>
      <c r="L11" s="341"/>
      <c r="M11" s="339">
        <f>[1]ЗАПОЛНИТЬ!B15</f>
        <v>420</v>
      </c>
    </row>
    <row r="12" spans="1:13" s="21" customFormat="1" ht="11.25" customHeight="1" x14ac:dyDescent="0.2">
      <c r="A12" s="242" t="s">
        <v>119</v>
      </c>
      <c r="B12" s="242"/>
      <c r="C12" s="242"/>
      <c r="D12" s="242"/>
      <c r="E12" s="201" t="str">
        <f>[1]ЗАПОЛНИТЬ!H9</f>
        <v>-</v>
      </c>
      <c r="F12" s="342" t="str">
        <f>IF(E12&gt;0,VLOOKUP(E12,'[1]ДовидникКВК(ГОС)'!A$1:B$65536,2,FALSE),"")</f>
        <v>-</v>
      </c>
      <c r="G12" s="342"/>
      <c r="H12" s="342"/>
      <c r="I12" s="342"/>
      <c r="J12" s="342"/>
      <c r="K12" s="342"/>
      <c r="L12" s="342"/>
    </row>
    <row r="13" spans="1:13" s="21" customFormat="1" ht="21.75" customHeight="1" x14ac:dyDescent="0.25">
      <c r="A13" s="110" t="s">
        <v>120</v>
      </c>
      <c r="B13" s="110"/>
      <c r="C13" s="110"/>
      <c r="D13" s="110"/>
      <c r="E13" s="343"/>
      <c r="F13" s="234" t="str">
        <f>IF(E13&gt;0,VLOOKUP(E13,[1]ДовидникКПК!B$1:C$65536,2,FALSE),"")</f>
        <v/>
      </c>
      <c r="G13" s="234"/>
      <c r="H13" s="234"/>
      <c r="I13" s="234"/>
      <c r="J13" s="234"/>
      <c r="K13" s="234"/>
      <c r="L13" s="234"/>
      <c r="M13" s="344"/>
    </row>
    <row r="14" spans="1:13" s="21" customFormat="1" ht="10.8" x14ac:dyDescent="0.25">
      <c r="A14" s="110" t="s">
        <v>8</v>
      </c>
      <c r="B14" s="110"/>
      <c r="C14" s="110"/>
      <c r="D14" s="110"/>
      <c r="E14" s="117" t="str">
        <f>[1]ЗАПОЛНИТЬ!H10</f>
        <v>10</v>
      </c>
      <c r="F14" s="202" t="str">
        <f>[1]ЗАПОЛНИТЬ!I10</f>
        <v>Орган з питань освіти і науки</v>
      </c>
      <c r="G14" s="202"/>
      <c r="H14" s="202"/>
      <c r="I14" s="202"/>
      <c r="J14" s="202"/>
      <c r="K14" s="202"/>
      <c r="L14" s="202"/>
      <c r="M14" s="345"/>
    </row>
    <row r="15" spans="1:13" s="21" customFormat="1" ht="43.5" customHeight="1" x14ac:dyDescent="0.25">
      <c r="A15" s="110" t="s">
        <v>121</v>
      </c>
      <c r="B15" s="110"/>
      <c r="C15" s="110"/>
      <c r="D15" s="110"/>
      <c r="E15" s="172" t="s">
        <v>231</v>
      </c>
      <c r="F15" s="202" t="str">
        <f>IF(E15&gt;0,VLOOKUP(E15,[1]ДовидникКФК!A$1:B$65536,2,FALSE),"")</f>
        <v>Загальноосвітні школи (в т.ч. школа-дитячий садок, інтернат при школі), спеціалізовані школи, ліцеї, гімназії, колегіуми</v>
      </c>
      <c r="G15" s="202"/>
      <c r="H15" s="202"/>
      <c r="I15" s="202"/>
      <c r="J15" s="202"/>
      <c r="K15" s="202"/>
      <c r="L15" s="202"/>
      <c r="M15" s="345"/>
    </row>
    <row r="16" spans="1:13" s="21" customFormat="1" ht="10.199999999999999" x14ac:dyDescent="0.2">
      <c r="A16" s="121" t="s">
        <v>263</v>
      </c>
    </row>
    <row r="17" spans="1:14" s="21" customFormat="1" ht="10.199999999999999" x14ac:dyDescent="0.2">
      <c r="A17" s="122" t="s">
        <v>10</v>
      </c>
    </row>
    <row r="18" spans="1:14" s="21" customFormat="1" ht="19.5" customHeight="1" thickBot="1" x14ac:dyDescent="0.25">
      <c r="A18" s="346" t="s">
        <v>264</v>
      </c>
      <c r="B18" s="346"/>
      <c r="C18" s="346"/>
      <c r="D18" s="346"/>
      <c r="E18" s="346"/>
      <c r="F18" s="346"/>
      <c r="G18" s="346"/>
      <c r="H18" s="346"/>
      <c r="I18" s="346"/>
      <c r="J18" s="346"/>
      <c r="K18" s="346"/>
      <c r="L18" s="346"/>
    </row>
    <row r="19" spans="1:14" s="21" customFormat="1" ht="11.25" customHeight="1" thickTop="1" thickBot="1" x14ac:dyDescent="0.25">
      <c r="A19" s="29" t="s">
        <v>124</v>
      </c>
      <c r="B19" s="29" t="s">
        <v>125</v>
      </c>
      <c r="C19" s="29" t="s">
        <v>13</v>
      </c>
      <c r="D19" s="29" t="s">
        <v>30</v>
      </c>
      <c r="E19" s="29"/>
      <c r="F19" s="29"/>
      <c r="G19" s="29"/>
      <c r="H19" s="29" t="s">
        <v>82</v>
      </c>
      <c r="I19" s="29"/>
      <c r="J19" s="29"/>
      <c r="K19" s="29"/>
      <c r="L19" s="29"/>
      <c r="M19" s="29" t="s">
        <v>265</v>
      </c>
      <c r="N19" s="347"/>
    </row>
    <row r="20" spans="1:14" s="21" customFormat="1" ht="21.75" customHeight="1" thickTop="1" thickBot="1" x14ac:dyDescent="0.25">
      <c r="A20" s="29"/>
      <c r="B20" s="29"/>
      <c r="C20" s="29"/>
      <c r="D20" s="29" t="s">
        <v>266</v>
      </c>
      <c r="E20" s="29" t="s">
        <v>267</v>
      </c>
      <c r="F20" s="29"/>
      <c r="G20" s="29" t="s">
        <v>268</v>
      </c>
      <c r="H20" s="29" t="s">
        <v>269</v>
      </c>
      <c r="I20" s="29" t="s">
        <v>267</v>
      </c>
      <c r="J20" s="29"/>
      <c r="K20" s="29"/>
      <c r="L20" s="29" t="s">
        <v>268</v>
      </c>
      <c r="M20" s="29"/>
      <c r="N20" s="347"/>
    </row>
    <row r="21" spans="1:14" s="21" customFormat="1" ht="10.5" customHeight="1" thickTop="1" thickBot="1" x14ac:dyDescent="0.25">
      <c r="A21" s="29"/>
      <c r="B21" s="29"/>
      <c r="C21" s="29"/>
      <c r="D21" s="29"/>
      <c r="E21" s="29" t="s">
        <v>135</v>
      </c>
      <c r="F21" s="29" t="s">
        <v>270</v>
      </c>
      <c r="G21" s="29"/>
      <c r="H21" s="29"/>
      <c r="I21" s="29" t="s">
        <v>135</v>
      </c>
      <c r="J21" s="323" t="s">
        <v>271</v>
      </c>
      <c r="K21" s="323"/>
      <c r="L21" s="29"/>
      <c r="M21" s="29"/>
      <c r="N21" s="347"/>
    </row>
    <row r="22" spans="1:14" s="21" customFormat="1" ht="12" customHeight="1" thickTop="1" thickBot="1" x14ac:dyDescent="0.25">
      <c r="A22" s="29"/>
      <c r="B22" s="29"/>
      <c r="C22" s="29"/>
      <c r="D22" s="29"/>
      <c r="E22" s="29"/>
      <c r="F22" s="29"/>
      <c r="G22" s="29"/>
      <c r="H22" s="29"/>
      <c r="I22" s="29"/>
      <c r="J22" s="29" t="s">
        <v>272</v>
      </c>
      <c r="K22" s="29" t="s">
        <v>273</v>
      </c>
      <c r="L22" s="29"/>
      <c r="M22" s="29"/>
      <c r="N22" s="347"/>
    </row>
    <row r="23" spans="1:14" s="21" customFormat="1" ht="12" customHeight="1" thickTop="1" thickBot="1" x14ac:dyDescent="0.25">
      <c r="A23" s="29"/>
      <c r="B23" s="29"/>
      <c r="C23" s="29"/>
      <c r="D23" s="29"/>
      <c r="E23" s="29"/>
      <c r="F23" s="29"/>
      <c r="G23" s="29"/>
      <c r="H23" s="29"/>
      <c r="I23" s="29"/>
      <c r="J23" s="29"/>
      <c r="K23" s="29"/>
      <c r="L23" s="29"/>
      <c r="M23" s="29"/>
      <c r="N23" s="347"/>
    </row>
    <row r="24" spans="1:14" s="21" customFormat="1" ht="9.75" customHeight="1" thickTop="1" thickBot="1" x14ac:dyDescent="0.25">
      <c r="A24" s="29"/>
      <c r="B24" s="29"/>
      <c r="C24" s="29"/>
      <c r="D24" s="29"/>
      <c r="E24" s="29"/>
      <c r="F24" s="29"/>
      <c r="G24" s="29"/>
      <c r="H24" s="29"/>
      <c r="I24" s="29"/>
      <c r="J24" s="29"/>
      <c r="K24" s="29"/>
      <c r="L24" s="29"/>
      <c r="M24" s="29"/>
      <c r="N24" s="347"/>
    </row>
    <row r="25" spans="1:14" s="21" customFormat="1" ht="11.4" thickTop="1" thickBot="1" x14ac:dyDescent="0.25">
      <c r="A25" s="78">
        <v>1</v>
      </c>
      <c r="B25" s="78">
        <v>2</v>
      </c>
      <c r="C25" s="78">
        <v>3</v>
      </c>
      <c r="D25" s="78">
        <v>4</v>
      </c>
      <c r="E25" s="78">
        <v>5</v>
      </c>
      <c r="F25" s="78">
        <v>6</v>
      </c>
      <c r="G25" s="78">
        <v>7</v>
      </c>
      <c r="H25" s="78">
        <v>8</v>
      </c>
      <c r="I25" s="78">
        <v>9</v>
      </c>
      <c r="J25" s="78">
        <v>10</v>
      </c>
      <c r="K25" s="78">
        <v>11</v>
      </c>
      <c r="L25" s="78">
        <v>12</v>
      </c>
      <c r="M25" s="78">
        <v>13</v>
      </c>
      <c r="N25" s="347"/>
    </row>
    <row r="26" spans="1:14" s="21" customFormat="1" ht="12.6" thickTop="1" thickBot="1" x14ac:dyDescent="0.25">
      <c r="A26" s="68" t="s">
        <v>274</v>
      </c>
      <c r="B26" s="68" t="s">
        <v>144</v>
      </c>
      <c r="C26" s="324" t="s">
        <v>145</v>
      </c>
      <c r="D26" s="348">
        <v>0</v>
      </c>
      <c r="E26" s="348">
        <v>0</v>
      </c>
      <c r="F26" s="81">
        <v>0</v>
      </c>
      <c r="G26" s="81">
        <v>0</v>
      </c>
      <c r="H26" s="348">
        <v>0</v>
      </c>
      <c r="I26" s="348">
        <v>0</v>
      </c>
      <c r="J26" s="81">
        <v>0</v>
      </c>
      <c r="K26" s="326" t="s">
        <v>144</v>
      </c>
      <c r="L26" s="81">
        <v>0</v>
      </c>
      <c r="M26" s="327" t="s">
        <v>144</v>
      </c>
      <c r="N26" s="347"/>
    </row>
    <row r="27" spans="1:14" s="21" customFormat="1" ht="14.4" thickTop="1" thickBot="1" x14ac:dyDescent="0.25">
      <c r="A27" s="31" t="s">
        <v>275</v>
      </c>
      <c r="B27" s="31" t="s">
        <v>144</v>
      </c>
      <c r="C27" s="324" t="s">
        <v>147</v>
      </c>
      <c r="D27" s="325">
        <f>D28+D63</f>
        <v>0</v>
      </c>
      <c r="E27" s="325">
        <f t="shared" ref="E27:L27" si="0">E28+E63</f>
        <v>0</v>
      </c>
      <c r="F27" s="325">
        <f t="shared" si="0"/>
        <v>0</v>
      </c>
      <c r="G27" s="325">
        <f t="shared" si="0"/>
        <v>0</v>
      </c>
      <c r="H27" s="325">
        <f t="shared" si="0"/>
        <v>0</v>
      </c>
      <c r="I27" s="325">
        <f t="shared" si="0"/>
        <v>0</v>
      </c>
      <c r="J27" s="325">
        <f t="shared" si="0"/>
        <v>0</v>
      </c>
      <c r="K27" s="325">
        <f t="shared" si="0"/>
        <v>0</v>
      </c>
      <c r="L27" s="325">
        <f t="shared" si="0"/>
        <v>0</v>
      </c>
      <c r="M27" s="325">
        <f>M28+M63</f>
        <v>0</v>
      </c>
      <c r="N27" s="347"/>
    </row>
    <row r="28" spans="1:14" s="21" customFormat="1" ht="21.6" thickTop="1" thickBot="1" x14ac:dyDescent="0.25">
      <c r="A28" s="64" t="s">
        <v>276</v>
      </c>
      <c r="B28" s="68">
        <v>2000</v>
      </c>
      <c r="C28" s="128" t="s">
        <v>149</v>
      </c>
      <c r="D28" s="325">
        <f>D29+D34+D51+D54+D58+D62</f>
        <v>0</v>
      </c>
      <c r="E28" s="325">
        <f t="shared" ref="E28:M28" si="1">E29+E34+E51+E54+E58+E62</f>
        <v>0</v>
      </c>
      <c r="F28" s="325">
        <f t="shared" si="1"/>
        <v>0</v>
      </c>
      <c r="G28" s="325">
        <f t="shared" si="1"/>
        <v>0</v>
      </c>
      <c r="H28" s="325">
        <f t="shared" si="1"/>
        <v>0</v>
      </c>
      <c r="I28" s="325">
        <f t="shared" si="1"/>
        <v>0</v>
      </c>
      <c r="J28" s="325">
        <f t="shared" si="1"/>
        <v>0</v>
      </c>
      <c r="K28" s="325">
        <f t="shared" si="1"/>
        <v>0</v>
      </c>
      <c r="L28" s="325">
        <f t="shared" si="1"/>
        <v>0</v>
      </c>
      <c r="M28" s="325">
        <f t="shared" si="1"/>
        <v>0</v>
      </c>
      <c r="N28" s="349"/>
    </row>
    <row r="29" spans="1:14" s="21" customFormat="1" ht="11.4" thickTop="1" thickBot="1" x14ac:dyDescent="0.25">
      <c r="A29" s="138" t="s">
        <v>161</v>
      </c>
      <c r="B29" s="64">
        <v>2100</v>
      </c>
      <c r="C29" s="128" t="s">
        <v>151</v>
      </c>
      <c r="D29" s="325">
        <f>D30+D33</f>
        <v>0</v>
      </c>
      <c r="E29" s="325">
        <f t="shared" ref="E29:M29" si="2">E30+E33</f>
        <v>0</v>
      </c>
      <c r="F29" s="325">
        <f t="shared" si="2"/>
        <v>0</v>
      </c>
      <c r="G29" s="325">
        <f t="shared" si="2"/>
        <v>0</v>
      </c>
      <c r="H29" s="325">
        <f t="shared" si="2"/>
        <v>0</v>
      </c>
      <c r="I29" s="325">
        <f t="shared" si="2"/>
        <v>0</v>
      </c>
      <c r="J29" s="325">
        <f t="shared" si="2"/>
        <v>0</v>
      </c>
      <c r="K29" s="325">
        <f t="shared" si="2"/>
        <v>0</v>
      </c>
      <c r="L29" s="325">
        <f t="shared" si="2"/>
        <v>0</v>
      </c>
      <c r="M29" s="325">
        <f t="shared" si="2"/>
        <v>0</v>
      </c>
      <c r="N29" s="347"/>
    </row>
    <row r="30" spans="1:14" s="21" customFormat="1" ht="11.4" thickTop="1" thickBot="1" x14ac:dyDescent="0.25">
      <c r="A30" s="134" t="s">
        <v>163</v>
      </c>
      <c r="B30" s="135">
        <v>2110</v>
      </c>
      <c r="C30" s="216" t="s">
        <v>153</v>
      </c>
      <c r="D30" s="350">
        <f>SUM(D31:D32)</f>
        <v>0</v>
      </c>
      <c r="E30" s="350">
        <f t="shared" ref="E30:L30" si="3">SUM(E31:E32)</f>
        <v>0</v>
      </c>
      <c r="F30" s="350">
        <f t="shared" si="3"/>
        <v>0</v>
      </c>
      <c r="G30" s="350">
        <f t="shared" si="3"/>
        <v>0</v>
      </c>
      <c r="H30" s="350">
        <f t="shared" si="3"/>
        <v>0</v>
      </c>
      <c r="I30" s="350">
        <f t="shared" si="3"/>
        <v>0</v>
      </c>
      <c r="J30" s="350">
        <f t="shared" si="3"/>
        <v>0</v>
      </c>
      <c r="K30" s="350">
        <f t="shared" si="3"/>
        <v>0</v>
      </c>
      <c r="L30" s="350">
        <f t="shared" si="3"/>
        <v>0</v>
      </c>
      <c r="M30" s="350">
        <f>SUM(M31:M32)</f>
        <v>0</v>
      </c>
      <c r="N30" s="347"/>
    </row>
    <row r="31" spans="1:14" s="21" customFormat="1" ht="11.4" thickTop="1" thickBot="1" x14ac:dyDescent="0.25">
      <c r="A31" s="136" t="s">
        <v>164</v>
      </c>
      <c r="B31" s="125">
        <v>2111</v>
      </c>
      <c r="C31" s="248" t="s">
        <v>155</v>
      </c>
      <c r="D31" s="81">
        <v>0</v>
      </c>
      <c r="E31" s="81">
        <v>0</v>
      </c>
      <c r="F31" s="81">
        <v>0</v>
      </c>
      <c r="G31" s="81">
        <v>0</v>
      </c>
      <c r="H31" s="81">
        <v>0</v>
      </c>
      <c r="I31" s="325">
        <f>SUM(J31:K31)</f>
        <v>0</v>
      </c>
      <c r="J31" s="81">
        <v>0</v>
      </c>
      <c r="K31" s="81">
        <v>0</v>
      </c>
      <c r="L31" s="81">
        <v>0</v>
      </c>
      <c r="M31" s="82">
        <f>I31</f>
        <v>0</v>
      </c>
      <c r="N31" s="347"/>
    </row>
    <row r="32" spans="1:14" s="21" customFormat="1" ht="11.4" thickTop="1" thickBot="1" x14ac:dyDescent="0.25">
      <c r="A32" s="136" t="s">
        <v>165</v>
      </c>
      <c r="B32" s="125">
        <v>2112</v>
      </c>
      <c r="C32" s="248" t="s">
        <v>157</v>
      </c>
      <c r="D32" s="81">
        <v>0</v>
      </c>
      <c r="E32" s="81">
        <v>0</v>
      </c>
      <c r="F32" s="81">
        <v>0</v>
      </c>
      <c r="G32" s="81">
        <v>0</v>
      </c>
      <c r="H32" s="81">
        <v>0</v>
      </c>
      <c r="I32" s="325">
        <f>SUM(J32:K32)</f>
        <v>0</v>
      </c>
      <c r="J32" s="81">
        <v>0</v>
      </c>
      <c r="K32" s="81">
        <v>0</v>
      </c>
      <c r="L32" s="81">
        <v>0</v>
      </c>
      <c r="M32" s="82">
        <f>I32</f>
        <v>0</v>
      </c>
      <c r="N32" s="347"/>
    </row>
    <row r="33" spans="1:14" s="21" customFormat="1" ht="12" thickTop="1" thickBot="1" x14ac:dyDescent="0.3">
      <c r="A33" s="137" t="s">
        <v>277</v>
      </c>
      <c r="B33" s="135">
        <v>2120</v>
      </c>
      <c r="C33" s="216" t="s">
        <v>160</v>
      </c>
      <c r="D33" s="351">
        <v>0</v>
      </c>
      <c r="E33" s="351">
        <v>0</v>
      </c>
      <c r="F33" s="351">
        <v>0</v>
      </c>
      <c r="G33" s="351">
        <v>0</v>
      </c>
      <c r="H33" s="351">
        <v>0</v>
      </c>
      <c r="I33" s="352">
        <f>SUM(J33:K33)</f>
        <v>0</v>
      </c>
      <c r="J33" s="351">
        <v>0</v>
      </c>
      <c r="K33" s="351">
        <v>0</v>
      </c>
      <c r="L33" s="351">
        <v>0</v>
      </c>
      <c r="M33" s="350">
        <f>I33</f>
        <v>0</v>
      </c>
      <c r="N33" s="347"/>
    </row>
    <row r="34" spans="1:14" s="21" customFormat="1" ht="12" thickTop="1" thickBot="1" x14ac:dyDescent="0.3">
      <c r="A34" s="138" t="s">
        <v>167</v>
      </c>
      <c r="B34" s="64">
        <v>2200</v>
      </c>
      <c r="C34" s="128" t="s">
        <v>162</v>
      </c>
      <c r="D34" s="352">
        <f>SUM(D35:D41)+D48</f>
        <v>0</v>
      </c>
      <c r="E34" s="352">
        <f t="shared" ref="E34:M34" si="4">SUM(E35:E41)+E48</f>
        <v>0</v>
      </c>
      <c r="F34" s="352">
        <f t="shared" si="4"/>
        <v>0</v>
      </c>
      <c r="G34" s="352">
        <f t="shared" si="4"/>
        <v>0</v>
      </c>
      <c r="H34" s="352">
        <f t="shared" si="4"/>
        <v>0</v>
      </c>
      <c r="I34" s="352">
        <f t="shared" si="4"/>
        <v>0</v>
      </c>
      <c r="J34" s="352">
        <f t="shared" si="4"/>
        <v>0</v>
      </c>
      <c r="K34" s="352">
        <f t="shared" si="4"/>
        <v>0</v>
      </c>
      <c r="L34" s="352">
        <f t="shared" si="4"/>
        <v>0</v>
      </c>
      <c r="M34" s="352">
        <f t="shared" si="4"/>
        <v>0</v>
      </c>
      <c r="N34" s="349"/>
    </row>
    <row r="35" spans="1:14" s="21" customFormat="1" ht="12" thickTop="1" thickBot="1" x14ac:dyDescent="0.3">
      <c r="A35" s="134" t="s">
        <v>168</v>
      </c>
      <c r="B35" s="135">
        <v>2210</v>
      </c>
      <c r="C35" s="135">
        <v>100</v>
      </c>
      <c r="D35" s="351">
        <v>0</v>
      </c>
      <c r="E35" s="351">
        <v>0</v>
      </c>
      <c r="F35" s="351">
        <v>0</v>
      </c>
      <c r="G35" s="351">
        <v>0</v>
      </c>
      <c r="H35" s="351">
        <v>0</v>
      </c>
      <c r="I35" s="352">
        <f t="shared" ref="I35:I40" si="5">SUM(J35:K35)</f>
        <v>0</v>
      </c>
      <c r="J35" s="351">
        <v>0</v>
      </c>
      <c r="K35" s="351">
        <v>0</v>
      </c>
      <c r="L35" s="351">
        <v>0</v>
      </c>
      <c r="M35" s="350">
        <f t="shared" ref="M35:M40" si="6">I35</f>
        <v>0</v>
      </c>
      <c r="N35" s="347"/>
    </row>
    <row r="36" spans="1:14" s="21" customFormat="1" ht="12" thickTop="1" thickBot="1" x14ac:dyDescent="0.3">
      <c r="A36" s="134" t="s">
        <v>169</v>
      </c>
      <c r="B36" s="135">
        <v>2220</v>
      </c>
      <c r="C36" s="135">
        <v>110</v>
      </c>
      <c r="D36" s="351">
        <v>0</v>
      </c>
      <c r="E36" s="351">
        <v>0</v>
      </c>
      <c r="F36" s="351">
        <v>0</v>
      </c>
      <c r="G36" s="351">
        <v>0</v>
      </c>
      <c r="H36" s="351">
        <v>0</v>
      </c>
      <c r="I36" s="352">
        <f t="shared" si="5"/>
        <v>0</v>
      </c>
      <c r="J36" s="351">
        <v>0</v>
      </c>
      <c r="K36" s="351">
        <v>0</v>
      </c>
      <c r="L36" s="351">
        <v>0</v>
      </c>
      <c r="M36" s="350">
        <f t="shared" si="6"/>
        <v>0</v>
      </c>
      <c r="N36" s="347"/>
    </row>
    <row r="37" spans="1:14" s="21" customFormat="1" ht="12" thickTop="1" thickBot="1" x14ac:dyDescent="0.3">
      <c r="A37" s="134" t="s">
        <v>170</v>
      </c>
      <c r="B37" s="135">
        <v>2230</v>
      </c>
      <c r="C37" s="135">
        <v>120</v>
      </c>
      <c r="D37" s="351">
        <v>0</v>
      </c>
      <c r="E37" s="351">
        <v>0</v>
      </c>
      <c r="F37" s="351">
        <v>0</v>
      </c>
      <c r="G37" s="351">
        <v>0</v>
      </c>
      <c r="H37" s="351">
        <v>0</v>
      </c>
      <c r="I37" s="352">
        <f t="shared" si="5"/>
        <v>0</v>
      </c>
      <c r="J37" s="351">
        <v>0</v>
      </c>
      <c r="K37" s="351">
        <v>0</v>
      </c>
      <c r="L37" s="351">
        <v>0</v>
      </c>
      <c r="M37" s="350">
        <f t="shared" si="6"/>
        <v>0</v>
      </c>
      <c r="N37" s="347"/>
    </row>
    <row r="38" spans="1:14" s="21" customFormat="1" ht="12" thickTop="1" thickBot="1" x14ac:dyDescent="0.3">
      <c r="A38" s="134" t="s">
        <v>171</v>
      </c>
      <c r="B38" s="135">
        <v>2240</v>
      </c>
      <c r="C38" s="135">
        <v>130</v>
      </c>
      <c r="D38" s="351">
        <v>0</v>
      </c>
      <c r="E38" s="351">
        <v>0</v>
      </c>
      <c r="F38" s="351">
        <v>0</v>
      </c>
      <c r="G38" s="351">
        <v>0</v>
      </c>
      <c r="H38" s="351">
        <v>0</v>
      </c>
      <c r="I38" s="352">
        <f t="shared" si="5"/>
        <v>0</v>
      </c>
      <c r="J38" s="351">
        <v>0</v>
      </c>
      <c r="K38" s="351">
        <v>0</v>
      </c>
      <c r="L38" s="351">
        <v>0</v>
      </c>
      <c r="M38" s="350">
        <f t="shared" si="6"/>
        <v>0</v>
      </c>
      <c r="N38" s="347"/>
    </row>
    <row r="39" spans="1:14" s="21" customFormat="1" ht="11.25" customHeight="1" thickTop="1" thickBot="1" x14ac:dyDescent="0.3">
      <c r="A39" s="134" t="s">
        <v>172</v>
      </c>
      <c r="B39" s="135">
        <v>2250</v>
      </c>
      <c r="C39" s="135">
        <v>140</v>
      </c>
      <c r="D39" s="351">
        <v>0</v>
      </c>
      <c r="E39" s="351">
        <v>0</v>
      </c>
      <c r="F39" s="351">
        <v>0</v>
      </c>
      <c r="G39" s="351">
        <v>0</v>
      </c>
      <c r="H39" s="351">
        <v>0</v>
      </c>
      <c r="I39" s="352">
        <f t="shared" si="5"/>
        <v>0</v>
      </c>
      <c r="J39" s="351">
        <v>0</v>
      </c>
      <c r="K39" s="351">
        <v>0</v>
      </c>
      <c r="L39" s="351">
        <v>0</v>
      </c>
      <c r="M39" s="350">
        <f t="shared" si="6"/>
        <v>0</v>
      </c>
      <c r="N39" s="349"/>
    </row>
    <row r="40" spans="1:14" s="21" customFormat="1" ht="12" thickTop="1" thickBot="1" x14ac:dyDescent="0.3">
      <c r="A40" s="137" t="s">
        <v>173</v>
      </c>
      <c r="B40" s="135">
        <v>2260</v>
      </c>
      <c r="C40" s="135">
        <v>150</v>
      </c>
      <c r="D40" s="351">
        <v>0</v>
      </c>
      <c r="E40" s="351">
        <v>0</v>
      </c>
      <c r="F40" s="351">
        <v>0</v>
      </c>
      <c r="G40" s="351">
        <v>0</v>
      </c>
      <c r="H40" s="351">
        <v>0</v>
      </c>
      <c r="I40" s="352">
        <f t="shared" si="5"/>
        <v>0</v>
      </c>
      <c r="J40" s="351">
        <v>0</v>
      </c>
      <c r="K40" s="351">
        <v>0</v>
      </c>
      <c r="L40" s="351">
        <v>0</v>
      </c>
      <c r="M40" s="350">
        <f t="shared" si="6"/>
        <v>0</v>
      </c>
    </row>
    <row r="41" spans="1:14" s="21" customFormat="1" ht="11.4" thickTop="1" thickBot="1" x14ac:dyDescent="0.25">
      <c r="A41" s="137" t="s">
        <v>278</v>
      </c>
      <c r="B41" s="135">
        <v>2270</v>
      </c>
      <c r="C41" s="135">
        <v>160</v>
      </c>
      <c r="D41" s="350">
        <f>SUM(D42:D47)</f>
        <v>0</v>
      </c>
      <c r="E41" s="350">
        <f t="shared" ref="E41:M41" si="7">SUM(E42:E47)</f>
        <v>0</v>
      </c>
      <c r="F41" s="350">
        <f t="shared" si="7"/>
        <v>0</v>
      </c>
      <c r="G41" s="350">
        <f t="shared" si="7"/>
        <v>0</v>
      </c>
      <c r="H41" s="350">
        <f t="shared" si="7"/>
        <v>0</v>
      </c>
      <c r="I41" s="350">
        <f t="shared" si="7"/>
        <v>0</v>
      </c>
      <c r="J41" s="350">
        <f t="shared" si="7"/>
        <v>0</v>
      </c>
      <c r="K41" s="350">
        <f t="shared" si="7"/>
        <v>0</v>
      </c>
      <c r="L41" s="350">
        <f t="shared" si="7"/>
        <v>0</v>
      </c>
      <c r="M41" s="350">
        <f t="shared" si="7"/>
        <v>0</v>
      </c>
    </row>
    <row r="42" spans="1:14" s="21" customFormat="1" ht="11.4" thickTop="1" thickBot="1" x14ac:dyDescent="0.25">
      <c r="A42" s="136" t="s">
        <v>175</v>
      </c>
      <c r="B42" s="125">
        <v>2271</v>
      </c>
      <c r="C42" s="125">
        <v>170</v>
      </c>
      <c r="D42" s="81">
        <v>0</v>
      </c>
      <c r="E42" s="81">
        <v>0</v>
      </c>
      <c r="F42" s="81">
        <v>0</v>
      </c>
      <c r="G42" s="81">
        <v>0</v>
      </c>
      <c r="H42" s="81">
        <v>0</v>
      </c>
      <c r="I42" s="82">
        <f t="shared" ref="I42:I47" si="8">SUM(J42:K42)</f>
        <v>0</v>
      </c>
      <c r="J42" s="81">
        <v>0</v>
      </c>
      <c r="K42" s="81">
        <v>0</v>
      </c>
      <c r="L42" s="81">
        <v>0</v>
      </c>
      <c r="M42" s="82">
        <f t="shared" ref="M42:M47" si="9">I42</f>
        <v>0</v>
      </c>
    </row>
    <row r="43" spans="1:14" s="21" customFormat="1" ht="11.4" thickTop="1" thickBot="1" x14ac:dyDescent="0.25">
      <c r="A43" s="136" t="s">
        <v>176</v>
      </c>
      <c r="B43" s="125">
        <v>2272</v>
      </c>
      <c r="C43" s="125">
        <v>180</v>
      </c>
      <c r="D43" s="81">
        <v>0</v>
      </c>
      <c r="E43" s="81">
        <v>0</v>
      </c>
      <c r="F43" s="81">
        <v>0</v>
      </c>
      <c r="G43" s="81">
        <v>0</v>
      </c>
      <c r="H43" s="81">
        <v>0</v>
      </c>
      <c r="I43" s="82">
        <f t="shared" si="8"/>
        <v>0</v>
      </c>
      <c r="J43" s="81">
        <v>0</v>
      </c>
      <c r="K43" s="81">
        <v>0</v>
      </c>
      <c r="L43" s="81">
        <v>0</v>
      </c>
      <c r="M43" s="82">
        <f t="shared" si="9"/>
        <v>0</v>
      </c>
    </row>
    <row r="44" spans="1:14" s="21" customFormat="1" ht="11.4" thickTop="1" thickBot="1" x14ac:dyDescent="0.25">
      <c r="A44" s="136" t="s">
        <v>177</v>
      </c>
      <c r="B44" s="125">
        <v>2273</v>
      </c>
      <c r="C44" s="125">
        <v>190</v>
      </c>
      <c r="D44" s="81">
        <v>0</v>
      </c>
      <c r="E44" s="81">
        <v>0</v>
      </c>
      <c r="F44" s="81">
        <v>0</v>
      </c>
      <c r="G44" s="81">
        <v>0</v>
      </c>
      <c r="H44" s="81">
        <v>0</v>
      </c>
      <c r="I44" s="82">
        <f t="shared" si="8"/>
        <v>0</v>
      </c>
      <c r="J44" s="81">
        <v>0</v>
      </c>
      <c r="K44" s="81">
        <v>0</v>
      </c>
      <c r="L44" s="81">
        <v>0</v>
      </c>
      <c r="M44" s="82">
        <f t="shared" si="9"/>
        <v>0</v>
      </c>
    </row>
    <row r="45" spans="1:14" s="21" customFormat="1" ht="11.4" thickTop="1" thickBot="1" x14ac:dyDescent="0.25">
      <c r="A45" s="136" t="s">
        <v>178</v>
      </c>
      <c r="B45" s="125">
        <v>2274</v>
      </c>
      <c r="C45" s="125">
        <v>200</v>
      </c>
      <c r="D45" s="81">
        <v>0</v>
      </c>
      <c r="E45" s="81">
        <v>0</v>
      </c>
      <c r="F45" s="81">
        <v>0</v>
      </c>
      <c r="G45" s="81">
        <v>0</v>
      </c>
      <c r="H45" s="81">
        <v>0</v>
      </c>
      <c r="I45" s="82">
        <f t="shared" si="8"/>
        <v>0</v>
      </c>
      <c r="J45" s="81">
        <v>0</v>
      </c>
      <c r="K45" s="81">
        <v>0</v>
      </c>
      <c r="L45" s="81">
        <v>0</v>
      </c>
      <c r="M45" s="82">
        <f t="shared" si="9"/>
        <v>0</v>
      </c>
    </row>
    <row r="46" spans="1:14" s="21" customFormat="1" ht="11.4" thickTop="1" thickBot="1" x14ac:dyDescent="0.25">
      <c r="A46" s="136" t="s">
        <v>179</v>
      </c>
      <c r="B46" s="125">
        <v>2275</v>
      </c>
      <c r="C46" s="125">
        <v>210</v>
      </c>
      <c r="D46" s="81">
        <v>0</v>
      </c>
      <c r="E46" s="81">
        <v>0</v>
      </c>
      <c r="F46" s="81">
        <v>0</v>
      </c>
      <c r="G46" s="81">
        <v>0</v>
      </c>
      <c r="H46" s="81">
        <v>0</v>
      </c>
      <c r="I46" s="82">
        <f t="shared" si="8"/>
        <v>0</v>
      </c>
      <c r="J46" s="81">
        <v>0</v>
      </c>
      <c r="K46" s="81">
        <v>0</v>
      </c>
      <c r="L46" s="81">
        <v>0</v>
      </c>
      <c r="M46" s="82">
        <f t="shared" si="9"/>
        <v>0</v>
      </c>
    </row>
    <row r="47" spans="1:14" s="21" customFormat="1" ht="11.4" thickTop="1" thickBot="1" x14ac:dyDescent="0.25">
      <c r="A47" s="136" t="s">
        <v>180</v>
      </c>
      <c r="B47" s="125">
        <v>2276</v>
      </c>
      <c r="C47" s="125">
        <v>220</v>
      </c>
      <c r="D47" s="81">
        <v>0</v>
      </c>
      <c r="E47" s="81">
        <v>0</v>
      </c>
      <c r="F47" s="81">
        <v>0</v>
      </c>
      <c r="G47" s="81">
        <v>0</v>
      </c>
      <c r="H47" s="81">
        <v>0</v>
      </c>
      <c r="I47" s="82">
        <f t="shared" si="8"/>
        <v>0</v>
      </c>
      <c r="J47" s="81">
        <v>0</v>
      </c>
      <c r="K47" s="81">
        <v>0</v>
      </c>
      <c r="L47" s="81">
        <v>0</v>
      </c>
      <c r="M47" s="82">
        <f t="shared" si="9"/>
        <v>0</v>
      </c>
    </row>
    <row r="48" spans="1:14" s="21" customFormat="1" ht="13.5" customHeight="1" thickTop="1" thickBot="1" x14ac:dyDescent="0.25">
      <c r="A48" s="137" t="s">
        <v>181</v>
      </c>
      <c r="B48" s="135">
        <v>2280</v>
      </c>
      <c r="C48" s="135">
        <v>230</v>
      </c>
      <c r="D48" s="350">
        <f>SUM(D49:D50)</f>
        <v>0</v>
      </c>
      <c r="E48" s="350">
        <f t="shared" ref="E48:M48" si="10">SUM(E49:E50)</f>
        <v>0</v>
      </c>
      <c r="F48" s="350">
        <f t="shared" si="10"/>
        <v>0</v>
      </c>
      <c r="G48" s="350">
        <f t="shared" si="10"/>
        <v>0</v>
      </c>
      <c r="H48" s="350">
        <f t="shared" si="10"/>
        <v>0</v>
      </c>
      <c r="I48" s="350">
        <f t="shared" si="10"/>
        <v>0</v>
      </c>
      <c r="J48" s="350">
        <f t="shared" si="10"/>
        <v>0</v>
      </c>
      <c r="K48" s="350">
        <f t="shared" si="10"/>
        <v>0</v>
      </c>
      <c r="L48" s="350">
        <f t="shared" si="10"/>
        <v>0</v>
      </c>
      <c r="M48" s="350">
        <f t="shared" si="10"/>
        <v>0</v>
      </c>
    </row>
    <row r="49" spans="1:14" s="21" customFormat="1" ht="13.5" customHeight="1" thickTop="1" thickBot="1" x14ac:dyDescent="0.25">
      <c r="A49" s="139" t="s">
        <v>182</v>
      </c>
      <c r="B49" s="125">
        <v>2281</v>
      </c>
      <c r="C49" s="125">
        <v>240</v>
      </c>
      <c r="D49" s="81">
        <v>0</v>
      </c>
      <c r="E49" s="81">
        <v>0</v>
      </c>
      <c r="F49" s="81">
        <v>0</v>
      </c>
      <c r="G49" s="81">
        <v>0</v>
      </c>
      <c r="H49" s="81">
        <v>0</v>
      </c>
      <c r="I49" s="82">
        <f>SUM(J49:K49)</f>
        <v>0</v>
      </c>
      <c r="J49" s="81">
        <v>0</v>
      </c>
      <c r="K49" s="81">
        <v>0</v>
      </c>
      <c r="L49" s="81">
        <v>0</v>
      </c>
      <c r="M49" s="81">
        <f>I49</f>
        <v>0</v>
      </c>
    </row>
    <row r="50" spans="1:14" s="21" customFormat="1" ht="13.5" customHeight="1" thickTop="1" thickBot="1" x14ac:dyDescent="0.25">
      <c r="A50" s="139" t="s">
        <v>183</v>
      </c>
      <c r="B50" s="125">
        <v>2282</v>
      </c>
      <c r="C50" s="125">
        <v>250</v>
      </c>
      <c r="D50" s="81">
        <v>0</v>
      </c>
      <c r="E50" s="81">
        <v>0</v>
      </c>
      <c r="F50" s="81">
        <v>0</v>
      </c>
      <c r="G50" s="81">
        <v>0</v>
      </c>
      <c r="H50" s="81">
        <v>0</v>
      </c>
      <c r="I50" s="82">
        <f>SUM(J50:K50)</f>
        <v>0</v>
      </c>
      <c r="J50" s="81">
        <v>0</v>
      </c>
      <c r="K50" s="81">
        <v>0</v>
      </c>
      <c r="L50" s="81">
        <v>0</v>
      </c>
      <c r="M50" s="81">
        <f>I50</f>
        <v>0</v>
      </c>
    </row>
    <row r="51" spans="1:14" s="21" customFormat="1" ht="11.4" thickTop="1" thickBot="1" x14ac:dyDescent="0.25">
      <c r="A51" s="133" t="s">
        <v>279</v>
      </c>
      <c r="B51" s="64">
        <v>2400</v>
      </c>
      <c r="C51" s="64">
        <v>260</v>
      </c>
      <c r="D51" s="325">
        <f>SUM(D52:D53)</f>
        <v>0</v>
      </c>
      <c r="E51" s="325">
        <f t="shared" ref="E51:M51" si="11">SUM(E52:E53)</f>
        <v>0</v>
      </c>
      <c r="F51" s="325">
        <f t="shared" si="11"/>
        <v>0</v>
      </c>
      <c r="G51" s="325">
        <f t="shared" si="11"/>
        <v>0</v>
      </c>
      <c r="H51" s="325">
        <f t="shared" si="11"/>
        <v>0</v>
      </c>
      <c r="I51" s="325">
        <f t="shared" si="11"/>
        <v>0</v>
      </c>
      <c r="J51" s="325">
        <f t="shared" si="11"/>
        <v>0</v>
      </c>
      <c r="K51" s="325">
        <f t="shared" si="11"/>
        <v>0</v>
      </c>
      <c r="L51" s="325">
        <f t="shared" si="11"/>
        <v>0</v>
      </c>
      <c r="M51" s="325">
        <f t="shared" si="11"/>
        <v>0</v>
      </c>
    </row>
    <row r="52" spans="1:14" s="21" customFormat="1" ht="12" thickTop="1" thickBot="1" x14ac:dyDescent="0.3">
      <c r="A52" s="134" t="s">
        <v>185</v>
      </c>
      <c r="B52" s="135">
        <v>2410</v>
      </c>
      <c r="C52" s="135">
        <v>270</v>
      </c>
      <c r="D52" s="351">
        <v>0</v>
      </c>
      <c r="E52" s="351">
        <v>0</v>
      </c>
      <c r="F52" s="351">
        <v>0</v>
      </c>
      <c r="G52" s="351">
        <v>0</v>
      </c>
      <c r="H52" s="351">
        <v>0</v>
      </c>
      <c r="I52" s="352">
        <f>SUM(J52:K52)</f>
        <v>0</v>
      </c>
      <c r="J52" s="351">
        <v>0</v>
      </c>
      <c r="K52" s="351">
        <v>0</v>
      </c>
      <c r="L52" s="351">
        <v>0</v>
      </c>
      <c r="M52" s="350">
        <f>I52</f>
        <v>0</v>
      </c>
    </row>
    <row r="53" spans="1:14" s="21" customFormat="1" ht="12" thickTop="1" thickBot="1" x14ac:dyDescent="0.3">
      <c r="A53" s="134" t="s">
        <v>186</v>
      </c>
      <c r="B53" s="135">
        <v>2420</v>
      </c>
      <c r="C53" s="135">
        <v>280</v>
      </c>
      <c r="D53" s="353">
        <v>0</v>
      </c>
      <c r="E53" s="353">
        <v>0</v>
      </c>
      <c r="F53" s="353">
        <v>0</v>
      </c>
      <c r="G53" s="353">
        <v>0</v>
      </c>
      <c r="H53" s="353">
        <v>0</v>
      </c>
      <c r="I53" s="352">
        <f>SUM(J53:K53)</f>
        <v>0</v>
      </c>
      <c r="J53" s="353">
        <v>0</v>
      </c>
      <c r="K53" s="353">
        <v>0</v>
      </c>
      <c r="L53" s="353">
        <v>0</v>
      </c>
      <c r="M53" s="350">
        <f>I53</f>
        <v>0</v>
      </c>
    </row>
    <row r="54" spans="1:14" s="21" customFormat="1" ht="11.4" thickTop="1" thickBot="1" x14ac:dyDescent="0.25">
      <c r="A54" s="133" t="s">
        <v>187</v>
      </c>
      <c r="B54" s="64">
        <v>2600</v>
      </c>
      <c r="C54" s="64">
        <v>290</v>
      </c>
      <c r="D54" s="325">
        <f>SUM(D55:D57)</f>
        <v>0</v>
      </c>
      <c r="E54" s="325">
        <f t="shared" ref="E54:M54" si="12">SUM(E55:E57)</f>
        <v>0</v>
      </c>
      <c r="F54" s="325">
        <f t="shared" si="12"/>
        <v>0</v>
      </c>
      <c r="G54" s="325">
        <f t="shared" si="12"/>
        <v>0</v>
      </c>
      <c r="H54" s="325">
        <f t="shared" si="12"/>
        <v>0</v>
      </c>
      <c r="I54" s="325">
        <f t="shared" si="12"/>
        <v>0</v>
      </c>
      <c r="J54" s="325">
        <f t="shared" si="12"/>
        <v>0</v>
      </c>
      <c r="K54" s="325">
        <f t="shared" si="12"/>
        <v>0</v>
      </c>
      <c r="L54" s="325">
        <f t="shared" si="12"/>
        <v>0</v>
      </c>
      <c r="M54" s="325">
        <f t="shared" si="12"/>
        <v>0</v>
      </c>
    </row>
    <row r="55" spans="1:14" s="21" customFormat="1" ht="12" thickTop="1" thickBot="1" x14ac:dyDescent="0.3">
      <c r="A55" s="137" t="s">
        <v>188</v>
      </c>
      <c r="B55" s="135">
        <v>2610</v>
      </c>
      <c r="C55" s="135">
        <v>300</v>
      </c>
      <c r="D55" s="351">
        <v>0</v>
      </c>
      <c r="E55" s="351">
        <v>0</v>
      </c>
      <c r="F55" s="351">
        <v>0</v>
      </c>
      <c r="G55" s="351">
        <v>0</v>
      </c>
      <c r="H55" s="351">
        <v>0</v>
      </c>
      <c r="I55" s="352">
        <f>SUM(J55:K55)</f>
        <v>0</v>
      </c>
      <c r="J55" s="351">
        <v>0</v>
      </c>
      <c r="K55" s="351">
        <v>0</v>
      </c>
      <c r="L55" s="351">
        <v>0</v>
      </c>
      <c r="M55" s="350">
        <f>I55</f>
        <v>0</v>
      </c>
    </row>
    <row r="56" spans="1:14" s="21" customFormat="1" ht="12" thickTop="1" thickBot="1" x14ac:dyDescent="0.3">
      <c r="A56" s="137" t="s">
        <v>189</v>
      </c>
      <c r="B56" s="135">
        <v>2620</v>
      </c>
      <c r="C56" s="135">
        <v>310</v>
      </c>
      <c r="D56" s="351">
        <v>0</v>
      </c>
      <c r="E56" s="351">
        <v>0</v>
      </c>
      <c r="F56" s="351">
        <v>0</v>
      </c>
      <c r="G56" s="351">
        <v>0</v>
      </c>
      <c r="H56" s="351">
        <v>0</v>
      </c>
      <c r="I56" s="352">
        <f>SUM(J56:K56)</f>
        <v>0</v>
      </c>
      <c r="J56" s="351">
        <v>0</v>
      </c>
      <c r="K56" s="351">
        <v>0</v>
      </c>
      <c r="L56" s="351">
        <v>0</v>
      </c>
      <c r="M56" s="350">
        <f>I56</f>
        <v>0</v>
      </c>
    </row>
    <row r="57" spans="1:14" s="21" customFormat="1" ht="12" thickTop="1" thickBot="1" x14ac:dyDescent="0.3">
      <c r="A57" s="134" t="s">
        <v>190</v>
      </c>
      <c r="B57" s="135">
        <v>2630</v>
      </c>
      <c r="C57" s="135">
        <v>320</v>
      </c>
      <c r="D57" s="351">
        <v>0</v>
      </c>
      <c r="E57" s="351">
        <v>0</v>
      </c>
      <c r="F57" s="351">
        <v>0</v>
      </c>
      <c r="G57" s="351">
        <v>0</v>
      </c>
      <c r="H57" s="351">
        <v>0</v>
      </c>
      <c r="I57" s="352">
        <f>SUM(J57:K57)</f>
        <v>0</v>
      </c>
      <c r="J57" s="351">
        <v>0</v>
      </c>
      <c r="K57" s="351">
        <v>0</v>
      </c>
      <c r="L57" s="351">
        <v>0</v>
      </c>
      <c r="M57" s="350">
        <f>I57</f>
        <v>0</v>
      </c>
    </row>
    <row r="58" spans="1:14" s="21" customFormat="1" ht="11.4" thickTop="1" thickBot="1" x14ac:dyDescent="0.25">
      <c r="A58" s="138" t="s">
        <v>191</v>
      </c>
      <c r="B58" s="64">
        <v>2700</v>
      </c>
      <c r="C58" s="64">
        <v>330</v>
      </c>
      <c r="D58" s="325">
        <f>SUM(D59:D61)</f>
        <v>0</v>
      </c>
      <c r="E58" s="325">
        <f t="shared" ref="E58:M58" si="13">SUM(E59:E61)</f>
        <v>0</v>
      </c>
      <c r="F58" s="325">
        <f t="shared" si="13"/>
        <v>0</v>
      </c>
      <c r="G58" s="325">
        <f t="shared" si="13"/>
        <v>0</v>
      </c>
      <c r="H58" s="325">
        <f t="shared" si="13"/>
        <v>0</v>
      </c>
      <c r="I58" s="325">
        <f t="shared" si="13"/>
        <v>0</v>
      </c>
      <c r="J58" s="325">
        <f t="shared" si="13"/>
        <v>0</v>
      </c>
      <c r="K58" s="325">
        <f t="shared" si="13"/>
        <v>0</v>
      </c>
      <c r="L58" s="325">
        <f t="shared" si="13"/>
        <v>0</v>
      </c>
      <c r="M58" s="325">
        <f t="shared" si="13"/>
        <v>0</v>
      </c>
    </row>
    <row r="59" spans="1:14" s="21" customFormat="1" ht="12" thickTop="1" thickBot="1" x14ac:dyDescent="0.3">
      <c r="A59" s="137" t="s">
        <v>192</v>
      </c>
      <c r="B59" s="135">
        <v>2710</v>
      </c>
      <c r="C59" s="135">
        <v>340</v>
      </c>
      <c r="D59" s="351">
        <v>0</v>
      </c>
      <c r="E59" s="351">
        <v>0</v>
      </c>
      <c r="F59" s="351">
        <v>0</v>
      </c>
      <c r="G59" s="351">
        <v>0</v>
      </c>
      <c r="H59" s="351">
        <v>0</v>
      </c>
      <c r="I59" s="352">
        <f>SUM(J59:K59)</f>
        <v>0</v>
      </c>
      <c r="J59" s="351">
        <v>0</v>
      </c>
      <c r="K59" s="351">
        <v>0</v>
      </c>
      <c r="L59" s="351">
        <v>0</v>
      </c>
      <c r="M59" s="350">
        <f>I59</f>
        <v>0</v>
      </c>
      <c r="N59" s="354"/>
    </row>
    <row r="60" spans="1:14" s="21" customFormat="1" ht="12" thickTop="1" thickBot="1" x14ac:dyDescent="0.3">
      <c r="A60" s="137" t="s">
        <v>193</v>
      </c>
      <c r="B60" s="135">
        <v>2720</v>
      </c>
      <c r="C60" s="135">
        <v>350</v>
      </c>
      <c r="D60" s="351">
        <v>0</v>
      </c>
      <c r="E60" s="351">
        <v>0</v>
      </c>
      <c r="F60" s="351">
        <v>0</v>
      </c>
      <c r="G60" s="351">
        <v>0</v>
      </c>
      <c r="H60" s="351">
        <v>0</v>
      </c>
      <c r="I60" s="352">
        <f>SUM(J60:K60)</f>
        <v>0</v>
      </c>
      <c r="J60" s="351">
        <v>0</v>
      </c>
      <c r="K60" s="351">
        <v>0</v>
      </c>
      <c r="L60" s="351">
        <v>0</v>
      </c>
      <c r="M60" s="350">
        <f>I60</f>
        <v>0</v>
      </c>
    </row>
    <row r="61" spans="1:14" s="21" customFormat="1" ht="12" thickTop="1" thickBot="1" x14ac:dyDescent="0.3">
      <c r="A61" s="137" t="s">
        <v>194</v>
      </c>
      <c r="B61" s="135">
        <v>2730</v>
      </c>
      <c r="C61" s="135">
        <v>360</v>
      </c>
      <c r="D61" s="351">
        <v>0</v>
      </c>
      <c r="E61" s="351">
        <v>0</v>
      </c>
      <c r="F61" s="351">
        <v>0</v>
      </c>
      <c r="G61" s="351">
        <v>0</v>
      </c>
      <c r="H61" s="351">
        <v>0</v>
      </c>
      <c r="I61" s="352">
        <f>SUM(J61:K61)</f>
        <v>0</v>
      </c>
      <c r="J61" s="351">
        <v>0</v>
      </c>
      <c r="K61" s="351">
        <v>0</v>
      </c>
      <c r="L61" s="351">
        <v>0</v>
      </c>
      <c r="M61" s="350">
        <f>I61</f>
        <v>0</v>
      </c>
      <c r="N61" s="114"/>
    </row>
    <row r="62" spans="1:14" s="21" customFormat="1" ht="11.4" thickTop="1" thickBot="1" x14ac:dyDescent="0.25">
      <c r="A62" s="138" t="s">
        <v>195</v>
      </c>
      <c r="B62" s="64">
        <v>2800</v>
      </c>
      <c r="C62" s="64">
        <v>370</v>
      </c>
      <c r="D62" s="351">
        <v>0</v>
      </c>
      <c r="E62" s="351">
        <v>0</v>
      </c>
      <c r="F62" s="351">
        <v>0</v>
      </c>
      <c r="G62" s="351">
        <v>0</v>
      </c>
      <c r="H62" s="351">
        <v>0</v>
      </c>
      <c r="I62" s="325">
        <f>SUM(J62:K62)</f>
        <v>0</v>
      </c>
      <c r="J62" s="348">
        <v>0</v>
      </c>
      <c r="K62" s="348">
        <v>0</v>
      </c>
      <c r="L62" s="348">
        <v>0</v>
      </c>
      <c r="M62" s="325">
        <f>I62</f>
        <v>0</v>
      </c>
    </row>
    <row r="63" spans="1:14" s="21" customFormat="1" ht="12.6" thickTop="1" thickBot="1" x14ac:dyDescent="0.25">
      <c r="A63" s="68" t="s">
        <v>280</v>
      </c>
      <c r="B63" s="68">
        <v>3000</v>
      </c>
      <c r="C63" s="68">
        <v>380</v>
      </c>
      <c r="D63" s="350">
        <f>D64+D78</f>
        <v>0</v>
      </c>
      <c r="E63" s="350">
        <f t="shared" ref="E63:M63" si="14">E64+E78</f>
        <v>0</v>
      </c>
      <c r="F63" s="350">
        <f t="shared" si="14"/>
        <v>0</v>
      </c>
      <c r="G63" s="350">
        <f t="shared" si="14"/>
        <v>0</v>
      </c>
      <c r="H63" s="350">
        <f t="shared" si="14"/>
        <v>0</v>
      </c>
      <c r="I63" s="350">
        <f t="shared" si="14"/>
        <v>0</v>
      </c>
      <c r="J63" s="350">
        <f t="shared" si="14"/>
        <v>0</v>
      </c>
      <c r="K63" s="350">
        <f t="shared" si="14"/>
        <v>0</v>
      </c>
      <c r="L63" s="350">
        <f t="shared" si="14"/>
        <v>0</v>
      </c>
      <c r="M63" s="350">
        <f t="shared" si="14"/>
        <v>0</v>
      </c>
    </row>
    <row r="64" spans="1:14" s="21" customFormat="1" ht="11.25" customHeight="1" thickTop="1" thickBot="1" x14ac:dyDescent="0.25">
      <c r="A64" s="133" t="s">
        <v>281</v>
      </c>
      <c r="B64" s="64">
        <v>3100</v>
      </c>
      <c r="C64" s="64">
        <v>390</v>
      </c>
      <c r="D64" s="350">
        <f>D65+D66+D69+D72+D76+D77</f>
        <v>0</v>
      </c>
      <c r="E64" s="350">
        <f t="shared" ref="E64:M64" si="15">E65+E66+E69+E72+E76+E77</f>
        <v>0</v>
      </c>
      <c r="F64" s="350">
        <f t="shared" si="15"/>
        <v>0</v>
      </c>
      <c r="G64" s="350">
        <f t="shared" si="15"/>
        <v>0</v>
      </c>
      <c r="H64" s="350">
        <f t="shared" si="15"/>
        <v>0</v>
      </c>
      <c r="I64" s="350">
        <f t="shared" si="15"/>
        <v>0</v>
      </c>
      <c r="J64" s="350">
        <f t="shared" si="15"/>
        <v>0</v>
      </c>
      <c r="K64" s="350">
        <f t="shared" si="15"/>
        <v>0</v>
      </c>
      <c r="L64" s="350">
        <f t="shared" si="15"/>
        <v>0</v>
      </c>
      <c r="M64" s="350">
        <f t="shared" si="15"/>
        <v>0</v>
      </c>
    </row>
    <row r="65" spans="1:13" s="21" customFormat="1" ht="11.4" thickTop="1" thickBot="1" x14ac:dyDescent="0.25">
      <c r="A65" s="137" t="s">
        <v>198</v>
      </c>
      <c r="B65" s="135">
        <v>3110</v>
      </c>
      <c r="C65" s="135">
        <v>400</v>
      </c>
      <c r="D65" s="351">
        <v>0</v>
      </c>
      <c r="E65" s="351">
        <v>0</v>
      </c>
      <c r="F65" s="351">
        <v>0</v>
      </c>
      <c r="G65" s="351">
        <v>0</v>
      </c>
      <c r="H65" s="351">
        <v>0</v>
      </c>
      <c r="I65" s="325">
        <f>SUM(J65:K65)</f>
        <v>0</v>
      </c>
      <c r="J65" s="351">
        <v>0</v>
      </c>
      <c r="K65" s="351">
        <v>0</v>
      </c>
      <c r="L65" s="351">
        <v>0</v>
      </c>
      <c r="M65" s="325">
        <f>I65</f>
        <v>0</v>
      </c>
    </row>
    <row r="66" spans="1:13" s="21" customFormat="1" ht="11.4" thickTop="1" thickBot="1" x14ac:dyDescent="0.25">
      <c r="A66" s="134" t="s">
        <v>199</v>
      </c>
      <c r="B66" s="135">
        <v>3120</v>
      </c>
      <c r="C66" s="135">
        <v>410</v>
      </c>
      <c r="D66" s="350">
        <f>SUM(D67:D68)</f>
        <v>0</v>
      </c>
      <c r="E66" s="350">
        <f t="shared" ref="E66:M66" si="16">SUM(E67:E68)</f>
        <v>0</v>
      </c>
      <c r="F66" s="350">
        <f t="shared" si="16"/>
        <v>0</v>
      </c>
      <c r="G66" s="350">
        <f t="shared" si="16"/>
        <v>0</v>
      </c>
      <c r="H66" s="350">
        <f t="shared" si="16"/>
        <v>0</v>
      </c>
      <c r="I66" s="350">
        <f t="shared" si="16"/>
        <v>0</v>
      </c>
      <c r="J66" s="350">
        <f t="shared" si="16"/>
        <v>0</v>
      </c>
      <c r="K66" s="350">
        <f t="shared" si="16"/>
        <v>0</v>
      </c>
      <c r="L66" s="350">
        <f t="shared" si="16"/>
        <v>0</v>
      </c>
      <c r="M66" s="350">
        <f t="shared" si="16"/>
        <v>0</v>
      </c>
    </row>
    <row r="67" spans="1:13" s="21" customFormat="1" ht="11.4" thickTop="1" thickBot="1" x14ac:dyDescent="0.25">
      <c r="A67" s="136" t="s">
        <v>282</v>
      </c>
      <c r="B67" s="125">
        <v>3121</v>
      </c>
      <c r="C67" s="125">
        <v>420</v>
      </c>
      <c r="D67" s="351">
        <v>0</v>
      </c>
      <c r="E67" s="351">
        <v>0</v>
      </c>
      <c r="F67" s="351">
        <v>0</v>
      </c>
      <c r="G67" s="351">
        <v>0</v>
      </c>
      <c r="H67" s="351">
        <v>0</v>
      </c>
      <c r="I67" s="325">
        <f>SUM(J67:K67)</f>
        <v>0</v>
      </c>
      <c r="J67" s="351">
        <v>0</v>
      </c>
      <c r="K67" s="351">
        <v>0</v>
      </c>
      <c r="L67" s="351">
        <v>0</v>
      </c>
      <c r="M67" s="325">
        <f>I67</f>
        <v>0</v>
      </c>
    </row>
    <row r="68" spans="1:13" s="21" customFormat="1" ht="11.4" thickTop="1" thickBot="1" x14ac:dyDescent="0.25">
      <c r="A68" s="136" t="s">
        <v>283</v>
      </c>
      <c r="B68" s="125">
        <v>3122</v>
      </c>
      <c r="C68" s="125">
        <v>430</v>
      </c>
      <c r="D68" s="351">
        <v>0</v>
      </c>
      <c r="E68" s="351">
        <v>0</v>
      </c>
      <c r="F68" s="351">
        <v>0</v>
      </c>
      <c r="G68" s="351">
        <v>0</v>
      </c>
      <c r="H68" s="351">
        <v>0</v>
      </c>
      <c r="I68" s="325">
        <f>SUM(J68:K68)</f>
        <v>0</v>
      </c>
      <c r="J68" s="351">
        <v>0</v>
      </c>
      <c r="K68" s="351">
        <v>0</v>
      </c>
      <c r="L68" s="351">
        <v>0</v>
      </c>
      <c r="M68" s="325">
        <f>I68</f>
        <v>0</v>
      </c>
    </row>
    <row r="69" spans="1:13" s="21" customFormat="1" ht="11.4" thickTop="1" thickBot="1" x14ac:dyDescent="0.25">
      <c r="A69" s="134" t="s">
        <v>202</v>
      </c>
      <c r="B69" s="135">
        <v>3130</v>
      </c>
      <c r="C69" s="135">
        <v>440</v>
      </c>
      <c r="D69" s="350">
        <f>SUM(D70:D71)</f>
        <v>0</v>
      </c>
      <c r="E69" s="350">
        <f t="shared" ref="E69:M69" si="17">SUM(E70:E71)</f>
        <v>0</v>
      </c>
      <c r="F69" s="350">
        <f t="shared" si="17"/>
        <v>0</v>
      </c>
      <c r="G69" s="350">
        <f t="shared" si="17"/>
        <v>0</v>
      </c>
      <c r="H69" s="350">
        <f t="shared" si="17"/>
        <v>0</v>
      </c>
      <c r="I69" s="350">
        <f t="shared" si="17"/>
        <v>0</v>
      </c>
      <c r="J69" s="350">
        <f t="shared" si="17"/>
        <v>0</v>
      </c>
      <c r="K69" s="350">
        <f t="shared" si="17"/>
        <v>0</v>
      </c>
      <c r="L69" s="350">
        <f t="shared" si="17"/>
        <v>0</v>
      </c>
      <c r="M69" s="350">
        <f t="shared" si="17"/>
        <v>0</v>
      </c>
    </row>
    <row r="70" spans="1:13" s="21" customFormat="1" ht="11.4" thickTop="1" thickBot="1" x14ac:dyDescent="0.25">
      <c r="A70" s="136" t="s">
        <v>203</v>
      </c>
      <c r="B70" s="125">
        <v>3131</v>
      </c>
      <c r="C70" s="125">
        <v>450</v>
      </c>
      <c r="D70" s="351">
        <v>0</v>
      </c>
      <c r="E70" s="351">
        <v>0</v>
      </c>
      <c r="F70" s="351">
        <v>0</v>
      </c>
      <c r="G70" s="351">
        <v>0</v>
      </c>
      <c r="H70" s="351">
        <v>0</v>
      </c>
      <c r="I70" s="325">
        <f>SUM(J70:K70)</f>
        <v>0</v>
      </c>
      <c r="J70" s="351">
        <v>0</v>
      </c>
      <c r="K70" s="351">
        <v>0</v>
      </c>
      <c r="L70" s="351">
        <v>0</v>
      </c>
      <c r="M70" s="325">
        <f>I70</f>
        <v>0</v>
      </c>
    </row>
    <row r="71" spans="1:13" s="21" customFormat="1" ht="11.4" thickTop="1" thickBot="1" x14ac:dyDescent="0.25">
      <c r="A71" s="136" t="s">
        <v>204</v>
      </c>
      <c r="B71" s="125">
        <v>3132</v>
      </c>
      <c r="C71" s="125">
        <v>460</v>
      </c>
      <c r="D71" s="351">
        <v>0</v>
      </c>
      <c r="E71" s="351">
        <v>0</v>
      </c>
      <c r="F71" s="351">
        <v>0</v>
      </c>
      <c r="G71" s="351">
        <v>0</v>
      </c>
      <c r="H71" s="351">
        <v>0</v>
      </c>
      <c r="I71" s="325">
        <f>SUM(J71:K71)</f>
        <v>0</v>
      </c>
      <c r="J71" s="351">
        <v>0</v>
      </c>
      <c r="K71" s="351">
        <v>0</v>
      </c>
      <c r="L71" s="351">
        <v>0</v>
      </c>
      <c r="M71" s="325">
        <f>I71</f>
        <v>0</v>
      </c>
    </row>
    <row r="72" spans="1:13" s="21" customFormat="1" ht="11.4" thickTop="1" thickBot="1" x14ac:dyDescent="0.25">
      <c r="A72" s="134" t="s">
        <v>205</v>
      </c>
      <c r="B72" s="135">
        <v>3140</v>
      </c>
      <c r="C72" s="135">
        <v>470</v>
      </c>
      <c r="D72" s="350">
        <f>SUM(D73:D75)</f>
        <v>0</v>
      </c>
      <c r="E72" s="350">
        <f t="shared" ref="E72:M72" si="18">SUM(E73:E75)</f>
        <v>0</v>
      </c>
      <c r="F72" s="350">
        <f t="shared" si="18"/>
        <v>0</v>
      </c>
      <c r="G72" s="350">
        <f t="shared" si="18"/>
        <v>0</v>
      </c>
      <c r="H72" s="350">
        <f t="shared" si="18"/>
        <v>0</v>
      </c>
      <c r="I72" s="350">
        <f t="shared" si="18"/>
        <v>0</v>
      </c>
      <c r="J72" s="350">
        <f t="shared" si="18"/>
        <v>0</v>
      </c>
      <c r="K72" s="350">
        <f t="shared" si="18"/>
        <v>0</v>
      </c>
      <c r="L72" s="350">
        <f t="shared" si="18"/>
        <v>0</v>
      </c>
      <c r="M72" s="350">
        <f t="shared" si="18"/>
        <v>0</v>
      </c>
    </row>
    <row r="73" spans="1:13" s="21" customFormat="1" ht="12.6" thickTop="1" thickBot="1" x14ac:dyDescent="0.25">
      <c r="A73" s="219" t="s">
        <v>206</v>
      </c>
      <c r="B73" s="125">
        <v>3141</v>
      </c>
      <c r="C73" s="125">
        <v>480</v>
      </c>
      <c r="D73" s="351">
        <v>0</v>
      </c>
      <c r="E73" s="351">
        <v>0</v>
      </c>
      <c r="F73" s="351">
        <v>0</v>
      </c>
      <c r="G73" s="351">
        <v>0</v>
      </c>
      <c r="H73" s="351">
        <v>0</v>
      </c>
      <c r="I73" s="325">
        <f>SUM(J73:K73)</f>
        <v>0</v>
      </c>
      <c r="J73" s="351">
        <v>0</v>
      </c>
      <c r="K73" s="351">
        <v>0</v>
      </c>
      <c r="L73" s="351">
        <v>0</v>
      </c>
      <c r="M73" s="325">
        <f>I73</f>
        <v>0</v>
      </c>
    </row>
    <row r="74" spans="1:13" s="21" customFormat="1" ht="12.6" thickTop="1" thickBot="1" x14ac:dyDescent="0.25">
      <c r="A74" s="219" t="s">
        <v>284</v>
      </c>
      <c r="B74" s="125">
        <v>3142</v>
      </c>
      <c r="C74" s="125">
        <v>490</v>
      </c>
      <c r="D74" s="351">
        <v>0</v>
      </c>
      <c r="E74" s="351">
        <v>0</v>
      </c>
      <c r="F74" s="351">
        <v>0</v>
      </c>
      <c r="G74" s="351">
        <v>0</v>
      </c>
      <c r="H74" s="351">
        <v>0</v>
      </c>
      <c r="I74" s="325">
        <f>SUM(J74:K74)</f>
        <v>0</v>
      </c>
      <c r="J74" s="351">
        <v>0</v>
      </c>
      <c r="K74" s="351">
        <v>0</v>
      </c>
      <c r="L74" s="351">
        <v>0</v>
      </c>
      <c r="M74" s="325">
        <f>I74</f>
        <v>0</v>
      </c>
    </row>
    <row r="75" spans="1:13" s="21" customFormat="1" ht="12.6" thickTop="1" thickBot="1" x14ac:dyDescent="0.25">
      <c r="A75" s="219" t="s">
        <v>208</v>
      </c>
      <c r="B75" s="125">
        <v>3143</v>
      </c>
      <c r="C75" s="125">
        <v>500</v>
      </c>
      <c r="D75" s="351">
        <v>0</v>
      </c>
      <c r="E75" s="351">
        <v>0</v>
      </c>
      <c r="F75" s="351">
        <v>0</v>
      </c>
      <c r="G75" s="351">
        <v>0</v>
      </c>
      <c r="H75" s="351">
        <v>0</v>
      </c>
      <c r="I75" s="325">
        <f>SUM(J75:K75)</f>
        <v>0</v>
      </c>
      <c r="J75" s="351">
        <v>0</v>
      </c>
      <c r="K75" s="351">
        <v>0</v>
      </c>
      <c r="L75" s="351">
        <v>0</v>
      </c>
      <c r="M75" s="325">
        <f>I75</f>
        <v>0</v>
      </c>
    </row>
    <row r="76" spans="1:13" s="21" customFormat="1" ht="11.4" thickTop="1" thickBot="1" x14ac:dyDescent="0.25">
      <c r="A76" s="134" t="s">
        <v>209</v>
      </c>
      <c r="B76" s="135">
        <v>3150</v>
      </c>
      <c r="C76" s="135">
        <v>510</v>
      </c>
      <c r="D76" s="351">
        <v>0</v>
      </c>
      <c r="E76" s="351">
        <v>0</v>
      </c>
      <c r="F76" s="351">
        <v>0</v>
      </c>
      <c r="G76" s="351">
        <v>0</v>
      </c>
      <c r="H76" s="351">
        <v>0</v>
      </c>
      <c r="I76" s="325">
        <f>SUM(J76:K76)</f>
        <v>0</v>
      </c>
      <c r="J76" s="351">
        <v>0</v>
      </c>
      <c r="K76" s="351">
        <v>0</v>
      </c>
      <c r="L76" s="351">
        <v>0</v>
      </c>
      <c r="M76" s="325">
        <f>I76</f>
        <v>0</v>
      </c>
    </row>
    <row r="77" spans="1:13" s="21" customFormat="1" ht="11.4" thickTop="1" thickBot="1" x14ac:dyDescent="0.25">
      <c r="A77" s="134" t="s">
        <v>210</v>
      </c>
      <c r="B77" s="135">
        <v>3160</v>
      </c>
      <c r="C77" s="135">
        <v>520</v>
      </c>
      <c r="D77" s="351">
        <v>0</v>
      </c>
      <c r="E77" s="351">
        <v>0</v>
      </c>
      <c r="F77" s="351">
        <v>0</v>
      </c>
      <c r="G77" s="351">
        <v>0</v>
      </c>
      <c r="H77" s="351">
        <v>0</v>
      </c>
      <c r="I77" s="325">
        <f>SUM(J77:K77)</f>
        <v>0</v>
      </c>
      <c r="J77" s="351">
        <v>0</v>
      </c>
      <c r="K77" s="351">
        <v>0</v>
      </c>
      <c r="L77" s="351">
        <v>0</v>
      </c>
      <c r="M77" s="325">
        <f>I77</f>
        <v>0</v>
      </c>
    </row>
    <row r="78" spans="1:13" s="21" customFormat="1" ht="12" customHeight="1" thickTop="1" thickBot="1" x14ac:dyDescent="0.25">
      <c r="A78" s="133" t="s">
        <v>211</v>
      </c>
      <c r="B78" s="64">
        <v>3200</v>
      </c>
      <c r="C78" s="64">
        <v>530</v>
      </c>
      <c r="D78" s="350">
        <f>SUM(D79:D82)</f>
        <v>0</v>
      </c>
      <c r="E78" s="350">
        <f t="shared" ref="E78:M78" si="19">SUM(E79:E82)</f>
        <v>0</v>
      </c>
      <c r="F78" s="350">
        <f t="shared" si="19"/>
        <v>0</v>
      </c>
      <c r="G78" s="350">
        <f t="shared" si="19"/>
        <v>0</v>
      </c>
      <c r="H78" s="350">
        <f t="shared" si="19"/>
        <v>0</v>
      </c>
      <c r="I78" s="350">
        <f t="shared" si="19"/>
        <v>0</v>
      </c>
      <c r="J78" s="350">
        <f t="shared" si="19"/>
        <v>0</v>
      </c>
      <c r="K78" s="350">
        <f t="shared" si="19"/>
        <v>0</v>
      </c>
      <c r="L78" s="350">
        <f t="shared" si="19"/>
        <v>0</v>
      </c>
      <c r="M78" s="350">
        <f t="shared" si="19"/>
        <v>0</v>
      </c>
    </row>
    <row r="79" spans="1:13" s="21" customFormat="1" ht="11.4" thickTop="1" thickBot="1" x14ac:dyDescent="0.25">
      <c r="A79" s="137" t="s">
        <v>285</v>
      </c>
      <c r="B79" s="135">
        <v>3210</v>
      </c>
      <c r="C79" s="135">
        <v>540</v>
      </c>
      <c r="D79" s="351">
        <v>0</v>
      </c>
      <c r="E79" s="351">
        <v>0</v>
      </c>
      <c r="F79" s="351">
        <v>0</v>
      </c>
      <c r="G79" s="351">
        <v>0</v>
      </c>
      <c r="H79" s="351">
        <v>0</v>
      </c>
      <c r="I79" s="325">
        <f>SUM(J79:K79)</f>
        <v>0</v>
      </c>
      <c r="J79" s="351">
        <v>0</v>
      </c>
      <c r="K79" s="351">
        <v>0</v>
      </c>
      <c r="L79" s="351">
        <v>0</v>
      </c>
      <c r="M79" s="325">
        <f>I79</f>
        <v>0</v>
      </c>
    </row>
    <row r="80" spans="1:13" s="21" customFormat="1" ht="11.4" thickTop="1" thickBot="1" x14ac:dyDescent="0.25">
      <c r="A80" s="137" t="s">
        <v>213</v>
      </c>
      <c r="B80" s="135">
        <v>3220</v>
      </c>
      <c r="C80" s="135">
        <v>550</v>
      </c>
      <c r="D80" s="351">
        <v>0</v>
      </c>
      <c r="E80" s="351">
        <v>0</v>
      </c>
      <c r="F80" s="351">
        <v>0</v>
      </c>
      <c r="G80" s="351">
        <v>0</v>
      </c>
      <c r="H80" s="351">
        <v>0</v>
      </c>
      <c r="I80" s="325">
        <f>SUM(J80:K80)</f>
        <v>0</v>
      </c>
      <c r="J80" s="351">
        <v>0</v>
      </c>
      <c r="K80" s="351">
        <v>0</v>
      </c>
      <c r="L80" s="351">
        <v>0</v>
      </c>
      <c r="M80" s="325">
        <f>I80</f>
        <v>0</v>
      </c>
    </row>
    <row r="81" spans="1:13" s="21" customFormat="1" ht="12.75" customHeight="1" thickTop="1" thickBot="1" x14ac:dyDescent="0.25">
      <c r="A81" s="134" t="s">
        <v>214</v>
      </c>
      <c r="B81" s="135">
        <v>3230</v>
      </c>
      <c r="C81" s="135">
        <v>560</v>
      </c>
      <c r="D81" s="351">
        <v>0</v>
      </c>
      <c r="E81" s="351">
        <v>0</v>
      </c>
      <c r="F81" s="351">
        <v>0</v>
      </c>
      <c r="G81" s="351">
        <v>0</v>
      </c>
      <c r="H81" s="351">
        <v>0</v>
      </c>
      <c r="I81" s="325">
        <f>SUM(J81:K81)</f>
        <v>0</v>
      </c>
      <c r="J81" s="351">
        <v>0</v>
      </c>
      <c r="K81" s="351">
        <v>0</v>
      </c>
      <c r="L81" s="351">
        <v>0</v>
      </c>
      <c r="M81" s="325">
        <f>I81</f>
        <v>0</v>
      </c>
    </row>
    <row r="82" spans="1:13" s="21" customFormat="1" ht="11.4" thickTop="1" thickBot="1" x14ac:dyDescent="0.25">
      <c r="A82" s="134" t="s">
        <v>215</v>
      </c>
      <c r="B82" s="135">
        <v>3240</v>
      </c>
      <c r="C82" s="135">
        <v>570</v>
      </c>
      <c r="D82" s="351">
        <v>0</v>
      </c>
      <c r="E82" s="351">
        <v>0</v>
      </c>
      <c r="F82" s="351">
        <v>0</v>
      </c>
      <c r="G82" s="351">
        <v>0</v>
      </c>
      <c r="H82" s="351">
        <v>0</v>
      </c>
      <c r="I82" s="325">
        <f>SUM(J82:K82)</f>
        <v>0</v>
      </c>
      <c r="J82" s="351">
        <v>0</v>
      </c>
      <c r="K82" s="351">
        <v>0</v>
      </c>
      <c r="L82" s="351">
        <v>0</v>
      </c>
      <c r="M82" s="325">
        <f>I82</f>
        <v>0</v>
      </c>
    </row>
    <row r="83" spans="1:13" ht="6" hidden="1" customHeight="1" x14ac:dyDescent="0.25"/>
    <row r="84" spans="1:13" ht="14.25" customHeight="1" thickTop="1" x14ac:dyDescent="0.25">
      <c r="A84" s="330" t="s">
        <v>286</v>
      </c>
      <c r="B84" s="331"/>
      <c r="C84" s="331"/>
      <c r="D84" s="331"/>
    </row>
    <row r="85" spans="1:13" x14ac:dyDescent="0.25">
      <c r="A85" s="9" t="str">
        <f>[1]ЗАПОЛНИТЬ!F30</f>
        <v xml:space="preserve">Керівник </v>
      </c>
      <c r="C85" s="9"/>
      <c r="D85" s="9"/>
      <c r="E85" s="9"/>
      <c r="F85" s="9"/>
      <c r="G85" s="230"/>
      <c r="H85" s="230"/>
      <c r="J85" s="87" t="str">
        <f>[1]ЗАПОЛНИТЬ!F26</f>
        <v>Л.О.Темченко</v>
      </c>
      <c r="K85" s="87"/>
      <c r="L85" s="87"/>
    </row>
    <row r="86" spans="1:13" x14ac:dyDescent="0.25">
      <c r="A86" s="9"/>
      <c r="C86" s="9"/>
      <c r="D86" s="9"/>
      <c r="E86" s="9"/>
      <c r="F86" s="9"/>
      <c r="G86" s="231" t="s">
        <v>115</v>
      </c>
      <c r="H86" s="231"/>
      <c r="J86" s="189" t="s">
        <v>116</v>
      </c>
      <c r="K86" s="189"/>
    </row>
    <row r="87" spans="1:13" x14ac:dyDescent="0.25">
      <c r="A87" s="9" t="str">
        <f>[1]ЗАПОЛНИТЬ!F31</f>
        <v>Головний бухгалтер</v>
      </c>
      <c r="C87" s="9"/>
      <c r="D87" s="9"/>
      <c r="E87" s="9"/>
      <c r="F87" s="9"/>
      <c r="G87" s="230"/>
      <c r="H87" s="230"/>
      <c r="J87" s="87" t="str">
        <f>[1]ЗАПОЛНИТЬ!F28</f>
        <v>А.М.Трусевич</v>
      </c>
      <c r="K87" s="87"/>
      <c r="L87" s="87"/>
    </row>
    <row r="88" spans="1:13" x14ac:dyDescent="0.25">
      <c r="A88" s="1" t="str">
        <f>[1]ЗАПОЛНИТЬ!C19</f>
        <v>"11" квітня 2016 року</v>
      </c>
      <c r="C88" s="9"/>
      <c r="D88" s="9"/>
      <c r="E88" s="9"/>
      <c r="F88" s="9"/>
      <c r="G88" s="231" t="s">
        <v>115</v>
      </c>
      <c r="H88" s="231"/>
      <c r="J88" s="189" t="s">
        <v>116</v>
      </c>
      <c r="K88" s="189"/>
      <c r="L88" s="355"/>
    </row>
    <row r="89" spans="1:13" x14ac:dyDescent="0.25">
      <c r="A89" s="21" t="s">
        <v>287</v>
      </c>
    </row>
  </sheetData>
  <mergeCells count="43">
    <mergeCell ref="G87:H87"/>
    <mergeCell ref="J87:L87"/>
    <mergeCell ref="G88:H88"/>
    <mergeCell ref="J88:K88"/>
    <mergeCell ref="K22:K24"/>
    <mergeCell ref="A84:D84"/>
    <mergeCell ref="G85:H85"/>
    <mergeCell ref="J85:L85"/>
    <mergeCell ref="G86:H86"/>
    <mergeCell ref="J86:K86"/>
    <mergeCell ref="E20:F20"/>
    <mergeCell ref="G20:G24"/>
    <mergeCell ref="H20:H24"/>
    <mergeCell ref="I20:K20"/>
    <mergeCell ref="L20:L24"/>
    <mergeCell ref="E21:E24"/>
    <mergeCell ref="F21:F24"/>
    <mergeCell ref="I21:I24"/>
    <mergeCell ref="J21:K21"/>
    <mergeCell ref="J22:J24"/>
    <mergeCell ref="A15:D15"/>
    <mergeCell ref="F15:M15"/>
    <mergeCell ref="A18:L18"/>
    <mergeCell ref="A19:A24"/>
    <mergeCell ref="B19:B24"/>
    <mergeCell ref="C19:C24"/>
    <mergeCell ref="D19:G19"/>
    <mergeCell ref="H19:L19"/>
    <mergeCell ref="M19:M24"/>
    <mergeCell ref="D20:D24"/>
    <mergeCell ref="B11:J11"/>
    <mergeCell ref="A12:D12"/>
    <mergeCell ref="F12:L12"/>
    <mergeCell ref="A13:D13"/>
    <mergeCell ref="F13:M13"/>
    <mergeCell ref="A14:D14"/>
    <mergeCell ref="F14:M14"/>
    <mergeCell ref="J1:M3"/>
    <mergeCell ref="A4:M4"/>
    <mergeCell ref="A5:G5"/>
    <mergeCell ref="A6:M6"/>
    <mergeCell ref="B9:J9"/>
    <mergeCell ref="B10:J10"/>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6640625" style="1" customWidth="1"/>
    <col min="2" max="2" width="4.6640625" style="1" customWidth="1"/>
    <col min="3" max="3" width="3.88671875" style="1" customWidth="1"/>
    <col min="4" max="4" width="7.5546875" style="1" customWidth="1"/>
    <col min="5" max="5" width="9.109375" style="1"/>
    <col min="6" max="6" width="8.109375" style="1" customWidth="1"/>
    <col min="7" max="7" width="7.44140625" style="1" customWidth="1"/>
    <col min="8" max="8" width="8.88671875" style="1" customWidth="1"/>
    <col min="9" max="9" width="8.5546875" style="1" customWidth="1"/>
    <col min="10" max="10" width="8.109375" style="1" customWidth="1"/>
    <col min="11" max="11" width="9.44140625" style="1" customWidth="1"/>
    <col min="12" max="12" width="6.6640625" style="1" customWidth="1"/>
    <col min="13" max="13" width="11.44140625" style="1" customWidth="1"/>
    <col min="14" max="256" width="9.109375" style="1"/>
    <col min="257" max="257" width="61.6640625" style="1" customWidth="1"/>
    <col min="258" max="258" width="4.6640625" style="1" customWidth="1"/>
    <col min="259" max="259" width="3.88671875" style="1" customWidth="1"/>
    <col min="260" max="260" width="7.5546875" style="1" customWidth="1"/>
    <col min="261" max="261" width="9.109375" style="1"/>
    <col min="262" max="262" width="8.109375" style="1" customWidth="1"/>
    <col min="263" max="263" width="7.44140625" style="1" customWidth="1"/>
    <col min="264" max="264" width="8.88671875" style="1" customWidth="1"/>
    <col min="265" max="265" width="8.5546875" style="1" customWidth="1"/>
    <col min="266" max="266" width="8.109375" style="1" customWidth="1"/>
    <col min="267" max="267" width="9.44140625" style="1" customWidth="1"/>
    <col min="268" max="268" width="6.6640625" style="1" customWidth="1"/>
    <col min="269" max="269" width="11.44140625" style="1" customWidth="1"/>
    <col min="270" max="512" width="9.109375" style="1"/>
    <col min="513" max="513" width="61.6640625" style="1" customWidth="1"/>
    <col min="514" max="514" width="4.6640625" style="1" customWidth="1"/>
    <col min="515" max="515" width="3.88671875" style="1" customWidth="1"/>
    <col min="516" max="516" width="7.5546875" style="1" customWidth="1"/>
    <col min="517" max="517" width="9.109375" style="1"/>
    <col min="518" max="518" width="8.109375" style="1" customWidth="1"/>
    <col min="519" max="519" width="7.44140625" style="1" customWidth="1"/>
    <col min="520" max="520" width="8.88671875" style="1" customWidth="1"/>
    <col min="521" max="521" width="8.5546875" style="1" customWidth="1"/>
    <col min="522" max="522" width="8.109375" style="1" customWidth="1"/>
    <col min="523" max="523" width="9.44140625" style="1" customWidth="1"/>
    <col min="524" max="524" width="6.6640625" style="1" customWidth="1"/>
    <col min="525" max="525" width="11.44140625" style="1" customWidth="1"/>
    <col min="526" max="768" width="9.109375" style="1"/>
    <col min="769" max="769" width="61.6640625" style="1" customWidth="1"/>
    <col min="770" max="770" width="4.6640625" style="1" customWidth="1"/>
    <col min="771" max="771" width="3.88671875" style="1" customWidth="1"/>
    <col min="772" max="772" width="7.5546875" style="1" customWidth="1"/>
    <col min="773" max="773" width="9.109375" style="1"/>
    <col min="774" max="774" width="8.109375" style="1" customWidth="1"/>
    <col min="775" max="775" width="7.44140625" style="1" customWidth="1"/>
    <col min="776" max="776" width="8.88671875" style="1" customWidth="1"/>
    <col min="777" max="777" width="8.5546875" style="1" customWidth="1"/>
    <col min="778" max="778" width="8.109375" style="1" customWidth="1"/>
    <col min="779" max="779" width="9.44140625" style="1" customWidth="1"/>
    <col min="780" max="780" width="6.6640625" style="1" customWidth="1"/>
    <col min="781" max="781" width="11.44140625" style="1" customWidth="1"/>
    <col min="782" max="1024" width="9.109375" style="1"/>
    <col min="1025" max="1025" width="61.6640625" style="1" customWidth="1"/>
    <col min="1026" max="1026" width="4.6640625" style="1" customWidth="1"/>
    <col min="1027" max="1027" width="3.88671875" style="1" customWidth="1"/>
    <col min="1028" max="1028" width="7.5546875" style="1" customWidth="1"/>
    <col min="1029" max="1029" width="9.109375" style="1"/>
    <col min="1030" max="1030" width="8.109375" style="1" customWidth="1"/>
    <col min="1031" max="1031" width="7.44140625" style="1" customWidth="1"/>
    <col min="1032" max="1032" width="8.88671875" style="1" customWidth="1"/>
    <col min="1033" max="1033" width="8.5546875" style="1" customWidth="1"/>
    <col min="1034" max="1034" width="8.109375" style="1" customWidth="1"/>
    <col min="1035" max="1035" width="9.44140625" style="1" customWidth="1"/>
    <col min="1036" max="1036" width="6.6640625" style="1" customWidth="1"/>
    <col min="1037" max="1037" width="11.44140625" style="1" customWidth="1"/>
    <col min="1038" max="1280" width="9.109375" style="1"/>
    <col min="1281" max="1281" width="61.6640625" style="1" customWidth="1"/>
    <col min="1282" max="1282" width="4.6640625" style="1" customWidth="1"/>
    <col min="1283" max="1283" width="3.88671875" style="1" customWidth="1"/>
    <col min="1284" max="1284" width="7.5546875" style="1" customWidth="1"/>
    <col min="1285" max="1285" width="9.109375" style="1"/>
    <col min="1286" max="1286" width="8.109375" style="1" customWidth="1"/>
    <col min="1287" max="1287" width="7.44140625" style="1" customWidth="1"/>
    <col min="1288" max="1288" width="8.88671875" style="1" customWidth="1"/>
    <col min="1289" max="1289" width="8.5546875" style="1" customWidth="1"/>
    <col min="1290" max="1290" width="8.109375" style="1" customWidth="1"/>
    <col min="1291" max="1291" width="9.44140625" style="1" customWidth="1"/>
    <col min="1292" max="1292" width="6.6640625" style="1" customWidth="1"/>
    <col min="1293" max="1293" width="11.44140625" style="1" customWidth="1"/>
    <col min="1294" max="1536" width="9.109375" style="1"/>
    <col min="1537" max="1537" width="61.6640625" style="1" customWidth="1"/>
    <col min="1538" max="1538" width="4.6640625" style="1" customWidth="1"/>
    <col min="1539" max="1539" width="3.88671875" style="1" customWidth="1"/>
    <col min="1540" max="1540" width="7.5546875" style="1" customWidth="1"/>
    <col min="1541" max="1541" width="9.109375" style="1"/>
    <col min="1542" max="1542" width="8.109375" style="1" customWidth="1"/>
    <col min="1543" max="1543" width="7.44140625" style="1" customWidth="1"/>
    <col min="1544" max="1544" width="8.88671875" style="1" customWidth="1"/>
    <col min="1545" max="1545" width="8.5546875" style="1" customWidth="1"/>
    <col min="1546" max="1546" width="8.109375" style="1" customWidth="1"/>
    <col min="1547" max="1547" width="9.44140625" style="1" customWidth="1"/>
    <col min="1548" max="1548" width="6.6640625" style="1" customWidth="1"/>
    <col min="1549" max="1549" width="11.44140625" style="1" customWidth="1"/>
    <col min="1550" max="1792" width="9.109375" style="1"/>
    <col min="1793" max="1793" width="61.6640625" style="1" customWidth="1"/>
    <col min="1794" max="1794" width="4.6640625" style="1" customWidth="1"/>
    <col min="1795" max="1795" width="3.88671875" style="1" customWidth="1"/>
    <col min="1796" max="1796" width="7.5546875" style="1" customWidth="1"/>
    <col min="1797" max="1797" width="9.109375" style="1"/>
    <col min="1798" max="1798" width="8.109375" style="1" customWidth="1"/>
    <col min="1799" max="1799" width="7.44140625" style="1" customWidth="1"/>
    <col min="1800" max="1800" width="8.88671875" style="1" customWidth="1"/>
    <col min="1801" max="1801" width="8.5546875" style="1" customWidth="1"/>
    <col min="1802" max="1802" width="8.109375" style="1" customWidth="1"/>
    <col min="1803" max="1803" width="9.44140625" style="1" customWidth="1"/>
    <col min="1804" max="1804" width="6.6640625" style="1" customWidth="1"/>
    <col min="1805" max="1805" width="11.44140625" style="1" customWidth="1"/>
    <col min="1806" max="2048" width="9.109375" style="1"/>
    <col min="2049" max="2049" width="61.6640625" style="1" customWidth="1"/>
    <col min="2050" max="2050" width="4.6640625" style="1" customWidth="1"/>
    <col min="2051" max="2051" width="3.88671875" style="1" customWidth="1"/>
    <col min="2052" max="2052" width="7.5546875" style="1" customWidth="1"/>
    <col min="2053" max="2053" width="9.109375" style="1"/>
    <col min="2054" max="2054" width="8.109375" style="1" customWidth="1"/>
    <col min="2055" max="2055" width="7.44140625" style="1" customWidth="1"/>
    <col min="2056" max="2056" width="8.88671875" style="1" customWidth="1"/>
    <col min="2057" max="2057" width="8.5546875" style="1" customWidth="1"/>
    <col min="2058" max="2058" width="8.109375" style="1" customWidth="1"/>
    <col min="2059" max="2059" width="9.44140625" style="1" customWidth="1"/>
    <col min="2060" max="2060" width="6.6640625" style="1" customWidth="1"/>
    <col min="2061" max="2061" width="11.44140625" style="1" customWidth="1"/>
    <col min="2062" max="2304" width="9.109375" style="1"/>
    <col min="2305" max="2305" width="61.6640625" style="1" customWidth="1"/>
    <col min="2306" max="2306" width="4.6640625" style="1" customWidth="1"/>
    <col min="2307" max="2307" width="3.88671875" style="1" customWidth="1"/>
    <col min="2308" max="2308" width="7.5546875" style="1" customWidth="1"/>
    <col min="2309" max="2309" width="9.109375" style="1"/>
    <col min="2310" max="2310" width="8.109375" style="1" customWidth="1"/>
    <col min="2311" max="2311" width="7.44140625" style="1" customWidth="1"/>
    <col min="2312" max="2312" width="8.88671875" style="1" customWidth="1"/>
    <col min="2313" max="2313" width="8.5546875" style="1" customWidth="1"/>
    <col min="2314" max="2314" width="8.109375" style="1" customWidth="1"/>
    <col min="2315" max="2315" width="9.44140625" style="1" customWidth="1"/>
    <col min="2316" max="2316" width="6.6640625" style="1" customWidth="1"/>
    <col min="2317" max="2317" width="11.44140625" style="1" customWidth="1"/>
    <col min="2318" max="2560" width="9.109375" style="1"/>
    <col min="2561" max="2561" width="61.6640625" style="1" customWidth="1"/>
    <col min="2562" max="2562" width="4.6640625" style="1" customWidth="1"/>
    <col min="2563" max="2563" width="3.88671875" style="1" customWidth="1"/>
    <col min="2564" max="2564" width="7.5546875" style="1" customWidth="1"/>
    <col min="2565" max="2565" width="9.109375" style="1"/>
    <col min="2566" max="2566" width="8.109375" style="1" customWidth="1"/>
    <col min="2567" max="2567" width="7.44140625" style="1" customWidth="1"/>
    <col min="2568" max="2568" width="8.88671875" style="1" customWidth="1"/>
    <col min="2569" max="2569" width="8.5546875" style="1" customWidth="1"/>
    <col min="2570" max="2570" width="8.109375" style="1" customWidth="1"/>
    <col min="2571" max="2571" width="9.44140625" style="1" customWidth="1"/>
    <col min="2572" max="2572" width="6.6640625" style="1" customWidth="1"/>
    <col min="2573" max="2573" width="11.44140625" style="1" customWidth="1"/>
    <col min="2574" max="2816" width="9.109375" style="1"/>
    <col min="2817" max="2817" width="61.6640625" style="1" customWidth="1"/>
    <col min="2818" max="2818" width="4.6640625" style="1" customWidth="1"/>
    <col min="2819" max="2819" width="3.88671875" style="1" customWidth="1"/>
    <col min="2820" max="2820" width="7.5546875" style="1" customWidth="1"/>
    <col min="2821" max="2821" width="9.109375" style="1"/>
    <col min="2822" max="2822" width="8.109375" style="1" customWidth="1"/>
    <col min="2823" max="2823" width="7.44140625" style="1" customWidth="1"/>
    <col min="2824" max="2824" width="8.88671875" style="1" customWidth="1"/>
    <col min="2825" max="2825" width="8.5546875" style="1" customWidth="1"/>
    <col min="2826" max="2826" width="8.109375" style="1" customWidth="1"/>
    <col min="2827" max="2827" width="9.44140625" style="1" customWidth="1"/>
    <col min="2828" max="2828" width="6.6640625" style="1" customWidth="1"/>
    <col min="2829" max="2829" width="11.44140625" style="1" customWidth="1"/>
    <col min="2830" max="3072" width="9.109375" style="1"/>
    <col min="3073" max="3073" width="61.6640625" style="1" customWidth="1"/>
    <col min="3074" max="3074" width="4.6640625" style="1" customWidth="1"/>
    <col min="3075" max="3075" width="3.88671875" style="1" customWidth="1"/>
    <col min="3076" max="3076" width="7.5546875" style="1" customWidth="1"/>
    <col min="3077" max="3077" width="9.109375" style="1"/>
    <col min="3078" max="3078" width="8.109375" style="1" customWidth="1"/>
    <col min="3079" max="3079" width="7.44140625" style="1" customWidth="1"/>
    <col min="3080" max="3080" width="8.88671875" style="1" customWidth="1"/>
    <col min="3081" max="3081" width="8.5546875" style="1" customWidth="1"/>
    <col min="3082" max="3082" width="8.109375" style="1" customWidth="1"/>
    <col min="3083" max="3083" width="9.44140625" style="1" customWidth="1"/>
    <col min="3084" max="3084" width="6.6640625" style="1" customWidth="1"/>
    <col min="3085" max="3085" width="11.44140625" style="1" customWidth="1"/>
    <col min="3086" max="3328" width="9.109375" style="1"/>
    <col min="3329" max="3329" width="61.6640625" style="1" customWidth="1"/>
    <col min="3330" max="3330" width="4.6640625" style="1" customWidth="1"/>
    <col min="3331" max="3331" width="3.88671875" style="1" customWidth="1"/>
    <col min="3332" max="3332" width="7.5546875" style="1" customWidth="1"/>
    <col min="3333" max="3333" width="9.109375" style="1"/>
    <col min="3334" max="3334" width="8.109375" style="1" customWidth="1"/>
    <col min="3335" max="3335" width="7.44140625" style="1" customWidth="1"/>
    <col min="3336" max="3336" width="8.88671875" style="1" customWidth="1"/>
    <col min="3337" max="3337" width="8.5546875" style="1" customWidth="1"/>
    <col min="3338" max="3338" width="8.109375" style="1" customWidth="1"/>
    <col min="3339" max="3339" width="9.44140625" style="1" customWidth="1"/>
    <col min="3340" max="3340" width="6.6640625" style="1" customWidth="1"/>
    <col min="3341" max="3341" width="11.44140625" style="1" customWidth="1"/>
    <col min="3342" max="3584" width="9.109375" style="1"/>
    <col min="3585" max="3585" width="61.6640625" style="1" customWidth="1"/>
    <col min="3586" max="3586" width="4.6640625" style="1" customWidth="1"/>
    <col min="3587" max="3587" width="3.88671875" style="1" customWidth="1"/>
    <col min="3588" max="3588" width="7.5546875" style="1" customWidth="1"/>
    <col min="3589" max="3589" width="9.109375" style="1"/>
    <col min="3590" max="3590" width="8.109375" style="1" customWidth="1"/>
    <col min="3591" max="3591" width="7.44140625" style="1" customWidth="1"/>
    <col min="3592" max="3592" width="8.88671875" style="1" customWidth="1"/>
    <col min="3593" max="3593" width="8.5546875" style="1" customWidth="1"/>
    <col min="3594" max="3594" width="8.109375" style="1" customWidth="1"/>
    <col min="3595" max="3595" width="9.44140625" style="1" customWidth="1"/>
    <col min="3596" max="3596" width="6.6640625" style="1" customWidth="1"/>
    <col min="3597" max="3597" width="11.44140625" style="1" customWidth="1"/>
    <col min="3598" max="3840" width="9.109375" style="1"/>
    <col min="3841" max="3841" width="61.6640625" style="1" customWidth="1"/>
    <col min="3842" max="3842" width="4.6640625" style="1" customWidth="1"/>
    <col min="3843" max="3843" width="3.88671875" style="1" customWidth="1"/>
    <col min="3844" max="3844" width="7.5546875" style="1" customWidth="1"/>
    <col min="3845" max="3845" width="9.109375" style="1"/>
    <col min="3846" max="3846" width="8.109375" style="1" customWidth="1"/>
    <col min="3847" max="3847" width="7.44140625" style="1" customWidth="1"/>
    <col min="3848" max="3848" width="8.88671875" style="1" customWidth="1"/>
    <col min="3849" max="3849" width="8.5546875" style="1" customWidth="1"/>
    <col min="3850" max="3850" width="8.109375" style="1" customWidth="1"/>
    <col min="3851" max="3851" width="9.44140625" style="1" customWidth="1"/>
    <col min="3852" max="3852" width="6.6640625" style="1" customWidth="1"/>
    <col min="3853" max="3853" width="11.44140625" style="1" customWidth="1"/>
    <col min="3854" max="4096" width="9.109375" style="1"/>
    <col min="4097" max="4097" width="61.6640625" style="1" customWidth="1"/>
    <col min="4098" max="4098" width="4.6640625" style="1" customWidth="1"/>
    <col min="4099" max="4099" width="3.88671875" style="1" customWidth="1"/>
    <col min="4100" max="4100" width="7.5546875" style="1" customWidth="1"/>
    <col min="4101" max="4101" width="9.109375" style="1"/>
    <col min="4102" max="4102" width="8.109375" style="1" customWidth="1"/>
    <col min="4103" max="4103" width="7.44140625" style="1" customWidth="1"/>
    <col min="4104" max="4104" width="8.88671875" style="1" customWidth="1"/>
    <col min="4105" max="4105" width="8.5546875" style="1" customWidth="1"/>
    <col min="4106" max="4106" width="8.109375" style="1" customWidth="1"/>
    <col min="4107" max="4107" width="9.44140625" style="1" customWidth="1"/>
    <col min="4108" max="4108" width="6.6640625" style="1" customWidth="1"/>
    <col min="4109" max="4109" width="11.44140625" style="1" customWidth="1"/>
    <col min="4110" max="4352" width="9.109375" style="1"/>
    <col min="4353" max="4353" width="61.6640625" style="1" customWidth="1"/>
    <col min="4354" max="4354" width="4.6640625" style="1" customWidth="1"/>
    <col min="4355" max="4355" width="3.88671875" style="1" customWidth="1"/>
    <col min="4356" max="4356" width="7.5546875" style="1" customWidth="1"/>
    <col min="4357" max="4357" width="9.109375" style="1"/>
    <col min="4358" max="4358" width="8.109375" style="1" customWidth="1"/>
    <col min="4359" max="4359" width="7.44140625" style="1" customWidth="1"/>
    <col min="4360" max="4360" width="8.88671875" style="1" customWidth="1"/>
    <col min="4361" max="4361" width="8.5546875" style="1" customWidth="1"/>
    <col min="4362" max="4362" width="8.109375" style="1" customWidth="1"/>
    <col min="4363" max="4363" width="9.44140625" style="1" customWidth="1"/>
    <col min="4364" max="4364" width="6.6640625" style="1" customWidth="1"/>
    <col min="4365" max="4365" width="11.44140625" style="1" customWidth="1"/>
    <col min="4366" max="4608" width="9.109375" style="1"/>
    <col min="4609" max="4609" width="61.6640625" style="1" customWidth="1"/>
    <col min="4610" max="4610" width="4.6640625" style="1" customWidth="1"/>
    <col min="4611" max="4611" width="3.88671875" style="1" customWidth="1"/>
    <col min="4612" max="4612" width="7.5546875" style="1" customWidth="1"/>
    <col min="4613" max="4613" width="9.109375" style="1"/>
    <col min="4614" max="4614" width="8.109375" style="1" customWidth="1"/>
    <col min="4615" max="4615" width="7.44140625" style="1" customWidth="1"/>
    <col min="4616" max="4616" width="8.88671875" style="1" customWidth="1"/>
    <col min="4617" max="4617" width="8.5546875" style="1" customWidth="1"/>
    <col min="4618" max="4618" width="8.109375" style="1" customWidth="1"/>
    <col min="4619" max="4619" width="9.44140625" style="1" customWidth="1"/>
    <col min="4620" max="4620" width="6.6640625" style="1" customWidth="1"/>
    <col min="4621" max="4621" width="11.44140625" style="1" customWidth="1"/>
    <col min="4622" max="4864" width="9.109375" style="1"/>
    <col min="4865" max="4865" width="61.6640625" style="1" customWidth="1"/>
    <col min="4866" max="4866" width="4.6640625" style="1" customWidth="1"/>
    <col min="4867" max="4867" width="3.88671875" style="1" customWidth="1"/>
    <col min="4868" max="4868" width="7.5546875" style="1" customWidth="1"/>
    <col min="4869" max="4869" width="9.109375" style="1"/>
    <col min="4870" max="4870" width="8.109375" style="1" customWidth="1"/>
    <col min="4871" max="4871" width="7.44140625" style="1" customWidth="1"/>
    <col min="4872" max="4872" width="8.88671875" style="1" customWidth="1"/>
    <col min="4873" max="4873" width="8.5546875" style="1" customWidth="1"/>
    <col min="4874" max="4874" width="8.109375" style="1" customWidth="1"/>
    <col min="4875" max="4875" width="9.44140625" style="1" customWidth="1"/>
    <col min="4876" max="4876" width="6.6640625" style="1" customWidth="1"/>
    <col min="4877" max="4877" width="11.44140625" style="1" customWidth="1"/>
    <col min="4878" max="5120" width="9.109375" style="1"/>
    <col min="5121" max="5121" width="61.6640625" style="1" customWidth="1"/>
    <col min="5122" max="5122" width="4.6640625" style="1" customWidth="1"/>
    <col min="5123" max="5123" width="3.88671875" style="1" customWidth="1"/>
    <col min="5124" max="5124" width="7.5546875" style="1" customWidth="1"/>
    <col min="5125" max="5125" width="9.109375" style="1"/>
    <col min="5126" max="5126" width="8.109375" style="1" customWidth="1"/>
    <col min="5127" max="5127" width="7.44140625" style="1" customWidth="1"/>
    <col min="5128" max="5128" width="8.88671875" style="1" customWidth="1"/>
    <col min="5129" max="5129" width="8.5546875" style="1" customWidth="1"/>
    <col min="5130" max="5130" width="8.109375" style="1" customWidth="1"/>
    <col min="5131" max="5131" width="9.44140625" style="1" customWidth="1"/>
    <col min="5132" max="5132" width="6.6640625" style="1" customWidth="1"/>
    <col min="5133" max="5133" width="11.44140625" style="1" customWidth="1"/>
    <col min="5134" max="5376" width="9.109375" style="1"/>
    <col min="5377" max="5377" width="61.6640625" style="1" customWidth="1"/>
    <col min="5378" max="5378" width="4.6640625" style="1" customWidth="1"/>
    <col min="5379" max="5379" width="3.88671875" style="1" customWidth="1"/>
    <col min="5380" max="5380" width="7.5546875" style="1" customWidth="1"/>
    <col min="5381" max="5381" width="9.109375" style="1"/>
    <col min="5382" max="5382" width="8.109375" style="1" customWidth="1"/>
    <col min="5383" max="5383" width="7.44140625" style="1" customWidth="1"/>
    <col min="5384" max="5384" width="8.88671875" style="1" customWidth="1"/>
    <col min="5385" max="5385" width="8.5546875" style="1" customWidth="1"/>
    <col min="5386" max="5386" width="8.109375" style="1" customWidth="1"/>
    <col min="5387" max="5387" width="9.44140625" style="1" customWidth="1"/>
    <col min="5388" max="5388" width="6.6640625" style="1" customWidth="1"/>
    <col min="5389" max="5389" width="11.44140625" style="1" customWidth="1"/>
    <col min="5390" max="5632" width="9.109375" style="1"/>
    <col min="5633" max="5633" width="61.6640625" style="1" customWidth="1"/>
    <col min="5634" max="5634" width="4.6640625" style="1" customWidth="1"/>
    <col min="5635" max="5635" width="3.88671875" style="1" customWidth="1"/>
    <col min="5636" max="5636" width="7.5546875" style="1" customWidth="1"/>
    <col min="5637" max="5637" width="9.109375" style="1"/>
    <col min="5638" max="5638" width="8.109375" style="1" customWidth="1"/>
    <col min="5639" max="5639" width="7.44140625" style="1" customWidth="1"/>
    <col min="5640" max="5640" width="8.88671875" style="1" customWidth="1"/>
    <col min="5641" max="5641" width="8.5546875" style="1" customWidth="1"/>
    <col min="5642" max="5642" width="8.109375" style="1" customWidth="1"/>
    <col min="5643" max="5643" width="9.44140625" style="1" customWidth="1"/>
    <col min="5644" max="5644" width="6.6640625" style="1" customWidth="1"/>
    <col min="5645" max="5645" width="11.44140625" style="1" customWidth="1"/>
    <col min="5646" max="5888" width="9.109375" style="1"/>
    <col min="5889" max="5889" width="61.6640625" style="1" customWidth="1"/>
    <col min="5890" max="5890" width="4.6640625" style="1" customWidth="1"/>
    <col min="5891" max="5891" width="3.88671875" style="1" customWidth="1"/>
    <col min="5892" max="5892" width="7.5546875" style="1" customWidth="1"/>
    <col min="5893" max="5893" width="9.109375" style="1"/>
    <col min="5894" max="5894" width="8.109375" style="1" customWidth="1"/>
    <col min="5895" max="5895" width="7.44140625" style="1" customWidth="1"/>
    <col min="5896" max="5896" width="8.88671875" style="1" customWidth="1"/>
    <col min="5897" max="5897" width="8.5546875" style="1" customWidth="1"/>
    <col min="5898" max="5898" width="8.109375" style="1" customWidth="1"/>
    <col min="5899" max="5899" width="9.44140625" style="1" customWidth="1"/>
    <col min="5900" max="5900" width="6.6640625" style="1" customWidth="1"/>
    <col min="5901" max="5901" width="11.44140625" style="1" customWidth="1"/>
    <col min="5902" max="6144" width="9.109375" style="1"/>
    <col min="6145" max="6145" width="61.6640625" style="1" customWidth="1"/>
    <col min="6146" max="6146" width="4.6640625" style="1" customWidth="1"/>
    <col min="6147" max="6147" width="3.88671875" style="1" customWidth="1"/>
    <col min="6148" max="6148" width="7.5546875" style="1" customWidth="1"/>
    <col min="6149" max="6149" width="9.109375" style="1"/>
    <col min="6150" max="6150" width="8.109375" style="1" customWidth="1"/>
    <col min="6151" max="6151" width="7.44140625" style="1" customWidth="1"/>
    <col min="6152" max="6152" width="8.88671875" style="1" customWidth="1"/>
    <col min="6153" max="6153" width="8.5546875" style="1" customWidth="1"/>
    <col min="6154" max="6154" width="8.109375" style="1" customWidth="1"/>
    <col min="6155" max="6155" width="9.44140625" style="1" customWidth="1"/>
    <col min="6156" max="6156" width="6.6640625" style="1" customWidth="1"/>
    <col min="6157" max="6157" width="11.44140625" style="1" customWidth="1"/>
    <col min="6158" max="6400" width="9.109375" style="1"/>
    <col min="6401" max="6401" width="61.6640625" style="1" customWidth="1"/>
    <col min="6402" max="6402" width="4.6640625" style="1" customWidth="1"/>
    <col min="6403" max="6403" width="3.88671875" style="1" customWidth="1"/>
    <col min="6404" max="6404" width="7.5546875" style="1" customWidth="1"/>
    <col min="6405" max="6405" width="9.109375" style="1"/>
    <col min="6406" max="6406" width="8.109375" style="1" customWidth="1"/>
    <col min="6407" max="6407" width="7.44140625" style="1" customWidth="1"/>
    <col min="6408" max="6408" width="8.88671875" style="1" customWidth="1"/>
    <col min="6409" max="6409" width="8.5546875" style="1" customWidth="1"/>
    <col min="6410" max="6410" width="8.109375" style="1" customWidth="1"/>
    <col min="6411" max="6411" width="9.44140625" style="1" customWidth="1"/>
    <col min="6412" max="6412" width="6.6640625" style="1" customWidth="1"/>
    <col min="6413" max="6413" width="11.44140625" style="1" customWidth="1"/>
    <col min="6414" max="6656" width="9.109375" style="1"/>
    <col min="6657" max="6657" width="61.6640625" style="1" customWidth="1"/>
    <col min="6658" max="6658" width="4.6640625" style="1" customWidth="1"/>
    <col min="6659" max="6659" width="3.88671875" style="1" customWidth="1"/>
    <col min="6660" max="6660" width="7.5546875" style="1" customWidth="1"/>
    <col min="6661" max="6661" width="9.109375" style="1"/>
    <col min="6662" max="6662" width="8.109375" style="1" customWidth="1"/>
    <col min="6663" max="6663" width="7.44140625" style="1" customWidth="1"/>
    <col min="6664" max="6664" width="8.88671875" style="1" customWidth="1"/>
    <col min="6665" max="6665" width="8.5546875" style="1" customWidth="1"/>
    <col min="6666" max="6666" width="8.109375" style="1" customWidth="1"/>
    <col min="6667" max="6667" width="9.44140625" style="1" customWidth="1"/>
    <col min="6668" max="6668" width="6.6640625" style="1" customWidth="1"/>
    <col min="6669" max="6669" width="11.44140625" style="1" customWidth="1"/>
    <col min="6670" max="6912" width="9.109375" style="1"/>
    <col min="6913" max="6913" width="61.6640625" style="1" customWidth="1"/>
    <col min="6914" max="6914" width="4.6640625" style="1" customWidth="1"/>
    <col min="6915" max="6915" width="3.88671875" style="1" customWidth="1"/>
    <col min="6916" max="6916" width="7.5546875" style="1" customWidth="1"/>
    <col min="6917" max="6917" width="9.109375" style="1"/>
    <col min="6918" max="6918" width="8.109375" style="1" customWidth="1"/>
    <col min="6919" max="6919" width="7.44140625" style="1" customWidth="1"/>
    <col min="6920" max="6920" width="8.88671875" style="1" customWidth="1"/>
    <col min="6921" max="6921" width="8.5546875" style="1" customWidth="1"/>
    <col min="6922" max="6922" width="8.109375" style="1" customWidth="1"/>
    <col min="6923" max="6923" width="9.44140625" style="1" customWidth="1"/>
    <col min="6924" max="6924" width="6.6640625" style="1" customWidth="1"/>
    <col min="6925" max="6925" width="11.44140625" style="1" customWidth="1"/>
    <col min="6926" max="7168" width="9.109375" style="1"/>
    <col min="7169" max="7169" width="61.6640625" style="1" customWidth="1"/>
    <col min="7170" max="7170" width="4.6640625" style="1" customWidth="1"/>
    <col min="7171" max="7171" width="3.88671875" style="1" customWidth="1"/>
    <col min="7172" max="7172" width="7.5546875" style="1" customWidth="1"/>
    <col min="7173" max="7173" width="9.109375" style="1"/>
    <col min="7174" max="7174" width="8.109375" style="1" customWidth="1"/>
    <col min="7175" max="7175" width="7.44140625" style="1" customWidth="1"/>
    <col min="7176" max="7176" width="8.88671875" style="1" customWidth="1"/>
    <col min="7177" max="7177" width="8.5546875" style="1" customWidth="1"/>
    <col min="7178" max="7178" width="8.109375" style="1" customWidth="1"/>
    <col min="7179" max="7179" width="9.44140625" style="1" customWidth="1"/>
    <col min="7180" max="7180" width="6.6640625" style="1" customWidth="1"/>
    <col min="7181" max="7181" width="11.44140625" style="1" customWidth="1"/>
    <col min="7182" max="7424" width="9.109375" style="1"/>
    <col min="7425" max="7425" width="61.6640625" style="1" customWidth="1"/>
    <col min="7426" max="7426" width="4.6640625" style="1" customWidth="1"/>
    <col min="7427" max="7427" width="3.88671875" style="1" customWidth="1"/>
    <col min="7428" max="7428" width="7.5546875" style="1" customWidth="1"/>
    <col min="7429" max="7429" width="9.109375" style="1"/>
    <col min="7430" max="7430" width="8.109375" style="1" customWidth="1"/>
    <col min="7431" max="7431" width="7.44140625" style="1" customWidth="1"/>
    <col min="7432" max="7432" width="8.88671875" style="1" customWidth="1"/>
    <col min="7433" max="7433" width="8.5546875" style="1" customWidth="1"/>
    <col min="7434" max="7434" width="8.109375" style="1" customWidth="1"/>
    <col min="7435" max="7435" width="9.44140625" style="1" customWidth="1"/>
    <col min="7436" max="7436" width="6.6640625" style="1" customWidth="1"/>
    <col min="7437" max="7437" width="11.44140625" style="1" customWidth="1"/>
    <col min="7438" max="7680" width="9.109375" style="1"/>
    <col min="7681" max="7681" width="61.6640625" style="1" customWidth="1"/>
    <col min="7682" max="7682" width="4.6640625" style="1" customWidth="1"/>
    <col min="7683" max="7683" width="3.88671875" style="1" customWidth="1"/>
    <col min="7684" max="7684" width="7.5546875" style="1" customWidth="1"/>
    <col min="7685" max="7685" width="9.109375" style="1"/>
    <col min="7686" max="7686" width="8.109375" style="1" customWidth="1"/>
    <col min="7687" max="7687" width="7.44140625" style="1" customWidth="1"/>
    <col min="7688" max="7688" width="8.88671875" style="1" customWidth="1"/>
    <col min="7689" max="7689" width="8.5546875" style="1" customWidth="1"/>
    <col min="7690" max="7690" width="8.109375" style="1" customWidth="1"/>
    <col min="7691" max="7691" width="9.44140625" style="1" customWidth="1"/>
    <col min="7692" max="7692" width="6.6640625" style="1" customWidth="1"/>
    <col min="7693" max="7693" width="11.44140625" style="1" customWidth="1"/>
    <col min="7694" max="7936" width="9.109375" style="1"/>
    <col min="7937" max="7937" width="61.6640625" style="1" customWidth="1"/>
    <col min="7938" max="7938" width="4.6640625" style="1" customWidth="1"/>
    <col min="7939" max="7939" width="3.88671875" style="1" customWidth="1"/>
    <col min="7940" max="7940" width="7.5546875" style="1" customWidth="1"/>
    <col min="7941" max="7941" width="9.109375" style="1"/>
    <col min="7942" max="7942" width="8.109375" style="1" customWidth="1"/>
    <col min="7943" max="7943" width="7.44140625" style="1" customWidth="1"/>
    <col min="7944" max="7944" width="8.88671875" style="1" customWidth="1"/>
    <col min="7945" max="7945" width="8.5546875" style="1" customWidth="1"/>
    <col min="7946" max="7946" width="8.109375" style="1" customWidth="1"/>
    <col min="7947" max="7947" width="9.44140625" style="1" customWidth="1"/>
    <col min="7948" max="7948" width="6.6640625" style="1" customWidth="1"/>
    <col min="7949" max="7949" width="11.44140625" style="1" customWidth="1"/>
    <col min="7950" max="8192" width="9.109375" style="1"/>
    <col min="8193" max="8193" width="61.6640625" style="1" customWidth="1"/>
    <col min="8194" max="8194" width="4.6640625" style="1" customWidth="1"/>
    <col min="8195" max="8195" width="3.88671875" style="1" customWidth="1"/>
    <col min="8196" max="8196" width="7.5546875" style="1" customWidth="1"/>
    <col min="8197" max="8197" width="9.109375" style="1"/>
    <col min="8198" max="8198" width="8.109375" style="1" customWidth="1"/>
    <col min="8199" max="8199" width="7.44140625" style="1" customWidth="1"/>
    <col min="8200" max="8200" width="8.88671875" style="1" customWidth="1"/>
    <col min="8201" max="8201" width="8.5546875" style="1" customWidth="1"/>
    <col min="8202" max="8202" width="8.109375" style="1" customWidth="1"/>
    <col min="8203" max="8203" width="9.44140625" style="1" customWidth="1"/>
    <col min="8204" max="8204" width="6.6640625" style="1" customWidth="1"/>
    <col min="8205" max="8205" width="11.44140625" style="1" customWidth="1"/>
    <col min="8206" max="8448" width="9.109375" style="1"/>
    <col min="8449" max="8449" width="61.6640625" style="1" customWidth="1"/>
    <col min="8450" max="8450" width="4.6640625" style="1" customWidth="1"/>
    <col min="8451" max="8451" width="3.88671875" style="1" customWidth="1"/>
    <col min="8452" max="8452" width="7.5546875" style="1" customWidth="1"/>
    <col min="8453" max="8453" width="9.109375" style="1"/>
    <col min="8454" max="8454" width="8.109375" style="1" customWidth="1"/>
    <col min="8455" max="8455" width="7.44140625" style="1" customWidth="1"/>
    <col min="8456" max="8456" width="8.88671875" style="1" customWidth="1"/>
    <col min="8457" max="8457" width="8.5546875" style="1" customWidth="1"/>
    <col min="8458" max="8458" width="8.109375" style="1" customWidth="1"/>
    <col min="8459" max="8459" width="9.44140625" style="1" customWidth="1"/>
    <col min="8460" max="8460" width="6.6640625" style="1" customWidth="1"/>
    <col min="8461" max="8461" width="11.44140625" style="1" customWidth="1"/>
    <col min="8462" max="8704" width="9.109375" style="1"/>
    <col min="8705" max="8705" width="61.6640625" style="1" customWidth="1"/>
    <col min="8706" max="8706" width="4.6640625" style="1" customWidth="1"/>
    <col min="8707" max="8707" width="3.88671875" style="1" customWidth="1"/>
    <col min="8708" max="8708" width="7.5546875" style="1" customWidth="1"/>
    <col min="8709" max="8709" width="9.109375" style="1"/>
    <col min="8710" max="8710" width="8.109375" style="1" customWidth="1"/>
    <col min="8711" max="8711" width="7.44140625" style="1" customWidth="1"/>
    <col min="8712" max="8712" width="8.88671875" style="1" customWidth="1"/>
    <col min="8713" max="8713" width="8.5546875" style="1" customWidth="1"/>
    <col min="8714" max="8714" width="8.109375" style="1" customWidth="1"/>
    <col min="8715" max="8715" width="9.44140625" style="1" customWidth="1"/>
    <col min="8716" max="8716" width="6.6640625" style="1" customWidth="1"/>
    <col min="8717" max="8717" width="11.44140625" style="1" customWidth="1"/>
    <col min="8718" max="8960" width="9.109375" style="1"/>
    <col min="8961" max="8961" width="61.6640625" style="1" customWidth="1"/>
    <col min="8962" max="8962" width="4.6640625" style="1" customWidth="1"/>
    <col min="8963" max="8963" width="3.88671875" style="1" customWidth="1"/>
    <col min="8964" max="8964" width="7.5546875" style="1" customWidth="1"/>
    <col min="8965" max="8965" width="9.109375" style="1"/>
    <col min="8966" max="8966" width="8.109375" style="1" customWidth="1"/>
    <col min="8967" max="8967" width="7.44140625" style="1" customWidth="1"/>
    <col min="8968" max="8968" width="8.88671875" style="1" customWidth="1"/>
    <col min="8969" max="8969" width="8.5546875" style="1" customWidth="1"/>
    <col min="8970" max="8970" width="8.109375" style="1" customWidth="1"/>
    <col min="8971" max="8971" width="9.44140625" style="1" customWidth="1"/>
    <col min="8972" max="8972" width="6.6640625" style="1" customWidth="1"/>
    <col min="8973" max="8973" width="11.44140625" style="1" customWidth="1"/>
    <col min="8974" max="9216" width="9.109375" style="1"/>
    <col min="9217" max="9217" width="61.6640625" style="1" customWidth="1"/>
    <col min="9218" max="9218" width="4.6640625" style="1" customWidth="1"/>
    <col min="9219" max="9219" width="3.88671875" style="1" customWidth="1"/>
    <col min="9220" max="9220" width="7.5546875" style="1" customWidth="1"/>
    <col min="9221" max="9221" width="9.109375" style="1"/>
    <col min="9222" max="9222" width="8.109375" style="1" customWidth="1"/>
    <col min="9223" max="9223" width="7.44140625" style="1" customWidth="1"/>
    <col min="9224" max="9224" width="8.88671875" style="1" customWidth="1"/>
    <col min="9225" max="9225" width="8.5546875" style="1" customWidth="1"/>
    <col min="9226" max="9226" width="8.109375" style="1" customWidth="1"/>
    <col min="9227" max="9227" width="9.44140625" style="1" customWidth="1"/>
    <col min="9228" max="9228" width="6.6640625" style="1" customWidth="1"/>
    <col min="9229" max="9229" width="11.44140625" style="1" customWidth="1"/>
    <col min="9230" max="9472" width="9.109375" style="1"/>
    <col min="9473" max="9473" width="61.6640625" style="1" customWidth="1"/>
    <col min="9474" max="9474" width="4.6640625" style="1" customWidth="1"/>
    <col min="9475" max="9475" width="3.88671875" style="1" customWidth="1"/>
    <col min="9476" max="9476" width="7.5546875" style="1" customWidth="1"/>
    <col min="9477" max="9477" width="9.109375" style="1"/>
    <col min="9478" max="9478" width="8.109375" style="1" customWidth="1"/>
    <col min="9479" max="9479" width="7.44140625" style="1" customWidth="1"/>
    <col min="9480" max="9480" width="8.88671875" style="1" customWidth="1"/>
    <col min="9481" max="9481" width="8.5546875" style="1" customWidth="1"/>
    <col min="9482" max="9482" width="8.109375" style="1" customWidth="1"/>
    <col min="9483" max="9483" width="9.44140625" style="1" customWidth="1"/>
    <col min="9484" max="9484" width="6.6640625" style="1" customWidth="1"/>
    <col min="9485" max="9485" width="11.44140625" style="1" customWidth="1"/>
    <col min="9486" max="9728" width="9.109375" style="1"/>
    <col min="9729" max="9729" width="61.6640625" style="1" customWidth="1"/>
    <col min="9730" max="9730" width="4.6640625" style="1" customWidth="1"/>
    <col min="9731" max="9731" width="3.88671875" style="1" customWidth="1"/>
    <col min="9732" max="9732" width="7.5546875" style="1" customWidth="1"/>
    <col min="9733" max="9733" width="9.109375" style="1"/>
    <col min="9734" max="9734" width="8.109375" style="1" customWidth="1"/>
    <col min="9735" max="9735" width="7.44140625" style="1" customWidth="1"/>
    <col min="9736" max="9736" width="8.88671875" style="1" customWidth="1"/>
    <col min="9737" max="9737" width="8.5546875" style="1" customWidth="1"/>
    <col min="9738" max="9738" width="8.109375" style="1" customWidth="1"/>
    <col min="9739" max="9739" width="9.44140625" style="1" customWidth="1"/>
    <col min="9740" max="9740" width="6.6640625" style="1" customWidth="1"/>
    <col min="9741" max="9741" width="11.44140625" style="1" customWidth="1"/>
    <col min="9742" max="9984" width="9.109375" style="1"/>
    <col min="9985" max="9985" width="61.6640625" style="1" customWidth="1"/>
    <col min="9986" max="9986" width="4.6640625" style="1" customWidth="1"/>
    <col min="9987" max="9987" width="3.88671875" style="1" customWidth="1"/>
    <col min="9988" max="9988" width="7.5546875" style="1" customWidth="1"/>
    <col min="9989" max="9989" width="9.109375" style="1"/>
    <col min="9990" max="9990" width="8.109375" style="1" customWidth="1"/>
    <col min="9991" max="9991" width="7.44140625" style="1" customWidth="1"/>
    <col min="9992" max="9992" width="8.88671875" style="1" customWidth="1"/>
    <col min="9993" max="9993" width="8.5546875" style="1" customWidth="1"/>
    <col min="9994" max="9994" width="8.109375" style="1" customWidth="1"/>
    <col min="9995" max="9995" width="9.44140625" style="1" customWidth="1"/>
    <col min="9996" max="9996" width="6.6640625" style="1" customWidth="1"/>
    <col min="9997" max="9997" width="11.44140625" style="1" customWidth="1"/>
    <col min="9998" max="10240" width="9.109375" style="1"/>
    <col min="10241" max="10241" width="61.6640625" style="1" customWidth="1"/>
    <col min="10242" max="10242" width="4.6640625" style="1" customWidth="1"/>
    <col min="10243" max="10243" width="3.88671875" style="1" customWidth="1"/>
    <col min="10244" max="10244" width="7.5546875" style="1" customWidth="1"/>
    <col min="10245" max="10245" width="9.109375" style="1"/>
    <col min="10246" max="10246" width="8.109375" style="1" customWidth="1"/>
    <col min="10247" max="10247" width="7.44140625" style="1" customWidth="1"/>
    <col min="10248" max="10248" width="8.88671875" style="1" customWidth="1"/>
    <col min="10249" max="10249" width="8.5546875" style="1" customWidth="1"/>
    <col min="10250" max="10250" width="8.109375" style="1" customWidth="1"/>
    <col min="10251" max="10251" width="9.44140625" style="1" customWidth="1"/>
    <col min="10252" max="10252" width="6.6640625" style="1" customWidth="1"/>
    <col min="10253" max="10253" width="11.44140625" style="1" customWidth="1"/>
    <col min="10254" max="10496" width="9.109375" style="1"/>
    <col min="10497" max="10497" width="61.6640625" style="1" customWidth="1"/>
    <col min="10498" max="10498" width="4.6640625" style="1" customWidth="1"/>
    <col min="10499" max="10499" width="3.88671875" style="1" customWidth="1"/>
    <col min="10500" max="10500" width="7.5546875" style="1" customWidth="1"/>
    <col min="10501" max="10501" width="9.109375" style="1"/>
    <col min="10502" max="10502" width="8.109375" style="1" customWidth="1"/>
    <col min="10503" max="10503" width="7.44140625" style="1" customWidth="1"/>
    <col min="10504" max="10504" width="8.88671875" style="1" customWidth="1"/>
    <col min="10505" max="10505" width="8.5546875" style="1" customWidth="1"/>
    <col min="10506" max="10506" width="8.109375" style="1" customWidth="1"/>
    <col min="10507" max="10507" width="9.44140625" style="1" customWidth="1"/>
    <col min="10508" max="10508" width="6.6640625" style="1" customWidth="1"/>
    <col min="10509" max="10509" width="11.44140625" style="1" customWidth="1"/>
    <col min="10510" max="10752" width="9.109375" style="1"/>
    <col min="10753" max="10753" width="61.6640625" style="1" customWidth="1"/>
    <col min="10754" max="10754" width="4.6640625" style="1" customWidth="1"/>
    <col min="10755" max="10755" width="3.88671875" style="1" customWidth="1"/>
    <col min="10756" max="10756" width="7.5546875" style="1" customWidth="1"/>
    <col min="10757" max="10757" width="9.109375" style="1"/>
    <col min="10758" max="10758" width="8.109375" style="1" customWidth="1"/>
    <col min="10759" max="10759" width="7.44140625" style="1" customWidth="1"/>
    <col min="10760" max="10760" width="8.88671875" style="1" customWidth="1"/>
    <col min="10761" max="10761" width="8.5546875" style="1" customWidth="1"/>
    <col min="10762" max="10762" width="8.109375" style="1" customWidth="1"/>
    <col min="10763" max="10763" width="9.44140625" style="1" customWidth="1"/>
    <col min="10764" max="10764" width="6.6640625" style="1" customWidth="1"/>
    <col min="10765" max="10765" width="11.44140625" style="1" customWidth="1"/>
    <col min="10766" max="11008" width="9.109375" style="1"/>
    <col min="11009" max="11009" width="61.6640625" style="1" customWidth="1"/>
    <col min="11010" max="11010" width="4.6640625" style="1" customWidth="1"/>
    <col min="11011" max="11011" width="3.88671875" style="1" customWidth="1"/>
    <col min="11012" max="11012" width="7.5546875" style="1" customWidth="1"/>
    <col min="11013" max="11013" width="9.109375" style="1"/>
    <col min="11014" max="11014" width="8.109375" style="1" customWidth="1"/>
    <col min="11015" max="11015" width="7.44140625" style="1" customWidth="1"/>
    <col min="11016" max="11016" width="8.88671875" style="1" customWidth="1"/>
    <col min="11017" max="11017" width="8.5546875" style="1" customWidth="1"/>
    <col min="11018" max="11018" width="8.109375" style="1" customWidth="1"/>
    <col min="11019" max="11019" width="9.44140625" style="1" customWidth="1"/>
    <col min="11020" max="11020" width="6.6640625" style="1" customWidth="1"/>
    <col min="11021" max="11021" width="11.44140625" style="1" customWidth="1"/>
    <col min="11022" max="11264" width="9.109375" style="1"/>
    <col min="11265" max="11265" width="61.6640625" style="1" customWidth="1"/>
    <col min="11266" max="11266" width="4.6640625" style="1" customWidth="1"/>
    <col min="11267" max="11267" width="3.88671875" style="1" customWidth="1"/>
    <col min="11268" max="11268" width="7.5546875" style="1" customWidth="1"/>
    <col min="11269" max="11269" width="9.109375" style="1"/>
    <col min="11270" max="11270" width="8.109375" style="1" customWidth="1"/>
    <col min="11271" max="11271" width="7.44140625" style="1" customWidth="1"/>
    <col min="11272" max="11272" width="8.88671875" style="1" customWidth="1"/>
    <col min="11273" max="11273" width="8.5546875" style="1" customWidth="1"/>
    <col min="11274" max="11274" width="8.109375" style="1" customWidth="1"/>
    <col min="11275" max="11275" width="9.44140625" style="1" customWidth="1"/>
    <col min="11276" max="11276" width="6.6640625" style="1" customWidth="1"/>
    <col min="11277" max="11277" width="11.44140625" style="1" customWidth="1"/>
    <col min="11278" max="11520" width="9.109375" style="1"/>
    <col min="11521" max="11521" width="61.6640625" style="1" customWidth="1"/>
    <col min="11522" max="11522" width="4.6640625" style="1" customWidth="1"/>
    <col min="11523" max="11523" width="3.88671875" style="1" customWidth="1"/>
    <col min="11524" max="11524" width="7.5546875" style="1" customWidth="1"/>
    <col min="11525" max="11525" width="9.109375" style="1"/>
    <col min="11526" max="11526" width="8.109375" style="1" customWidth="1"/>
    <col min="11527" max="11527" width="7.44140625" style="1" customWidth="1"/>
    <col min="11528" max="11528" width="8.88671875" style="1" customWidth="1"/>
    <col min="11529" max="11529" width="8.5546875" style="1" customWidth="1"/>
    <col min="11530" max="11530" width="8.109375" style="1" customWidth="1"/>
    <col min="11531" max="11531" width="9.44140625" style="1" customWidth="1"/>
    <col min="11532" max="11532" width="6.6640625" style="1" customWidth="1"/>
    <col min="11533" max="11533" width="11.44140625" style="1" customWidth="1"/>
    <col min="11534" max="11776" width="9.109375" style="1"/>
    <col min="11777" max="11777" width="61.6640625" style="1" customWidth="1"/>
    <col min="11778" max="11778" width="4.6640625" style="1" customWidth="1"/>
    <col min="11779" max="11779" width="3.88671875" style="1" customWidth="1"/>
    <col min="11780" max="11780" width="7.5546875" style="1" customWidth="1"/>
    <col min="11781" max="11781" width="9.109375" style="1"/>
    <col min="11782" max="11782" width="8.109375" style="1" customWidth="1"/>
    <col min="11783" max="11783" width="7.44140625" style="1" customWidth="1"/>
    <col min="11784" max="11784" width="8.88671875" style="1" customWidth="1"/>
    <col min="11785" max="11785" width="8.5546875" style="1" customWidth="1"/>
    <col min="11786" max="11786" width="8.109375" style="1" customWidth="1"/>
    <col min="11787" max="11787" width="9.44140625" style="1" customWidth="1"/>
    <col min="11788" max="11788" width="6.6640625" style="1" customWidth="1"/>
    <col min="11789" max="11789" width="11.44140625" style="1" customWidth="1"/>
    <col min="11790" max="12032" width="9.109375" style="1"/>
    <col min="12033" max="12033" width="61.6640625" style="1" customWidth="1"/>
    <col min="12034" max="12034" width="4.6640625" style="1" customWidth="1"/>
    <col min="12035" max="12035" width="3.88671875" style="1" customWidth="1"/>
    <col min="12036" max="12036" width="7.5546875" style="1" customWidth="1"/>
    <col min="12037" max="12037" width="9.109375" style="1"/>
    <col min="12038" max="12038" width="8.109375" style="1" customWidth="1"/>
    <col min="12039" max="12039" width="7.44140625" style="1" customWidth="1"/>
    <col min="12040" max="12040" width="8.88671875" style="1" customWidth="1"/>
    <col min="12041" max="12041" width="8.5546875" style="1" customWidth="1"/>
    <col min="12042" max="12042" width="8.109375" style="1" customWidth="1"/>
    <col min="12043" max="12043" width="9.44140625" style="1" customWidth="1"/>
    <col min="12044" max="12044" width="6.6640625" style="1" customWidth="1"/>
    <col min="12045" max="12045" width="11.44140625" style="1" customWidth="1"/>
    <col min="12046" max="12288" width="9.109375" style="1"/>
    <col min="12289" max="12289" width="61.6640625" style="1" customWidth="1"/>
    <col min="12290" max="12290" width="4.6640625" style="1" customWidth="1"/>
    <col min="12291" max="12291" width="3.88671875" style="1" customWidth="1"/>
    <col min="12292" max="12292" width="7.5546875" style="1" customWidth="1"/>
    <col min="12293" max="12293" width="9.109375" style="1"/>
    <col min="12294" max="12294" width="8.109375" style="1" customWidth="1"/>
    <col min="12295" max="12295" width="7.44140625" style="1" customWidth="1"/>
    <col min="12296" max="12296" width="8.88671875" style="1" customWidth="1"/>
    <col min="12297" max="12297" width="8.5546875" style="1" customWidth="1"/>
    <col min="12298" max="12298" width="8.109375" style="1" customWidth="1"/>
    <col min="12299" max="12299" width="9.44140625" style="1" customWidth="1"/>
    <col min="12300" max="12300" width="6.6640625" style="1" customWidth="1"/>
    <col min="12301" max="12301" width="11.44140625" style="1" customWidth="1"/>
    <col min="12302" max="12544" width="9.109375" style="1"/>
    <col min="12545" max="12545" width="61.6640625" style="1" customWidth="1"/>
    <col min="12546" max="12546" width="4.6640625" style="1" customWidth="1"/>
    <col min="12547" max="12547" width="3.88671875" style="1" customWidth="1"/>
    <col min="12548" max="12548" width="7.5546875" style="1" customWidth="1"/>
    <col min="12549" max="12549" width="9.109375" style="1"/>
    <col min="12550" max="12550" width="8.109375" style="1" customWidth="1"/>
    <col min="12551" max="12551" width="7.44140625" style="1" customWidth="1"/>
    <col min="12552" max="12552" width="8.88671875" style="1" customWidth="1"/>
    <col min="12553" max="12553" width="8.5546875" style="1" customWidth="1"/>
    <col min="12554" max="12554" width="8.109375" style="1" customWidth="1"/>
    <col min="12555" max="12555" width="9.44140625" style="1" customWidth="1"/>
    <col min="12556" max="12556" width="6.6640625" style="1" customWidth="1"/>
    <col min="12557" max="12557" width="11.44140625" style="1" customWidth="1"/>
    <col min="12558" max="12800" width="9.109375" style="1"/>
    <col min="12801" max="12801" width="61.6640625" style="1" customWidth="1"/>
    <col min="12802" max="12802" width="4.6640625" style="1" customWidth="1"/>
    <col min="12803" max="12803" width="3.88671875" style="1" customWidth="1"/>
    <col min="12804" max="12804" width="7.5546875" style="1" customWidth="1"/>
    <col min="12805" max="12805" width="9.109375" style="1"/>
    <col min="12806" max="12806" width="8.109375" style="1" customWidth="1"/>
    <col min="12807" max="12807" width="7.44140625" style="1" customWidth="1"/>
    <col min="12808" max="12808" width="8.88671875" style="1" customWidth="1"/>
    <col min="12809" max="12809" width="8.5546875" style="1" customWidth="1"/>
    <col min="12810" max="12810" width="8.109375" style="1" customWidth="1"/>
    <col min="12811" max="12811" width="9.44140625" style="1" customWidth="1"/>
    <col min="12812" max="12812" width="6.6640625" style="1" customWidth="1"/>
    <col min="12813" max="12813" width="11.44140625" style="1" customWidth="1"/>
    <col min="12814" max="13056" width="9.109375" style="1"/>
    <col min="13057" max="13057" width="61.6640625" style="1" customWidth="1"/>
    <col min="13058" max="13058" width="4.6640625" style="1" customWidth="1"/>
    <col min="13059" max="13059" width="3.88671875" style="1" customWidth="1"/>
    <col min="13060" max="13060" width="7.5546875" style="1" customWidth="1"/>
    <col min="13061" max="13061" width="9.109375" style="1"/>
    <col min="13062" max="13062" width="8.109375" style="1" customWidth="1"/>
    <col min="13063" max="13063" width="7.44140625" style="1" customWidth="1"/>
    <col min="13064" max="13064" width="8.88671875" style="1" customWidth="1"/>
    <col min="13065" max="13065" width="8.5546875" style="1" customWidth="1"/>
    <col min="13066" max="13066" width="8.109375" style="1" customWidth="1"/>
    <col min="13067" max="13067" width="9.44140625" style="1" customWidth="1"/>
    <col min="13068" max="13068" width="6.6640625" style="1" customWidth="1"/>
    <col min="13069" max="13069" width="11.44140625" style="1" customWidth="1"/>
    <col min="13070" max="13312" width="9.109375" style="1"/>
    <col min="13313" max="13313" width="61.6640625" style="1" customWidth="1"/>
    <col min="13314" max="13314" width="4.6640625" style="1" customWidth="1"/>
    <col min="13315" max="13315" width="3.88671875" style="1" customWidth="1"/>
    <col min="13316" max="13316" width="7.5546875" style="1" customWidth="1"/>
    <col min="13317" max="13317" width="9.109375" style="1"/>
    <col min="13318" max="13318" width="8.109375" style="1" customWidth="1"/>
    <col min="13319" max="13319" width="7.44140625" style="1" customWidth="1"/>
    <col min="13320" max="13320" width="8.88671875" style="1" customWidth="1"/>
    <col min="13321" max="13321" width="8.5546875" style="1" customWidth="1"/>
    <col min="13322" max="13322" width="8.109375" style="1" customWidth="1"/>
    <col min="13323" max="13323" width="9.44140625" style="1" customWidth="1"/>
    <col min="13324" max="13324" width="6.6640625" style="1" customWidth="1"/>
    <col min="13325" max="13325" width="11.44140625" style="1" customWidth="1"/>
    <col min="13326" max="13568" width="9.109375" style="1"/>
    <col min="13569" max="13569" width="61.6640625" style="1" customWidth="1"/>
    <col min="13570" max="13570" width="4.6640625" style="1" customWidth="1"/>
    <col min="13571" max="13571" width="3.88671875" style="1" customWidth="1"/>
    <col min="13572" max="13572" width="7.5546875" style="1" customWidth="1"/>
    <col min="13573" max="13573" width="9.109375" style="1"/>
    <col min="13574" max="13574" width="8.109375" style="1" customWidth="1"/>
    <col min="13575" max="13575" width="7.44140625" style="1" customWidth="1"/>
    <col min="13576" max="13576" width="8.88671875" style="1" customWidth="1"/>
    <col min="13577" max="13577" width="8.5546875" style="1" customWidth="1"/>
    <col min="13578" max="13578" width="8.109375" style="1" customWidth="1"/>
    <col min="13579" max="13579" width="9.44140625" style="1" customWidth="1"/>
    <col min="13580" max="13580" width="6.6640625" style="1" customWidth="1"/>
    <col min="13581" max="13581" width="11.44140625" style="1" customWidth="1"/>
    <col min="13582" max="13824" width="9.109375" style="1"/>
    <col min="13825" max="13825" width="61.6640625" style="1" customWidth="1"/>
    <col min="13826" max="13826" width="4.6640625" style="1" customWidth="1"/>
    <col min="13827" max="13827" width="3.88671875" style="1" customWidth="1"/>
    <col min="13828" max="13828" width="7.5546875" style="1" customWidth="1"/>
    <col min="13829" max="13829" width="9.109375" style="1"/>
    <col min="13830" max="13830" width="8.109375" style="1" customWidth="1"/>
    <col min="13831" max="13831" width="7.44140625" style="1" customWidth="1"/>
    <col min="13832" max="13832" width="8.88671875" style="1" customWidth="1"/>
    <col min="13833" max="13833" width="8.5546875" style="1" customWidth="1"/>
    <col min="13834" max="13834" width="8.109375" style="1" customWidth="1"/>
    <col min="13835" max="13835" width="9.44140625" style="1" customWidth="1"/>
    <col min="13836" max="13836" width="6.6640625" style="1" customWidth="1"/>
    <col min="13837" max="13837" width="11.44140625" style="1" customWidth="1"/>
    <col min="13838" max="14080" width="9.109375" style="1"/>
    <col min="14081" max="14081" width="61.6640625" style="1" customWidth="1"/>
    <col min="14082" max="14082" width="4.6640625" style="1" customWidth="1"/>
    <col min="14083" max="14083" width="3.88671875" style="1" customWidth="1"/>
    <col min="14084" max="14084" width="7.5546875" style="1" customWidth="1"/>
    <col min="14085" max="14085" width="9.109375" style="1"/>
    <col min="14086" max="14086" width="8.109375" style="1" customWidth="1"/>
    <col min="14087" max="14087" width="7.44140625" style="1" customWidth="1"/>
    <col min="14088" max="14088" width="8.88671875" style="1" customWidth="1"/>
    <col min="14089" max="14089" width="8.5546875" style="1" customWidth="1"/>
    <col min="14090" max="14090" width="8.109375" style="1" customWidth="1"/>
    <col min="14091" max="14091" width="9.44140625" style="1" customWidth="1"/>
    <col min="14092" max="14092" width="6.6640625" style="1" customWidth="1"/>
    <col min="14093" max="14093" width="11.44140625" style="1" customWidth="1"/>
    <col min="14094" max="14336" width="9.109375" style="1"/>
    <col min="14337" max="14337" width="61.6640625" style="1" customWidth="1"/>
    <col min="14338" max="14338" width="4.6640625" style="1" customWidth="1"/>
    <col min="14339" max="14339" width="3.88671875" style="1" customWidth="1"/>
    <col min="14340" max="14340" width="7.5546875" style="1" customWidth="1"/>
    <col min="14341" max="14341" width="9.109375" style="1"/>
    <col min="14342" max="14342" width="8.109375" style="1" customWidth="1"/>
    <col min="14343" max="14343" width="7.44140625" style="1" customWidth="1"/>
    <col min="14344" max="14344" width="8.88671875" style="1" customWidth="1"/>
    <col min="14345" max="14345" width="8.5546875" style="1" customWidth="1"/>
    <col min="14346" max="14346" width="8.109375" style="1" customWidth="1"/>
    <col min="14347" max="14347" width="9.44140625" style="1" customWidth="1"/>
    <col min="14348" max="14348" width="6.6640625" style="1" customWidth="1"/>
    <col min="14349" max="14349" width="11.44140625" style="1" customWidth="1"/>
    <col min="14350" max="14592" width="9.109375" style="1"/>
    <col min="14593" max="14593" width="61.6640625" style="1" customWidth="1"/>
    <col min="14594" max="14594" width="4.6640625" style="1" customWidth="1"/>
    <col min="14595" max="14595" width="3.88671875" style="1" customWidth="1"/>
    <col min="14596" max="14596" width="7.5546875" style="1" customWidth="1"/>
    <col min="14597" max="14597" width="9.109375" style="1"/>
    <col min="14598" max="14598" width="8.109375" style="1" customWidth="1"/>
    <col min="14599" max="14599" width="7.44140625" style="1" customWidth="1"/>
    <col min="14600" max="14600" width="8.88671875" style="1" customWidth="1"/>
    <col min="14601" max="14601" width="8.5546875" style="1" customWidth="1"/>
    <col min="14602" max="14602" width="8.109375" style="1" customWidth="1"/>
    <col min="14603" max="14603" width="9.44140625" style="1" customWidth="1"/>
    <col min="14604" max="14604" width="6.6640625" style="1" customWidth="1"/>
    <col min="14605" max="14605" width="11.44140625" style="1" customWidth="1"/>
    <col min="14606" max="14848" width="9.109375" style="1"/>
    <col min="14849" max="14849" width="61.6640625" style="1" customWidth="1"/>
    <col min="14850" max="14850" width="4.6640625" style="1" customWidth="1"/>
    <col min="14851" max="14851" width="3.88671875" style="1" customWidth="1"/>
    <col min="14852" max="14852" width="7.5546875" style="1" customWidth="1"/>
    <col min="14853" max="14853" width="9.109375" style="1"/>
    <col min="14854" max="14854" width="8.109375" style="1" customWidth="1"/>
    <col min="14855" max="14855" width="7.44140625" style="1" customWidth="1"/>
    <col min="14856" max="14856" width="8.88671875" style="1" customWidth="1"/>
    <col min="14857" max="14857" width="8.5546875" style="1" customWidth="1"/>
    <col min="14858" max="14858" width="8.109375" style="1" customWidth="1"/>
    <col min="14859" max="14859" width="9.44140625" style="1" customWidth="1"/>
    <col min="14860" max="14860" width="6.6640625" style="1" customWidth="1"/>
    <col min="14861" max="14861" width="11.44140625" style="1" customWidth="1"/>
    <col min="14862" max="15104" width="9.109375" style="1"/>
    <col min="15105" max="15105" width="61.6640625" style="1" customWidth="1"/>
    <col min="15106" max="15106" width="4.6640625" style="1" customWidth="1"/>
    <col min="15107" max="15107" width="3.88671875" style="1" customWidth="1"/>
    <col min="15108" max="15108" width="7.5546875" style="1" customWidth="1"/>
    <col min="15109" max="15109" width="9.109375" style="1"/>
    <col min="15110" max="15110" width="8.109375" style="1" customWidth="1"/>
    <col min="15111" max="15111" width="7.44140625" style="1" customWidth="1"/>
    <col min="15112" max="15112" width="8.88671875" style="1" customWidth="1"/>
    <col min="15113" max="15113" width="8.5546875" style="1" customWidth="1"/>
    <col min="15114" max="15114" width="8.109375" style="1" customWidth="1"/>
    <col min="15115" max="15115" width="9.44140625" style="1" customWidth="1"/>
    <col min="15116" max="15116" width="6.6640625" style="1" customWidth="1"/>
    <col min="15117" max="15117" width="11.44140625" style="1" customWidth="1"/>
    <col min="15118" max="15360" width="9.109375" style="1"/>
    <col min="15361" max="15361" width="61.6640625" style="1" customWidth="1"/>
    <col min="15362" max="15362" width="4.6640625" style="1" customWidth="1"/>
    <col min="15363" max="15363" width="3.88671875" style="1" customWidth="1"/>
    <col min="15364" max="15364" width="7.5546875" style="1" customWidth="1"/>
    <col min="15365" max="15365" width="9.109375" style="1"/>
    <col min="15366" max="15366" width="8.109375" style="1" customWidth="1"/>
    <col min="15367" max="15367" width="7.44140625" style="1" customWidth="1"/>
    <col min="15368" max="15368" width="8.88671875" style="1" customWidth="1"/>
    <col min="15369" max="15369" width="8.5546875" style="1" customWidth="1"/>
    <col min="15370" max="15370" width="8.109375" style="1" customWidth="1"/>
    <col min="15371" max="15371" width="9.44140625" style="1" customWidth="1"/>
    <col min="15372" max="15372" width="6.6640625" style="1" customWidth="1"/>
    <col min="15373" max="15373" width="11.44140625" style="1" customWidth="1"/>
    <col min="15374" max="15616" width="9.109375" style="1"/>
    <col min="15617" max="15617" width="61.6640625" style="1" customWidth="1"/>
    <col min="15618" max="15618" width="4.6640625" style="1" customWidth="1"/>
    <col min="15619" max="15619" width="3.88671875" style="1" customWidth="1"/>
    <col min="15620" max="15620" width="7.5546875" style="1" customWidth="1"/>
    <col min="15621" max="15621" width="9.109375" style="1"/>
    <col min="15622" max="15622" width="8.109375" style="1" customWidth="1"/>
    <col min="15623" max="15623" width="7.44140625" style="1" customWidth="1"/>
    <col min="15624" max="15624" width="8.88671875" style="1" customWidth="1"/>
    <col min="15625" max="15625" width="8.5546875" style="1" customWidth="1"/>
    <col min="15626" max="15626" width="8.109375" style="1" customWidth="1"/>
    <col min="15627" max="15627" width="9.44140625" style="1" customWidth="1"/>
    <col min="15628" max="15628" width="6.6640625" style="1" customWidth="1"/>
    <col min="15629" max="15629" width="11.44140625" style="1" customWidth="1"/>
    <col min="15630" max="15872" width="9.109375" style="1"/>
    <col min="15873" max="15873" width="61.6640625" style="1" customWidth="1"/>
    <col min="15874" max="15874" width="4.6640625" style="1" customWidth="1"/>
    <col min="15875" max="15875" width="3.88671875" style="1" customWidth="1"/>
    <col min="15876" max="15876" width="7.5546875" style="1" customWidth="1"/>
    <col min="15877" max="15877" width="9.109375" style="1"/>
    <col min="15878" max="15878" width="8.109375" style="1" customWidth="1"/>
    <col min="15879" max="15879" width="7.44140625" style="1" customWidth="1"/>
    <col min="15880" max="15880" width="8.88671875" style="1" customWidth="1"/>
    <col min="15881" max="15881" width="8.5546875" style="1" customWidth="1"/>
    <col min="15882" max="15882" width="8.109375" style="1" customWidth="1"/>
    <col min="15883" max="15883" width="9.44140625" style="1" customWidth="1"/>
    <col min="15884" max="15884" width="6.6640625" style="1" customWidth="1"/>
    <col min="15885" max="15885" width="11.44140625" style="1" customWidth="1"/>
    <col min="15886" max="16128" width="9.109375" style="1"/>
    <col min="16129" max="16129" width="61.6640625" style="1" customWidth="1"/>
    <col min="16130" max="16130" width="4.6640625" style="1" customWidth="1"/>
    <col min="16131" max="16131" width="3.88671875" style="1" customWidth="1"/>
    <col min="16132" max="16132" width="7.5546875" style="1" customWidth="1"/>
    <col min="16133" max="16133" width="9.109375" style="1"/>
    <col min="16134" max="16134" width="8.109375" style="1" customWidth="1"/>
    <col min="16135" max="16135" width="7.44140625" style="1" customWidth="1"/>
    <col min="16136" max="16136" width="8.88671875" style="1" customWidth="1"/>
    <col min="16137" max="16137" width="8.5546875" style="1" customWidth="1"/>
    <col min="16138" max="16138" width="8.109375" style="1" customWidth="1"/>
    <col min="16139" max="16139" width="9.44140625" style="1" customWidth="1"/>
    <col min="16140" max="16140" width="6.6640625" style="1" customWidth="1"/>
    <col min="16141" max="16141" width="11.44140625" style="1" customWidth="1"/>
    <col min="16142" max="16384" width="9.109375" style="1"/>
  </cols>
  <sheetData>
    <row r="1" spans="1:13" ht="15" customHeight="1" x14ac:dyDescent="0.25">
      <c r="J1" s="95" t="s">
        <v>262</v>
      </c>
      <c r="K1" s="95"/>
      <c r="L1" s="95"/>
      <c r="M1" s="95"/>
    </row>
    <row r="2" spans="1:13" ht="30.75" customHeight="1" x14ac:dyDescent="0.25">
      <c r="J2" s="95"/>
      <c r="K2" s="95"/>
      <c r="L2" s="95"/>
      <c r="M2" s="95"/>
    </row>
    <row r="3" spans="1:13" ht="0.75" customHeight="1" x14ac:dyDescent="0.25">
      <c r="J3" s="95"/>
      <c r="K3" s="95"/>
      <c r="L3" s="95"/>
      <c r="M3" s="95"/>
    </row>
    <row r="4" spans="1:13" x14ac:dyDescent="0.25">
      <c r="A4" s="5" t="s">
        <v>118</v>
      </c>
      <c r="B4" s="5"/>
      <c r="C4" s="5"/>
      <c r="D4" s="5"/>
      <c r="E4" s="5"/>
      <c r="F4" s="5"/>
      <c r="G4" s="5"/>
      <c r="H4" s="5"/>
      <c r="I4" s="5"/>
      <c r="J4" s="5"/>
      <c r="K4" s="5"/>
      <c r="L4" s="5"/>
      <c r="M4" s="5"/>
    </row>
    <row r="5" spans="1:13" x14ac:dyDescent="0.25">
      <c r="A5" s="96" t="str">
        <f>IF([1]ЗАПОЛНИТЬ!$F$7=1,CONCATENATE([1]шапки!A6),CONCATENATE([1]шапки!A6,[1]шапки!C6))</f>
        <v>про заборгованість за бюджетними коштами (форма</v>
      </c>
      <c r="B5" s="96"/>
      <c r="C5" s="96"/>
      <c r="D5" s="96"/>
      <c r="E5" s="96"/>
      <c r="F5" s="96"/>
      <c r="G5" s="96"/>
      <c r="H5" s="97" t="str">
        <f>IF([1]ЗАПОЛНИТЬ!$F$7=1,[1]шапки!C6,[1]шапки!D6)</f>
        <v xml:space="preserve">   № 7д, </v>
      </c>
      <c r="I5" s="99" t="str">
        <f>IF([1]ЗАПОЛНИТЬ!$F$7=1,[1]шапки!D6,"")</f>
        <v xml:space="preserve">   №7м)</v>
      </c>
      <c r="L5" s="99"/>
      <c r="M5" s="99"/>
    </row>
    <row r="6" spans="1:13" x14ac:dyDescent="0.25">
      <c r="A6" s="5" t="str">
        <f>CONCATENATE("на ",[1]ЗАПОЛНИТЬ!$B$18," ",[1]ЗАПОЛНИТЬ!$C$18)</f>
        <v>на 1 квітня 2016 р.</v>
      </c>
      <c r="B6" s="5"/>
      <c r="C6" s="5"/>
      <c r="D6" s="5"/>
      <c r="E6" s="5"/>
      <c r="F6" s="5"/>
      <c r="G6" s="5"/>
      <c r="H6" s="5"/>
      <c r="I6" s="5"/>
      <c r="J6" s="5"/>
      <c r="K6" s="5"/>
      <c r="L6" s="5"/>
      <c r="M6" s="5"/>
    </row>
    <row r="7" spans="1:13" s="21" customFormat="1" ht="10.199999999999999" hidden="1" x14ac:dyDescent="0.2"/>
    <row r="8" spans="1:13" s="21" customFormat="1" ht="7.5" customHeight="1" x14ac:dyDescent="0.2">
      <c r="M8" s="338" t="s">
        <v>2</v>
      </c>
    </row>
    <row r="9" spans="1:13" s="21" customFormat="1" ht="21.75" customHeight="1" x14ac:dyDescent="0.25">
      <c r="A9" s="196" t="s">
        <v>3</v>
      </c>
      <c r="B9" s="104" t="str">
        <f>[1]ЗАПОЛНИТЬ!B3</f>
        <v>Відділ освіти Амур - Нижньодніпровської районної у місті ради</v>
      </c>
      <c r="C9" s="104"/>
      <c r="D9" s="104"/>
      <c r="E9" s="104"/>
      <c r="F9" s="104"/>
      <c r="G9" s="104"/>
      <c r="H9" s="104"/>
      <c r="I9" s="104"/>
      <c r="J9" s="104"/>
      <c r="K9" s="198" t="str">
        <f>[1]ЗАПОЛНИТЬ!A13</f>
        <v>за ЄДРПОУ</v>
      </c>
      <c r="M9" s="339" t="str">
        <f>[1]ЗАПОЛНИТЬ!B13</f>
        <v>37969169</v>
      </c>
    </row>
    <row r="10" spans="1:13" s="21" customFormat="1" ht="11.25" customHeight="1" x14ac:dyDescent="0.25">
      <c r="A10" s="107" t="s">
        <v>5</v>
      </c>
      <c r="B10" s="108" t="str">
        <f>[1]ЗАПОЛНИТЬ!B5</f>
        <v>49023,м. Дніпропетровськ, пр.Мануйлівський,31</v>
      </c>
      <c r="C10" s="108"/>
      <c r="D10" s="108"/>
      <c r="E10" s="108"/>
      <c r="F10" s="108"/>
      <c r="G10" s="108"/>
      <c r="H10" s="108"/>
      <c r="I10" s="108"/>
      <c r="J10" s="108"/>
      <c r="K10" s="198" t="str">
        <f>[1]ЗАПОЛНИТЬ!A14</f>
        <v>за КОАТУУ</v>
      </c>
      <c r="M10" s="339">
        <f>[1]ЗАПОЛНИТЬ!B14</f>
        <v>1210136300</v>
      </c>
    </row>
    <row r="11" spans="1:13" s="21" customFormat="1" ht="11.25" customHeight="1" x14ac:dyDescent="0.25">
      <c r="A11" s="107" t="str">
        <f>[1]Ф.4.3.1.КВК2!A11</f>
        <v>Організаційно-правова форма господарювання</v>
      </c>
      <c r="B11" s="340" t="str">
        <f>[1]ЗАПОЛНИТЬ!D15</f>
        <v>Орган місцевого самоврядування</v>
      </c>
      <c r="C11" s="340"/>
      <c r="D11" s="340"/>
      <c r="E11" s="340"/>
      <c r="F11" s="340"/>
      <c r="G11" s="340"/>
      <c r="H11" s="340"/>
      <c r="I11" s="340"/>
      <c r="J11" s="340"/>
      <c r="K11" s="198" t="str">
        <f>[1]ЗАПОЛНИТЬ!A15</f>
        <v>за КОПФГ</v>
      </c>
      <c r="L11" s="341"/>
      <c r="M11" s="339">
        <f>[1]ЗАПОЛНИТЬ!B15</f>
        <v>420</v>
      </c>
    </row>
    <row r="12" spans="1:13" s="21" customFormat="1" ht="11.25" customHeight="1" x14ac:dyDescent="0.2">
      <c r="A12" s="242" t="s">
        <v>119</v>
      </c>
      <c r="B12" s="242"/>
      <c r="C12" s="242"/>
      <c r="D12" s="242"/>
      <c r="E12" s="201" t="str">
        <f>[1]ЗАПОЛНИТЬ!H9</f>
        <v>-</v>
      </c>
      <c r="F12" s="342" t="str">
        <f>IF(E12&gt;0,VLOOKUP(E12,'[1]ДовидникКВК(ГОС)'!A$1:B$65536,2,FALSE),"")</f>
        <v>-</v>
      </c>
      <c r="G12" s="342"/>
      <c r="H12" s="342"/>
      <c r="I12" s="342"/>
      <c r="J12" s="342"/>
      <c r="K12" s="342"/>
      <c r="L12" s="342"/>
    </row>
    <row r="13" spans="1:13" s="21" customFormat="1" ht="21.75" customHeight="1" x14ac:dyDescent="0.25">
      <c r="A13" s="110" t="s">
        <v>120</v>
      </c>
      <c r="B13" s="110"/>
      <c r="C13" s="110"/>
      <c r="D13" s="110"/>
      <c r="E13" s="343"/>
      <c r="F13" s="234" t="str">
        <f>IF(E13&gt;0,VLOOKUP(E13,[1]ДовидникКПК!B$1:C$65536,2,FALSE),"")</f>
        <v/>
      </c>
      <c r="G13" s="234"/>
      <c r="H13" s="234"/>
      <c r="I13" s="234"/>
      <c r="J13" s="234"/>
      <c r="K13" s="234"/>
      <c r="L13" s="234"/>
      <c r="M13" s="344"/>
    </row>
    <row r="14" spans="1:13" s="21" customFormat="1" ht="10.8" x14ac:dyDescent="0.25">
      <c r="A14" s="110" t="s">
        <v>8</v>
      </c>
      <c r="B14" s="110"/>
      <c r="C14" s="110"/>
      <c r="D14" s="110"/>
      <c r="E14" s="117" t="str">
        <f>[1]ЗАПОЛНИТЬ!H10</f>
        <v>10</v>
      </c>
      <c r="F14" s="202" t="str">
        <f>[1]ЗАПОЛНИТЬ!I10</f>
        <v>Орган з питань освіти і науки</v>
      </c>
      <c r="G14" s="202"/>
      <c r="H14" s="202"/>
      <c r="I14" s="202"/>
      <c r="J14" s="202"/>
      <c r="K14" s="202"/>
      <c r="L14" s="202"/>
      <c r="M14" s="345"/>
    </row>
    <row r="15" spans="1:13" s="21" customFormat="1" ht="43.5" customHeight="1" x14ac:dyDescent="0.25">
      <c r="A15" s="110" t="s">
        <v>121</v>
      </c>
      <c r="B15" s="110"/>
      <c r="C15" s="110"/>
      <c r="D15" s="110"/>
      <c r="E15" s="172" t="s">
        <v>232</v>
      </c>
      <c r="F15" s="202" t="str">
        <f>IF(E15&gt;0,VLOOKUP(E15,[1]ДовидникКФК!A$1:B$65536,2,FALSE),"")</f>
        <v>Позашкільні заклади освіти, заходи із позашкільної роботи з дітьми</v>
      </c>
      <c r="G15" s="202"/>
      <c r="H15" s="202"/>
      <c r="I15" s="202"/>
      <c r="J15" s="202"/>
      <c r="K15" s="202"/>
      <c r="L15" s="202"/>
      <c r="M15" s="345"/>
    </row>
    <row r="16" spans="1:13" s="21" customFormat="1" ht="10.199999999999999" x14ac:dyDescent="0.2">
      <c r="A16" s="121" t="s">
        <v>263</v>
      </c>
    </row>
    <row r="17" spans="1:14" s="21" customFormat="1" ht="10.199999999999999" x14ac:dyDescent="0.2">
      <c r="A17" s="122" t="s">
        <v>10</v>
      </c>
    </row>
    <row r="18" spans="1:14" s="21" customFormat="1" ht="19.5" customHeight="1" thickBot="1" x14ac:dyDescent="0.25">
      <c r="A18" s="346" t="s">
        <v>264</v>
      </c>
      <c r="B18" s="346"/>
      <c r="C18" s="346"/>
      <c r="D18" s="346"/>
      <c r="E18" s="346"/>
      <c r="F18" s="346"/>
      <c r="G18" s="346"/>
      <c r="H18" s="346"/>
      <c r="I18" s="346"/>
      <c r="J18" s="346"/>
      <c r="K18" s="346"/>
      <c r="L18" s="346"/>
    </row>
    <row r="19" spans="1:14" s="21" customFormat="1" ht="11.25" customHeight="1" thickTop="1" thickBot="1" x14ac:dyDescent="0.25">
      <c r="A19" s="29" t="s">
        <v>124</v>
      </c>
      <c r="B19" s="29" t="s">
        <v>125</v>
      </c>
      <c r="C19" s="29" t="s">
        <v>13</v>
      </c>
      <c r="D19" s="29" t="s">
        <v>30</v>
      </c>
      <c r="E19" s="29"/>
      <c r="F19" s="29"/>
      <c r="G19" s="29"/>
      <c r="H19" s="29" t="s">
        <v>82</v>
      </c>
      <c r="I19" s="29"/>
      <c r="J19" s="29"/>
      <c r="K19" s="29"/>
      <c r="L19" s="29"/>
      <c r="M19" s="29" t="s">
        <v>265</v>
      </c>
      <c r="N19" s="347"/>
    </row>
    <row r="20" spans="1:14" s="21" customFormat="1" ht="21.75" customHeight="1" thickTop="1" thickBot="1" x14ac:dyDescent="0.25">
      <c r="A20" s="29"/>
      <c r="B20" s="29"/>
      <c r="C20" s="29"/>
      <c r="D20" s="29" t="s">
        <v>266</v>
      </c>
      <c r="E20" s="29" t="s">
        <v>267</v>
      </c>
      <c r="F20" s="29"/>
      <c r="G20" s="29" t="s">
        <v>268</v>
      </c>
      <c r="H20" s="29" t="s">
        <v>269</v>
      </c>
      <c r="I20" s="29" t="s">
        <v>267</v>
      </c>
      <c r="J20" s="29"/>
      <c r="K20" s="29"/>
      <c r="L20" s="29" t="s">
        <v>268</v>
      </c>
      <c r="M20" s="29"/>
      <c r="N20" s="347"/>
    </row>
    <row r="21" spans="1:14" s="21" customFormat="1" ht="10.5" customHeight="1" thickTop="1" thickBot="1" x14ac:dyDescent="0.25">
      <c r="A21" s="29"/>
      <c r="B21" s="29"/>
      <c r="C21" s="29"/>
      <c r="D21" s="29"/>
      <c r="E21" s="29" t="s">
        <v>135</v>
      </c>
      <c r="F21" s="29" t="s">
        <v>270</v>
      </c>
      <c r="G21" s="29"/>
      <c r="H21" s="29"/>
      <c r="I21" s="29" t="s">
        <v>135</v>
      </c>
      <c r="J21" s="323" t="s">
        <v>271</v>
      </c>
      <c r="K21" s="323"/>
      <c r="L21" s="29"/>
      <c r="M21" s="29"/>
      <c r="N21" s="347"/>
    </row>
    <row r="22" spans="1:14" s="21" customFormat="1" ht="12" customHeight="1" thickTop="1" thickBot="1" x14ac:dyDescent="0.25">
      <c r="A22" s="29"/>
      <c r="B22" s="29"/>
      <c r="C22" s="29"/>
      <c r="D22" s="29"/>
      <c r="E22" s="29"/>
      <c r="F22" s="29"/>
      <c r="G22" s="29"/>
      <c r="H22" s="29"/>
      <c r="I22" s="29"/>
      <c r="J22" s="29" t="s">
        <v>272</v>
      </c>
      <c r="K22" s="29" t="s">
        <v>273</v>
      </c>
      <c r="L22" s="29"/>
      <c r="M22" s="29"/>
      <c r="N22" s="347"/>
    </row>
    <row r="23" spans="1:14" s="21" customFormat="1" ht="12" customHeight="1" thickTop="1" thickBot="1" x14ac:dyDescent="0.25">
      <c r="A23" s="29"/>
      <c r="B23" s="29"/>
      <c r="C23" s="29"/>
      <c r="D23" s="29"/>
      <c r="E23" s="29"/>
      <c r="F23" s="29"/>
      <c r="G23" s="29"/>
      <c r="H23" s="29"/>
      <c r="I23" s="29"/>
      <c r="J23" s="29"/>
      <c r="K23" s="29"/>
      <c r="L23" s="29"/>
      <c r="M23" s="29"/>
      <c r="N23" s="347"/>
    </row>
    <row r="24" spans="1:14" s="21" customFormat="1" ht="9.75" customHeight="1" thickTop="1" thickBot="1" x14ac:dyDescent="0.25">
      <c r="A24" s="29"/>
      <c r="B24" s="29"/>
      <c r="C24" s="29"/>
      <c r="D24" s="29"/>
      <c r="E24" s="29"/>
      <c r="F24" s="29"/>
      <c r="G24" s="29"/>
      <c r="H24" s="29"/>
      <c r="I24" s="29"/>
      <c r="J24" s="29"/>
      <c r="K24" s="29"/>
      <c r="L24" s="29"/>
      <c r="M24" s="29"/>
      <c r="N24" s="347"/>
    </row>
    <row r="25" spans="1:14" s="21" customFormat="1" ht="11.4" thickTop="1" thickBot="1" x14ac:dyDescent="0.25">
      <c r="A25" s="78">
        <v>1</v>
      </c>
      <c r="B25" s="78">
        <v>2</v>
      </c>
      <c r="C25" s="78">
        <v>3</v>
      </c>
      <c r="D25" s="78">
        <v>4</v>
      </c>
      <c r="E25" s="78">
        <v>5</v>
      </c>
      <c r="F25" s="78">
        <v>6</v>
      </c>
      <c r="G25" s="78">
        <v>7</v>
      </c>
      <c r="H25" s="78">
        <v>8</v>
      </c>
      <c r="I25" s="78">
        <v>9</v>
      </c>
      <c r="J25" s="78">
        <v>10</v>
      </c>
      <c r="K25" s="78">
        <v>11</v>
      </c>
      <c r="L25" s="78">
        <v>12</v>
      </c>
      <c r="M25" s="78">
        <v>13</v>
      </c>
      <c r="N25" s="347"/>
    </row>
    <row r="26" spans="1:14" s="21" customFormat="1" ht="12.6" thickTop="1" thickBot="1" x14ac:dyDescent="0.25">
      <c r="A26" s="68" t="s">
        <v>274</v>
      </c>
      <c r="B26" s="68" t="s">
        <v>144</v>
      </c>
      <c r="C26" s="324" t="s">
        <v>145</v>
      </c>
      <c r="D26" s="348">
        <v>0</v>
      </c>
      <c r="E26" s="348">
        <v>0</v>
      </c>
      <c r="F26" s="81">
        <v>0</v>
      </c>
      <c r="G26" s="81">
        <v>0</v>
      </c>
      <c r="H26" s="348">
        <v>0</v>
      </c>
      <c r="I26" s="348">
        <v>0</v>
      </c>
      <c r="J26" s="81">
        <v>0</v>
      </c>
      <c r="K26" s="326" t="s">
        <v>144</v>
      </c>
      <c r="L26" s="81">
        <v>0</v>
      </c>
      <c r="M26" s="327" t="s">
        <v>144</v>
      </c>
      <c r="N26" s="347"/>
    </row>
    <row r="27" spans="1:14" s="21" customFormat="1" ht="14.4" thickTop="1" thickBot="1" x14ac:dyDescent="0.25">
      <c r="A27" s="31" t="s">
        <v>275</v>
      </c>
      <c r="B27" s="31" t="s">
        <v>144</v>
      </c>
      <c r="C27" s="324" t="s">
        <v>147</v>
      </c>
      <c r="D27" s="325">
        <f>D28+D63</f>
        <v>0</v>
      </c>
      <c r="E27" s="325">
        <f t="shared" ref="E27:L27" si="0">E28+E63</f>
        <v>0</v>
      </c>
      <c r="F27" s="325">
        <f t="shared" si="0"/>
        <v>0</v>
      </c>
      <c r="G27" s="325">
        <f t="shared" si="0"/>
        <v>0</v>
      </c>
      <c r="H27" s="325">
        <f t="shared" si="0"/>
        <v>0</v>
      </c>
      <c r="I27" s="325">
        <f t="shared" si="0"/>
        <v>0</v>
      </c>
      <c r="J27" s="325">
        <f t="shared" si="0"/>
        <v>0</v>
      </c>
      <c r="K27" s="325">
        <f t="shared" si="0"/>
        <v>0</v>
      </c>
      <c r="L27" s="325">
        <f t="shared" si="0"/>
        <v>0</v>
      </c>
      <c r="M27" s="325">
        <f>M28+M63</f>
        <v>0</v>
      </c>
      <c r="N27" s="347"/>
    </row>
    <row r="28" spans="1:14" s="21" customFormat="1" ht="21.6" thickTop="1" thickBot="1" x14ac:dyDescent="0.25">
      <c r="A28" s="64" t="s">
        <v>276</v>
      </c>
      <c r="B28" s="68">
        <v>2000</v>
      </c>
      <c r="C28" s="128" t="s">
        <v>149</v>
      </c>
      <c r="D28" s="325">
        <f>D29+D34+D51+D54+D58+D62</f>
        <v>0</v>
      </c>
      <c r="E28" s="325">
        <f t="shared" ref="E28:M28" si="1">E29+E34+E51+E54+E58+E62</f>
        <v>0</v>
      </c>
      <c r="F28" s="325">
        <f t="shared" si="1"/>
        <v>0</v>
      </c>
      <c r="G28" s="325">
        <f t="shared" si="1"/>
        <v>0</v>
      </c>
      <c r="H28" s="325">
        <f t="shared" si="1"/>
        <v>0</v>
      </c>
      <c r="I28" s="325">
        <f t="shared" si="1"/>
        <v>0</v>
      </c>
      <c r="J28" s="325">
        <f t="shared" si="1"/>
        <v>0</v>
      </c>
      <c r="K28" s="325">
        <f t="shared" si="1"/>
        <v>0</v>
      </c>
      <c r="L28" s="325">
        <f t="shared" si="1"/>
        <v>0</v>
      </c>
      <c r="M28" s="325">
        <f t="shared" si="1"/>
        <v>0</v>
      </c>
      <c r="N28" s="349"/>
    </row>
    <row r="29" spans="1:14" s="21" customFormat="1" ht="11.4" thickTop="1" thickBot="1" x14ac:dyDescent="0.25">
      <c r="A29" s="138" t="s">
        <v>161</v>
      </c>
      <c r="B29" s="64">
        <v>2100</v>
      </c>
      <c r="C29" s="128" t="s">
        <v>151</v>
      </c>
      <c r="D29" s="325">
        <f>D30+D33</f>
        <v>0</v>
      </c>
      <c r="E29" s="325">
        <f t="shared" ref="E29:M29" si="2">E30+E33</f>
        <v>0</v>
      </c>
      <c r="F29" s="325">
        <f t="shared" si="2"/>
        <v>0</v>
      </c>
      <c r="G29" s="325">
        <f t="shared" si="2"/>
        <v>0</v>
      </c>
      <c r="H29" s="325">
        <f t="shared" si="2"/>
        <v>0</v>
      </c>
      <c r="I29" s="325">
        <f t="shared" si="2"/>
        <v>0</v>
      </c>
      <c r="J29" s="325">
        <f t="shared" si="2"/>
        <v>0</v>
      </c>
      <c r="K29" s="325">
        <f t="shared" si="2"/>
        <v>0</v>
      </c>
      <c r="L29" s="325">
        <f t="shared" si="2"/>
        <v>0</v>
      </c>
      <c r="M29" s="325">
        <f t="shared" si="2"/>
        <v>0</v>
      </c>
      <c r="N29" s="347"/>
    </row>
    <row r="30" spans="1:14" s="21" customFormat="1" ht="11.4" thickTop="1" thickBot="1" x14ac:dyDescent="0.25">
      <c r="A30" s="134" t="s">
        <v>163</v>
      </c>
      <c r="B30" s="135">
        <v>2110</v>
      </c>
      <c r="C30" s="216" t="s">
        <v>153</v>
      </c>
      <c r="D30" s="350">
        <f>SUM(D31:D32)</f>
        <v>0</v>
      </c>
      <c r="E30" s="350">
        <f t="shared" ref="E30:L30" si="3">SUM(E31:E32)</f>
        <v>0</v>
      </c>
      <c r="F30" s="350">
        <f t="shared" si="3"/>
        <v>0</v>
      </c>
      <c r="G30" s="350">
        <f t="shared" si="3"/>
        <v>0</v>
      </c>
      <c r="H30" s="350">
        <f t="shared" si="3"/>
        <v>0</v>
      </c>
      <c r="I30" s="350">
        <f t="shared" si="3"/>
        <v>0</v>
      </c>
      <c r="J30" s="350">
        <f t="shared" si="3"/>
        <v>0</v>
      </c>
      <c r="K30" s="350">
        <f t="shared" si="3"/>
        <v>0</v>
      </c>
      <c r="L30" s="350">
        <f t="shared" si="3"/>
        <v>0</v>
      </c>
      <c r="M30" s="350">
        <f>SUM(M31:M32)</f>
        <v>0</v>
      </c>
      <c r="N30" s="347"/>
    </row>
    <row r="31" spans="1:14" s="21" customFormat="1" ht="11.4" thickTop="1" thickBot="1" x14ac:dyDescent="0.25">
      <c r="A31" s="136" t="s">
        <v>164</v>
      </c>
      <c r="B31" s="125">
        <v>2111</v>
      </c>
      <c r="C31" s="248" t="s">
        <v>155</v>
      </c>
      <c r="D31" s="81">
        <v>0</v>
      </c>
      <c r="E31" s="81">
        <v>0</v>
      </c>
      <c r="F31" s="81">
        <v>0</v>
      </c>
      <c r="G31" s="81">
        <v>0</v>
      </c>
      <c r="H31" s="81">
        <v>0</v>
      </c>
      <c r="I31" s="325">
        <f>SUM(J31:K31)</f>
        <v>0</v>
      </c>
      <c r="J31" s="81">
        <v>0</v>
      </c>
      <c r="K31" s="81">
        <v>0</v>
      </c>
      <c r="L31" s="81">
        <v>0</v>
      </c>
      <c r="M31" s="82">
        <f>I31</f>
        <v>0</v>
      </c>
      <c r="N31" s="347"/>
    </row>
    <row r="32" spans="1:14" s="21" customFormat="1" ht="11.4" thickTop="1" thickBot="1" x14ac:dyDescent="0.25">
      <c r="A32" s="136" t="s">
        <v>165</v>
      </c>
      <c r="B32" s="125">
        <v>2112</v>
      </c>
      <c r="C32" s="248" t="s">
        <v>157</v>
      </c>
      <c r="D32" s="81">
        <v>0</v>
      </c>
      <c r="E32" s="81">
        <v>0</v>
      </c>
      <c r="F32" s="81">
        <v>0</v>
      </c>
      <c r="G32" s="81">
        <v>0</v>
      </c>
      <c r="H32" s="81">
        <v>0</v>
      </c>
      <c r="I32" s="325">
        <f>SUM(J32:K32)</f>
        <v>0</v>
      </c>
      <c r="J32" s="81">
        <v>0</v>
      </c>
      <c r="K32" s="81">
        <v>0</v>
      </c>
      <c r="L32" s="81">
        <v>0</v>
      </c>
      <c r="M32" s="82">
        <f>I32</f>
        <v>0</v>
      </c>
      <c r="N32" s="347"/>
    </row>
    <row r="33" spans="1:14" s="21" customFormat="1" ht="12" thickTop="1" thickBot="1" x14ac:dyDescent="0.3">
      <c r="A33" s="137" t="s">
        <v>277</v>
      </c>
      <c r="B33" s="135">
        <v>2120</v>
      </c>
      <c r="C33" s="216" t="s">
        <v>160</v>
      </c>
      <c r="D33" s="351">
        <v>0</v>
      </c>
      <c r="E33" s="351">
        <v>0</v>
      </c>
      <c r="F33" s="351">
        <v>0</v>
      </c>
      <c r="G33" s="351">
        <v>0</v>
      </c>
      <c r="H33" s="351">
        <v>0</v>
      </c>
      <c r="I33" s="352">
        <f>SUM(J33:K33)</f>
        <v>0</v>
      </c>
      <c r="J33" s="351">
        <v>0</v>
      </c>
      <c r="K33" s="351">
        <v>0</v>
      </c>
      <c r="L33" s="351">
        <v>0</v>
      </c>
      <c r="M33" s="350">
        <f>I33</f>
        <v>0</v>
      </c>
      <c r="N33" s="347"/>
    </row>
    <row r="34" spans="1:14" s="21" customFormat="1" ht="12" thickTop="1" thickBot="1" x14ac:dyDescent="0.3">
      <c r="A34" s="138" t="s">
        <v>167</v>
      </c>
      <c r="B34" s="64">
        <v>2200</v>
      </c>
      <c r="C34" s="128" t="s">
        <v>162</v>
      </c>
      <c r="D34" s="352">
        <f>SUM(D35:D41)+D48</f>
        <v>0</v>
      </c>
      <c r="E34" s="352">
        <f t="shared" ref="E34:M34" si="4">SUM(E35:E41)+E48</f>
        <v>0</v>
      </c>
      <c r="F34" s="352">
        <f t="shared" si="4"/>
        <v>0</v>
      </c>
      <c r="G34" s="352">
        <f t="shared" si="4"/>
        <v>0</v>
      </c>
      <c r="H34" s="352">
        <f t="shared" si="4"/>
        <v>0</v>
      </c>
      <c r="I34" s="352">
        <f t="shared" si="4"/>
        <v>0</v>
      </c>
      <c r="J34" s="352">
        <f t="shared" si="4"/>
        <v>0</v>
      </c>
      <c r="K34" s="352">
        <f t="shared" si="4"/>
        <v>0</v>
      </c>
      <c r="L34" s="352">
        <f t="shared" si="4"/>
        <v>0</v>
      </c>
      <c r="M34" s="352">
        <f t="shared" si="4"/>
        <v>0</v>
      </c>
      <c r="N34" s="349"/>
    </row>
    <row r="35" spans="1:14" s="21" customFormat="1" ht="12" thickTop="1" thickBot="1" x14ac:dyDescent="0.3">
      <c r="A35" s="134" t="s">
        <v>168</v>
      </c>
      <c r="B35" s="135">
        <v>2210</v>
      </c>
      <c r="C35" s="135">
        <v>100</v>
      </c>
      <c r="D35" s="351">
        <v>0</v>
      </c>
      <c r="E35" s="351">
        <v>0</v>
      </c>
      <c r="F35" s="351">
        <v>0</v>
      </c>
      <c r="G35" s="351">
        <v>0</v>
      </c>
      <c r="H35" s="351">
        <v>0</v>
      </c>
      <c r="I35" s="352">
        <f t="shared" ref="I35:I40" si="5">SUM(J35:K35)</f>
        <v>0</v>
      </c>
      <c r="J35" s="351">
        <v>0</v>
      </c>
      <c r="K35" s="351">
        <v>0</v>
      </c>
      <c r="L35" s="351">
        <v>0</v>
      </c>
      <c r="M35" s="350">
        <f t="shared" ref="M35:M40" si="6">I35</f>
        <v>0</v>
      </c>
      <c r="N35" s="347"/>
    </row>
    <row r="36" spans="1:14" s="21" customFormat="1" ht="12" thickTop="1" thickBot="1" x14ac:dyDescent="0.3">
      <c r="A36" s="134" t="s">
        <v>169</v>
      </c>
      <c r="B36" s="135">
        <v>2220</v>
      </c>
      <c r="C36" s="135">
        <v>110</v>
      </c>
      <c r="D36" s="351">
        <v>0</v>
      </c>
      <c r="E36" s="351">
        <v>0</v>
      </c>
      <c r="F36" s="351">
        <v>0</v>
      </c>
      <c r="G36" s="351">
        <v>0</v>
      </c>
      <c r="H36" s="351">
        <v>0</v>
      </c>
      <c r="I36" s="352">
        <f t="shared" si="5"/>
        <v>0</v>
      </c>
      <c r="J36" s="351">
        <v>0</v>
      </c>
      <c r="K36" s="351">
        <v>0</v>
      </c>
      <c r="L36" s="351">
        <v>0</v>
      </c>
      <c r="M36" s="350">
        <f t="shared" si="6"/>
        <v>0</v>
      </c>
      <c r="N36" s="347"/>
    </row>
    <row r="37" spans="1:14" s="21" customFormat="1" ht="12" thickTop="1" thickBot="1" x14ac:dyDescent="0.3">
      <c r="A37" s="134" t="s">
        <v>170</v>
      </c>
      <c r="B37" s="135">
        <v>2230</v>
      </c>
      <c r="C37" s="135">
        <v>120</v>
      </c>
      <c r="D37" s="351">
        <v>0</v>
      </c>
      <c r="E37" s="351">
        <v>0</v>
      </c>
      <c r="F37" s="351">
        <v>0</v>
      </c>
      <c r="G37" s="351">
        <v>0</v>
      </c>
      <c r="H37" s="351">
        <v>0</v>
      </c>
      <c r="I37" s="352">
        <f t="shared" si="5"/>
        <v>0</v>
      </c>
      <c r="J37" s="351">
        <v>0</v>
      </c>
      <c r="K37" s="351">
        <v>0</v>
      </c>
      <c r="L37" s="351">
        <v>0</v>
      </c>
      <c r="M37" s="350">
        <f t="shared" si="6"/>
        <v>0</v>
      </c>
      <c r="N37" s="347"/>
    </row>
    <row r="38" spans="1:14" s="21" customFormat="1" ht="12" thickTop="1" thickBot="1" x14ac:dyDescent="0.3">
      <c r="A38" s="134" t="s">
        <v>171</v>
      </c>
      <c r="B38" s="135">
        <v>2240</v>
      </c>
      <c r="C38" s="135">
        <v>130</v>
      </c>
      <c r="D38" s="351">
        <v>0</v>
      </c>
      <c r="E38" s="351">
        <v>0</v>
      </c>
      <c r="F38" s="351">
        <v>0</v>
      </c>
      <c r="G38" s="351">
        <v>0</v>
      </c>
      <c r="H38" s="351">
        <v>0</v>
      </c>
      <c r="I38" s="352">
        <f t="shared" si="5"/>
        <v>0</v>
      </c>
      <c r="J38" s="351">
        <v>0</v>
      </c>
      <c r="K38" s="351">
        <v>0</v>
      </c>
      <c r="L38" s="351">
        <v>0</v>
      </c>
      <c r="M38" s="350">
        <f t="shared" si="6"/>
        <v>0</v>
      </c>
      <c r="N38" s="347"/>
    </row>
    <row r="39" spans="1:14" s="21" customFormat="1" ht="12" customHeight="1" thickTop="1" thickBot="1" x14ac:dyDescent="0.3">
      <c r="A39" s="134" t="s">
        <v>172</v>
      </c>
      <c r="B39" s="135">
        <v>2250</v>
      </c>
      <c r="C39" s="135">
        <v>140</v>
      </c>
      <c r="D39" s="351">
        <v>0</v>
      </c>
      <c r="E39" s="351">
        <v>0</v>
      </c>
      <c r="F39" s="351">
        <v>0</v>
      </c>
      <c r="G39" s="351">
        <v>0</v>
      </c>
      <c r="H39" s="351">
        <v>0</v>
      </c>
      <c r="I39" s="352">
        <f t="shared" si="5"/>
        <v>0</v>
      </c>
      <c r="J39" s="351">
        <v>0</v>
      </c>
      <c r="K39" s="351">
        <v>0</v>
      </c>
      <c r="L39" s="351">
        <v>0</v>
      </c>
      <c r="M39" s="350">
        <f t="shared" si="6"/>
        <v>0</v>
      </c>
      <c r="N39" s="349"/>
    </row>
    <row r="40" spans="1:14" s="21" customFormat="1" ht="12" thickTop="1" thickBot="1" x14ac:dyDescent="0.3">
      <c r="A40" s="137" t="s">
        <v>173</v>
      </c>
      <c r="B40" s="135">
        <v>2260</v>
      </c>
      <c r="C40" s="135">
        <v>150</v>
      </c>
      <c r="D40" s="351">
        <v>0</v>
      </c>
      <c r="E40" s="351">
        <v>0</v>
      </c>
      <c r="F40" s="351">
        <v>0</v>
      </c>
      <c r="G40" s="351">
        <v>0</v>
      </c>
      <c r="H40" s="351">
        <v>0</v>
      </c>
      <c r="I40" s="352">
        <f t="shared" si="5"/>
        <v>0</v>
      </c>
      <c r="J40" s="351">
        <v>0</v>
      </c>
      <c r="K40" s="351">
        <v>0</v>
      </c>
      <c r="L40" s="351">
        <v>0</v>
      </c>
      <c r="M40" s="350">
        <f t="shared" si="6"/>
        <v>0</v>
      </c>
    </row>
    <row r="41" spans="1:14" s="21" customFormat="1" ht="11.4" thickTop="1" thickBot="1" x14ac:dyDescent="0.25">
      <c r="A41" s="137" t="s">
        <v>278</v>
      </c>
      <c r="B41" s="135">
        <v>2270</v>
      </c>
      <c r="C41" s="135">
        <v>160</v>
      </c>
      <c r="D41" s="350">
        <f>SUM(D42:D47)</f>
        <v>0</v>
      </c>
      <c r="E41" s="350">
        <f t="shared" ref="E41:M41" si="7">SUM(E42:E47)</f>
        <v>0</v>
      </c>
      <c r="F41" s="350">
        <f t="shared" si="7"/>
        <v>0</v>
      </c>
      <c r="G41" s="350">
        <f t="shared" si="7"/>
        <v>0</v>
      </c>
      <c r="H41" s="350">
        <f t="shared" si="7"/>
        <v>0</v>
      </c>
      <c r="I41" s="350">
        <f t="shared" si="7"/>
        <v>0</v>
      </c>
      <c r="J41" s="350">
        <f t="shared" si="7"/>
        <v>0</v>
      </c>
      <c r="K41" s="350">
        <f t="shared" si="7"/>
        <v>0</v>
      </c>
      <c r="L41" s="350">
        <f t="shared" si="7"/>
        <v>0</v>
      </c>
      <c r="M41" s="350">
        <f t="shared" si="7"/>
        <v>0</v>
      </c>
    </row>
    <row r="42" spans="1:14" s="21" customFormat="1" ht="11.4" thickTop="1" thickBot="1" x14ac:dyDescent="0.25">
      <c r="A42" s="136" t="s">
        <v>175</v>
      </c>
      <c r="B42" s="125">
        <v>2271</v>
      </c>
      <c r="C42" s="125">
        <v>170</v>
      </c>
      <c r="D42" s="81">
        <v>0</v>
      </c>
      <c r="E42" s="81">
        <v>0</v>
      </c>
      <c r="F42" s="81">
        <v>0</v>
      </c>
      <c r="G42" s="81">
        <v>0</v>
      </c>
      <c r="H42" s="81">
        <v>0</v>
      </c>
      <c r="I42" s="82">
        <f t="shared" ref="I42:I47" si="8">SUM(J42:K42)</f>
        <v>0</v>
      </c>
      <c r="J42" s="81">
        <v>0</v>
      </c>
      <c r="K42" s="81">
        <v>0</v>
      </c>
      <c r="L42" s="81">
        <v>0</v>
      </c>
      <c r="M42" s="82">
        <f t="shared" ref="M42:M47" si="9">I42</f>
        <v>0</v>
      </c>
    </row>
    <row r="43" spans="1:14" s="21" customFormat="1" ht="11.4" thickTop="1" thickBot="1" x14ac:dyDescent="0.25">
      <c r="A43" s="136" t="s">
        <v>176</v>
      </c>
      <c r="B43" s="125">
        <v>2272</v>
      </c>
      <c r="C43" s="125">
        <v>180</v>
      </c>
      <c r="D43" s="81">
        <v>0</v>
      </c>
      <c r="E43" s="81">
        <v>0</v>
      </c>
      <c r="F43" s="81">
        <v>0</v>
      </c>
      <c r="G43" s="81">
        <v>0</v>
      </c>
      <c r="H43" s="81">
        <v>0</v>
      </c>
      <c r="I43" s="82">
        <f t="shared" si="8"/>
        <v>0</v>
      </c>
      <c r="J43" s="81">
        <v>0</v>
      </c>
      <c r="K43" s="81">
        <v>0</v>
      </c>
      <c r="L43" s="81">
        <v>0</v>
      </c>
      <c r="M43" s="82">
        <f t="shared" si="9"/>
        <v>0</v>
      </c>
    </row>
    <row r="44" spans="1:14" s="21" customFormat="1" ht="11.4" thickTop="1" thickBot="1" x14ac:dyDescent="0.25">
      <c r="A44" s="136" t="s">
        <v>177</v>
      </c>
      <c r="B44" s="125">
        <v>2273</v>
      </c>
      <c r="C44" s="125">
        <v>190</v>
      </c>
      <c r="D44" s="81">
        <v>0</v>
      </c>
      <c r="E44" s="81">
        <v>0</v>
      </c>
      <c r="F44" s="81">
        <v>0</v>
      </c>
      <c r="G44" s="81">
        <v>0</v>
      </c>
      <c r="H44" s="81">
        <v>0</v>
      </c>
      <c r="I44" s="82">
        <f t="shared" si="8"/>
        <v>0</v>
      </c>
      <c r="J44" s="81">
        <v>0</v>
      </c>
      <c r="K44" s="81">
        <v>0</v>
      </c>
      <c r="L44" s="81">
        <v>0</v>
      </c>
      <c r="M44" s="82">
        <f t="shared" si="9"/>
        <v>0</v>
      </c>
    </row>
    <row r="45" spans="1:14" s="21" customFormat="1" ht="11.4" thickTop="1" thickBot="1" x14ac:dyDescent="0.25">
      <c r="A45" s="136" t="s">
        <v>178</v>
      </c>
      <c r="B45" s="125">
        <v>2274</v>
      </c>
      <c r="C45" s="125">
        <v>200</v>
      </c>
      <c r="D45" s="81">
        <v>0</v>
      </c>
      <c r="E45" s="81">
        <v>0</v>
      </c>
      <c r="F45" s="81">
        <v>0</v>
      </c>
      <c r="G45" s="81">
        <v>0</v>
      </c>
      <c r="H45" s="81">
        <v>0</v>
      </c>
      <c r="I45" s="82">
        <f t="shared" si="8"/>
        <v>0</v>
      </c>
      <c r="J45" s="81">
        <v>0</v>
      </c>
      <c r="K45" s="81">
        <v>0</v>
      </c>
      <c r="L45" s="81">
        <v>0</v>
      </c>
      <c r="M45" s="82">
        <f t="shared" si="9"/>
        <v>0</v>
      </c>
    </row>
    <row r="46" spans="1:14" s="21" customFormat="1" ht="11.4" thickTop="1" thickBot="1" x14ac:dyDescent="0.25">
      <c r="A46" s="136" t="s">
        <v>179</v>
      </c>
      <c r="B46" s="125">
        <v>2275</v>
      </c>
      <c r="C46" s="125">
        <v>210</v>
      </c>
      <c r="D46" s="81">
        <v>0</v>
      </c>
      <c r="E46" s="81">
        <v>0</v>
      </c>
      <c r="F46" s="81">
        <v>0</v>
      </c>
      <c r="G46" s="81">
        <v>0</v>
      </c>
      <c r="H46" s="81">
        <v>0</v>
      </c>
      <c r="I46" s="82">
        <f t="shared" si="8"/>
        <v>0</v>
      </c>
      <c r="J46" s="81">
        <v>0</v>
      </c>
      <c r="K46" s="81">
        <v>0</v>
      </c>
      <c r="L46" s="81">
        <v>0</v>
      </c>
      <c r="M46" s="82">
        <f t="shared" si="9"/>
        <v>0</v>
      </c>
    </row>
    <row r="47" spans="1:14" s="21" customFormat="1" ht="11.4" thickTop="1" thickBot="1" x14ac:dyDescent="0.25">
      <c r="A47" s="136" t="s">
        <v>180</v>
      </c>
      <c r="B47" s="125">
        <v>2276</v>
      </c>
      <c r="C47" s="125">
        <v>220</v>
      </c>
      <c r="D47" s="81">
        <v>0</v>
      </c>
      <c r="E47" s="81">
        <v>0</v>
      </c>
      <c r="F47" s="81">
        <v>0</v>
      </c>
      <c r="G47" s="81">
        <v>0</v>
      </c>
      <c r="H47" s="81">
        <v>0</v>
      </c>
      <c r="I47" s="82">
        <f t="shared" si="8"/>
        <v>0</v>
      </c>
      <c r="J47" s="81">
        <v>0</v>
      </c>
      <c r="K47" s="81">
        <v>0</v>
      </c>
      <c r="L47" s="81">
        <v>0</v>
      </c>
      <c r="M47" s="82">
        <f t="shared" si="9"/>
        <v>0</v>
      </c>
    </row>
    <row r="48" spans="1:14" s="21" customFormat="1" ht="13.5" customHeight="1" thickTop="1" thickBot="1" x14ac:dyDescent="0.25">
      <c r="A48" s="137" t="s">
        <v>181</v>
      </c>
      <c r="B48" s="135">
        <v>2280</v>
      </c>
      <c r="C48" s="135">
        <v>230</v>
      </c>
      <c r="D48" s="350">
        <f>SUM(D49:D50)</f>
        <v>0</v>
      </c>
      <c r="E48" s="350">
        <f t="shared" ref="E48:M48" si="10">SUM(E49:E50)</f>
        <v>0</v>
      </c>
      <c r="F48" s="350">
        <f t="shared" si="10"/>
        <v>0</v>
      </c>
      <c r="G48" s="350">
        <f t="shared" si="10"/>
        <v>0</v>
      </c>
      <c r="H48" s="350">
        <f t="shared" si="10"/>
        <v>0</v>
      </c>
      <c r="I48" s="350">
        <f t="shared" si="10"/>
        <v>0</v>
      </c>
      <c r="J48" s="350">
        <f t="shared" si="10"/>
        <v>0</v>
      </c>
      <c r="K48" s="350">
        <f t="shared" si="10"/>
        <v>0</v>
      </c>
      <c r="L48" s="350">
        <f t="shared" si="10"/>
        <v>0</v>
      </c>
      <c r="M48" s="350">
        <f t="shared" si="10"/>
        <v>0</v>
      </c>
    </row>
    <row r="49" spans="1:14" s="21" customFormat="1" ht="13.5" customHeight="1" thickTop="1" thickBot="1" x14ac:dyDescent="0.25">
      <c r="A49" s="139" t="s">
        <v>182</v>
      </c>
      <c r="B49" s="125">
        <v>2281</v>
      </c>
      <c r="C49" s="125">
        <v>240</v>
      </c>
      <c r="D49" s="81">
        <v>0</v>
      </c>
      <c r="E49" s="81">
        <v>0</v>
      </c>
      <c r="F49" s="81">
        <v>0</v>
      </c>
      <c r="G49" s="81">
        <v>0</v>
      </c>
      <c r="H49" s="81">
        <v>0</v>
      </c>
      <c r="I49" s="82">
        <f>SUM(J49:K49)</f>
        <v>0</v>
      </c>
      <c r="J49" s="81">
        <v>0</v>
      </c>
      <c r="K49" s="81">
        <v>0</v>
      </c>
      <c r="L49" s="81">
        <v>0</v>
      </c>
      <c r="M49" s="81">
        <f>I49</f>
        <v>0</v>
      </c>
    </row>
    <row r="50" spans="1:14" s="21" customFormat="1" ht="13.5" customHeight="1" thickTop="1" thickBot="1" x14ac:dyDescent="0.25">
      <c r="A50" s="139" t="s">
        <v>183</v>
      </c>
      <c r="B50" s="125">
        <v>2282</v>
      </c>
      <c r="C50" s="125">
        <v>250</v>
      </c>
      <c r="D50" s="81">
        <v>0</v>
      </c>
      <c r="E50" s="81">
        <v>0</v>
      </c>
      <c r="F50" s="81">
        <v>0</v>
      </c>
      <c r="G50" s="81">
        <v>0</v>
      </c>
      <c r="H50" s="81">
        <v>0</v>
      </c>
      <c r="I50" s="82">
        <f>SUM(J50:K50)</f>
        <v>0</v>
      </c>
      <c r="J50" s="81">
        <v>0</v>
      </c>
      <c r="K50" s="81">
        <v>0</v>
      </c>
      <c r="L50" s="81">
        <v>0</v>
      </c>
      <c r="M50" s="81">
        <f>I50</f>
        <v>0</v>
      </c>
    </row>
    <row r="51" spans="1:14" s="21" customFormat="1" ht="11.4" thickTop="1" thickBot="1" x14ac:dyDescent="0.25">
      <c r="A51" s="133" t="s">
        <v>279</v>
      </c>
      <c r="B51" s="64">
        <v>2400</v>
      </c>
      <c r="C51" s="64">
        <v>260</v>
      </c>
      <c r="D51" s="325">
        <f>SUM(D52:D53)</f>
        <v>0</v>
      </c>
      <c r="E51" s="325">
        <f t="shared" ref="E51:M51" si="11">SUM(E52:E53)</f>
        <v>0</v>
      </c>
      <c r="F51" s="325">
        <f t="shared" si="11"/>
        <v>0</v>
      </c>
      <c r="G51" s="325">
        <f t="shared" si="11"/>
        <v>0</v>
      </c>
      <c r="H51" s="325">
        <f t="shared" si="11"/>
        <v>0</v>
      </c>
      <c r="I51" s="325">
        <f t="shared" si="11"/>
        <v>0</v>
      </c>
      <c r="J51" s="325">
        <f t="shared" si="11"/>
        <v>0</v>
      </c>
      <c r="K51" s="325">
        <f t="shared" si="11"/>
        <v>0</v>
      </c>
      <c r="L51" s="325">
        <f t="shared" si="11"/>
        <v>0</v>
      </c>
      <c r="M51" s="325">
        <f t="shared" si="11"/>
        <v>0</v>
      </c>
    </row>
    <row r="52" spans="1:14" s="21" customFormat="1" ht="12" thickTop="1" thickBot="1" x14ac:dyDescent="0.3">
      <c r="A52" s="134" t="s">
        <v>185</v>
      </c>
      <c r="B52" s="135">
        <v>2410</v>
      </c>
      <c r="C52" s="135">
        <v>270</v>
      </c>
      <c r="D52" s="351">
        <v>0</v>
      </c>
      <c r="E52" s="351">
        <v>0</v>
      </c>
      <c r="F52" s="351">
        <v>0</v>
      </c>
      <c r="G52" s="351">
        <v>0</v>
      </c>
      <c r="H52" s="351">
        <v>0</v>
      </c>
      <c r="I52" s="352">
        <f>SUM(J52:K52)</f>
        <v>0</v>
      </c>
      <c r="J52" s="351">
        <v>0</v>
      </c>
      <c r="K52" s="351">
        <v>0</v>
      </c>
      <c r="L52" s="351">
        <v>0</v>
      </c>
      <c r="M52" s="350">
        <f>I52</f>
        <v>0</v>
      </c>
    </row>
    <row r="53" spans="1:14" s="21" customFormat="1" ht="12" thickTop="1" thickBot="1" x14ac:dyDescent="0.3">
      <c r="A53" s="134" t="s">
        <v>186</v>
      </c>
      <c r="B53" s="135">
        <v>2420</v>
      </c>
      <c r="C53" s="135">
        <v>280</v>
      </c>
      <c r="D53" s="353">
        <v>0</v>
      </c>
      <c r="E53" s="353">
        <v>0</v>
      </c>
      <c r="F53" s="353">
        <v>0</v>
      </c>
      <c r="G53" s="353">
        <v>0</v>
      </c>
      <c r="H53" s="353">
        <v>0</v>
      </c>
      <c r="I53" s="352">
        <f>SUM(J53:K53)</f>
        <v>0</v>
      </c>
      <c r="J53" s="353">
        <v>0</v>
      </c>
      <c r="K53" s="353">
        <v>0</v>
      </c>
      <c r="L53" s="353">
        <v>0</v>
      </c>
      <c r="M53" s="350">
        <f>I53</f>
        <v>0</v>
      </c>
    </row>
    <row r="54" spans="1:14" s="21" customFormat="1" ht="11.4" thickTop="1" thickBot="1" x14ac:dyDescent="0.25">
      <c r="A54" s="133" t="s">
        <v>187</v>
      </c>
      <c r="B54" s="64">
        <v>2600</v>
      </c>
      <c r="C54" s="64">
        <v>290</v>
      </c>
      <c r="D54" s="325">
        <f>SUM(D55:D57)</f>
        <v>0</v>
      </c>
      <c r="E54" s="325">
        <f t="shared" ref="E54:M54" si="12">SUM(E55:E57)</f>
        <v>0</v>
      </c>
      <c r="F54" s="325">
        <f t="shared" si="12"/>
        <v>0</v>
      </c>
      <c r="G54" s="325">
        <f t="shared" si="12"/>
        <v>0</v>
      </c>
      <c r="H54" s="325">
        <f t="shared" si="12"/>
        <v>0</v>
      </c>
      <c r="I54" s="325">
        <f t="shared" si="12"/>
        <v>0</v>
      </c>
      <c r="J54" s="325">
        <f t="shared" si="12"/>
        <v>0</v>
      </c>
      <c r="K54" s="325">
        <f t="shared" si="12"/>
        <v>0</v>
      </c>
      <c r="L54" s="325">
        <f t="shared" si="12"/>
        <v>0</v>
      </c>
      <c r="M54" s="325">
        <f t="shared" si="12"/>
        <v>0</v>
      </c>
    </row>
    <row r="55" spans="1:14" s="21" customFormat="1" ht="12" thickTop="1" thickBot="1" x14ac:dyDescent="0.3">
      <c r="A55" s="137" t="s">
        <v>188</v>
      </c>
      <c r="B55" s="135">
        <v>2610</v>
      </c>
      <c r="C55" s="135">
        <v>300</v>
      </c>
      <c r="D55" s="351">
        <v>0</v>
      </c>
      <c r="E55" s="351">
        <v>0</v>
      </c>
      <c r="F55" s="351">
        <v>0</v>
      </c>
      <c r="G55" s="351">
        <v>0</v>
      </c>
      <c r="H55" s="351">
        <v>0</v>
      </c>
      <c r="I55" s="352">
        <f>SUM(J55:K55)</f>
        <v>0</v>
      </c>
      <c r="J55" s="351">
        <v>0</v>
      </c>
      <c r="K55" s="351">
        <v>0</v>
      </c>
      <c r="L55" s="351">
        <v>0</v>
      </c>
      <c r="M55" s="350">
        <f>I55</f>
        <v>0</v>
      </c>
    </row>
    <row r="56" spans="1:14" s="21" customFormat="1" ht="12" thickTop="1" thickBot="1" x14ac:dyDescent="0.3">
      <c r="A56" s="137" t="s">
        <v>189</v>
      </c>
      <c r="B56" s="135">
        <v>2620</v>
      </c>
      <c r="C56" s="135">
        <v>310</v>
      </c>
      <c r="D56" s="351">
        <v>0</v>
      </c>
      <c r="E56" s="351">
        <v>0</v>
      </c>
      <c r="F56" s="351">
        <v>0</v>
      </c>
      <c r="G56" s="351">
        <v>0</v>
      </c>
      <c r="H56" s="351">
        <v>0</v>
      </c>
      <c r="I56" s="352">
        <f>SUM(J56:K56)</f>
        <v>0</v>
      </c>
      <c r="J56" s="351">
        <v>0</v>
      </c>
      <c r="K56" s="351">
        <v>0</v>
      </c>
      <c r="L56" s="351">
        <v>0</v>
      </c>
      <c r="M56" s="350">
        <f>I56</f>
        <v>0</v>
      </c>
    </row>
    <row r="57" spans="1:14" s="21" customFormat="1" ht="12" thickTop="1" thickBot="1" x14ac:dyDescent="0.3">
      <c r="A57" s="134" t="s">
        <v>190</v>
      </c>
      <c r="B57" s="135">
        <v>2630</v>
      </c>
      <c r="C57" s="135">
        <v>320</v>
      </c>
      <c r="D57" s="351">
        <v>0</v>
      </c>
      <c r="E57" s="351">
        <v>0</v>
      </c>
      <c r="F57" s="351">
        <v>0</v>
      </c>
      <c r="G57" s="351">
        <v>0</v>
      </c>
      <c r="H57" s="351">
        <v>0</v>
      </c>
      <c r="I57" s="352">
        <f>SUM(J57:K57)</f>
        <v>0</v>
      </c>
      <c r="J57" s="351">
        <v>0</v>
      </c>
      <c r="K57" s="351">
        <v>0</v>
      </c>
      <c r="L57" s="351">
        <v>0</v>
      </c>
      <c r="M57" s="350">
        <f>I57</f>
        <v>0</v>
      </c>
    </row>
    <row r="58" spans="1:14" s="21" customFormat="1" ht="11.4" thickTop="1" thickBot="1" x14ac:dyDescent="0.25">
      <c r="A58" s="138" t="s">
        <v>191</v>
      </c>
      <c r="B58" s="64">
        <v>2700</v>
      </c>
      <c r="C58" s="64">
        <v>330</v>
      </c>
      <c r="D58" s="325">
        <f>SUM(D59:D61)</f>
        <v>0</v>
      </c>
      <c r="E58" s="325">
        <f t="shared" ref="E58:M58" si="13">SUM(E59:E61)</f>
        <v>0</v>
      </c>
      <c r="F58" s="325">
        <f t="shared" si="13"/>
        <v>0</v>
      </c>
      <c r="G58" s="325">
        <f t="shared" si="13"/>
        <v>0</v>
      </c>
      <c r="H58" s="325">
        <f t="shared" si="13"/>
        <v>0</v>
      </c>
      <c r="I58" s="325">
        <f t="shared" si="13"/>
        <v>0</v>
      </c>
      <c r="J58" s="325">
        <f t="shared" si="13"/>
        <v>0</v>
      </c>
      <c r="K58" s="325">
        <f t="shared" si="13"/>
        <v>0</v>
      </c>
      <c r="L58" s="325">
        <f t="shared" si="13"/>
        <v>0</v>
      </c>
      <c r="M58" s="325">
        <f t="shared" si="13"/>
        <v>0</v>
      </c>
    </row>
    <row r="59" spans="1:14" s="21" customFormat="1" ht="12" thickTop="1" thickBot="1" x14ac:dyDescent="0.3">
      <c r="A59" s="137" t="s">
        <v>192</v>
      </c>
      <c r="B59" s="135">
        <v>2710</v>
      </c>
      <c r="C59" s="135">
        <v>340</v>
      </c>
      <c r="D59" s="351">
        <v>0</v>
      </c>
      <c r="E59" s="351">
        <v>0</v>
      </c>
      <c r="F59" s="351">
        <v>0</v>
      </c>
      <c r="G59" s="351">
        <v>0</v>
      </c>
      <c r="H59" s="351">
        <v>0</v>
      </c>
      <c r="I59" s="352">
        <f>SUM(J59:K59)</f>
        <v>0</v>
      </c>
      <c r="J59" s="351">
        <v>0</v>
      </c>
      <c r="K59" s="351">
        <v>0</v>
      </c>
      <c r="L59" s="351">
        <v>0</v>
      </c>
      <c r="M59" s="350">
        <f>I59</f>
        <v>0</v>
      </c>
      <c r="N59" s="354"/>
    </row>
    <row r="60" spans="1:14" s="21" customFormat="1" ht="12" thickTop="1" thickBot="1" x14ac:dyDescent="0.3">
      <c r="A60" s="137" t="s">
        <v>193</v>
      </c>
      <c r="B60" s="135">
        <v>2720</v>
      </c>
      <c r="C60" s="135">
        <v>350</v>
      </c>
      <c r="D60" s="351">
        <v>0</v>
      </c>
      <c r="E60" s="351">
        <v>0</v>
      </c>
      <c r="F60" s="351">
        <v>0</v>
      </c>
      <c r="G60" s="351">
        <v>0</v>
      </c>
      <c r="H60" s="351">
        <v>0</v>
      </c>
      <c r="I60" s="352">
        <f>SUM(J60:K60)</f>
        <v>0</v>
      </c>
      <c r="J60" s="351">
        <v>0</v>
      </c>
      <c r="K60" s="351">
        <v>0</v>
      </c>
      <c r="L60" s="351">
        <v>0</v>
      </c>
      <c r="M60" s="350">
        <f>I60</f>
        <v>0</v>
      </c>
    </row>
    <row r="61" spans="1:14" s="21" customFormat="1" ht="12" thickTop="1" thickBot="1" x14ac:dyDescent="0.3">
      <c r="A61" s="137" t="s">
        <v>194</v>
      </c>
      <c r="B61" s="135">
        <v>2730</v>
      </c>
      <c r="C61" s="135">
        <v>360</v>
      </c>
      <c r="D61" s="351">
        <v>0</v>
      </c>
      <c r="E61" s="351">
        <v>0</v>
      </c>
      <c r="F61" s="351">
        <v>0</v>
      </c>
      <c r="G61" s="351">
        <v>0</v>
      </c>
      <c r="H61" s="351">
        <v>0</v>
      </c>
      <c r="I61" s="352">
        <f>SUM(J61:K61)</f>
        <v>0</v>
      </c>
      <c r="J61" s="351">
        <v>0</v>
      </c>
      <c r="K61" s="351">
        <v>0</v>
      </c>
      <c r="L61" s="351">
        <v>0</v>
      </c>
      <c r="M61" s="350">
        <f>I61</f>
        <v>0</v>
      </c>
      <c r="N61" s="114"/>
    </row>
    <row r="62" spans="1:14" s="21" customFormat="1" ht="11.4" thickTop="1" thickBot="1" x14ac:dyDescent="0.25">
      <c r="A62" s="138" t="s">
        <v>195</v>
      </c>
      <c r="B62" s="64">
        <v>2800</v>
      </c>
      <c r="C62" s="64">
        <v>370</v>
      </c>
      <c r="D62" s="351">
        <v>0</v>
      </c>
      <c r="E62" s="351">
        <v>0</v>
      </c>
      <c r="F62" s="351">
        <v>0</v>
      </c>
      <c r="G62" s="351">
        <v>0</v>
      </c>
      <c r="H62" s="351">
        <v>0</v>
      </c>
      <c r="I62" s="325">
        <f>SUM(J62:K62)</f>
        <v>0</v>
      </c>
      <c r="J62" s="348">
        <v>0</v>
      </c>
      <c r="K62" s="348">
        <v>0</v>
      </c>
      <c r="L62" s="348">
        <v>0</v>
      </c>
      <c r="M62" s="325">
        <f>I62</f>
        <v>0</v>
      </c>
    </row>
    <row r="63" spans="1:14" s="21" customFormat="1" ht="12.6" thickTop="1" thickBot="1" x14ac:dyDescent="0.25">
      <c r="A63" s="68" t="s">
        <v>280</v>
      </c>
      <c r="B63" s="68">
        <v>3000</v>
      </c>
      <c r="C63" s="68">
        <v>380</v>
      </c>
      <c r="D63" s="350">
        <f>D64+D78</f>
        <v>0</v>
      </c>
      <c r="E63" s="350">
        <f t="shared" ref="E63:M63" si="14">E64+E78</f>
        <v>0</v>
      </c>
      <c r="F63" s="350">
        <f t="shared" si="14"/>
        <v>0</v>
      </c>
      <c r="G63" s="350">
        <f t="shared" si="14"/>
        <v>0</v>
      </c>
      <c r="H63" s="350">
        <f t="shared" si="14"/>
        <v>0</v>
      </c>
      <c r="I63" s="350">
        <f t="shared" si="14"/>
        <v>0</v>
      </c>
      <c r="J63" s="350">
        <f t="shared" si="14"/>
        <v>0</v>
      </c>
      <c r="K63" s="350">
        <f t="shared" si="14"/>
        <v>0</v>
      </c>
      <c r="L63" s="350">
        <f t="shared" si="14"/>
        <v>0</v>
      </c>
      <c r="M63" s="350">
        <f t="shared" si="14"/>
        <v>0</v>
      </c>
    </row>
    <row r="64" spans="1:14" s="21" customFormat="1" ht="11.25" customHeight="1" thickTop="1" thickBot="1" x14ac:dyDescent="0.25">
      <c r="A64" s="133" t="s">
        <v>281</v>
      </c>
      <c r="B64" s="64">
        <v>3100</v>
      </c>
      <c r="C64" s="64">
        <v>390</v>
      </c>
      <c r="D64" s="350">
        <f>D65+D66+D69+D72+D76+D77</f>
        <v>0</v>
      </c>
      <c r="E64" s="350">
        <f t="shared" ref="E64:M64" si="15">E65+E66+E69+E72+E76+E77</f>
        <v>0</v>
      </c>
      <c r="F64" s="350">
        <f t="shared" si="15"/>
        <v>0</v>
      </c>
      <c r="G64" s="350">
        <f t="shared" si="15"/>
        <v>0</v>
      </c>
      <c r="H64" s="350">
        <f t="shared" si="15"/>
        <v>0</v>
      </c>
      <c r="I64" s="350">
        <f t="shared" si="15"/>
        <v>0</v>
      </c>
      <c r="J64" s="350">
        <f t="shared" si="15"/>
        <v>0</v>
      </c>
      <c r="K64" s="350">
        <f t="shared" si="15"/>
        <v>0</v>
      </c>
      <c r="L64" s="350">
        <f t="shared" si="15"/>
        <v>0</v>
      </c>
      <c r="M64" s="350">
        <f t="shared" si="15"/>
        <v>0</v>
      </c>
    </row>
    <row r="65" spans="1:13" s="21" customFormat="1" ht="11.4" thickTop="1" thickBot="1" x14ac:dyDescent="0.25">
      <c r="A65" s="137" t="s">
        <v>198</v>
      </c>
      <c r="B65" s="135">
        <v>3110</v>
      </c>
      <c r="C65" s="135">
        <v>400</v>
      </c>
      <c r="D65" s="351">
        <v>0</v>
      </c>
      <c r="E65" s="351">
        <v>0</v>
      </c>
      <c r="F65" s="351">
        <v>0</v>
      </c>
      <c r="G65" s="351">
        <v>0</v>
      </c>
      <c r="H65" s="351">
        <v>0</v>
      </c>
      <c r="I65" s="325">
        <f>SUM(J65:K65)</f>
        <v>0</v>
      </c>
      <c r="J65" s="351">
        <v>0</v>
      </c>
      <c r="K65" s="351">
        <v>0</v>
      </c>
      <c r="L65" s="351">
        <v>0</v>
      </c>
      <c r="M65" s="325">
        <f>I65</f>
        <v>0</v>
      </c>
    </row>
    <row r="66" spans="1:13" s="21" customFormat="1" ht="11.4" thickTop="1" thickBot="1" x14ac:dyDescent="0.25">
      <c r="A66" s="134" t="s">
        <v>199</v>
      </c>
      <c r="B66" s="135">
        <v>3120</v>
      </c>
      <c r="C66" s="135">
        <v>410</v>
      </c>
      <c r="D66" s="350">
        <f>SUM(D67:D68)</f>
        <v>0</v>
      </c>
      <c r="E66" s="350">
        <f t="shared" ref="E66:M66" si="16">SUM(E67:E68)</f>
        <v>0</v>
      </c>
      <c r="F66" s="350">
        <f t="shared" si="16"/>
        <v>0</v>
      </c>
      <c r="G66" s="350">
        <f t="shared" si="16"/>
        <v>0</v>
      </c>
      <c r="H66" s="350">
        <f t="shared" si="16"/>
        <v>0</v>
      </c>
      <c r="I66" s="350">
        <f t="shared" si="16"/>
        <v>0</v>
      </c>
      <c r="J66" s="350">
        <f t="shared" si="16"/>
        <v>0</v>
      </c>
      <c r="K66" s="350">
        <f t="shared" si="16"/>
        <v>0</v>
      </c>
      <c r="L66" s="350">
        <f t="shared" si="16"/>
        <v>0</v>
      </c>
      <c r="M66" s="350">
        <f t="shared" si="16"/>
        <v>0</v>
      </c>
    </row>
    <row r="67" spans="1:13" s="21" customFormat="1" ht="11.4" thickTop="1" thickBot="1" x14ac:dyDescent="0.25">
      <c r="A67" s="136" t="s">
        <v>282</v>
      </c>
      <c r="B67" s="125">
        <v>3121</v>
      </c>
      <c r="C67" s="125">
        <v>420</v>
      </c>
      <c r="D67" s="351">
        <v>0</v>
      </c>
      <c r="E67" s="351">
        <v>0</v>
      </c>
      <c r="F67" s="351">
        <v>0</v>
      </c>
      <c r="G67" s="351">
        <v>0</v>
      </c>
      <c r="H67" s="351">
        <v>0</v>
      </c>
      <c r="I67" s="325">
        <f>SUM(J67:K67)</f>
        <v>0</v>
      </c>
      <c r="J67" s="351">
        <v>0</v>
      </c>
      <c r="K67" s="351">
        <v>0</v>
      </c>
      <c r="L67" s="351">
        <v>0</v>
      </c>
      <c r="M67" s="325">
        <f>I67</f>
        <v>0</v>
      </c>
    </row>
    <row r="68" spans="1:13" s="21" customFormat="1" ht="11.4" thickTop="1" thickBot="1" x14ac:dyDescent="0.25">
      <c r="A68" s="136" t="s">
        <v>283</v>
      </c>
      <c r="B68" s="125">
        <v>3122</v>
      </c>
      <c r="C68" s="125">
        <v>430</v>
      </c>
      <c r="D68" s="351">
        <v>0</v>
      </c>
      <c r="E68" s="351">
        <v>0</v>
      </c>
      <c r="F68" s="351">
        <v>0</v>
      </c>
      <c r="G68" s="351">
        <v>0</v>
      </c>
      <c r="H68" s="351">
        <v>0</v>
      </c>
      <c r="I68" s="325">
        <f>SUM(J68:K68)</f>
        <v>0</v>
      </c>
      <c r="J68" s="351">
        <v>0</v>
      </c>
      <c r="K68" s="351">
        <v>0</v>
      </c>
      <c r="L68" s="351">
        <v>0</v>
      </c>
      <c r="M68" s="325">
        <f>I68</f>
        <v>0</v>
      </c>
    </row>
    <row r="69" spans="1:13" s="21" customFormat="1" ht="11.4" thickTop="1" thickBot="1" x14ac:dyDescent="0.25">
      <c r="A69" s="134" t="s">
        <v>202</v>
      </c>
      <c r="B69" s="135">
        <v>3130</v>
      </c>
      <c r="C69" s="135">
        <v>440</v>
      </c>
      <c r="D69" s="350">
        <f>SUM(D70:D71)</f>
        <v>0</v>
      </c>
      <c r="E69" s="350">
        <f t="shared" ref="E69:M69" si="17">SUM(E70:E71)</f>
        <v>0</v>
      </c>
      <c r="F69" s="350">
        <f t="shared" si="17"/>
        <v>0</v>
      </c>
      <c r="G69" s="350">
        <f t="shared" si="17"/>
        <v>0</v>
      </c>
      <c r="H69" s="350">
        <f t="shared" si="17"/>
        <v>0</v>
      </c>
      <c r="I69" s="350">
        <f t="shared" si="17"/>
        <v>0</v>
      </c>
      <c r="J69" s="350">
        <f t="shared" si="17"/>
        <v>0</v>
      </c>
      <c r="K69" s="350">
        <f t="shared" si="17"/>
        <v>0</v>
      </c>
      <c r="L69" s="350">
        <f t="shared" si="17"/>
        <v>0</v>
      </c>
      <c r="M69" s="350">
        <f t="shared" si="17"/>
        <v>0</v>
      </c>
    </row>
    <row r="70" spans="1:13" s="21" customFormat="1" ht="11.4" thickTop="1" thickBot="1" x14ac:dyDescent="0.25">
      <c r="A70" s="136" t="s">
        <v>203</v>
      </c>
      <c r="B70" s="125">
        <v>3131</v>
      </c>
      <c r="C70" s="125">
        <v>450</v>
      </c>
      <c r="D70" s="351">
        <v>0</v>
      </c>
      <c r="E70" s="351">
        <v>0</v>
      </c>
      <c r="F70" s="351">
        <v>0</v>
      </c>
      <c r="G70" s="351">
        <v>0</v>
      </c>
      <c r="H70" s="351">
        <v>0</v>
      </c>
      <c r="I70" s="325">
        <f>SUM(J70:K70)</f>
        <v>0</v>
      </c>
      <c r="J70" s="351">
        <v>0</v>
      </c>
      <c r="K70" s="351">
        <v>0</v>
      </c>
      <c r="L70" s="351">
        <v>0</v>
      </c>
      <c r="M70" s="325">
        <f>I70</f>
        <v>0</v>
      </c>
    </row>
    <row r="71" spans="1:13" s="21" customFormat="1" ht="11.4" thickTop="1" thickBot="1" x14ac:dyDescent="0.25">
      <c r="A71" s="136" t="s">
        <v>204</v>
      </c>
      <c r="B71" s="125">
        <v>3132</v>
      </c>
      <c r="C71" s="125">
        <v>460</v>
      </c>
      <c r="D71" s="351">
        <v>0</v>
      </c>
      <c r="E71" s="351">
        <v>0</v>
      </c>
      <c r="F71" s="351">
        <v>0</v>
      </c>
      <c r="G71" s="351">
        <v>0</v>
      </c>
      <c r="H71" s="351">
        <v>0</v>
      </c>
      <c r="I71" s="325">
        <f>SUM(J71:K71)</f>
        <v>0</v>
      </c>
      <c r="J71" s="351">
        <v>0</v>
      </c>
      <c r="K71" s="351">
        <v>0</v>
      </c>
      <c r="L71" s="351">
        <v>0</v>
      </c>
      <c r="M71" s="325">
        <f>I71</f>
        <v>0</v>
      </c>
    </row>
    <row r="72" spans="1:13" s="21" customFormat="1" ht="11.4" thickTop="1" thickBot="1" x14ac:dyDescent="0.25">
      <c r="A72" s="134" t="s">
        <v>205</v>
      </c>
      <c r="B72" s="135">
        <v>3140</v>
      </c>
      <c r="C72" s="135">
        <v>470</v>
      </c>
      <c r="D72" s="350">
        <f>SUM(D73:D75)</f>
        <v>0</v>
      </c>
      <c r="E72" s="350">
        <f t="shared" ref="E72:M72" si="18">SUM(E73:E75)</f>
        <v>0</v>
      </c>
      <c r="F72" s="350">
        <f t="shared" si="18"/>
        <v>0</v>
      </c>
      <c r="G72" s="350">
        <f t="shared" si="18"/>
        <v>0</v>
      </c>
      <c r="H72" s="350">
        <f t="shared" si="18"/>
        <v>0</v>
      </c>
      <c r="I72" s="350">
        <f t="shared" si="18"/>
        <v>0</v>
      </c>
      <c r="J72" s="350">
        <f t="shared" si="18"/>
        <v>0</v>
      </c>
      <c r="K72" s="350">
        <f t="shared" si="18"/>
        <v>0</v>
      </c>
      <c r="L72" s="350">
        <f t="shared" si="18"/>
        <v>0</v>
      </c>
      <c r="M72" s="350">
        <f t="shared" si="18"/>
        <v>0</v>
      </c>
    </row>
    <row r="73" spans="1:13" s="21" customFormat="1" ht="12.6" thickTop="1" thickBot="1" x14ac:dyDescent="0.25">
      <c r="A73" s="219" t="s">
        <v>206</v>
      </c>
      <c r="B73" s="125">
        <v>3141</v>
      </c>
      <c r="C73" s="125">
        <v>480</v>
      </c>
      <c r="D73" s="351">
        <v>0</v>
      </c>
      <c r="E73" s="351">
        <v>0</v>
      </c>
      <c r="F73" s="351">
        <v>0</v>
      </c>
      <c r="G73" s="351">
        <v>0</v>
      </c>
      <c r="H73" s="351">
        <v>0</v>
      </c>
      <c r="I73" s="325">
        <f>SUM(J73:K73)</f>
        <v>0</v>
      </c>
      <c r="J73" s="351">
        <v>0</v>
      </c>
      <c r="K73" s="351">
        <v>0</v>
      </c>
      <c r="L73" s="351">
        <v>0</v>
      </c>
      <c r="M73" s="325">
        <f>I73</f>
        <v>0</v>
      </c>
    </row>
    <row r="74" spans="1:13" s="21" customFormat="1" ht="12.6" thickTop="1" thickBot="1" x14ac:dyDescent="0.25">
      <c r="A74" s="219" t="s">
        <v>284</v>
      </c>
      <c r="B74" s="125">
        <v>3142</v>
      </c>
      <c r="C74" s="125">
        <v>490</v>
      </c>
      <c r="D74" s="351">
        <v>0</v>
      </c>
      <c r="E74" s="351">
        <v>0</v>
      </c>
      <c r="F74" s="351">
        <v>0</v>
      </c>
      <c r="G74" s="351">
        <v>0</v>
      </c>
      <c r="H74" s="351">
        <v>0</v>
      </c>
      <c r="I74" s="325">
        <f>SUM(J74:K74)</f>
        <v>0</v>
      </c>
      <c r="J74" s="351">
        <v>0</v>
      </c>
      <c r="K74" s="351">
        <v>0</v>
      </c>
      <c r="L74" s="351">
        <v>0</v>
      </c>
      <c r="M74" s="325">
        <f>I74</f>
        <v>0</v>
      </c>
    </row>
    <row r="75" spans="1:13" s="21" customFormat="1" ht="12.6" thickTop="1" thickBot="1" x14ac:dyDescent="0.25">
      <c r="A75" s="219" t="s">
        <v>208</v>
      </c>
      <c r="B75" s="125">
        <v>3143</v>
      </c>
      <c r="C75" s="125">
        <v>500</v>
      </c>
      <c r="D75" s="351">
        <v>0</v>
      </c>
      <c r="E75" s="351">
        <v>0</v>
      </c>
      <c r="F75" s="351">
        <v>0</v>
      </c>
      <c r="G75" s="351">
        <v>0</v>
      </c>
      <c r="H75" s="351">
        <v>0</v>
      </c>
      <c r="I75" s="325">
        <f>SUM(J75:K75)</f>
        <v>0</v>
      </c>
      <c r="J75" s="351">
        <v>0</v>
      </c>
      <c r="K75" s="351">
        <v>0</v>
      </c>
      <c r="L75" s="351">
        <v>0</v>
      </c>
      <c r="M75" s="325">
        <f>I75</f>
        <v>0</v>
      </c>
    </row>
    <row r="76" spans="1:13" s="21" customFormat="1" ht="11.4" thickTop="1" thickBot="1" x14ac:dyDescent="0.25">
      <c r="A76" s="134" t="s">
        <v>209</v>
      </c>
      <c r="B76" s="135">
        <v>3150</v>
      </c>
      <c r="C76" s="135">
        <v>510</v>
      </c>
      <c r="D76" s="351">
        <v>0</v>
      </c>
      <c r="E76" s="351">
        <v>0</v>
      </c>
      <c r="F76" s="351">
        <v>0</v>
      </c>
      <c r="G76" s="351">
        <v>0</v>
      </c>
      <c r="H76" s="351">
        <v>0</v>
      </c>
      <c r="I76" s="325">
        <f>SUM(J76:K76)</f>
        <v>0</v>
      </c>
      <c r="J76" s="351">
        <v>0</v>
      </c>
      <c r="K76" s="351">
        <v>0</v>
      </c>
      <c r="L76" s="351">
        <v>0</v>
      </c>
      <c r="M76" s="325">
        <f>I76</f>
        <v>0</v>
      </c>
    </row>
    <row r="77" spans="1:13" s="21" customFormat="1" ht="11.4" thickTop="1" thickBot="1" x14ac:dyDescent="0.25">
      <c r="A77" s="134" t="s">
        <v>210</v>
      </c>
      <c r="B77" s="135">
        <v>3160</v>
      </c>
      <c r="C77" s="135">
        <v>520</v>
      </c>
      <c r="D77" s="351">
        <v>0</v>
      </c>
      <c r="E77" s="351">
        <v>0</v>
      </c>
      <c r="F77" s="351">
        <v>0</v>
      </c>
      <c r="G77" s="351">
        <v>0</v>
      </c>
      <c r="H77" s="351">
        <v>0</v>
      </c>
      <c r="I77" s="325">
        <f>SUM(J77:K77)</f>
        <v>0</v>
      </c>
      <c r="J77" s="351">
        <v>0</v>
      </c>
      <c r="K77" s="351">
        <v>0</v>
      </c>
      <c r="L77" s="351">
        <v>0</v>
      </c>
      <c r="M77" s="325">
        <f>I77</f>
        <v>0</v>
      </c>
    </row>
    <row r="78" spans="1:13" s="21" customFormat="1" ht="12" customHeight="1" thickTop="1" thickBot="1" x14ac:dyDescent="0.25">
      <c r="A78" s="133" t="s">
        <v>211</v>
      </c>
      <c r="B78" s="64">
        <v>3200</v>
      </c>
      <c r="C78" s="64">
        <v>530</v>
      </c>
      <c r="D78" s="350">
        <f>SUM(D79:D82)</f>
        <v>0</v>
      </c>
      <c r="E78" s="350">
        <f t="shared" ref="E78:M78" si="19">SUM(E79:E82)</f>
        <v>0</v>
      </c>
      <c r="F78" s="350">
        <f t="shared" si="19"/>
        <v>0</v>
      </c>
      <c r="G78" s="350">
        <f t="shared" si="19"/>
        <v>0</v>
      </c>
      <c r="H78" s="350">
        <f t="shared" si="19"/>
        <v>0</v>
      </c>
      <c r="I78" s="350">
        <f t="shared" si="19"/>
        <v>0</v>
      </c>
      <c r="J78" s="350">
        <f t="shared" si="19"/>
        <v>0</v>
      </c>
      <c r="K78" s="350">
        <f t="shared" si="19"/>
        <v>0</v>
      </c>
      <c r="L78" s="350">
        <f t="shared" si="19"/>
        <v>0</v>
      </c>
      <c r="M78" s="350">
        <f t="shared" si="19"/>
        <v>0</v>
      </c>
    </row>
    <row r="79" spans="1:13" s="21" customFormat="1" ht="11.4" thickTop="1" thickBot="1" x14ac:dyDescent="0.25">
      <c r="A79" s="137" t="s">
        <v>285</v>
      </c>
      <c r="B79" s="135">
        <v>3210</v>
      </c>
      <c r="C79" s="135">
        <v>540</v>
      </c>
      <c r="D79" s="351">
        <v>0</v>
      </c>
      <c r="E79" s="351">
        <v>0</v>
      </c>
      <c r="F79" s="351">
        <v>0</v>
      </c>
      <c r="G79" s="351">
        <v>0</v>
      </c>
      <c r="H79" s="351">
        <v>0</v>
      </c>
      <c r="I79" s="325">
        <f>SUM(J79:K79)</f>
        <v>0</v>
      </c>
      <c r="J79" s="351">
        <v>0</v>
      </c>
      <c r="K79" s="351">
        <v>0</v>
      </c>
      <c r="L79" s="351">
        <v>0</v>
      </c>
      <c r="M79" s="325">
        <f>I79</f>
        <v>0</v>
      </c>
    </row>
    <row r="80" spans="1:13" s="21" customFormat="1" ht="11.4" thickTop="1" thickBot="1" x14ac:dyDescent="0.25">
      <c r="A80" s="137" t="s">
        <v>213</v>
      </c>
      <c r="B80" s="135">
        <v>3220</v>
      </c>
      <c r="C80" s="135">
        <v>550</v>
      </c>
      <c r="D80" s="351">
        <v>0</v>
      </c>
      <c r="E80" s="351">
        <v>0</v>
      </c>
      <c r="F80" s="351">
        <v>0</v>
      </c>
      <c r="G80" s="351">
        <v>0</v>
      </c>
      <c r="H80" s="351">
        <v>0</v>
      </c>
      <c r="I80" s="325">
        <f>SUM(J80:K80)</f>
        <v>0</v>
      </c>
      <c r="J80" s="351">
        <v>0</v>
      </c>
      <c r="K80" s="351">
        <v>0</v>
      </c>
      <c r="L80" s="351">
        <v>0</v>
      </c>
      <c r="M80" s="325">
        <f>I80</f>
        <v>0</v>
      </c>
    </row>
    <row r="81" spans="1:13" s="21" customFormat="1" ht="12.75" customHeight="1" thickTop="1" thickBot="1" x14ac:dyDescent="0.25">
      <c r="A81" s="134" t="s">
        <v>214</v>
      </c>
      <c r="B81" s="135">
        <v>3230</v>
      </c>
      <c r="C81" s="135">
        <v>560</v>
      </c>
      <c r="D81" s="351">
        <v>0</v>
      </c>
      <c r="E81" s="351">
        <v>0</v>
      </c>
      <c r="F81" s="351">
        <v>0</v>
      </c>
      <c r="G81" s="351">
        <v>0</v>
      </c>
      <c r="H81" s="351">
        <v>0</v>
      </c>
      <c r="I81" s="325">
        <f>SUM(J81:K81)</f>
        <v>0</v>
      </c>
      <c r="J81" s="351">
        <v>0</v>
      </c>
      <c r="K81" s="351">
        <v>0</v>
      </c>
      <c r="L81" s="351">
        <v>0</v>
      </c>
      <c r="M81" s="325">
        <f>I81</f>
        <v>0</v>
      </c>
    </row>
    <row r="82" spans="1:13" s="21" customFormat="1" ht="11.4" thickTop="1" thickBot="1" x14ac:dyDescent="0.25">
      <c r="A82" s="134" t="s">
        <v>215</v>
      </c>
      <c r="B82" s="135">
        <v>3240</v>
      </c>
      <c r="C82" s="135">
        <v>570</v>
      </c>
      <c r="D82" s="351">
        <v>0</v>
      </c>
      <c r="E82" s="351">
        <v>0</v>
      </c>
      <c r="F82" s="351">
        <v>0</v>
      </c>
      <c r="G82" s="351">
        <v>0</v>
      </c>
      <c r="H82" s="351">
        <v>0</v>
      </c>
      <c r="I82" s="325">
        <f>SUM(J82:K82)</f>
        <v>0</v>
      </c>
      <c r="J82" s="351">
        <v>0</v>
      </c>
      <c r="K82" s="351">
        <v>0</v>
      </c>
      <c r="L82" s="351">
        <v>0</v>
      </c>
      <c r="M82" s="325">
        <f>I82</f>
        <v>0</v>
      </c>
    </row>
    <row r="83" spans="1:13" ht="6" hidden="1" customHeight="1" x14ac:dyDescent="0.25"/>
    <row r="84" spans="1:13" ht="14.25" customHeight="1" thickTop="1" x14ac:dyDescent="0.25">
      <c r="A84" s="330" t="s">
        <v>286</v>
      </c>
      <c r="B84" s="331"/>
      <c r="C84" s="331"/>
      <c r="D84" s="331"/>
    </row>
    <row r="85" spans="1:13" x14ac:dyDescent="0.25">
      <c r="A85" s="9" t="str">
        <f>[1]ЗАПОЛНИТЬ!F30</f>
        <v xml:space="preserve">Керівник </v>
      </c>
      <c r="C85" s="9"/>
      <c r="D85" s="9"/>
      <c r="E85" s="9"/>
      <c r="F85" s="9"/>
      <c r="G85" s="230"/>
      <c r="H85" s="230"/>
      <c r="J85" s="87" t="str">
        <f>[1]ЗАПОЛНИТЬ!F26</f>
        <v>Л.О.Темченко</v>
      </c>
      <c r="K85" s="87"/>
      <c r="L85" s="87"/>
    </row>
    <row r="86" spans="1:13" x14ac:dyDescent="0.25">
      <c r="A86" s="9"/>
      <c r="C86" s="9"/>
      <c r="D86" s="9"/>
      <c r="E86" s="9"/>
      <c r="F86" s="9"/>
      <c r="G86" s="231" t="s">
        <v>115</v>
      </c>
      <c r="H86" s="231"/>
      <c r="J86" s="189" t="s">
        <v>116</v>
      </c>
      <c r="K86" s="189"/>
    </row>
    <row r="87" spans="1:13" x14ac:dyDescent="0.25">
      <c r="A87" s="9" t="str">
        <f>[1]ЗАПОЛНИТЬ!F31</f>
        <v>Головний бухгалтер</v>
      </c>
      <c r="C87" s="9"/>
      <c r="D87" s="9"/>
      <c r="E87" s="9"/>
      <c r="F87" s="9"/>
      <c r="G87" s="230"/>
      <c r="H87" s="230"/>
      <c r="J87" s="87" t="str">
        <f>[1]ЗАПОЛНИТЬ!F28</f>
        <v>А.М.Трусевич</v>
      </c>
      <c r="K87" s="87"/>
      <c r="L87" s="87"/>
    </row>
    <row r="88" spans="1:13" x14ac:dyDescent="0.25">
      <c r="A88" s="1" t="str">
        <f>[1]ЗАПОЛНИТЬ!C19</f>
        <v>"11" квітня 2016 року</v>
      </c>
      <c r="C88" s="9"/>
      <c r="D88" s="9"/>
      <c r="E88" s="9"/>
      <c r="F88" s="9"/>
      <c r="G88" s="231" t="s">
        <v>115</v>
      </c>
      <c r="H88" s="231"/>
      <c r="J88" s="189" t="s">
        <v>116</v>
      </c>
      <c r="K88" s="189"/>
      <c r="L88" s="355"/>
    </row>
    <row r="89" spans="1:13" x14ac:dyDescent="0.25">
      <c r="A89" s="21" t="s">
        <v>287</v>
      </c>
    </row>
  </sheetData>
  <mergeCells count="43">
    <mergeCell ref="G87:H87"/>
    <mergeCell ref="J87:L87"/>
    <mergeCell ref="G88:H88"/>
    <mergeCell ref="J88:K88"/>
    <mergeCell ref="K22:K24"/>
    <mergeCell ref="A84:D84"/>
    <mergeCell ref="G85:H85"/>
    <mergeCell ref="J85:L85"/>
    <mergeCell ref="G86:H86"/>
    <mergeCell ref="J86:K86"/>
    <mergeCell ref="E20:F20"/>
    <mergeCell ref="G20:G24"/>
    <mergeCell ref="H20:H24"/>
    <mergeCell ref="I20:K20"/>
    <mergeCell ref="L20:L24"/>
    <mergeCell ref="E21:E24"/>
    <mergeCell ref="F21:F24"/>
    <mergeCell ref="I21:I24"/>
    <mergeCell ref="J21:K21"/>
    <mergeCell ref="J22:J24"/>
    <mergeCell ref="A15:D15"/>
    <mergeCell ref="F15:M15"/>
    <mergeCell ref="A18:L18"/>
    <mergeCell ref="A19:A24"/>
    <mergeCell ref="B19:B24"/>
    <mergeCell ref="C19:C24"/>
    <mergeCell ref="D19:G19"/>
    <mergeCell ref="H19:L19"/>
    <mergeCell ref="M19:M24"/>
    <mergeCell ref="D20:D24"/>
    <mergeCell ref="B11:J11"/>
    <mergeCell ref="A12:D12"/>
    <mergeCell ref="F12:L12"/>
    <mergeCell ref="A13:D13"/>
    <mergeCell ref="F13:M13"/>
    <mergeCell ref="A14:D14"/>
    <mergeCell ref="F14:M14"/>
    <mergeCell ref="J1:M3"/>
    <mergeCell ref="A4:M4"/>
    <mergeCell ref="A5:G5"/>
    <mergeCell ref="A6:M6"/>
    <mergeCell ref="B9:J9"/>
    <mergeCell ref="B10:J1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sqref="A1:XFD1048576"/>
    </sheetView>
  </sheetViews>
  <sheetFormatPr defaultRowHeight="14.4" x14ac:dyDescent="0.3"/>
  <cols>
    <col min="1" max="1" width="66" customWidth="1"/>
    <col min="2" max="2" width="5.33203125" customWidth="1"/>
    <col min="3" max="3" width="4.44140625" customWidth="1"/>
    <col min="4" max="4" width="11.6640625" customWidth="1"/>
    <col min="5" max="5" width="11.88671875" customWidth="1"/>
    <col min="6" max="6" width="9.88671875" customWidth="1"/>
    <col min="7" max="7" width="12.5546875" customWidth="1"/>
    <col min="8" max="8" width="11.5546875" customWidth="1"/>
    <col min="9" max="9" width="12.33203125" customWidth="1"/>
    <col min="10" max="10" width="11.44140625" customWidth="1"/>
    <col min="14" max="14" width="10.109375" customWidth="1"/>
    <col min="257" max="257" width="66" customWidth="1"/>
    <col min="258" max="258" width="5.33203125" customWidth="1"/>
    <col min="259" max="259" width="4.44140625" customWidth="1"/>
    <col min="260" max="260" width="11.6640625" customWidth="1"/>
    <col min="261" max="261" width="11.88671875" customWidth="1"/>
    <col min="262" max="262" width="9.88671875" customWidth="1"/>
    <col min="263" max="263" width="12.5546875" customWidth="1"/>
    <col min="264" max="264" width="11.5546875" customWidth="1"/>
    <col min="265" max="265" width="12.33203125" customWidth="1"/>
    <col min="266" max="266" width="11.44140625" customWidth="1"/>
    <col min="270" max="270" width="10.109375" customWidth="1"/>
    <col min="513" max="513" width="66" customWidth="1"/>
    <col min="514" max="514" width="5.33203125" customWidth="1"/>
    <col min="515" max="515" width="4.44140625" customWidth="1"/>
    <col min="516" max="516" width="11.6640625" customWidth="1"/>
    <col min="517" max="517" width="11.88671875" customWidth="1"/>
    <col min="518" max="518" width="9.88671875" customWidth="1"/>
    <col min="519" max="519" width="12.5546875" customWidth="1"/>
    <col min="520" max="520" width="11.5546875" customWidth="1"/>
    <col min="521" max="521" width="12.33203125" customWidth="1"/>
    <col min="522" max="522" width="11.44140625" customWidth="1"/>
    <col min="526" max="526" width="10.109375" customWidth="1"/>
    <col min="769" max="769" width="66" customWidth="1"/>
    <col min="770" max="770" width="5.33203125" customWidth="1"/>
    <col min="771" max="771" width="4.44140625" customWidth="1"/>
    <col min="772" max="772" width="11.6640625" customWidth="1"/>
    <col min="773" max="773" width="11.88671875" customWidth="1"/>
    <col min="774" max="774" width="9.88671875" customWidth="1"/>
    <col min="775" max="775" width="12.5546875" customWidth="1"/>
    <col min="776" max="776" width="11.5546875" customWidth="1"/>
    <col min="777" max="777" width="12.33203125" customWidth="1"/>
    <col min="778" max="778" width="11.44140625" customWidth="1"/>
    <col min="782" max="782" width="10.109375" customWidth="1"/>
    <col min="1025" max="1025" width="66" customWidth="1"/>
    <col min="1026" max="1026" width="5.33203125" customWidth="1"/>
    <col min="1027" max="1027" width="4.44140625" customWidth="1"/>
    <col min="1028" max="1028" width="11.6640625" customWidth="1"/>
    <col min="1029" max="1029" width="11.88671875" customWidth="1"/>
    <col min="1030" max="1030" width="9.88671875" customWidth="1"/>
    <col min="1031" max="1031" width="12.5546875" customWidth="1"/>
    <col min="1032" max="1032" width="11.5546875" customWidth="1"/>
    <col min="1033" max="1033" width="12.33203125" customWidth="1"/>
    <col min="1034" max="1034" width="11.44140625" customWidth="1"/>
    <col min="1038" max="1038" width="10.109375" customWidth="1"/>
    <col min="1281" max="1281" width="66" customWidth="1"/>
    <col min="1282" max="1282" width="5.33203125" customWidth="1"/>
    <col min="1283" max="1283" width="4.44140625" customWidth="1"/>
    <col min="1284" max="1284" width="11.6640625" customWidth="1"/>
    <col min="1285" max="1285" width="11.88671875" customWidth="1"/>
    <col min="1286" max="1286" width="9.88671875" customWidth="1"/>
    <col min="1287" max="1287" width="12.5546875" customWidth="1"/>
    <col min="1288" max="1288" width="11.5546875" customWidth="1"/>
    <col min="1289" max="1289" width="12.33203125" customWidth="1"/>
    <col min="1290" max="1290" width="11.44140625" customWidth="1"/>
    <col min="1294" max="1294" width="10.109375" customWidth="1"/>
    <col min="1537" max="1537" width="66" customWidth="1"/>
    <col min="1538" max="1538" width="5.33203125" customWidth="1"/>
    <col min="1539" max="1539" width="4.44140625" customWidth="1"/>
    <col min="1540" max="1540" width="11.6640625" customWidth="1"/>
    <col min="1541" max="1541" width="11.88671875" customWidth="1"/>
    <col min="1542" max="1542" width="9.88671875" customWidth="1"/>
    <col min="1543" max="1543" width="12.5546875" customWidth="1"/>
    <col min="1544" max="1544" width="11.5546875" customWidth="1"/>
    <col min="1545" max="1545" width="12.33203125" customWidth="1"/>
    <col min="1546" max="1546" width="11.44140625" customWidth="1"/>
    <col min="1550" max="1550" width="10.109375" customWidth="1"/>
    <col min="1793" max="1793" width="66" customWidth="1"/>
    <col min="1794" max="1794" width="5.33203125" customWidth="1"/>
    <col min="1795" max="1795" width="4.44140625" customWidth="1"/>
    <col min="1796" max="1796" width="11.6640625" customWidth="1"/>
    <col min="1797" max="1797" width="11.88671875" customWidth="1"/>
    <col min="1798" max="1798" width="9.88671875" customWidth="1"/>
    <col min="1799" max="1799" width="12.5546875" customWidth="1"/>
    <col min="1800" max="1800" width="11.5546875" customWidth="1"/>
    <col min="1801" max="1801" width="12.33203125" customWidth="1"/>
    <col min="1802" max="1802" width="11.44140625" customWidth="1"/>
    <col min="1806" max="1806" width="10.109375" customWidth="1"/>
    <col min="2049" max="2049" width="66" customWidth="1"/>
    <col min="2050" max="2050" width="5.33203125" customWidth="1"/>
    <col min="2051" max="2051" width="4.44140625" customWidth="1"/>
    <col min="2052" max="2052" width="11.6640625" customWidth="1"/>
    <col min="2053" max="2053" width="11.88671875" customWidth="1"/>
    <col min="2054" max="2054" width="9.88671875" customWidth="1"/>
    <col min="2055" max="2055" width="12.5546875" customWidth="1"/>
    <col min="2056" max="2056" width="11.5546875" customWidth="1"/>
    <col min="2057" max="2057" width="12.33203125" customWidth="1"/>
    <col min="2058" max="2058" width="11.44140625" customWidth="1"/>
    <col min="2062" max="2062" width="10.109375" customWidth="1"/>
    <col min="2305" max="2305" width="66" customWidth="1"/>
    <col min="2306" max="2306" width="5.33203125" customWidth="1"/>
    <col min="2307" max="2307" width="4.44140625" customWidth="1"/>
    <col min="2308" max="2308" width="11.6640625" customWidth="1"/>
    <col min="2309" max="2309" width="11.88671875" customWidth="1"/>
    <col min="2310" max="2310" width="9.88671875" customWidth="1"/>
    <col min="2311" max="2311" width="12.5546875" customWidth="1"/>
    <col min="2312" max="2312" width="11.5546875" customWidth="1"/>
    <col min="2313" max="2313" width="12.33203125" customWidth="1"/>
    <col min="2314" max="2314" width="11.44140625" customWidth="1"/>
    <col min="2318" max="2318" width="10.109375" customWidth="1"/>
    <col min="2561" max="2561" width="66" customWidth="1"/>
    <col min="2562" max="2562" width="5.33203125" customWidth="1"/>
    <col min="2563" max="2563" width="4.44140625" customWidth="1"/>
    <col min="2564" max="2564" width="11.6640625" customWidth="1"/>
    <col min="2565" max="2565" width="11.88671875" customWidth="1"/>
    <col min="2566" max="2566" width="9.88671875" customWidth="1"/>
    <col min="2567" max="2567" width="12.5546875" customWidth="1"/>
    <col min="2568" max="2568" width="11.5546875" customWidth="1"/>
    <col min="2569" max="2569" width="12.33203125" customWidth="1"/>
    <col min="2570" max="2570" width="11.44140625" customWidth="1"/>
    <col min="2574" max="2574" width="10.109375" customWidth="1"/>
    <col min="2817" max="2817" width="66" customWidth="1"/>
    <col min="2818" max="2818" width="5.33203125" customWidth="1"/>
    <col min="2819" max="2819" width="4.44140625" customWidth="1"/>
    <col min="2820" max="2820" width="11.6640625" customWidth="1"/>
    <col min="2821" max="2821" width="11.88671875" customWidth="1"/>
    <col min="2822" max="2822" width="9.88671875" customWidth="1"/>
    <col min="2823" max="2823" width="12.5546875" customWidth="1"/>
    <col min="2824" max="2824" width="11.5546875" customWidth="1"/>
    <col min="2825" max="2825" width="12.33203125" customWidth="1"/>
    <col min="2826" max="2826" width="11.44140625" customWidth="1"/>
    <col min="2830" max="2830" width="10.109375" customWidth="1"/>
    <col min="3073" max="3073" width="66" customWidth="1"/>
    <col min="3074" max="3074" width="5.33203125" customWidth="1"/>
    <col min="3075" max="3075" width="4.44140625" customWidth="1"/>
    <col min="3076" max="3076" width="11.6640625" customWidth="1"/>
    <col min="3077" max="3077" width="11.88671875" customWidth="1"/>
    <col min="3078" max="3078" width="9.88671875" customWidth="1"/>
    <col min="3079" max="3079" width="12.5546875" customWidth="1"/>
    <col min="3080" max="3080" width="11.5546875" customWidth="1"/>
    <col min="3081" max="3081" width="12.33203125" customWidth="1"/>
    <col min="3082" max="3082" width="11.44140625" customWidth="1"/>
    <col min="3086" max="3086" width="10.109375" customWidth="1"/>
    <col min="3329" max="3329" width="66" customWidth="1"/>
    <col min="3330" max="3330" width="5.33203125" customWidth="1"/>
    <col min="3331" max="3331" width="4.44140625" customWidth="1"/>
    <col min="3332" max="3332" width="11.6640625" customWidth="1"/>
    <col min="3333" max="3333" width="11.88671875" customWidth="1"/>
    <col min="3334" max="3334" width="9.88671875" customWidth="1"/>
    <col min="3335" max="3335" width="12.5546875" customWidth="1"/>
    <col min="3336" max="3336" width="11.5546875" customWidth="1"/>
    <col min="3337" max="3337" width="12.33203125" customWidth="1"/>
    <col min="3338" max="3338" width="11.44140625" customWidth="1"/>
    <col min="3342" max="3342" width="10.109375" customWidth="1"/>
    <col min="3585" max="3585" width="66" customWidth="1"/>
    <col min="3586" max="3586" width="5.33203125" customWidth="1"/>
    <col min="3587" max="3587" width="4.44140625" customWidth="1"/>
    <col min="3588" max="3588" width="11.6640625" customWidth="1"/>
    <col min="3589" max="3589" width="11.88671875" customWidth="1"/>
    <col min="3590" max="3590" width="9.88671875" customWidth="1"/>
    <col min="3591" max="3591" width="12.5546875" customWidth="1"/>
    <col min="3592" max="3592" width="11.5546875" customWidth="1"/>
    <col min="3593" max="3593" width="12.33203125" customWidth="1"/>
    <col min="3594" max="3594" width="11.44140625" customWidth="1"/>
    <col min="3598" max="3598" width="10.109375" customWidth="1"/>
    <col min="3841" max="3841" width="66" customWidth="1"/>
    <col min="3842" max="3842" width="5.33203125" customWidth="1"/>
    <col min="3843" max="3843" width="4.44140625" customWidth="1"/>
    <col min="3844" max="3844" width="11.6640625" customWidth="1"/>
    <col min="3845" max="3845" width="11.88671875" customWidth="1"/>
    <col min="3846" max="3846" width="9.88671875" customWidth="1"/>
    <col min="3847" max="3847" width="12.5546875" customWidth="1"/>
    <col min="3848" max="3848" width="11.5546875" customWidth="1"/>
    <col min="3849" max="3849" width="12.33203125" customWidth="1"/>
    <col min="3850" max="3850" width="11.44140625" customWidth="1"/>
    <col min="3854" max="3854" width="10.109375" customWidth="1"/>
    <col min="4097" max="4097" width="66" customWidth="1"/>
    <col min="4098" max="4098" width="5.33203125" customWidth="1"/>
    <col min="4099" max="4099" width="4.44140625" customWidth="1"/>
    <col min="4100" max="4100" width="11.6640625" customWidth="1"/>
    <col min="4101" max="4101" width="11.88671875" customWidth="1"/>
    <col min="4102" max="4102" width="9.88671875" customWidth="1"/>
    <col min="4103" max="4103" width="12.5546875" customWidth="1"/>
    <col min="4104" max="4104" width="11.5546875" customWidth="1"/>
    <col min="4105" max="4105" width="12.33203125" customWidth="1"/>
    <col min="4106" max="4106" width="11.44140625" customWidth="1"/>
    <col min="4110" max="4110" width="10.109375" customWidth="1"/>
    <col min="4353" max="4353" width="66" customWidth="1"/>
    <col min="4354" max="4354" width="5.33203125" customWidth="1"/>
    <col min="4355" max="4355" width="4.44140625" customWidth="1"/>
    <col min="4356" max="4356" width="11.6640625" customWidth="1"/>
    <col min="4357" max="4357" width="11.88671875" customWidth="1"/>
    <col min="4358" max="4358" width="9.88671875" customWidth="1"/>
    <col min="4359" max="4359" width="12.5546875" customWidth="1"/>
    <col min="4360" max="4360" width="11.5546875" customWidth="1"/>
    <col min="4361" max="4361" width="12.33203125" customWidth="1"/>
    <col min="4362" max="4362" width="11.44140625" customWidth="1"/>
    <col min="4366" max="4366" width="10.109375" customWidth="1"/>
    <col min="4609" max="4609" width="66" customWidth="1"/>
    <col min="4610" max="4610" width="5.33203125" customWidth="1"/>
    <col min="4611" max="4611" width="4.44140625" customWidth="1"/>
    <col min="4612" max="4612" width="11.6640625" customWidth="1"/>
    <col min="4613" max="4613" width="11.88671875" customWidth="1"/>
    <col min="4614" max="4614" width="9.88671875" customWidth="1"/>
    <col min="4615" max="4615" width="12.5546875" customWidth="1"/>
    <col min="4616" max="4616" width="11.5546875" customWidth="1"/>
    <col min="4617" max="4617" width="12.33203125" customWidth="1"/>
    <col min="4618" max="4618" width="11.44140625" customWidth="1"/>
    <col min="4622" max="4622" width="10.109375" customWidth="1"/>
    <col min="4865" max="4865" width="66" customWidth="1"/>
    <col min="4866" max="4866" width="5.33203125" customWidth="1"/>
    <col min="4867" max="4867" width="4.44140625" customWidth="1"/>
    <col min="4868" max="4868" width="11.6640625" customWidth="1"/>
    <col min="4869" max="4869" width="11.88671875" customWidth="1"/>
    <col min="4870" max="4870" width="9.88671875" customWidth="1"/>
    <col min="4871" max="4871" width="12.5546875" customWidth="1"/>
    <col min="4872" max="4872" width="11.5546875" customWidth="1"/>
    <col min="4873" max="4873" width="12.33203125" customWidth="1"/>
    <col min="4874" max="4874" width="11.44140625" customWidth="1"/>
    <col min="4878" max="4878" width="10.109375" customWidth="1"/>
    <col min="5121" max="5121" width="66" customWidth="1"/>
    <col min="5122" max="5122" width="5.33203125" customWidth="1"/>
    <col min="5123" max="5123" width="4.44140625" customWidth="1"/>
    <col min="5124" max="5124" width="11.6640625" customWidth="1"/>
    <col min="5125" max="5125" width="11.88671875" customWidth="1"/>
    <col min="5126" max="5126" width="9.88671875" customWidth="1"/>
    <col min="5127" max="5127" width="12.5546875" customWidth="1"/>
    <col min="5128" max="5128" width="11.5546875" customWidth="1"/>
    <col min="5129" max="5129" width="12.33203125" customWidth="1"/>
    <col min="5130" max="5130" width="11.44140625" customWidth="1"/>
    <col min="5134" max="5134" width="10.109375" customWidth="1"/>
    <col min="5377" max="5377" width="66" customWidth="1"/>
    <col min="5378" max="5378" width="5.33203125" customWidth="1"/>
    <col min="5379" max="5379" width="4.44140625" customWidth="1"/>
    <col min="5380" max="5380" width="11.6640625" customWidth="1"/>
    <col min="5381" max="5381" width="11.88671875" customWidth="1"/>
    <col min="5382" max="5382" width="9.88671875" customWidth="1"/>
    <col min="5383" max="5383" width="12.5546875" customWidth="1"/>
    <col min="5384" max="5384" width="11.5546875" customWidth="1"/>
    <col min="5385" max="5385" width="12.33203125" customWidth="1"/>
    <col min="5386" max="5386" width="11.44140625" customWidth="1"/>
    <col min="5390" max="5390" width="10.109375" customWidth="1"/>
    <col min="5633" max="5633" width="66" customWidth="1"/>
    <col min="5634" max="5634" width="5.33203125" customWidth="1"/>
    <col min="5635" max="5635" width="4.44140625" customWidth="1"/>
    <col min="5636" max="5636" width="11.6640625" customWidth="1"/>
    <col min="5637" max="5637" width="11.88671875" customWidth="1"/>
    <col min="5638" max="5638" width="9.88671875" customWidth="1"/>
    <col min="5639" max="5639" width="12.5546875" customWidth="1"/>
    <col min="5640" max="5640" width="11.5546875" customWidth="1"/>
    <col min="5641" max="5641" width="12.33203125" customWidth="1"/>
    <col min="5642" max="5642" width="11.44140625" customWidth="1"/>
    <col min="5646" max="5646" width="10.109375" customWidth="1"/>
    <col min="5889" max="5889" width="66" customWidth="1"/>
    <col min="5890" max="5890" width="5.33203125" customWidth="1"/>
    <col min="5891" max="5891" width="4.44140625" customWidth="1"/>
    <col min="5892" max="5892" width="11.6640625" customWidth="1"/>
    <col min="5893" max="5893" width="11.88671875" customWidth="1"/>
    <col min="5894" max="5894" width="9.88671875" customWidth="1"/>
    <col min="5895" max="5895" width="12.5546875" customWidth="1"/>
    <col min="5896" max="5896" width="11.5546875" customWidth="1"/>
    <col min="5897" max="5897" width="12.33203125" customWidth="1"/>
    <col min="5898" max="5898" width="11.44140625" customWidth="1"/>
    <col min="5902" max="5902" width="10.109375" customWidth="1"/>
    <col min="6145" max="6145" width="66" customWidth="1"/>
    <col min="6146" max="6146" width="5.33203125" customWidth="1"/>
    <col min="6147" max="6147" width="4.44140625" customWidth="1"/>
    <col min="6148" max="6148" width="11.6640625" customWidth="1"/>
    <col min="6149" max="6149" width="11.88671875" customWidth="1"/>
    <col min="6150" max="6150" width="9.88671875" customWidth="1"/>
    <col min="6151" max="6151" width="12.5546875" customWidth="1"/>
    <col min="6152" max="6152" width="11.5546875" customWidth="1"/>
    <col min="6153" max="6153" width="12.33203125" customWidth="1"/>
    <col min="6154" max="6154" width="11.44140625" customWidth="1"/>
    <col min="6158" max="6158" width="10.109375" customWidth="1"/>
    <col min="6401" max="6401" width="66" customWidth="1"/>
    <col min="6402" max="6402" width="5.33203125" customWidth="1"/>
    <col min="6403" max="6403" width="4.44140625" customWidth="1"/>
    <col min="6404" max="6404" width="11.6640625" customWidth="1"/>
    <col min="6405" max="6405" width="11.88671875" customWidth="1"/>
    <col min="6406" max="6406" width="9.88671875" customWidth="1"/>
    <col min="6407" max="6407" width="12.5546875" customWidth="1"/>
    <col min="6408" max="6408" width="11.5546875" customWidth="1"/>
    <col min="6409" max="6409" width="12.33203125" customWidth="1"/>
    <col min="6410" max="6410" width="11.44140625" customWidth="1"/>
    <col min="6414" max="6414" width="10.109375" customWidth="1"/>
    <col min="6657" max="6657" width="66" customWidth="1"/>
    <col min="6658" max="6658" width="5.33203125" customWidth="1"/>
    <col min="6659" max="6659" width="4.44140625" customWidth="1"/>
    <col min="6660" max="6660" width="11.6640625" customWidth="1"/>
    <col min="6661" max="6661" width="11.88671875" customWidth="1"/>
    <col min="6662" max="6662" width="9.88671875" customWidth="1"/>
    <col min="6663" max="6663" width="12.5546875" customWidth="1"/>
    <col min="6664" max="6664" width="11.5546875" customWidth="1"/>
    <col min="6665" max="6665" width="12.33203125" customWidth="1"/>
    <col min="6666" max="6666" width="11.44140625" customWidth="1"/>
    <col min="6670" max="6670" width="10.109375" customWidth="1"/>
    <col min="6913" max="6913" width="66" customWidth="1"/>
    <col min="6914" max="6914" width="5.33203125" customWidth="1"/>
    <col min="6915" max="6915" width="4.44140625" customWidth="1"/>
    <col min="6916" max="6916" width="11.6640625" customWidth="1"/>
    <col min="6917" max="6917" width="11.88671875" customWidth="1"/>
    <col min="6918" max="6918" width="9.88671875" customWidth="1"/>
    <col min="6919" max="6919" width="12.5546875" customWidth="1"/>
    <col min="6920" max="6920" width="11.5546875" customWidth="1"/>
    <col min="6921" max="6921" width="12.33203125" customWidth="1"/>
    <col min="6922" max="6922" width="11.44140625" customWidth="1"/>
    <col min="6926" max="6926" width="10.109375" customWidth="1"/>
    <col min="7169" max="7169" width="66" customWidth="1"/>
    <col min="7170" max="7170" width="5.33203125" customWidth="1"/>
    <col min="7171" max="7171" width="4.44140625" customWidth="1"/>
    <col min="7172" max="7172" width="11.6640625" customWidth="1"/>
    <col min="7173" max="7173" width="11.88671875" customWidth="1"/>
    <col min="7174" max="7174" width="9.88671875" customWidth="1"/>
    <col min="7175" max="7175" width="12.5546875" customWidth="1"/>
    <col min="7176" max="7176" width="11.5546875" customWidth="1"/>
    <col min="7177" max="7177" width="12.33203125" customWidth="1"/>
    <col min="7178" max="7178" width="11.44140625" customWidth="1"/>
    <col min="7182" max="7182" width="10.109375" customWidth="1"/>
    <col min="7425" max="7425" width="66" customWidth="1"/>
    <col min="7426" max="7426" width="5.33203125" customWidth="1"/>
    <col min="7427" max="7427" width="4.44140625" customWidth="1"/>
    <col min="7428" max="7428" width="11.6640625" customWidth="1"/>
    <col min="7429" max="7429" width="11.88671875" customWidth="1"/>
    <col min="7430" max="7430" width="9.88671875" customWidth="1"/>
    <col min="7431" max="7431" width="12.5546875" customWidth="1"/>
    <col min="7432" max="7432" width="11.5546875" customWidth="1"/>
    <col min="7433" max="7433" width="12.33203125" customWidth="1"/>
    <col min="7434" max="7434" width="11.44140625" customWidth="1"/>
    <col min="7438" max="7438" width="10.109375" customWidth="1"/>
    <col min="7681" max="7681" width="66" customWidth="1"/>
    <col min="7682" max="7682" width="5.33203125" customWidth="1"/>
    <col min="7683" max="7683" width="4.44140625" customWidth="1"/>
    <col min="7684" max="7684" width="11.6640625" customWidth="1"/>
    <col min="7685" max="7685" width="11.88671875" customWidth="1"/>
    <col min="7686" max="7686" width="9.88671875" customWidth="1"/>
    <col min="7687" max="7687" width="12.5546875" customWidth="1"/>
    <col min="7688" max="7688" width="11.5546875" customWidth="1"/>
    <col min="7689" max="7689" width="12.33203125" customWidth="1"/>
    <col min="7690" max="7690" width="11.44140625" customWidth="1"/>
    <col min="7694" max="7694" width="10.109375" customWidth="1"/>
    <col min="7937" max="7937" width="66" customWidth="1"/>
    <col min="7938" max="7938" width="5.33203125" customWidth="1"/>
    <col min="7939" max="7939" width="4.44140625" customWidth="1"/>
    <col min="7940" max="7940" width="11.6640625" customWidth="1"/>
    <col min="7941" max="7941" width="11.88671875" customWidth="1"/>
    <col min="7942" max="7942" width="9.88671875" customWidth="1"/>
    <col min="7943" max="7943" width="12.5546875" customWidth="1"/>
    <col min="7944" max="7944" width="11.5546875" customWidth="1"/>
    <col min="7945" max="7945" width="12.33203125" customWidth="1"/>
    <col min="7946" max="7946" width="11.44140625" customWidth="1"/>
    <col min="7950" max="7950" width="10.109375" customWidth="1"/>
    <col min="8193" max="8193" width="66" customWidth="1"/>
    <col min="8194" max="8194" width="5.33203125" customWidth="1"/>
    <col min="8195" max="8195" width="4.44140625" customWidth="1"/>
    <col min="8196" max="8196" width="11.6640625" customWidth="1"/>
    <col min="8197" max="8197" width="11.88671875" customWidth="1"/>
    <col min="8198" max="8198" width="9.88671875" customWidth="1"/>
    <col min="8199" max="8199" width="12.5546875" customWidth="1"/>
    <col min="8200" max="8200" width="11.5546875" customWidth="1"/>
    <col min="8201" max="8201" width="12.33203125" customWidth="1"/>
    <col min="8202" max="8202" width="11.44140625" customWidth="1"/>
    <col min="8206" max="8206" width="10.109375" customWidth="1"/>
    <col min="8449" max="8449" width="66" customWidth="1"/>
    <col min="8450" max="8450" width="5.33203125" customWidth="1"/>
    <col min="8451" max="8451" width="4.44140625" customWidth="1"/>
    <col min="8452" max="8452" width="11.6640625" customWidth="1"/>
    <col min="8453" max="8453" width="11.88671875" customWidth="1"/>
    <col min="8454" max="8454" width="9.88671875" customWidth="1"/>
    <col min="8455" max="8455" width="12.5546875" customWidth="1"/>
    <col min="8456" max="8456" width="11.5546875" customWidth="1"/>
    <col min="8457" max="8457" width="12.33203125" customWidth="1"/>
    <col min="8458" max="8458" width="11.44140625" customWidth="1"/>
    <col min="8462" max="8462" width="10.109375" customWidth="1"/>
    <col min="8705" max="8705" width="66" customWidth="1"/>
    <col min="8706" max="8706" width="5.33203125" customWidth="1"/>
    <col min="8707" max="8707" width="4.44140625" customWidth="1"/>
    <col min="8708" max="8708" width="11.6640625" customWidth="1"/>
    <col min="8709" max="8709" width="11.88671875" customWidth="1"/>
    <col min="8710" max="8710" width="9.88671875" customWidth="1"/>
    <col min="8711" max="8711" width="12.5546875" customWidth="1"/>
    <col min="8712" max="8712" width="11.5546875" customWidth="1"/>
    <col min="8713" max="8713" width="12.33203125" customWidth="1"/>
    <col min="8714" max="8714" width="11.44140625" customWidth="1"/>
    <col min="8718" max="8718" width="10.109375" customWidth="1"/>
    <col min="8961" max="8961" width="66" customWidth="1"/>
    <col min="8962" max="8962" width="5.33203125" customWidth="1"/>
    <col min="8963" max="8963" width="4.44140625" customWidth="1"/>
    <col min="8964" max="8964" width="11.6640625" customWidth="1"/>
    <col min="8965" max="8965" width="11.88671875" customWidth="1"/>
    <col min="8966" max="8966" width="9.88671875" customWidth="1"/>
    <col min="8967" max="8967" width="12.5546875" customWidth="1"/>
    <col min="8968" max="8968" width="11.5546875" customWidth="1"/>
    <col min="8969" max="8969" width="12.33203125" customWidth="1"/>
    <col min="8970" max="8970" width="11.44140625" customWidth="1"/>
    <col min="8974" max="8974" width="10.109375" customWidth="1"/>
    <col min="9217" max="9217" width="66" customWidth="1"/>
    <col min="9218" max="9218" width="5.33203125" customWidth="1"/>
    <col min="9219" max="9219" width="4.44140625" customWidth="1"/>
    <col min="9220" max="9220" width="11.6640625" customWidth="1"/>
    <col min="9221" max="9221" width="11.88671875" customWidth="1"/>
    <col min="9222" max="9222" width="9.88671875" customWidth="1"/>
    <col min="9223" max="9223" width="12.5546875" customWidth="1"/>
    <col min="9224" max="9224" width="11.5546875" customWidth="1"/>
    <col min="9225" max="9225" width="12.33203125" customWidth="1"/>
    <col min="9226" max="9226" width="11.44140625" customWidth="1"/>
    <col min="9230" max="9230" width="10.109375" customWidth="1"/>
    <col min="9473" max="9473" width="66" customWidth="1"/>
    <col min="9474" max="9474" width="5.33203125" customWidth="1"/>
    <col min="9475" max="9475" width="4.44140625" customWidth="1"/>
    <col min="9476" max="9476" width="11.6640625" customWidth="1"/>
    <col min="9477" max="9477" width="11.88671875" customWidth="1"/>
    <col min="9478" max="9478" width="9.88671875" customWidth="1"/>
    <col min="9479" max="9479" width="12.5546875" customWidth="1"/>
    <col min="9480" max="9480" width="11.5546875" customWidth="1"/>
    <col min="9481" max="9481" width="12.33203125" customWidth="1"/>
    <col min="9482" max="9482" width="11.44140625" customWidth="1"/>
    <col min="9486" max="9486" width="10.109375" customWidth="1"/>
    <col min="9729" max="9729" width="66" customWidth="1"/>
    <col min="9730" max="9730" width="5.33203125" customWidth="1"/>
    <col min="9731" max="9731" width="4.44140625" customWidth="1"/>
    <col min="9732" max="9732" width="11.6640625" customWidth="1"/>
    <col min="9733" max="9733" width="11.88671875" customWidth="1"/>
    <col min="9734" max="9734" width="9.88671875" customWidth="1"/>
    <col min="9735" max="9735" width="12.5546875" customWidth="1"/>
    <col min="9736" max="9736" width="11.5546875" customWidth="1"/>
    <col min="9737" max="9737" width="12.33203125" customWidth="1"/>
    <col min="9738" max="9738" width="11.44140625" customWidth="1"/>
    <col min="9742" max="9742" width="10.109375" customWidth="1"/>
    <col min="9985" max="9985" width="66" customWidth="1"/>
    <col min="9986" max="9986" width="5.33203125" customWidth="1"/>
    <col min="9987" max="9987" width="4.44140625" customWidth="1"/>
    <col min="9988" max="9988" width="11.6640625" customWidth="1"/>
    <col min="9989" max="9989" width="11.88671875" customWidth="1"/>
    <col min="9990" max="9990" width="9.88671875" customWidth="1"/>
    <col min="9991" max="9991" width="12.5546875" customWidth="1"/>
    <col min="9992" max="9992" width="11.5546875" customWidth="1"/>
    <col min="9993" max="9993" width="12.33203125" customWidth="1"/>
    <col min="9994" max="9994" width="11.44140625" customWidth="1"/>
    <col min="9998" max="9998" width="10.109375" customWidth="1"/>
    <col min="10241" max="10241" width="66" customWidth="1"/>
    <col min="10242" max="10242" width="5.33203125" customWidth="1"/>
    <col min="10243" max="10243" width="4.44140625" customWidth="1"/>
    <col min="10244" max="10244" width="11.6640625" customWidth="1"/>
    <col min="10245" max="10245" width="11.88671875" customWidth="1"/>
    <col min="10246" max="10246" width="9.88671875" customWidth="1"/>
    <col min="10247" max="10247" width="12.5546875" customWidth="1"/>
    <col min="10248" max="10248" width="11.5546875" customWidth="1"/>
    <col min="10249" max="10249" width="12.33203125" customWidth="1"/>
    <col min="10250" max="10250" width="11.44140625" customWidth="1"/>
    <col min="10254" max="10254" width="10.109375" customWidth="1"/>
    <col min="10497" max="10497" width="66" customWidth="1"/>
    <col min="10498" max="10498" width="5.33203125" customWidth="1"/>
    <col min="10499" max="10499" width="4.44140625" customWidth="1"/>
    <col min="10500" max="10500" width="11.6640625" customWidth="1"/>
    <col min="10501" max="10501" width="11.88671875" customWidth="1"/>
    <col min="10502" max="10502" width="9.88671875" customWidth="1"/>
    <col min="10503" max="10503" width="12.5546875" customWidth="1"/>
    <col min="10504" max="10504" width="11.5546875" customWidth="1"/>
    <col min="10505" max="10505" width="12.33203125" customWidth="1"/>
    <col min="10506" max="10506" width="11.44140625" customWidth="1"/>
    <col min="10510" max="10510" width="10.109375" customWidth="1"/>
    <col min="10753" max="10753" width="66" customWidth="1"/>
    <col min="10754" max="10754" width="5.33203125" customWidth="1"/>
    <col min="10755" max="10755" width="4.44140625" customWidth="1"/>
    <col min="10756" max="10756" width="11.6640625" customWidth="1"/>
    <col min="10757" max="10757" width="11.88671875" customWidth="1"/>
    <col min="10758" max="10758" width="9.88671875" customWidth="1"/>
    <col min="10759" max="10759" width="12.5546875" customWidth="1"/>
    <col min="10760" max="10760" width="11.5546875" customWidth="1"/>
    <col min="10761" max="10761" width="12.33203125" customWidth="1"/>
    <col min="10762" max="10762" width="11.44140625" customWidth="1"/>
    <col min="10766" max="10766" width="10.109375" customWidth="1"/>
    <col min="11009" max="11009" width="66" customWidth="1"/>
    <col min="11010" max="11010" width="5.33203125" customWidth="1"/>
    <col min="11011" max="11011" width="4.44140625" customWidth="1"/>
    <col min="11012" max="11012" width="11.6640625" customWidth="1"/>
    <col min="11013" max="11013" width="11.88671875" customWidth="1"/>
    <col min="11014" max="11014" width="9.88671875" customWidth="1"/>
    <col min="11015" max="11015" width="12.5546875" customWidth="1"/>
    <col min="11016" max="11016" width="11.5546875" customWidth="1"/>
    <col min="11017" max="11017" width="12.33203125" customWidth="1"/>
    <col min="11018" max="11018" width="11.44140625" customWidth="1"/>
    <col min="11022" max="11022" width="10.109375" customWidth="1"/>
    <col min="11265" max="11265" width="66" customWidth="1"/>
    <col min="11266" max="11266" width="5.33203125" customWidth="1"/>
    <col min="11267" max="11267" width="4.44140625" customWidth="1"/>
    <col min="11268" max="11268" width="11.6640625" customWidth="1"/>
    <col min="11269" max="11269" width="11.88671875" customWidth="1"/>
    <col min="11270" max="11270" width="9.88671875" customWidth="1"/>
    <col min="11271" max="11271" width="12.5546875" customWidth="1"/>
    <col min="11272" max="11272" width="11.5546875" customWidth="1"/>
    <col min="11273" max="11273" width="12.33203125" customWidth="1"/>
    <col min="11274" max="11274" width="11.44140625" customWidth="1"/>
    <col min="11278" max="11278" width="10.109375" customWidth="1"/>
    <col min="11521" max="11521" width="66" customWidth="1"/>
    <col min="11522" max="11522" width="5.33203125" customWidth="1"/>
    <col min="11523" max="11523" width="4.44140625" customWidth="1"/>
    <col min="11524" max="11524" width="11.6640625" customWidth="1"/>
    <col min="11525" max="11525" width="11.88671875" customWidth="1"/>
    <col min="11526" max="11526" width="9.88671875" customWidth="1"/>
    <col min="11527" max="11527" width="12.5546875" customWidth="1"/>
    <col min="11528" max="11528" width="11.5546875" customWidth="1"/>
    <col min="11529" max="11529" width="12.33203125" customWidth="1"/>
    <col min="11530" max="11530" width="11.44140625" customWidth="1"/>
    <col min="11534" max="11534" width="10.109375" customWidth="1"/>
    <col min="11777" max="11777" width="66" customWidth="1"/>
    <col min="11778" max="11778" width="5.33203125" customWidth="1"/>
    <col min="11779" max="11779" width="4.44140625" customWidth="1"/>
    <col min="11780" max="11780" width="11.6640625" customWidth="1"/>
    <col min="11781" max="11781" width="11.88671875" customWidth="1"/>
    <col min="11782" max="11782" width="9.88671875" customWidth="1"/>
    <col min="11783" max="11783" width="12.5546875" customWidth="1"/>
    <col min="11784" max="11784" width="11.5546875" customWidth="1"/>
    <col min="11785" max="11785" width="12.33203125" customWidth="1"/>
    <col min="11786" max="11786" width="11.44140625" customWidth="1"/>
    <col min="11790" max="11790" width="10.109375" customWidth="1"/>
    <col min="12033" max="12033" width="66" customWidth="1"/>
    <col min="12034" max="12034" width="5.33203125" customWidth="1"/>
    <col min="12035" max="12035" width="4.44140625" customWidth="1"/>
    <col min="12036" max="12036" width="11.6640625" customWidth="1"/>
    <col min="12037" max="12037" width="11.88671875" customWidth="1"/>
    <col min="12038" max="12038" width="9.88671875" customWidth="1"/>
    <col min="12039" max="12039" width="12.5546875" customWidth="1"/>
    <col min="12040" max="12040" width="11.5546875" customWidth="1"/>
    <col min="12041" max="12041" width="12.33203125" customWidth="1"/>
    <col min="12042" max="12042" width="11.44140625" customWidth="1"/>
    <col min="12046" max="12046" width="10.109375" customWidth="1"/>
    <col min="12289" max="12289" width="66" customWidth="1"/>
    <col min="12290" max="12290" width="5.33203125" customWidth="1"/>
    <col min="12291" max="12291" width="4.44140625" customWidth="1"/>
    <col min="12292" max="12292" width="11.6640625" customWidth="1"/>
    <col min="12293" max="12293" width="11.88671875" customWidth="1"/>
    <col min="12294" max="12294" width="9.88671875" customWidth="1"/>
    <col min="12295" max="12295" width="12.5546875" customWidth="1"/>
    <col min="12296" max="12296" width="11.5546875" customWidth="1"/>
    <col min="12297" max="12297" width="12.33203125" customWidth="1"/>
    <col min="12298" max="12298" width="11.44140625" customWidth="1"/>
    <col min="12302" max="12302" width="10.109375" customWidth="1"/>
    <col min="12545" max="12545" width="66" customWidth="1"/>
    <col min="12546" max="12546" width="5.33203125" customWidth="1"/>
    <col min="12547" max="12547" width="4.44140625" customWidth="1"/>
    <col min="12548" max="12548" width="11.6640625" customWidth="1"/>
    <col min="12549" max="12549" width="11.88671875" customWidth="1"/>
    <col min="12550" max="12550" width="9.88671875" customWidth="1"/>
    <col min="12551" max="12551" width="12.5546875" customWidth="1"/>
    <col min="12552" max="12552" width="11.5546875" customWidth="1"/>
    <col min="12553" max="12553" width="12.33203125" customWidth="1"/>
    <col min="12554" max="12554" width="11.44140625" customWidth="1"/>
    <col min="12558" max="12558" width="10.109375" customWidth="1"/>
    <col min="12801" max="12801" width="66" customWidth="1"/>
    <col min="12802" max="12802" width="5.33203125" customWidth="1"/>
    <col min="12803" max="12803" width="4.44140625" customWidth="1"/>
    <col min="12804" max="12804" width="11.6640625" customWidth="1"/>
    <col min="12805" max="12805" width="11.88671875" customWidth="1"/>
    <col min="12806" max="12806" width="9.88671875" customWidth="1"/>
    <col min="12807" max="12807" width="12.5546875" customWidth="1"/>
    <col min="12808" max="12808" width="11.5546875" customWidth="1"/>
    <col min="12809" max="12809" width="12.33203125" customWidth="1"/>
    <col min="12810" max="12810" width="11.44140625" customWidth="1"/>
    <col min="12814" max="12814" width="10.109375" customWidth="1"/>
    <col min="13057" max="13057" width="66" customWidth="1"/>
    <col min="13058" max="13058" width="5.33203125" customWidth="1"/>
    <col min="13059" max="13059" width="4.44140625" customWidth="1"/>
    <col min="13060" max="13060" width="11.6640625" customWidth="1"/>
    <col min="13061" max="13061" width="11.88671875" customWidth="1"/>
    <col min="13062" max="13062" width="9.88671875" customWidth="1"/>
    <col min="13063" max="13063" width="12.5546875" customWidth="1"/>
    <col min="13064" max="13064" width="11.5546875" customWidth="1"/>
    <col min="13065" max="13065" width="12.33203125" customWidth="1"/>
    <col min="13066" max="13066" width="11.44140625" customWidth="1"/>
    <col min="13070" max="13070" width="10.109375" customWidth="1"/>
    <col min="13313" max="13313" width="66" customWidth="1"/>
    <col min="13314" max="13314" width="5.33203125" customWidth="1"/>
    <col min="13315" max="13315" width="4.44140625" customWidth="1"/>
    <col min="13316" max="13316" width="11.6640625" customWidth="1"/>
    <col min="13317" max="13317" width="11.88671875" customWidth="1"/>
    <col min="13318" max="13318" width="9.88671875" customWidth="1"/>
    <col min="13319" max="13319" width="12.5546875" customWidth="1"/>
    <col min="13320" max="13320" width="11.5546875" customWidth="1"/>
    <col min="13321" max="13321" width="12.33203125" customWidth="1"/>
    <col min="13322" max="13322" width="11.44140625" customWidth="1"/>
    <col min="13326" max="13326" width="10.109375" customWidth="1"/>
    <col min="13569" max="13569" width="66" customWidth="1"/>
    <col min="13570" max="13570" width="5.33203125" customWidth="1"/>
    <col min="13571" max="13571" width="4.44140625" customWidth="1"/>
    <col min="13572" max="13572" width="11.6640625" customWidth="1"/>
    <col min="13573" max="13573" width="11.88671875" customWidth="1"/>
    <col min="13574" max="13574" width="9.88671875" customWidth="1"/>
    <col min="13575" max="13575" width="12.5546875" customWidth="1"/>
    <col min="13576" max="13576" width="11.5546875" customWidth="1"/>
    <col min="13577" max="13577" width="12.33203125" customWidth="1"/>
    <col min="13578" max="13578" width="11.44140625" customWidth="1"/>
    <col min="13582" max="13582" width="10.109375" customWidth="1"/>
    <col min="13825" max="13825" width="66" customWidth="1"/>
    <col min="13826" max="13826" width="5.33203125" customWidth="1"/>
    <col min="13827" max="13827" width="4.44140625" customWidth="1"/>
    <col min="13828" max="13828" width="11.6640625" customWidth="1"/>
    <col min="13829" max="13829" width="11.88671875" customWidth="1"/>
    <col min="13830" max="13830" width="9.88671875" customWidth="1"/>
    <col min="13831" max="13831" width="12.5546875" customWidth="1"/>
    <col min="13832" max="13832" width="11.5546875" customWidth="1"/>
    <col min="13833" max="13833" width="12.33203125" customWidth="1"/>
    <col min="13834" max="13834" width="11.44140625" customWidth="1"/>
    <col min="13838" max="13838" width="10.109375" customWidth="1"/>
    <col min="14081" max="14081" width="66" customWidth="1"/>
    <col min="14082" max="14082" width="5.33203125" customWidth="1"/>
    <col min="14083" max="14083" width="4.44140625" customWidth="1"/>
    <col min="14084" max="14084" width="11.6640625" customWidth="1"/>
    <col min="14085" max="14085" width="11.88671875" customWidth="1"/>
    <col min="14086" max="14086" width="9.88671875" customWidth="1"/>
    <col min="14087" max="14087" width="12.5546875" customWidth="1"/>
    <col min="14088" max="14088" width="11.5546875" customWidth="1"/>
    <col min="14089" max="14089" width="12.33203125" customWidth="1"/>
    <col min="14090" max="14090" width="11.44140625" customWidth="1"/>
    <col min="14094" max="14094" width="10.109375" customWidth="1"/>
    <col min="14337" max="14337" width="66" customWidth="1"/>
    <col min="14338" max="14338" width="5.33203125" customWidth="1"/>
    <col min="14339" max="14339" width="4.44140625" customWidth="1"/>
    <col min="14340" max="14340" width="11.6640625" customWidth="1"/>
    <col min="14341" max="14341" width="11.88671875" customWidth="1"/>
    <col min="14342" max="14342" width="9.88671875" customWidth="1"/>
    <col min="14343" max="14343" width="12.5546875" customWidth="1"/>
    <col min="14344" max="14344" width="11.5546875" customWidth="1"/>
    <col min="14345" max="14345" width="12.33203125" customWidth="1"/>
    <col min="14346" max="14346" width="11.44140625" customWidth="1"/>
    <col min="14350" max="14350" width="10.109375" customWidth="1"/>
    <col min="14593" max="14593" width="66" customWidth="1"/>
    <col min="14594" max="14594" width="5.33203125" customWidth="1"/>
    <col min="14595" max="14595" width="4.44140625" customWidth="1"/>
    <col min="14596" max="14596" width="11.6640625" customWidth="1"/>
    <col min="14597" max="14597" width="11.88671875" customWidth="1"/>
    <col min="14598" max="14598" width="9.88671875" customWidth="1"/>
    <col min="14599" max="14599" width="12.5546875" customWidth="1"/>
    <col min="14600" max="14600" width="11.5546875" customWidth="1"/>
    <col min="14601" max="14601" width="12.33203125" customWidth="1"/>
    <col min="14602" max="14602" width="11.44140625" customWidth="1"/>
    <col min="14606" max="14606" width="10.109375" customWidth="1"/>
    <col min="14849" max="14849" width="66" customWidth="1"/>
    <col min="14850" max="14850" width="5.33203125" customWidth="1"/>
    <col min="14851" max="14851" width="4.44140625" customWidth="1"/>
    <col min="14852" max="14852" width="11.6640625" customWidth="1"/>
    <col min="14853" max="14853" width="11.88671875" customWidth="1"/>
    <col min="14854" max="14854" width="9.88671875" customWidth="1"/>
    <col min="14855" max="14855" width="12.5546875" customWidth="1"/>
    <col min="14856" max="14856" width="11.5546875" customWidth="1"/>
    <col min="14857" max="14857" width="12.33203125" customWidth="1"/>
    <col min="14858" max="14858" width="11.44140625" customWidth="1"/>
    <col min="14862" max="14862" width="10.109375" customWidth="1"/>
    <col min="15105" max="15105" width="66" customWidth="1"/>
    <col min="15106" max="15106" width="5.33203125" customWidth="1"/>
    <col min="15107" max="15107" width="4.44140625" customWidth="1"/>
    <col min="15108" max="15108" width="11.6640625" customWidth="1"/>
    <col min="15109" max="15109" width="11.88671875" customWidth="1"/>
    <col min="15110" max="15110" width="9.88671875" customWidth="1"/>
    <col min="15111" max="15111" width="12.5546875" customWidth="1"/>
    <col min="15112" max="15112" width="11.5546875" customWidth="1"/>
    <col min="15113" max="15113" width="12.33203125" customWidth="1"/>
    <col min="15114" max="15114" width="11.44140625" customWidth="1"/>
    <col min="15118" max="15118" width="10.109375" customWidth="1"/>
    <col min="15361" max="15361" width="66" customWidth="1"/>
    <col min="15362" max="15362" width="5.33203125" customWidth="1"/>
    <col min="15363" max="15363" width="4.44140625" customWidth="1"/>
    <col min="15364" max="15364" width="11.6640625" customWidth="1"/>
    <col min="15365" max="15365" width="11.88671875" customWidth="1"/>
    <col min="15366" max="15366" width="9.88671875" customWidth="1"/>
    <col min="15367" max="15367" width="12.5546875" customWidth="1"/>
    <col min="15368" max="15368" width="11.5546875" customWidth="1"/>
    <col min="15369" max="15369" width="12.33203125" customWidth="1"/>
    <col min="15370" max="15370" width="11.44140625" customWidth="1"/>
    <col min="15374" max="15374" width="10.109375" customWidth="1"/>
    <col min="15617" max="15617" width="66" customWidth="1"/>
    <col min="15618" max="15618" width="5.33203125" customWidth="1"/>
    <col min="15619" max="15619" width="4.44140625" customWidth="1"/>
    <col min="15620" max="15620" width="11.6640625" customWidth="1"/>
    <col min="15621" max="15621" width="11.88671875" customWidth="1"/>
    <col min="15622" max="15622" width="9.88671875" customWidth="1"/>
    <col min="15623" max="15623" width="12.5546875" customWidth="1"/>
    <col min="15624" max="15624" width="11.5546875" customWidth="1"/>
    <col min="15625" max="15625" width="12.33203125" customWidth="1"/>
    <col min="15626" max="15626" width="11.44140625" customWidth="1"/>
    <col min="15630" max="15630" width="10.109375" customWidth="1"/>
    <col min="15873" max="15873" width="66" customWidth="1"/>
    <col min="15874" max="15874" width="5.33203125" customWidth="1"/>
    <col min="15875" max="15875" width="4.44140625" customWidth="1"/>
    <col min="15876" max="15876" width="11.6640625" customWidth="1"/>
    <col min="15877" max="15877" width="11.88671875" customWidth="1"/>
    <col min="15878" max="15878" width="9.88671875" customWidth="1"/>
    <col min="15879" max="15879" width="12.5546875" customWidth="1"/>
    <col min="15880" max="15880" width="11.5546875" customWidth="1"/>
    <col min="15881" max="15881" width="12.33203125" customWidth="1"/>
    <col min="15882" max="15882" width="11.44140625" customWidth="1"/>
    <col min="15886" max="15886" width="10.109375" customWidth="1"/>
    <col min="16129" max="16129" width="66" customWidth="1"/>
    <col min="16130" max="16130" width="5.33203125" customWidth="1"/>
    <col min="16131" max="16131" width="4.44140625" customWidth="1"/>
    <col min="16132" max="16132" width="11.6640625" customWidth="1"/>
    <col min="16133" max="16133" width="11.88671875" customWidth="1"/>
    <col min="16134" max="16134" width="9.88671875" customWidth="1"/>
    <col min="16135" max="16135" width="12.5546875" customWidth="1"/>
    <col min="16136" max="16136" width="11.5546875" customWidth="1"/>
    <col min="16137" max="16137" width="12.33203125" customWidth="1"/>
    <col min="16138" max="16138" width="11.44140625" customWidth="1"/>
    <col min="16142" max="16142" width="10.109375" customWidth="1"/>
  </cols>
  <sheetData>
    <row r="1" spans="1:14" s="1" customFormat="1" ht="15" customHeight="1" x14ac:dyDescent="0.25">
      <c r="H1" s="95" t="s">
        <v>491</v>
      </c>
      <c r="I1" s="95"/>
      <c r="J1" s="95"/>
      <c r="K1" s="194"/>
    </row>
    <row r="2" spans="1:14" s="1" customFormat="1" ht="24" customHeight="1" x14ac:dyDescent="0.25">
      <c r="G2" s="194"/>
      <c r="H2" s="95"/>
      <c r="I2" s="95"/>
      <c r="J2" s="95"/>
      <c r="K2" s="194"/>
    </row>
    <row r="3" spans="1:14" s="1" customFormat="1" ht="0.75" customHeight="1" x14ac:dyDescent="0.25">
      <c r="G3" s="194"/>
      <c r="H3" s="95"/>
      <c r="I3" s="95"/>
      <c r="J3" s="95"/>
      <c r="K3" s="194"/>
    </row>
    <row r="4" spans="1:14" s="1" customFormat="1" ht="13.8" x14ac:dyDescent="0.25">
      <c r="A4" s="5" t="s">
        <v>118</v>
      </c>
      <c r="B4" s="5"/>
      <c r="C4" s="5"/>
      <c r="D4" s="5"/>
      <c r="E4" s="5"/>
      <c r="F4" s="5"/>
      <c r="G4" s="5"/>
      <c r="H4" s="5"/>
      <c r="I4" s="5"/>
      <c r="J4" s="5"/>
      <c r="K4" s="99"/>
      <c r="L4" s="99"/>
      <c r="M4" s="99"/>
      <c r="N4" s="99"/>
    </row>
    <row r="5" spans="1:14" s="1" customFormat="1" ht="13.8" x14ac:dyDescent="0.25">
      <c r="A5" s="96" t="str">
        <f>IF([2]ЗАПОЛНИТЬ!$F$7=1,CONCATENATE([2]шапки!A2),CONCATENATE([2]шапки!A2,[2]шапки!C2))</f>
        <v>про надходження та використання коштів загального фонду (форма      №2д,</v>
      </c>
      <c r="B5" s="96"/>
      <c r="C5" s="96"/>
      <c r="D5" s="96"/>
      <c r="E5" s="96"/>
      <c r="F5" s="96"/>
      <c r="G5" s="97" t="str">
        <f>IF([2]ЗАПОЛНИТЬ!$F$7=1,[2]шапки!C2,[2]шапки!D2)</f>
        <v xml:space="preserve">      №2м)</v>
      </c>
      <c r="H5" s="99" t="str">
        <f>IF([2]ЗАПОЛНИТЬ!$F$7=1,[2]шапки!D2,"")</f>
        <v/>
      </c>
      <c r="I5" s="99"/>
      <c r="J5" s="99"/>
      <c r="K5" s="99"/>
      <c r="L5" s="99"/>
      <c r="M5" s="99"/>
      <c r="N5" s="99"/>
    </row>
    <row r="6" spans="1:14" s="1" customFormat="1" ht="13.8" x14ac:dyDescent="0.25">
      <c r="A6" s="5" t="str">
        <f>CONCATENATE("за ",[2]ЗАПОЛНИТЬ!$B$17," ",[2]ЗАПОЛНИТЬ!$C$17)</f>
        <v>за І квартал 2016 р.</v>
      </c>
      <c r="B6" s="5"/>
      <c r="C6" s="5"/>
      <c r="D6" s="5"/>
      <c r="E6" s="5"/>
      <c r="F6" s="5"/>
      <c r="G6" s="5"/>
      <c r="H6" s="5"/>
      <c r="I6" s="5"/>
      <c r="J6" s="5"/>
    </row>
    <row r="7" spans="1:14" s="21" customFormat="1" ht="9" customHeight="1" x14ac:dyDescent="0.2">
      <c r="J7" s="338" t="s">
        <v>2</v>
      </c>
    </row>
    <row r="8" spans="1:14" s="21" customFormat="1" ht="6.75" hidden="1" customHeight="1" x14ac:dyDescent="0.2">
      <c r="J8" s="588"/>
    </row>
    <row r="9" spans="1:14" s="21" customFormat="1" ht="12" x14ac:dyDescent="0.25">
      <c r="A9" s="196" t="s">
        <v>3</v>
      </c>
      <c r="B9" s="104" t="str">
        <f>[2]ЗАПОЛНИТЬ!B3</f>
        <v>Вдділ освіти Амур -Нижньодніпровської у м.Дніпропетровську ради</v>
      </c>
      <c r="C9" s="104"/>
      <c r="D9" s="104"/>
      <c r="E9" s="104"/>
      <c r="F9" s="104"/>
      <c r="G9" s="104"/>
      <c r="H9" s="104"/>
      <c r="I9" s="198" t="s">
        <v>4</v>
      </c>
      <c r="J9" s="339" t="str">
        <f>[2]ЗАПОЛНИТЬ!B13</f>
        <v>02142187</v>
      </c>
      <c r="K9" s="207"/>
      <c r="L9" s="199"/>
    </row>
    <row r="10" spans="1:14" s="21" customFormat="1" ht="11.25" customHeight="1" x14ac:dyDescent="0.2">
      <c r="A10" s="107" t="s">
        <v>5</v>
      </c>
      <c r="B10" s="108" t="str">
        <f>[2]ЗАПОЛНИТЬ!B5</f>
        <v>49023,м. Дніпропетровськ АНД район,пр.Мануйлівський, 31</v>
      </c>
      <c r="C10" s="108"/>
      <c r="D10" s="108"/>
      <c r="E10" s="108"/>
      <c r="F10" s="108"/>
      <c r="G10" s="108"/>
      <c r="H10" s="108"/>
      <c r="I10" s="21" t="s">
        <v>492</v>
      </c>
      <c r="J10" s="589">
        <f>[2]ЗАПОЛНИТЬ!B14</f>
        <v>12110136300</v>
      </c>
      <c r="K10" s="207"/>
      <c r="L10" s="107"/>
    </row>
    <row r="11" spans="1:14" s="21" customFormat="1" ht="11.25" customHeight="1" x14ac:dyDescent="0.25">
      <c r="A11" s="7" t="s">
        <v>6</v>
      </c>
      <c r="B11" s="358" t="str">
        <f>[2]ЗАПОЛНИТЬ!D15</f>
        <v>Орган місцевого самоврядування</v>
      </c>
      <c r="C11" s="358"/>
      <c r="D11" s="358"/>
      <c r="E11" s="358"/>
      <c r="F11" s="358"/>
      <c r="G11" s="358"/>
      <c r="H11" s="358"/>
      <c r="I11" s="21" t="s">
        <v>493</v>
      </c>
      <c r="J11" s="589">
        <f>[2]ЗАПОЛНИТЬ!B15</f>
        <v>420</v>
      </c>
      <c r="K11" s="207"/>
      <c r="L11" s="107"/>
    </row>
    <row r="12" spans="1:14" s="21" customFormat="1" ht="11.4" x14ac:dyDescent="0.2">
      <c r="A12" s="110" t="s">
        <v>119</v>
      </c>
      <c r="B12" s="110"/>
      <c r="C12" s="110"/>
      <c r="D12" s="119" t="str">
        <f>[2]ЗАПОЛНИТЬ!H9</f>
        <v>-</v>
      </c>
      <c r="E12" s="118" t="str">
        <f>IF(D12&gt;0,VLOOKUP(D12,'[2]ДовидникКВК(ГОС)'!A$1:B$65536,2,FALSE),"")</f>
        <v>-</v>
      </c>
      <c r="F12" s="118"/>
      <c r="G12" s="118"/>
      <c r="H12" s="118"/>
      <c r="K12" s="204"/>
      <c r="L12" s="199"/>
    </row>
    <row r="13" spans="1:14" s="21" customFormat="1" ht="10.199999999999999" x14ac:dyDescent="0.2">
      <c r="A13" s="110" t="s">
        <v>120</v>
      </c>
      <c r="B13" s="110"/>
      <c r="C13" s="110"/>
      <c r="D13" s="603"/>
      <c r="E13" s="604" t="str">
        <f>IF(D13&gt;0,VLOOKUP(D13,[2]ДовидникКПК!B$1:C$65536,2,FALSE),"")</f>
        <v/>
      </c>
      <c r="F13" s="604"/>
      <c r="G13" s="604"/>
      <c r="H13" s="604"/>
      <c r="I13" s="604"/>
      <c r="J13" s="604"/>
      <c r="K13" s="207"/>
      <c r="L13" s="199"/>
    </row>
    <row r="14" spans="1:14" s="21" customFormat="1" ht="10.199999999999999" x14ac:dyDescent="0.2">
      <c r="A14" s="110" t="s">
        <v>8</v>
      </c>
      <c r="B14" s="110"/>
      <c r="C14" s="110"/>
      <c r="D14" s="201" t="str">
        <f>[2]ЗАПОЛНИТЬ!H10</f>
        <v>10</v>
      </c>
      <c r="E14" s="118" t="str">
        <f>[2]ЗАПОЛНИТЬ!I10</f>
        <v>Орган з питань освіти та науки, молоді</v>
      </c>
      <c r="F14" s="118"/>
      <c r="G14" s="118"/>
      <c r="H14" s="118"/>
      <c r="I14" s="118"/>
      <c r="J14" s="118"/>
      <c r="K14" s="207"/>
      <c r="L14" s="199"/>
    </row>
    <row r="15" spans="1:14" s="21" customFormat="1" ht="33.75" customHeight="1" x14ac:dyDescent="0.2">
      <c r="A15" s="110" t="s">
        <v>121</v>
      </c>
      <c r="B15" s="110"/>
      <c r="C15" s="110"/>
      <c r="D15" s="172" t="s">
        <v>230</v>
      </c>
      <c r="E15" s="112" t="str">
        <f>IF(D15&gt;0,VLOOKUP(D15,[2]ДовидникКФК!A$1:B$65536,2,FALSE),"")</f>
        <v>Дошкільні заклади освіти</v>
      </c>
      <c r="F15" s="112"/>
      <c r="G15" s="112"/>
      <c r="H15" s="112"/>
      <c r="I15" s="112"/>
      <c r="J15" s="112"/>
      <c r="K15" s="207"/>
      <c r="L15" s="199"/>
    </row>
    <row r="16" spans="1:14" s="21" customFormat="1" ht="10.199999999999999" x14ac:dyDescent="0.2">
      <c r="A16" s="122" t="s">
        <v>249</v>
      </c>
    </row>
    <row r="17" spans="1:12" s="21" customFormat="1" ht="10.199999999999999" x14ac:dyDescent="0.2">
      <c r="A17" s="122" t="s">
        <v>10</v>
      </c>
    </row>
    <row r="18" spans="1:12" s="21" customFormat="1" ht="3" customHeight="1" thickBot="1" x14ac:dyDescent="0.25">
      <c r="A18" s="346"/>
      <c r="B18" s="346"/>
      <c r="C18" s="346"/>
      <c r="D18" s="346"/>
      <c r="E18" s="346"/>
      <c r="F18" s="346"/>
      <c r="G18" s="346"/>
      <c r="H18" s="346"/>
      <c r="I18" s="346"/>
      <c r="J18" s="346"/>
      <c r="K18" s="346"/>
      <c r="L18" s="346"/>
    </row>
    <row r="19" spans="1:12" s="21" customFormat="1" ht="11.25" customHeight="1" thickTop="1" thickBot="1" x14ac:dyDescent="0.25">
      <c r="A19" s="29" t="s">
        <v>124</v>
      </c>
      <c r="B19" s="75" t="s">
        <v>235</v>
      </c>
      <c r="C19" s="29" t="s">
        <v>13</v>
      </c>
      <c r="D19" s="75" t="s">
        <v>126</v>
      </c>
      <c r="E19" s="75" t="s">
        <v>251</v>
      </c>
      <c r="F19" s="76" t="s">
        <v>127</v>
      </c>
      <c r="G19" s="76" t="s">
        <v>238</v>
      </c>
      <c r="H19" s="76" t="s">
        <v>132</v>
      </c>
      <c r="I19" s="76" t="s">
        <v>133</v>
      </c>
      <c r="J19" s="75" t="s">
        <v>134</v>
      </c>
    </row>
    <row r="20" spans="1:12" s="21" customFormat="1" ht="11.4" thickTop="1" thickBot="1" x14ac:dyDescent="0.25">
      <c r="A20" s="29"/>
      <c r="B20" s="75"/>
      <c r="C20" s="29"/>
      <c r="D20" s="75"/>
      <c r="E20" s="75"/>
      <c r="F20" s="76"/>
      <c r="G20" s="76"/>
      <c r="H20" s="76"/>
      <c r="I20" s="76"/>
      <c r="J20" s="75"/>
    </row>
    <row r="21" spans="1:12" s="21" customFormat="1" ht="11.4" thickTop="1" thickBot="1" x14ac:dyDescent="0.25">
      <c r="A21" s="29"/>
      <c r="B21" s="75"/>
      <c r="C21" s="29"/>
      <c r="D21" s="75"/>
      <c r="E21" s="75"/>
      <c r="F21" s="76"/>
      <c r="G21" s="76"/>
      <c r="H21" s="76"/>
      <c r="I21" s="76"/>
      <c r="J21" s="75"/>
    </row>
    <row r="22" spans="1:12" s="21" customFormat="1" ht="11.4" thickTop="1" thickBot="1" x14ac:dyDescent="0.25">
      <c r="A22" s="78">
        <v>1</v>
      </c>
      <c r="B22" s="78">
        <v>2</v>
      </c>
      <c r="C22" s="78">
        <v>3</v>
      </c>
      <c r="D22" s="78">
        <v>4</v>
      </c>
      <c r="E22" s="78">
        <v>5</v>
      </c>
      <c r="F22" s="78">
        <v>6</v>
      </c>
      <c r="G22" s="78">
        <v>7</v>
      </c>
      <c r="H22" s="78">
        <v>8</v>
      </c>
      <c r="I22" s="78">
        <v>9</v>
      </c>
      <c r="J22" s="78">
        <v>10</v>
      </c>
    </row>
    <row r="23" spans="1:12" s="21" customFormat="1" ht="11.4" thickTop="1" thickBot="1" x14ac:dyDescent="0.25">
      <c r="A23" s="64" t="s">
        <v>253</v>
      </c>
      <c r="B23" s="64" t="s">
        <v>144</v>
      </c>
      <c r="C23" s="128" t="s">
        <v>145</v>
      </c>
      <c r="D23" s="129">
        <f>D24+D59+D79+D84+D87</f>
        <v>37347603</v>
      </c>
      <c r="E23" s="129">
        <f>E26+E29+E32+E33+E37+E45+E46+E86+E54</f>
        <v>18822676</v>
      </c>
      <c r="F23" s="129">
        <f>F24+F59+F79+F84+F87</f>
        <v>0</v>
      </c>
      <c r="G23" s="129">
        <f>G24+G59+G79+G84+G87</f>
        <v>14409494.559999999</v>
      </c>
      <c r="H23" s="129">
        <f>H24+H59+H79+H84+H87</f>
        <v>14409062.649999999</v>
      </c>
      <c r="I23" s="129">
        <f>I24+I59+I79+I84+I87</f>
        <v>14410434.67</v>
      </c>
      <c r="J23" s="129">
        <f>F23+G23-H23</f>
        <v>431.91000000014901</v>
      </c>
    </row>
    <row r="24" spans="1:12" s="21" customFormat="1" ht="21.6" thickTop="1" thickBot="1" x14ac:dyDescent="0.25">
      <c r="A24" s="125" t="s">
        <v>494</v>
      </c>
      <c r="B24" s="64">
        <v>2000</v>
      </c>
      <c r="C24" s="128" t="s">
        <v>147</v>
      </c>
      <c r="D24" s="129">
        <f t="shared" ref="D24:I24" si="0">D25+D30+D47+D50+D54+D58</f>
        <v>37347603</v>
      </c>
      <c r="E24" s="129">
        <v>0</v>
      </c>
      <c r="F24" s="129">
        <f t="shared" si="0"/>
        <v>0</v>
      </c>
      <c r="G24" s="129">
        <f t="shared" si="0"/>
        <v>14409494.559999999</v>
      </c>
      <c r="H24" s="129">
        <f t="shared" si="0"/>
        <v>14409062.649999999</v>
      </c>
      <c r="I24" s="129">
        <f t="shared" si="0"/>
        <v>14410434.67</v>
      </c>
      <c r="J24" s="129">
        <f t="shared" ref="J24:J87" si="1">F24+G24-H24</f>
        <v>431.91000000014901</v>
      </c>
    </row>
    <row r="25" spans="1:12" s="21" customFormat="1" ht="11.4" thickTop="1" thickBot="1" x14ac:dyDescent="0.25">
      <c r="A25" s="133" t="s">
        <v>161</v>
      </c>
      <c r="B25" s="64">
        <v>2100</v>
      </c>
      <c r="C25" s="128" t="s">
        <v>149</v>
      </c>
      <c r="D25" s="129">
        <f>D26+D29</f>
        <v>22560228</v>
      </c>
      <c r="E25" s="129">
        <v>0</v>
      </c>
      <c r="F25" s="129">
        <f>F26+F29</f>
        <v>0</v>
      </c>
      <c r="G25" s="129">
        <f>G26+G29</f>
        <v>10181919.52</v>
      </c>
      <c r="H25" s="129">
        <f>H26+H29</f>
        <v>10181487.609999999</v>
      </c>
      <c r="I25" s="129">
        <f>I26+I29</f>
        <v>10181919.52</v>
      </c>
      <c r="J25" s="129">
        <f t="shared" si="1"/>
        <v>431.91000000014901</v>
      </c>
    </row>
    <row r="26" spans="1:12" s="21" customFormat="1" ht="11.4" thickTop="1" thickBot="1" x14ac:dyDescent="0.25">
      <c r="A26" s="134" t="s">
        <v>163</v>
      </c>
      <c r="B26" s="135">
        <v>2110</v>
      </c>
      <c r="C26" s="216" t="s">
        <v>151</v>
      </c>
      <c r="D26" s="267">
        <f t="shared" ref="D26:I26" si="2">SUM(D27:D28)</f>
        <v>18491988</v>
      </c>
      <c r="E26" s="268">
        <v>9245994</v>
      </c>
      <c r="F26" s="267">
        <f t="shared" si="2"/>
        <v>0</v>
      </c>
      <c r="G26" s="267">
        <f t="shared" si="2"/>
        <v>8331125.4100000001</v>
      </c>
      <c r="H26" s="267">
        <f t="shared" si="2"/>
        <v>8330693.5</v>
      </c>
      <c r="I26" s="267">
        <f t="shared" si="2"/>
        <v>8331125.4100000001</v>
      </c>
      <c r="J26" s="174">
        <f t="shared" si="1"/>
        <v>431.91000000014901</v>
      </c>
    </row>
    <row r="27" spans="1:12" s="21" customFormat="1" ht="11.4" thickTop="1" thickBot="1" x14ac:dyDescent="0.25">
      <c r="A27" s="136" t="s">
        <v>164</v>
      </c>
      <c r="B27" s="125">
        <v>2111</v>
      </c>
      <c r="C27" s="248" t="s">
        <v>153</v>
      </c>
      <c r="D27" s="269">
        <v>18491988</v>
      </c>
      <c r="E27" s="270">
        <v>0</v>
      </c>
      <c r="F27" s="269">
        <v>0</v>
      </c>
      <c r="G27" s="269">
        <v>8331125.4100000001</v>
      </c>
      <c r="H27" s="269">
        <v>8330693.5</v>
      </c>
      <c r="I27" s="269">
        <v>8331125.4100000001</v>
      </c>
      <c r="J27" s="211">
        <f t="shared" si="1"/>
        <v>431.91000000014901</v>
      </c>
    </row>
    <row r="28" spans="1:12" s="21" customFormat="1" ht="11.4" thickTop="1" thickBot="1" x14ac:dyDescent="0.25">
      <c r="A28" s="136" t="s">
        <v>165</v>
      </c>
      <c r="B28" s="125">
        <v>2112</v>
      </c>
      <c r="C28" s="248" t="s">
        <v>155</v>
      </c>
      <c r="D28" s="269">
        <v>0</v>
      </c>
      <c r="E28" s="270">
        <v>0</v>
      </c>
      <c r="F28" s="269">
        <v>0</v>
      </c>
      <c r="G28" s="269">
        <v>0</v>
      </c>
      <c r="H28" s="269">
        <v>0</v>
      </c>
      <c r="I28" s="269">
        <v>0</v>
      </c>
      <c r="J28" s="211">
        <f t="shared" si="1"/>
        <v>0</v>
      </c>
    </row>
    <row r="29" spans="1:12" s="21" customFormat="1" ht="11.4" thickTop="1" thickBot="1" x14ac:dyDescent="0.25">
      <c r="A29" s="137" t="s">
        <v>166</v>
      </c>
      <c r="B29" s="135">
        <v>2120</v>
      </c>
      <c r="C29" s="216" t="s">
        <v>157</v>
      </c>
      <c r="D29" s="268">
        <v>4068240</v>
      </c>
      <c r="E29" s="268">
        <v>2034120</v>
      </c>
      <c r="F29" s="268">
        <v>0</v>
      </c>
      <c r="G29" s="268">
        <v>1850794.11</v>
      </c>
      <c r="H29" s="268">
        <v>1850794.11</v>
      </c>
      <c r="I29" s="268">
        <v>1850794.11</v>
      </c>
      <c r="J29" s="174">
        <f t="shared" si="1"/>
        <v>0</v>
      </c>
    </row>
    <row r="30" spans="1:12" s="21" customFormat="1" ht="11.25" customHeight="1" thickTop="1" thickBot="1" x14ac:dyDescent="0.25">
      <c r="A30" s="138" t="s">
        <v>167</v>
      </c>
      <c r="B30" s="64">
        <v>2200</v>
      </c>
      <c r="C30" s="128" t="s">
        <v>160</v>
      </c>
      <c r="D30" s="271">
        <f>SUM(D31:D37)+D44</f>
        <v>14787375</v>
      </c>
      <c r="E30" s="271">
        <v>0</v>
      </c>
      <c r="F30" s="271">
        <f>SUM(F31:F37)+F44</f>
        <v>0</v>
      </c>
      <c r="G30" s="271">
        <f>SUM(G31:G37)+G44</f>
        <v>4227575.04</v>
      </c>
      <c r="H30" s="271">
        <f>SUM(H31:H37)+H44</f>
        <v>4227575.04</v>
      </c>
      <c r="I30" s="271">
        <f>SUM(I31:I37)+I44</f>
        <v>4228515.1500000004</v>
      </c>
      <c r="J30" s="129">
        <f t="shared" si="1"/>
        <v>0</v>
      </c>
    </row>
    <row r="31" spans="1:12" s="21" customFormat="1" ht="12" customHeight="1" thickTop="1" thickBot="1" x14ac:dyDescent="0.25">
      <c r="A31" s="134" t="s">
        <v>168</v>
      </c>
      <c r="B31" s="135">
        <v>2210</v>
      </c>
      <c r="C31" s="216" t="s">
        <v>162</v>
      </c>
      <c r="D31" s="268">
        <v>0</v>
      </c>
      <c r="E31" s="267">
        <v>0</v>
      </c>
      <c r="F31" s="268">
        <v>0</v>
      </c>
      <c r="G31" s="268">
        <v>0</v>
      </c>
      <c r="H31" s="268">
        <v>0</v>
      </c>
      <c r="I31" s="268">
        <v>165.53</v>
      </c>
      <c r="J31" s="174">
        <f t="shared" si="1"/>
        <v>0</v>
      </c>
    </row>
    <row r="32" spans="1:12" s="21" customFormat="1" ht="11.4" thickTop="1" thickBot="1" x14ac:dyDescent="0.25">
      <c r="A32" s="134" t="s">
        <v>169</v>
      </c>
      <c r="B32" s="135">
        <v>2220</v>
      </c>
      <c r="C32" s="135">
        <v>100</v>
      </c>
      <c r="D32" s="268">
        <v>0</v>
      </c>
      <c r="E32" s="268">
        <v>0</v>
      </c>
      <c r="F32" s="268">
        <v>0</v>
      </c>
      <c r="G32" s="268">
        <v>0</v>
      </c>
      <c r="H32" s="268">
        <v>0</v>
      </c>
      <c r="I32" s="268">
        <v>774.58</v>
      </c>
      <c r="J32" s="174">
        <f t="shared" si="1"/>
        <v>0</v>
      </c>
    </row>
    <row r="33" spans="1:10" s="21" customFormat="1" ht="11.4" thickTop="1" thickBot="1" x14ac:dyDescent="0.25">
      <c r="A33" s="134" t="s">
        <v>170</v>
      </c>
      <c r="B33" s="135">
        <v>2230</v>
      </c>
      <c r="C33" s="135">
        <v>110</v>
      </c>
      <c r="D33" s="268">
        <v>4174807</v>
      </c>
      <c r="E33" s="268">
        <v>2087674</v>
      </c>
      <c r="F33" s="268">
        <v>0</v>
      </c>
      <c r="G33" s="268">
        <v>1652071.68</v>
      </c>
      <c r="H33" s="268">
        <v>1652071.68</v>
      </c>
      <c r="I33" s="268">
        <v>1652071.68</v>
      </c>
      <c r="J33" s="174">
        <f t="shared" si="1"/>
        <v>0</v>
      </c>
    </row>
    <row r="34" spans="1:10" s="21" customFormat="1" ht="11.4" thickTop="1" thickBot="1" x14ac:dyDescent="0.25">
      <c r="A34" s="134" t="s">
        <v>171</v>
      </c>
      <c r="B34" s="135">
        <v>2240</v>
      </c>
      <c r="C34" s="135">
        <v>120</v>
      </c>
      <c r="D34" s="268">
        <v>218705</v>
      </c>
      <c r="E34" s="267">
        <v>0</v>
      </c>
      <c r="F34" s="268">
        <v>0</v>
      </c>
      <c r="G34" s="268">
        <v>39498.93</v>
      </c>
      <c r="H34" s="268">
        <v>39498.93</v>
      </c>
      <c r="I34" s="268">
        <v>39498.93</v>
      </c>
      <c r="J34" s="174">
        <f t="shared" si="1"/>
        <v>0</v>
      </c>
    </row>
    <row r="35" spans="1:10" s="21" customFormat="1" ht="11.4" thickTop="1" thickBot="1" x14ac:dyDescent="0.25">
      <c r="A35" s="134" t="s">
        <v>172</v>
      </c>
      <c r="B35" s="135">
        <v>2250</v>
      </c>
      <c r="C35" s="135">
        <v>130</v>
      </c>
      <c r="D35" s="268">
        <v>0</v>
      </c>
      <c r="E35" s="267">
        <v>0</v>
      </c>
      <c r="F35" s="268">
        <v>0</v>
      </c>
      <c r="G35" s="268">
        <v>0</v>
      </c>
      <c r="H35" s="268">
        <v>0</v>
      </c>
      <c r="I35" s="268">
        <v>0</v>
      </c>
      <c r="J35" s="174">
        <f t="shared" si="1"/>
        <v>0</v>
      </c>
    </row>
    <row r="36" spans="1:10" s="21" customFormat="1" ht="11.4" thickTop="1" thickBot="1" x14ac:dyDescent="0.25">
      <c r="A36" s="137" t="s">
        <v>173</v>
      </c>
      <c r="B36" s="135">
        <v>2260</v>
      </c>
      <c r="C36" s="135">
        <v>140</v>
      </c>
      <c r="D36" s="268">
        <v>0</v>
      </c>
      <c r="E36" s="267">
        <v>0</v>
      </c>
      <c r="F36" s="268">
        <v>0</v>
      </c>
      <c r="G36" s="268">
        <v>0</v>
      </c>
      <c r="H36" s="268">
        <v>0</v>
      </c>
      <c r="I36" s="268">
        <v>0</v>
      </c>
      <c r="J36" s="174">
        <f t="shared" si="1"/>
        <v>0</v>
      </c>
    </row>
    <row r="37" spans="1:10" s="21" customFormat="1" ht="11.4" thickTop="1" thickBot="1" x14ac:dyDescent="0.25">
      <c r="A37" s="137" t="s">
        <v>174</v>
      </c>
      <c r="B37" s="135">
        <v>2270</v>
      </c>
      <c r="C37" s="135">
        <v>150</v>
      </c>
      <c r="D37" s="267">
        <f>SUM(D38:D43)</f>
        <v>10393863</v>
      </c>
      <c r="E37" s="268">
        <v>5401744</v>
      </c>
      <c r="F37" s="267">
        <f>SUM(F38:F43)</f>
        <v>0</v>
      </c>
      <c r="G37" s="267">
        <f>SUM(G38:G43)</f>
        <v>2536004.4300000002</v>
      </c>
      <c r="H37" s="267">
        <f>SUM(H38:H43)</f>
        <v>2536004.4300000002</v>
      </c>
      <c r="I37" s="267">
        <f>SUM(I38:I43)</f>
        <v>2536004.4300000002</v>
      </c>
      <c r="J37" s="174">
        <f>F37+G37-H37</f>
        <v>0</v>
      </c>
    </row>
    <row r="38" spans="1:10" s="21" customFormat="1" ht="11.4" thickTop="1" thickBot="1" x14ac:dyDescent="0.25">
      <c r="A38" s="136" t="s">
        <v>175</v>
      </c>
      <c r="B38" s="125">
        <v>2271</v>
      </c>
      <c r="C38" s="125">
        <v>160</v>
      </c>
      <c r="D38" s="269">
        <v>8312859</v>
      </c>
      <c r="E38" s="270">
        <v>0</v>
      </c>
      <c r="F38" s="269">
        <v>0</v>
      </c>
      <c r="G38" s="269">
        <v>1969597.09</v>
      </c>
      <c r="H38" s="269">
        <v>1969597.09</v>
      </c>
      <c r="I38" s="269">
        <v>1969597.09</v>
      </c>
      <c r="J38" s="211">
        <f t="shared" si="1"/>
        <v>0</v>
      </c>
    </row>
    <row r="39" spans="1:10" s="21" customFormat="1" ht="11.4" thickTop="1" thickBot="1" x14ac:dyDescent="0.25">
      <c r="A39" s="136" t="s">
        <v>176</v>
      </c>
      <c r="B39" s="125">
        <v>2272</v>
      </c>
      <c r="C39" s="125">
        <v>170</v>
      </c>
      <c r="D39" s="269">
        <v>323949</v>
      </c>
      <c r="E39" s="270">
        <v>0</v>
      </c>
      <c r="F39" s="269">
        <v>0</v>
      </c>
      <c r="G39" s="269">
        <v>99997.93</v>
      </c>
      <c r="H39" s="269">
        <v>99997.93</v>
      </c>
      <c r="I39" s="269">
        <v>99997.93</v>
      </c>
      <c r="J39" s="211">
        <f t="shared" si="1"/>
        <v>0</v>
      </c>
    </row>
    <row r="40" spans="1:10" s="21" customFormat="1" ht="11.4" thickTop="1" thickBot="1" x14ac:dyDescent="0.25">
      <c r="A40" s="136" t="s">
        <v>177</v>
      </c>
      <c r="B40" s="125">
        <v>2273</v>
      </c>
      <c r="C40" s="125">
        <v>180</v>
      </c>
      <c r="D40" s="269">
        <v>1757055</v>
      </c>
      <c r="E40" s="270">
        <v>0</v>
      </c>
      <c r="F40" s="269">
        <v>0</v>
      </c>
      <c r="G40" s="269">
        <v>466409.41</v>
      </c>
      <c r="H40" s="269">
        <v>466409.41</v>
      </c>
      <c r="I40" s="269">
        <v>466409.41</v>
      </c>
      <c r="J40" s="211">
        <f t="shared" si="1"/>
        <v>0</v>
      </c>
    </row>
    <row r="41" spans="1:10" s="21" customFormat="1" ht="11.4" thickTop="1" thickBot="1" x14ac:dyDescent="0.25">
      <c r="A41" s="136" t="s">
        <v>178</v>
      </c>
      <c r="B41" s="125">
        <v>2274</v>
      </c>
      <c r="C41" s="125">
        <v>190</v>
      </c>
      <c r="D41" s="269">
        <v>0</v>
      </c>
      <c r="E41" s="270">
        <v>0</v>
      </c>
      <c r="F41" s="269">
        <v>0</v>
      </c>
      <c r="G41" s="269">
        <v>0</v>
      </c>
      <c r="H41" s="269">
        <v>0</v>
      </c>
      <c r="I41" s="269">
        <v>0</v>
      </c>
      <c r="J41" s="211">
        <f t="shared" si="1"/>
        <v>0</v>
      </c>
    </row>
    <row r="42" spans="1:10" s="21" customFormat="1" ht="11.4" thickTop="1" thickBot="1" x14ac:dyDescent="0.25">
      <c r="A42" s="136" t="s">
        <v>179</v>
      </c>
      <c r="B42" s="125">
        <v>2275</v>
      </c>
      <c r="C42" s="125">
        <v>200</v>
      </c>
      <c r="D42" s="269">
        <v>0</v>
      </c>
      <c r="E42" s="270">
        <v>0</v>
      </c>
      <c r="F42" s="269">
        <v>0</v>
      </c>
      <c r="G42" s="269">
        <v>0</v>
      </c>
      <c r="H42" s="269">
        <v>0</v>
      </c>
      <c r="I42" s="269">
        <v>0</v>
      </c>
      <c r="J42" s="211">
        <f t="shared" si="1"/>
        <v>0</v>
      </c>
    </row>
    <row r="43" spans="1:10" s="21" customFormat="1" ht="11.4" thickTop="1" thickBot="1" x14ac:dyDescent="0.25">
      <c r="A43" s="136" t="s">
        <v>180</v>
      </c>
      <c r="B43" s="125">
        <v>2276</v>
      </c>
      <c r="C43" s="125">
        <v>210</v>
      </c>
      <c r="D43" s="269">
        <v>0</v>
      </c>
      <c r="E43" s="270">
        <v>0</v>
      </c>
      <c r="F43" s="269">
        <v>0</v>
      </c>
      <c r="G43" s="269">
        <v>0</v>
      </c>
      <c r="H43" s="269">
        <v>0</v>
      </c>
      <c r="I43" s="269">
        <v>0</v>
      </c>
      <c r="J43" s="211">
        <f>F43+G43-H43</f>
        <v>0</v>
      </c>
    </row>
    <row r="44" spans="1:10" s="21" customFormat="1" ht="13.5" customHeight="1" thickTop="1" thickBot="1" x14ac:dyDescent="0.25">
      <c r="A44" s="137" t="s">
        <v>181</v>
      </c>
      <c r="B44" s="135">
        <v>2280</v>
      </c>
      <c r="C44" s="135">
        <v>220</v>
      </c>
      <c r="D44" s="267">
        <f>SUM(D45:D46)</f>
        <v>0</v>
      </c>
      <c r="E44" s="267">
        <v>0</v>
      </c>
      <c r="F44" s="267">
        <f>SUM(F45:F46)</f>
        <v>0</v>
      </c>
      <c r="G44" s="267">
        <f>SUM(G45:G46)</f>
        <v>0</v>
      </c>
      <c r="H44" s="267">
        <f>SUM(H45:H46)</f>
        <v>0</v>
      </c>
      <c r="I44" s="267">
        <f>SUM(I45:I46)</f>
        <v>0</v>
      </c>
      <c r="J44" s="174">
        <f t="shared" si="1"/>
        <v>0</v>
      </c>
    </row>
    <row r="45" spans="1:10" s="21" customFormat="1" ht="12.75" customHeight="1" thickTop="1" thickBot="1" x14ac:dyDescent="0.25">
      <c r="A45" s="217" t="s">
        <v>182</v>
      </c>
      <c r="B45" s="125">
        <v>2281</v>
      </c>
      <c r="C45" s="125">
        <v>230</v>
      </c>
      <c r="D45" s="269">
        <v>0</v>
      </c>
      <c r="E45" s="269">
        <v>0</v>
      </c>
      <c r="F45" s="269">
        <v>0</v>
      </c>
      <c r="G45" s="269">
        <v>0</v>
      </c>
      <c r="H45" s="269">
        <v>0</v>
      </c>
      <c r="I45" s="269">
        <v>0</v>
      </c>
      <c r="J45" s="211">
        <f t="shared" si="1"/>
        <v>0</v>
      </c>
    </row>
    <row r="46" spans="1:10" s="21" customFormat="1" ht="12.75" customHeight="1" thickTop="1" thickBot="1" x14ac:dyDescent="0.25">
      <c r="A46" s="218" t="s">
        <v>183</v>
      </c>
      <c r="B46" s="125">
        <v>2282</v>
      </c>
      <c r="C46" s="125">
        <v>240</v>
      </c>
      <c r="D46" s="269">
        <v>0</v>
      </c>
      <c r="E46" s="269">
        <v>0</v>
      </c>
      <c r="F46" s="269">
        <v>0</v>
      </c>
      <c r="G46" s="269">
        <v>0</v>
      </c>
      <c r="H46" s="269">
        <v>0</v>
      </c>
      <c r="I46" s="269">
        <v>0</v>
      </c>
      <c r="J46" s="211">
        <f t="shared" si="1"/>
        <v>0</v>
      </c>
    </row>
    <row r="47" spans="1:10" s="21" customFormat="1" ht="11.4" thickTop="1" thickBot="1" x14ac:dyDescent="0.25">
      <c r="A47" s="133" t="s">
        <v>184</v>
      </c>
      <c r="B47" s="64">
        <v>2400</v>
      </c>
      <c r="C47" s="64">
        <v>250</v>
      </c>
      <c r="D47" s="271">
        <f t="shared" ref="D47:I47" si="3">SUM(D48:D49)</f>
        <v>0</v>
      </c>
      <c r="E47" s="271">
        <f t="shared" si="3"/>
        <v>0</v>
      </c>
      <c r="F47" s="271">
        <f t="shared" si="3"/>
        <v>0</v>
      </c>
      <c r="G47" s="271">
        <f t="shared" si="3"/>
        <v>0</v>
      </c>
      <c r="H47" s="271">
        <f t="shared" si="3"/>
        <v>0</v>
      </c>
      <c r="I47" s="271">
        <f t="shared" si="3"/>
        <v>0</v>
      </c>
      <c r="J47" s="129">
        <f t="shared" si="1"/>
        <v>0</v>
      </c>
    </row>
    <row r="48" spans="1:10" s="21" customFormat="1" ht="11.4" thickTop="1" thickBot="1" x14ac:dyDescent="0.25">
      <c r="A48" s="140" t="s">
        <v>185</v>
      </c>
      <c r="B48" s="135">
        <v>2410</v>
      </c>
      <c r="C48" s="135">
        <v>260</v>
      </c>
      <c r="D48" s="268">
        <v>0</v>
      </c>
      <c r="E48" s="267">
        <v>0</v>
      </c>
      <c r="F48" s="268">
        <v>0</v>
      </c>
      <c r="G48" s="268">
        <v>0</v>
      </c>
      <c r="H48" s="268">
        <v>0</v>
      </c>
      <c r="I48" s="268">
        <v>0</v>
      </c>
      <c r="J48" s="174">
        <f t="shared" si="1"/>
        <v>0</v>
      </c>
    </row>
    <row r="49" spans="1:10" s="21" customFormat="1" ht="11.4" thickTop="1" thickBot="1" x14ac:dyDescent="0.25">
      <c r="A49" s="140" t="s">
        <v>186</v>
      </c>
      <c r="B49" s="135">
        <v>2420</v>
      </c>
      <c r="C49" s="135">
        <v>270</v>
      </c>
      <c r="D49" s="268">
        <v>0</v>
      </c>
      <c r="E49" s="267">
        <v>0</v>
      </c>
      <c r="F49" s="268">
        <v>0</v>
      </c>
      <c r="G49" s="268">
        <v>0</v>
      </c>
      <c r="H49" s="268">
        <v>0</v>
      </c>
      <c r="I49" s="268">
        <v>0</v>
      </c>
      <c r="J49" s="174">
        <f t="shared" si="1"/>
        <v>0</v>
      </c>
    </row>
    <row r="50" spans="1:10" s="21" customFormat="1" ht="12" customHeight="1" thickTop="1" thickBot="1" x14ac:dyDescent="0.25">
      <c r="A50" s="141" t="s">
        <v>187</v>
      </c>
      <c r="B50" s="64">
        <v>2600</v>
      </c>
      <c r="C50" s="64">
        <v>280</v>
      </c>
      <c r="D50" s="271">
        <f t="shared" ref="D50:I50" si="4">SUM(D51:D53)</f>
        <v>0</v>
      </c>
      <c r="E50" s="271">
        <f t="shared" si="4"/>
        <v>0</v>
      </c>
      <c r="F50" s="271">
        <f t="shared" si="4"/>
        <v>0</v>
      </c>
      <c r="G50" s="271">
        <f t="shared" si="4"/>
        <v>0</v>
      </c>
      <c r="H50" s="271">
        <f t="shared" si="4"/>
        <v>0</v>
      </c>
      <c r="I50" s="271">
        <f t="shared" si="4"/>
        <v>0</v>
      </c>
      <c r="J50" s="129">
        <f t="shared" si="1"/>
        <v>0</v>
      </c>
    </row>
    <row r="51" spans="1:10" s="21" customFormat="1" ht="11.4" thickTop="1" thickBot="1" x14ac:dyDescent="0.25">
      <c r="A51" s="137" t="s">
        <v>188</v>
      </c>
      <c r="B51" s="135">
        <v>2610</v>
      </c>
      <c r="C51" s="135">
        <v>290</v>
      </c>
      <c r="D51" s="272">
        <v>0</v>
      </c>
      <c r="E51" s="273">
        <v>0</v>
      </c>
      <c r="F51" s="272">
        <v>0</v>
      </c>
      <c r="G51" s="272">
        <v>0</v>
      </c>
      <c r="H51" s="272">
        <v>0</v>
      </c>
      <c r="I51" s="272">
        <v>0</v>
      </c>
      <c r="J51" s="174">
        <f t="shared" si="1"/>
        <v>0</v>
      </c>
    </row>
    <row r="52" spans="1:10" s="21" customFormat="1" ht="11.4" thickTop="1" thickBot="1" x14ac:dyDescent="0.25">
      <c r="A52" s="137" t="s">
        <v>189</v>
      </c>
      <c r="B52" s="135">
        <v>2620</v>
      </c>
      <c r="C52" s="135">
        <v>300</v>
      </c>
      <c r="D52" s="272">
        <v>0</v>
      </c>
      <c r="E52" s="273">
        <v>0</v>
      </c>
      <c r="F52" s="272">
        <v>0</v>
      </c>
      <c r="G52" s="272">
        <v>0</v>
      </c>
      <c r="H52" s="272">
        <v>0</v>
      </c>
      <c r="I52" s="272">
        <v>0</v>
      </c>
      <c r="J52" s="174">
        <f t="shared" si="1"/>
        <v>0</v>
      </c>
    </row>
    <row r="53" spans="1:10" s="21" customFormat="1" ht="11.4" thickTop="1" thickBot="1" x14ac:dyDescent="0.25">
      <c r="A53" s="140" t="s">
        <v>190</v>
      </c>
      <c r="B53" s="135">
        <v>2630</v>
      </c>
      <c r="C53" s="135">
        <v>310</v>
      </c>
      <c r="D53" s="272">
        <v>0</v>
      </c>
      <c r="E53" s="273">
        <v>0</v>
      </c>
      <c r="F53" s="272">
        <v>0</v>
      </c>
      <c r="G53" s="272">
        <v>0</v>
      </c>
      <c r="H53" s="272">
        <v>0</v>
      </c>
      <c r="I53" s="272">
        <v>0</v>
      </c>
      <c r="J53" s="174">
        <f t="shared" si="1"/>
        <v>0</v>
      </c>
    </row>
    <row r="54" spans="1:10" s="21" customFormat="1" ht="11.4" thickTop="1" thickBot="1" x14ac:dyDescent="0.25">
      <c r="A54" s="138" t="s">
        <v>191</v>
      </c>
      <c r="B54" s="64">
        <v>2700</v>
      </c>
      <c r="C54" s="64">
        <v>320</v>
      </c>
      <c r="D54" s="274">
        <f t="shared" ref="D54:I54" si="5">SUM(D55:D57)</f>
        <v>0</v>
      </c>
      <c r="E54" s="275">
        <v>0</v>
      </c>
      <c r="F54" s="274">
        <f t="shared" si="5"/>
        <v>0</v>
      </c>
      <c r="G54" s="274">
        <f t="shared" si="5"/>
        <v>0</v>
      </c>
      <c r="H54" s="274">
        <f t="shared" si="5"/>
        <v>0</v>
      </c>
      <c r="I54" s="274">
        <f t="shared" si="5"/>
        <v>0</v>
      </c>
      <c r="J54" s="129">
        <f t="shared" si="1"/>
        <v>0</v>
      </c>
    </row>
    <row r="55" spans="1:10" s="21" customFormat="1" ht="12.75" customHeight="1" thickTop="1" thickBot="1" x14ac:dyDescent="0.25">
      <c r="A55" s="137" t="s">
        <v>192</v>
      </c>
      <c r="B55" s="135">
        <v>2710</v>
      </c>
      <c r="C55" s="135">
        <v>330</v>
      </c>
      <c r="D55" s="272">
        <v>0</v>
      </c>
      <c r="E55" s="273">
        <v>0</v>
      </c>
      <c r="F55" s="272">
        <v>0</v>
      </c>
      <c r="G55" s="272">
        <v>0</v>
      </c>
      <c r="H55" s="272">
        <v>0</v>
      </c>
      <c r="I55" s="272">
        <v>0</v>
      </c>
      <c r="J55" s="174">
        <f t="shared" si="1"/>
        <v>0</v>
      </c>
    </row>
    <row r="56" spans="1:10" s="21" customFormat="1" ht="11.4" thickTop="1" thickBot="1" x14ac:dyDescent="0.25">
      <c r="A56" s="137" t="s">
        <v>193</v>
      </c>
      <c r="B56" s="135">
        <v>2720</v>
      </c>
      <c r="C56" s="135">
        <v>340</v>
      </c>
      <c r="D56" s="272">
        <v>0</v>
      </c>
      <c r="E56" s="273">
        <v>0</v>
      </c>
      <c r="F56" s="272">
        <v>0</v>
      </c>
      <c r="G56" s="272">
        <v>0</v>
      </c>
      <c r="H56" s="272">
        <v>0</v>
      </c>
      <c r="I56" s="272">
        <v>0</v>
      </c>
      <c r="J56" s="174">
        <f t="shared" si="1"/>
        <v>0</v>
      </c>
    </row>
    <row r="57" spans="1:10" s="21" customFormat="1" ht="11.4" thickTop="1" thickBot="1" x14ac:dyDescent="0.25">
      <c r="A57" s="137" t="s">
        <v>194</v>
      </c>
      <c r="B57" s="135">
        <v>2730</v>
      </c>
      <c r="C57" s="135">
        <v>350</v>
      </c>
      <c r="D57" s="272">
        <v>0</v>
      </c>
      <c r="E57" s="273">
        <v>0</v>
      </c>
      <c r="F57" s="272">
        <v>0</v>
      </c>
      <c r="G57" s="272">
        <v>0</v>
      </c>
      <c r="H57" s="272">
        <v>0</v>
      </c>
      <c r="I57" s="272">
        <v>0</v>
      </c>
      <c r="J57" s="174">
        <f t="shared" si="1"/>
        <v>0</v>
      </c>
    </row>
    <row r="58" spans="1:10" s="21" customFormat="1" ht="11.4" thickTop="1" thickBot="1" x14ac:dyDescent="0.25">
      <c r="A58" s="138" t="s">
        <v>195</v>
      </c>
      <c r="B58" s="64">
        <v>2800</v>
      </c>
      <c r="C58" s="64">
        <v>360</v>
      </c>
      <c r="D58" s="275">
        <v>0</v>
      </c>
      <c r="E58" s="274">
        <v>0</v>
      </c>
      <c r="F58" s="275">
        <v>0</v>
      </c>
      <c r="G58" s="275">
        <v>0</v>
      </c>
      <c r="H58" s="275">
        <v>0</v>
      </c>
      <c r="I58" s="275">
        <v>0</v>
      </c>
      <c r="J58" s="129">
        <f t="shared" si="1"/>
        <v>0</v>
      </c>
    </row>
    <row r="59" spans="1:10" s="21" customFormat="1" ht="11.4" thickTop="1" thickBot="1" x14ac:dyDescent="0.25">
      <c r="A59" s="64" t="s">
        <v>196</v>
      </c>
      <c r="B59" s="64">
        <v>3000</v>
      </c>
      <c r="C59" s="64">
        <v>370</v>
      </c>
      <c r="D59" s="274">
        <f t="shared" ref="D59:I59" si="6">D60+D74</f>
        <v>0</v>
      </c>
      <c r="E59" s="274">
        <f t="shared" si="6"/>
        <v>0</v>
      </c>
      <c r="F59" s="274">
        <f t="shared" si="6"/>
        <v>0</v>
      </c>
      <c r="G59" s="274">
        <f t="shared" si="6"/>
        <v>0</v>
      </c>
      <c r="H59" s="274">
        <f t="shared" si="6"/>
        <v>0</v>
      </c>
      <c r="I59" s="274">
        <f t="shared" si="6"/>
        <v>0</v>
      </c>
      <c r="J59" s="129">
        <f t="shared" si="1"/>
        <v>0</v>
      </c>
    </row>
    <row r="60" spans="1:10" s="21" customFormat="1" ht="11.4" thickTop="1" thickBot="1" x14ac:dyDescent="0.25">
      <c r="A60" s="133" t="s">
        <v>197</v>
      </c>
      <c r="B60" s="64">
        <v>3100</v>
      </c>
      <c r="C60" s="64">
        <v>380</v>
      </c>
      <c r="D60" s="274">
        <f t="shared" ref="D60:I60" si="7">D61+D62+D65+D68+D72+D73</f>
        <v>0</v>
      </c>
      <c r="E60" s="274">
        <f t="shared" si="7"/>
        <v>0</v>
      </c>
      <c r="F60" s="274">
        <f t="shared" si="7"/>
        <v>0</v>
      </c>
      <c r="G60" s="274">
        <f t="shared" si="7"/>
        <v>0</v>
      </c>
      <c r="H60" s="274">
        <f t="shared" si="7"/>
        <v>0</v>
      </c>
      <c r="I60" s="274">
        <f t="shared" si="7"/>
        <v>0</v>
      </c>
      <c r="J60" s="129">
        <f t="shared" si="1"/>
        <v>0</v>
      </c>
    </row>
    <row r="61" spans="1:10" s="21" customFormat="1" ht="11.4" thickTop="1" thickBot="1" x14ac:dyDescent="0.25">
      <c r="A61" s="137" t="s">
        <v>198</v>
      </c>
      <c r="B61" s="135">
        <v>3110</v>
      </c>
      <c r="C61" s="135">
        <v>390</v>
      </c>
      <c r="D61" s="272">
        <v>0</v>
      </c>
      <c r="E61" s="273">
        <v>0</v>
      </c>
      <c r="F61" s="272">
        <v>0</v>
      </c>
      <c r="G61" s="272">
        <v>0</v>
      </c>
      <c r="H61" s="272">
        <v>0</v>
      </c>
      <c r="I61" s="272">
        <v>0</v>
      </c>
      <c r="J61" s="174">
        <f t="shared" si="1"/>
        <v>0</v>
      </c>
    </row>
    <row r="62" spans="1:10" s="21" customFormat="1" ht="11.4" thickTop="1" thickBot="1" x14ac:dyDescent="0.25">
      <c r="A62" s="140" t="s">
        <v>199</v>
      </c>
      <c r="B62" s="135">
        <v>3120</v>
      </c>
      <c r="C62" s="135">
        <v>400</v>
      </c>
      <c r="D62" s="276">
        <f t="shared" ref="D62:I62" si="8">SUM(D63:D64)</f>
        <v>0</v>
      </c>
      <c r="E62" s="276">
        <f t="shared" si="8"/>
        <v>0</v>
      </c>
      <c r="F62" s="276">
        <f t="shared" si="8"/>
        <v>0</v>
      </c>
      <c r="G62" s="276">
        <f t="shared" si="8"/>
        <v>0</v>
      </c>
      <c r="H62" s="276">
        <f t="shared" si="8"/>
        <v>0</v>
      </c>
      <c r="I62" s="276">
        <f t="shared" si="8"/>
        <v>0</v>
      </c>
      <c r="J62" s="174">
        <f t="shared" si="1"/>
        <v>0</v>
      </c>
    </row>
    <row r="63" spans="1:10" s="21" customFormat="1" ht="11.4" thickTop="1" thickBot="1" x14ac:dyDescent="0.25">
      <c r="A63" s="136" t="s">
        <v>200</v>
      </c>
      <c r="B63" s="125">
        <v>3121</v>
      </c>
      <c r="C63" s="125">
        <v>410</v>
      </c>
      <c r="D63" s="250">
        <v>0</v>
      </c>
      <c r="E63" s="277">
        <v>0</v>
      </c>
      <c r="F63" s="250">
        <v>0</v>
      </c>
      <c r="G63" s="250">
        <v>0</v>
      </c>
      <c r="H63" s="250">
        <v>0</v>
      </c>
      <c r="I63" s="250">
        <v>0</v>
      </c>
      <c r="J63" s="211">
        <f t="shared" si="1"/>
        <v>0</v>
      </c>
    </row>
    <row r="64" spans="1:10" s="21" customFormat="1" ht="11.4" thickTop="1" thickBot="1" x14ac:dyDescent="0.25">
      <c r="A64" s="136" t="s">
        <v>201</v>
      </c>
      <c r="B64" s="125">
        <v>3122</v>
      </c>
      <c r="C64" s="125">
        <v>420</v>
      </c>
      <c r="D64" s="250">
        <v>0</v>
      </c>
      <c r="E64" s="277">
        <v>0</v>
      </c>
      <c r="F64" s="250">
        <v>0</v>
      </c>
      <c r="G64" s="250">
        <v>0</v>
      </c>
      <c r="H64" s="250">
        <v>0</v>
      </c>
      <c r="I64" s="250">
        <v>0</v>
      </c>
      <c r="J64" s="211">
        <f t="shared" si="1"/>
        <v>0</v>
      </c>
    </row>
    <row r="65" spans="1:10" s="21" customFormat="1" ht="12" thickTop="1" thickBot="1" x14ac:dyDescent="0.25">
      <c r="A65" s="134" t="s">
        <v>202</v>
      </c>
      <c r="B65" s="135">
        <v>3130</v>
      </c>
      <c r="C65" s="135">
        <v>430</v>
      </c>
      <c r="D65" s="273">
        <f t="shared" ref="D65:I65" si="9">SUM(D66:D67)</f>
        <v>0</v>
      </c>
      <c r="E65" s="273">
        <f t="shared" si="9"/>
        <v>0</v>
      </c>
      <c r="F65" s="273">
        <f t="shared" si="9"/>
        <v>0</v>
      </c>
      <c r="G65" s="273">
        <f t="shared" si="9"/>
        <v>0</v>
      </c>
      <c r="H65" s="273">
        <f t="shared" si="9"/>
        <v>0</v>
      </c>
      <c r="I65" s="273">
        <f t="shared" si="9"/>
        <v>0</v>
      </c>
      <c r="J65" s="605">
        <f t="shared" si="1"/>
        <v>0</v>
      </c>
    </row>
    <row r="66" spans="1:10" s="21" customFormat="1" ht="11.4" thickTop="1" thickBot="1" x14ac:dyDescent="0.25">
      <c r="A66" s="136" t="s">
        <v>203</v>
      </c>
      <c r="B66" s="125">
        <v>3131</v>
      </c>
      <c r="C66" s="125">
        <v>440</v>
      </c>
      <c r="D66" s="250">
        <v>0</v>
      </c>
      <c r="E66" s="277">
        <v>0</v>
      </c>
      <c r="F66" s="250">
        <v>0</v>
      </c>
      <c r="G66" s="250">
        <v>0</v>
      </c>
      <c r="H66" s="250">
        <v>0</v>
      </c>
      <c r="I66" s="250">
        <v>0</v>
      </c>
      <c r="J66" s="211">
        <f t="shared" si="1"/>
        <v>0</v>
      </c>
    </row>
    <row r="67" spans="1:10" s="21" customFormat="1" ht="11.4" thickTop="1" thickBot="1" x14ac:dyDescent="0.25">
      <c r="A67" s="136" t="s">
        <v>204</v>
      </c>
      <c r="B67" s="125">
        <v>3132</v>
      </c>
      <c r="C67" s="125">
        <v>450</v>
      </c>
      <c r="D67" s="250">
        <v>0</v>
      </c>
      <c r="E67" s="277">
        <v>0</v>
      </c>
      <c r="F67" s="250">
        <v>0</v>
      </c>
      <c r="G67" s="250">
        <v>0</v>
      </c>
      <c r="H67" s="250">
        <v>0</v>
      </c>
      <c r="I67" s="250">
        <v>0</v>
      </c>
      <c r="J67" s="211">
        <f t="shared" si="1"/>
        <v>0</v>
      </c>
    </row>
    <row r="68" spans="1:10" s="21" customFormat="1" ht="12" thickTop="1" thickBot="1" x14ac:dyDescent="0.25">
      <c r="A68" s="134" t="s">
        <v>205</v>
      </c>
      <c r="B68" s="135">
        <v>3140</v>
      </c>
      <c r="C68" s="135">
        <v>460</v>
      </c>
      <c r="D68" s="273">
        <f t="shared" ref="D68:I68" si="10">SUM(D69:D71)</f>
        <v>0</v>
      </c>
      <c r="E68" s="273">
        <f t="shared" si="10"/>
        <v>0</v>
      </c>
      <c r="F68" s="273">
        <f t="shared" si="10"/>
        <v>0</v>
      </c>
      <c r="G68" s="273">
        <f t="shared" si="10"/>
        <v>0</v>
      </c>
      <c r="H68" s="273">
        <f t="shared" si="10"/>
        <v>0</v>
      </c>
      <c r="I68" s="273">
        <f t="shared" si="10"/>
        <v>0</v>
      </c>
      <c r="J68" s="605">
        <f t="shared" si="1"/>
        <v>0</v>
      </c>
    </row>
    <row r="69" spans="1:10" s="21" customFormat="1" ht="13.2" thickTop="1" thickBot="1" x14ac:dyDescent="0.25">
      <c r="A69" s="57" t="s">
        <v>206</v>
      </c>
      <c r="B69" s="125">
        <v>3141</v>
      </c>
      <c r="C69" s="125">
        <v>470</v>
      </c>
      <c r="D69" s="250">
        <v>0</v>
      </c>
      <c r="E69" s="277">
        <v>0</v>
      </c>
      <c r="F69" s="250">
        <v>0</v>
      </c>
      <c r="G69" s="250">
        <v>0</v>
      </c>
      <c r="H69" s="250">
        <v>0</v>
      </c>
      <c r="I69" s="250">
        <v>0</v>
      </c>
      <c r="J69" s="211">
        <f t="shared" si="1"/>
        <v>0</v>
      </c>
    </row>
    <row r="70" spans="1:10" s="21" customFormat="1" ht="13.2" thickTop="1" thickBot="1" x14ac:dyDescent="0.25">
      <c r="A70" s="57" t="s">
        <v>207</v>
      </c>
      <c r="B70" s="125">
        <v>3142</v>
      </c>
      <c r="C70" s="125">
        <v>480</v>
      </c>
      <c r="D70" s="250">
        <v>0</v>
      </c>
      <c r="E70" s="277">
        <v>0</v>
      </c>
      <c r="F70" s="250">
        <v>0</v>
      </c>
      <c r="G70" s="250">
        <v>0</v>
      </c>
      <c r="H70" s="250">
        <v>0</v>
      </c>
      <c r="I70" s="250">
        <v>0</v>
      </c>
      <c r="J70" s="211">
        <f t="shared" si="1"/>
        <v>0</v>
      </c>
    </row>
    <row r="71" spans="1:10" s="21" customFormat="1" ht="13.2" thickTop="1" thickBot="1" x14ac:dyDescent="0.25">
      <c r="A71" s="57" t="s">
        <v>208</v>
      </c>
      <c r="B71" s="125">
        <v>3143</v>
      </c>
      <c r="C71" s="125">
        <v>490</v>
      </c>
      <c r="D71" s="250">
        <v>0</v>
      </c>
      <c r="E71" s="277">
        <v>0</v>
      </c>
      <c r="F71" s="250">
        <v>0</v>
      </c>
      <c r="G71" s="250">
        <v>0</v>
      </c>
      <c r="H71" s="250">
        <v>0</v>
      </c>
      <c r="I71" s="250">
        <v>0</v>
      </c>
      <c r="J71" s="211">
        <f t="shared" si="1"/>
        <v>0</v>
      </c>
    </row>
    <row r="72" spans="1:10" s="21" customFormat="1" ht="12" thickTop="1" thickBot="1" x14ac:dyDescent="0.25">
      <c r="A72" s="134" t="s">
        <v>209</v>
      </c>
      <c r="B72" s="135">
        <v>3150</v>
      </c>
      <c r="C72" s="135">
        <v>500</v>
      </c>
      <c r="D72" s="272">
        <v>0</v>
      </c>
      <c r="E72" s="273">
        <v>0</v>
      </c>
      <c r="F72" s="272">
        <v>0</v>
      </c>
      <c r="G72" s="272">
        <v>0</v>
      </c>
      <c r="H72" s="272">
        <v>0</v>
      </c>
      <c r="I72" s="272">
        <v>0</v>
      </c>
      <c r="J72" s="605">
        <f t="shared" si="1"/>
        <v>0</v>
      </c>
    </row>
    <row r="73" spans="1:10" s="21" customFormat="1" ht="12" thickTop="1" thickBot="1" x14ac:dyDescent="0.25">
      <c r="A73" s="134" t="s">
        <v>210</v>
      </c>
      <c r="B73" s="135">
        <v>3160</v>
      </c>
      <c r="C73" s="135">
        <v>510</v>
      </c>
      <c r="D73" s="272">
        <v>0</v>
      </c>
      <c r="E73" s="273">
        <v>0</v>
      </c>
      <c r="F73" s="272">
        <v>0</v>
      </c>
      <c r="G73" s="272">
        <v>0</v>
      </c>
      <c r="H73" s="272">
        <v>0</v>
      </c>
      <c r="I73" s="272">
        <v>0</v>
      </c>
      <c r="J73" s="605">
        <f t="shared" si="1"/>
        <v>0</v>
      </c>
    </row>
    <row r="74" spans="1:10" s="21" customFormat="1" ht="11.4" thickTop="1" thickBot="1" x14ac:dyDescent="0.25">
      <c r="A74" s="133" t="s">
        <v>211</v>
      </c>
      <c r="B74" s="64">
        <v>3200</v>
      </c>
      <c r="C74" s="64">
        <v>520</v>
      </c>
      <c r="D74" s="274">
        <f t="shared" ref="D74:I74" si="11">SUM(D75:D78)</f>
        <v>0</v>
      </c>
      <c r="E74" s="274">
        <f t="shared" si="11"/>
        <v>0</v>
      </c>
      <c r="F74" s="274">
        <f t="shared" si="11"/>
        <v>0</v>
      </c>
      <c r="G74" s="274">
        <f t="shared" si="11"/>
        <v>0</v>
      </c>
      <c r="H74" s="274">
        <f t="shared" si="11"/>
        <v>0</v>
      </c>
      <c r="I74" s="274">
        <f t="shared" si="11"/>
        <v>0</v>
      </c>
      <c r="J74" s="129">
        <f t="shared" si="1"/>
        <v>0</v>
      </c>
    </row>
    <row r="75" spans="1:10" s="21" customFormat="1" ht="12" thickTop="1" thickBot="1" x14ac:dyDescent="0.25">
      <c r="A75" s="137" t="s">
        <v>212</v>
      </c>
      <c r="B75" s="135">
        <v>3210</v>
      </c>
      <c r="C75" s="135">
        <v>530</v>
      </c>
      <c r="D75" s="278">
        <v>0</v>
      </c>
      <c r="E75" s="279">
        <v>0</v>
      </c>
      <c r="F75" s="278">
        <v>0</v>
      </c>
      <c r="G75" s="278">
        <v>0</v>
      </c>
      <c r="H75" s="278">
        <v>0</v>
      </c>
      <c r="I75" s="278">
        <v>0</v>
      </c>
      <c r="J75" s="605">
        <f t="shared" si="1"/>
        <v>0</v>
      </c>
    </row>
    <row r="76" spans="1:10" s="21" customFormat="1" ht="12" thickTop="1" thickBot="1" x14ac:dyDescent="0.25">
      <c r="A76" s="137" t="s">
        <v>213</v>
      </c>
      <c r="B76" s="135">
        <v>3220</v>
      </c>
      <c r="C76" s="135">
        <v>540</v>
      </c>
      <c r="D76" s="278">
        <v>0</v>
      </c>
      <c r="E76" s="279">
        <v>0</v>
      </c>
      <c r="F76" s="278">
        <v>0</v>
      </c>
      <c r="G76" s="278">
        <v>0</v>
      </c>
      <c r="H76" s="278">
        <v>0</v>
      </c>
      <c r="I76" s="278">
        <v>0</v>
      </c>
      <c r="J76" s="605">
        <f t="shared" si="1"/>
        <v>0</v>
      </c>
    </row>
    <row r="77" spans="1:10" s="21" customFormat="1" ht="12" thickTop="1" thickBot="1" x14ac:dyDescent="0.25">
      <c r="A77" s="134" t="s">
        <v>214</v>
      </c>
      <c r="B77" s="135">
        <v>3230</v>
      </c>
      <c r="C77" s="135">
        <v>550</v>
      </c>
      <c r="D77" s="278">
        <v>0</v>
      </c>
      <c r="E77" s="279">
        <v>0</v>
      </c>
      <c r="F77" s="278">
        <v>0</v>
      </c>
      <c r="G77" s="278">
        <v>0</v>
      </c>
      <c r="H77" s="278">
        <v>0</v>
      </c>
      <c r="I77" s="278">
        <v>0</v>
      </c>
      <c r="J77" s="605">
        <f t="shared" si="1"/>
        <v>0</v>
      </c>
    </row>
    <row r="78" spans="1:10" s="21" customFormat="1" ht="12" thickTop="1" thickBot="1" x14ac:dyDescent="0.25">
      <c r="A78" s="137" t="s">
        <v>215</v>
      </c>
      <c r="B78" s="135">
        <v>3240</v>
      </c>
      <c r="C78" s="135">
        <v>560</v>
      </c>
      <c r="D78" s="272">
        <v>0</v>
      </c>
      <c r="E78" s="273">
        <v>0</v>
      </c>
      <c r="F78" s="272">
        <v>0</v>
      </c>
      <c r="G78" s="272">
        <v>0</v>
      </c>
      <c r="H78" s="272">
        <v>0</v>
      </c>
      <c r="I78" s="272">
        <v>0</v>
      </c>
      <c r="J78" s="605">
        <f t="shared" si="1"/>
        <v>0</v>
      </c>
    </row>
    <row r="79" spans="1:10" s="21" customFormat="1" ht="12" thickTop="1" thickBot="1" x14ac:dyDescent="0.25">
      <c r="A79" s="64" t="s">
        <v>217</v>
      </c>
      <c r="B79" s="64">
        <v>4100</v>
      </c>
      <c r="C79" s="64">
        <v>570</v>
      </c>
      <c r="D79" s="279">
        <f t="shared" ref="D79:I79" si="12">SUM(D80)</f>
        <v>0</v>
      </c>
      <c r="E79" s="279">
        <f t="shared" si="12"/>
        <v>0</v>
      </c>
      <c r="F79" s="279">
        <f t="shared" si="12"/>
        <v>0</v>
      </c>
      <c r="G79" s="279">
        <f t="shared" si="12"/>
        <v>0</v>
      </c>
      <c r="H79" s="279">
        <f t="shared" si="12"/>
        <v>0</v>
      </c>
      <c r="I79" s="279">
        <f t="shared" si="12"/>
        <v>0</v>
      </c>
      <c r="J79" s="129">
        <f t="shared" si="1"/>
        <v>0</v>
      </c>
    </row>
    <row r="80" spans="1:10" s="21" customFormat="1" ht="12" thickTop="1" thickBot="1" x14ac:dyDescent="0.25">
      <c r="A80" s="134" t="s">
        <v>218</v>
      </c>
      <c r="B80" s="135">
        <v>4110</v>
      </c>
      <c r="C80" s="135">
        <v>580</v>
      </c>
      <c r="D80" s="273">
        <f t="shared" ref="D80:I80" si="13">SUM(D81:D83)</f>
        <v>0</v>
      </c>
      <c r="E80" s="273">
        <f t="shared" si="13"/>
        <v>0</v>
      </c>
      <c r="F80" s="273">
        <f t="shared" si="13"/>
        <v>0</v>
      </c>
      <c r="G80" s="273">
        <f t="shared" si="13"/>
        <v>0</v>
      </c>
      <c r="H80" s="273">
        <f t="shared" si="13"/>
        <v>0</v>
      </c>
      <c r="I80" s="273">
        <f t="shared" si="13"/>
        <v>0</v>
      </c>
      <c r="J80" s="605">
        <f t="shared" si="1"/>
        <v>0</v>
      </c>
    </row>
    <row r="81" spans="1:10" s="21" customFormat="1" ht="11.4" thickTop="1" thickBot="1" x14ac:dyDescent="0.25">
      <c r="A81" s="136" t="s">
        <v>219</v>
      </c>
      <c r="B81" s="125">
        <v>4111</v>
      </c>
      <c r="C81" s="125">
        <v>590</v>
      </c>
      <c r="D81" s="272">
        <v>0</v>
      </c>
      <c r="E81" s="273">
        <v>0</v>
      </c>
      <c r="F81" s="272">
        <v>0</v>
      </c>
      <c r="G81" s="272">
        <v>0</v>
      </c>
      <c r="H81" s="272">
        <v>0</v>
      </c>
      <c r="I81" s="272">
        <v>0</v>
      </c>
      <c r="J81" s="211">
        <f t="shared" si="1"/>
        <v>0</v>
      </c>
    </row>
    <row r="82" spans="1:10" s="21" customFormat="1" ht="12.75" customHeight="1" thickTop="1" thickBot="1" x14ac:dyDescent="0.25">
      <c r="A82" s="136" t="s">
        <v>220</v>
      </c>
      <c r="B82" s="125">
        <v>4112</v>
      </c>
      <c r="C82" s="125">
        <v>600</v>
      </c>
      <c r="D82" s="272">
        <v>0</v>
      </c>
      <c r="E82" s="273">
        <v>0</v>
      </c>
      <c r="F82" s="272">
        <v>0</v>
      </c>
      <c r="G82" s="272">
        <v>0</v>
      </c>
      <c r="H82" s="272">
        <v>0</v>
      </c>
      <c r="I82" s="272">
        <v>0</v>
      </c>
      <c r="J82" s="211">
        <f t="shared" si="1"/>
        <v>0</v>
      </c>
    </row>
    <row r="83" spans="1:10" s="21" customFormat="1" thickTop="1" thickBot="1" x14ac:dyDescent="0.25">
      <c r="A83" s="249" t="s">
        <v>221</v>
      </c>
      <c r="B83" s="125">
        <v>4113</v>
      </c>
      <c r="C83" s="125">
        <v>610</v>
      </c>
      <c r="D83" s="250">
        <v>0</v>
      </c>
      <c r="E83" s="277">
        <v>0</v>
      </c>
      <c r="F83" s="250">
        <v>0</v>
      </c>
      <c r="G83" s="250">
        <v>0</v>
      </c>
      <c r="H83" s="250">
        <v>0</v>
      </c>
      <c r="I83" s="250">
        <v>0</v>
      </c>
      <c r="J83" s="211">
        <f t="shared" si="1"/>
        <v>0</v>
      </c>
    </row>
    <row r="84" spans="1:10" s="21" customFormat="1" ht="11.4" thickTop="1" thickBot="1" x14ac:dyDescent="0.25">
      <c r="A84" s="64" t="s">
        <v>226</v>
      </c>
      <c r="B84" s="64">
        <v>4200</v>
      </c>
      <c r="C84" s="64">
        <v>620</v>
      </c>
      <c r="D84" s="274">
        <f t="shared" ref="D84:I84" si="14">D85</f>
        <v>0</v>
      </c>
      <c r="E84" s="274">
        <f t="shared" si="14"/>
        <v>0</v>
      </c>
      <c r="F84" s="274">
        <f t="shared" si="14"/>
        <v>0</v>
      </c>
      <c r="G84" s="274">
        <f t="shared" si="14"/>
        <v>0</v>
      </c>
      <c r="H84" s="274">
        <f t="shared" si="14"/>
        <v>0</v>
      </c>
      <c r="I84" s="274">
        <f t="shared" si="14"/>
        <v>0</v>
      </c>
      <c r="J84" s="129">
        <f t="shared" si="1"/>
        <v>0</v>
      </c>
    </row>
    <row r="85" spans="1:10" s="21" customFormat="1" ht="12" thickTop="1" thickBot="1" x14ac:dyDescent="0.25">
      <c r="A85" s="134" t="s">
        <v>227</v>
      </c>
      <c r="B85" s="135">
        <v>4210</v>
      </c>
      <c r="C85" s="135">
        <v>630</v>
      </c>
      <c r="D85" s="272">
        <v>0</v>
      </c>
      <c r="E85" s="273">
        <v>0</v>
      </c>
      <c r="F85" s="272">
        <v>0</v>
      </c>
      <c r="G85" s="272">
        <v>0</v>
      </c>
      <c r="H85" s="272">
        <v>0</v>
      </c>
      <c r="I85" s="272">
        <v>0</v>
      </c>
      <c r="J85" s="605">
        <f t="shared" si="1"/>
        <v>0</v>
      </c>
    </row>
    <row r="86" spans="1:10" s="21" customFormat="1" ht="11.4" thickTop="1" thickBot="1" x14ac:dyDescent="0.25">
      <c r="A86" s="136" t="s">
        <v>254</v>
      </c>
      <c r="B86" s="125">
        <v>5000</v>
      </c>
      <c r="C86" s="125">
        <v>640</v>
      </c>
      <c r="D86" s="250" t="s">
        <v>255</v>
      </c>
      <c r="E86" s="250">
        <v>53144</v>
      </c>
      <c r="F86" s="251" t="s">
        <v>255</v>
      </c>
      <c r="G86" s="251" t="s">
        <v>255</v>
      </c>
      <c r="H86" s="251" t="s">
        <v>255</v>
      </c>
      <c r="I86" s="251" t="s">
        <v>255</v>
      </c>
      <c r="J86" s="211" t="s">
        <v>255</v>
      </c>
    </row>
    <row r="87" spans="1:10" s="21" customFormat="1" ht="11.4" thickTop="1" thickBot="1" x14ac:dyDescent="0.25">
      <c r="A87" s="136" t="s">
        <v>495</v>
      </c>
      <c r="B87" s="125">
        <v>9000</v>
      </c>
      <c r="C87" s="125">
        <v>650</v>
      </c>
      <c r="D87" s="250">
        <v>0</v>
      </c>
      <c r="E87" s="277">
        <v>0</v>
      </c>
      <c r="F87" s="250">
        <v>0</v>
      </c>
      <c r="G87" s="250">
        <v>0</v>
      </c>
      <c r="H87" s="250">
        <v>0</v>
      </c>
      <c r="I87" s="250">
        <v>0</v>
      </c>
      <c r="J87" s="211">
        <f t="shared" si="1"/>
        <v>0</v>
      </c>
    </row>
    <row r="88" spans="1:10" s="21" customFormat="1" ht="11.4" hidden="1" thickTop="1" x14ac:dyDescent="0.2">
      <c r="A88" s="143"/>
      <c r="B88" s="593"/>
      <c r="C88" s="593">
        <v>650</v>
      </c>
      <c r="D88" s="606"/>
      <c r="E88" s="607"/>
      <c r="F88" s="606"/>
      <c r="G88" s="606"/>
      <c r="H88" s="606"/>
      <c r="I88" s="606"/>
      <c r="J88" s="608"/>
    </row>
    <row r="89" spans="1:10" s="21" customFormat="1" ht="10.8" hidden="1" thickTop="1" x14ac:dyDescent="0.2">
      <c r="A89" s="155"/>
      <c r="B89" s="595"/>
      <c r="C89" s="595"/>
      <c r="D89" s="609"/>
      <c r="E89" s="610"/>
      <c r="F89" s="609"/>
      <c r="G89" s="609"/>
      <c r="H89" s="609"/>
      <c r="I89" s="609"/>
      <c r="J89" s="611"/>
    </row>
    <row r="90" spans="1:10" s="21" customFormat="1" ht="10.8" hidden="1" thickTop="1" x14ac:dyDescent="0.2">
      <c r="A90" s="155"/>
      <c r="B90" s="595"/>
      <c r="C90" s="595"/>
      <c r="D90" s="609"/>
      <c r="E90" s="610"/>
      <c r="F90" s="609"/>
      <c r="G90" s="609"/>
      <c r="H90" s="609"/>
      <c r="I90" s="609"/>
      <c r="J90" s="611"/>
    </row>
    <row r="91" spans="1:10" s="21" customFormat="1" ht="13.8" hidden="1" thickTop="1" x14ac:dyDescent="0.2">
      <c r="A91" s="157"/>
      <c r="B91" s="595"/>
      <c r="C91" s="595"/>
      <c r="D91" s="609"/>
      <c r="E91" s="612"/>
      <c r="F91" s="609"/>
      <c r="G91" s="609"/>
      <c r="H91" s="609"/>
      <c r="I91" s="609"/>
      <c r="J91" s="611"/>
    </row>
    <row r="92" spans="1:10" s="21" customFormat="1" ht="11.4" hidden="1" thickTop="1" x14ac:dyDescent="0.2">
      <c r="A92" s="147"/>
      <c r="B92" s="596"/>
      <c r="C92" s="596"/>
      <c r="D92" s="613"/>
      <c r="E92" s="614"/>
      <c r="F92" s="613"/>
      <c r="G92" s="613"/>
      <c r="H92" s="613"/>
      <c r="I92" s="613"/>
      <c r="J92" s="615"/>
    </row>
    <row r="93" spans="1:10" s="21" customFormat="1" ht="10.8" hidden="1" thickTop="1" x14ac:dyDescent="0.2">
      <c r="A93" s="155"/>
      <c r="B93" s="595"/>
      <c r="C93" s="595"/>
      <c r="D93" s="609"/>
      <c r="E93" s="610"/>
      <c r="F93" s="609"/>
      <c r="G93" s="609"/>
      <c r="H93" s="609"/>
      <c r="I93" s="609"/>
      <c r="J93" s="611"/>
    </row>
    <row r="94" spans="1:10" s="21" customFormat="1" ht="10.8" hidden="1" thickTop="1" x14ac:dyDescent="0.2">
      <c r="A94" s="155"/>
      <c r="B94" s="595"/>
      <c r="C94" s="595"/>
      <c r="D94" s="609"/>
      <c r="E94" s="610"/>
      <c r="F94" s="609"/>
      <c r="G94" s="609"/>
      <c r="H94" s="609"/>
      <c r="I94" s="609"/>
      <c r="J94" s="611"/>
    </row>
    <row r="95" spans="1:10" s="21" customFormat="1" ht="10.8" hidden="1" thickTop="1" x14ac:dyDescent="0.2">
      <c r="A95" s="155"/>
      <c r="B95" s="595"/>
      <c r="C95" s="595"/>
      <c r="D95" s="609"/>
      <c r="E95" s="610"/>
      <c r="F95" s="609"/>
      <c r="G95" s="609"/>
      <c r="H95" s="609"/>
      <c r="I95" s="609"/>
      <c r="J95" s="611"/>
    </row>
    <row r="96" spans="1:10" s="21" customFormat="1" ht="12" hidden="1" thickTop="1" x14ac:dyDescent="0.2">
      <c r="A96" s="153"/>
      <c r="B96" s="597"/>
      <c r="C96" s="597"/>
      <c r="D96" s="616"/>
      <c r="E96" s="287"/>
      <c r="F96" s="616"/>
      <c r="G96" s="616"/>
      <c r="H96" s="616"/>
      <c r="I96" s="616"/>
      <c r="J96" s="615"/>
    </row>
    <row r="97" spans="1:10" s="21" customFormat="1" ht="11.4" hidden="1" thickTop="1" x14ac:dyDescent="0.2">
      <c r="A97" s="147"/>
      <c r="B97" s="596"/>
      <c r="C97" s="596"/>
      <c r="D97" s="617"/>
      <c r="E97" s="618"/>
      <c r="F97" s="617"/>
      <c r="G97" s="617"/>
      <c r="H97" s="617"/>
      <c r="I97" s="617"/>
      <c r="J97" s="619"/>
    </row>
    <row r="98" spans="1:10" s="21" customFormat="1" ht="11.4" hidden="1" thickTop="1" x14ac:dyDescent="0.2">
      <c r="A98" s="147"/>
      <c r="B98" s="596"/>
      <c r="C98" s="596"/>
      <c r="D98" s="617"/>
      <c r="E98" s="618"/>
      <c r="F98" s="617"/>
      <c r="G98" s="617"/>
      <c r="H98" s="617"/>
      <c r="I98" s="617"/>
      <c r="J98" s="619"/>
    </row>
    <row r="99" spans="1:10" s="21" customFormat="1" ht="10.8" hidden="1" thickTop="1" x14ac:dyDescent="0.2">
      <c r="A99" s="258"/>
      <c r="B99" s="598"/>
      <c r="C99" s="595"/>
      <c r="D99" s="610"/>
      <c r="E99" s="292"/>
      <c r="F99" s="620"/>
      <c r="G99" s="620"/>
      <c r="H99" s="620"/>
      <c r="I99" s="620"/>
      <c r="J99" s="621"/>
    </row>
    <row r="100" spans="1:10" ht="14.25" customHeight="1" thickTop="1" x14ac:dyDescent="0.3">
      <c r="A100" s="198" t="s">
        <v>496</v>
      </c>
      <c r="D100" s="600"/>
      <c r="E100" s="600"/>
    </row>
    <row r="101" spans="1:10" s="1" customFormat="1" ht="12.75" customHeight="1" x14ac:dyDescent="0.25">
      <c r="A101" s="9" t="str">
        <f>[2]ЗАПОЛНИТЬ!F30</f>
        <v xml:space="preserve">Керівник </v>
      </c>
      <c r="C101" s="9"/>
      <c r="D101" s="601"/>
      <c r="E101" s="601"/>
      <c r="F101" s="9"/>
      <c r="G101" s="87" t="str">
        <f>[2]ЗАПОЛНИТЬ!F26</f>
        <v>Л.О.Темченко</v>
      </c>
      <c r="H101" s="87"/>
      <c r="I101" s="87"/>
    </row>
    <row r="102" spans="1:10" s="1" customFormat="1" ht="12.75" customHeight="1" x14ac:dyDescent="0.25">
      <c r="B102" s="9"/>
      <c r="C102" s="9"/>
      <c r="D102" s="231" t="s">
        <v>115</v>
      </c>
      <c r="E102" s="231"/>
      <c r="F102" s="9"/>
      <c r="G102" s="189" t="s">
        <v>116</v>
      </c>
      <c r="H102" s="189"/>
    </row>
    <row r="103" spans="1:10" s="1" customFormat="1" ht="12" customHeight="1" x14ac:dyDescent="0.25">
      <c r="A103" s="9" t="str">
        <f>[2]ЗАПОЛНИТЬ!F31</f>
        <v>Головний бухгалтер</v>
      </c>
      <c r="C103" s="9"/>
      <c r="D103" s="230"/>
      <c r="E103" s="230"/>
      <c r="F103" s="9"/>
      <c r="G103" s="87" t="str">
        <f>[2]ЗАПОЛНИТЬ!F28</f>
        <v>А.М.Трусевич</v>
      </c>
      <c r="H103" s="87"/>
      <c r="I103" s="87"/>
    </row>
    <row r="104" spans="1:10" s="1" customFormat="1" ht="12" customHeight="1" x14ac:dyDescent="0.25">
      <c r="A104" s="94" t="str">
        <f>[2]ЗАПОЛНИТЬ!C19</f>
        <v>"11" квітня 2016 року</v>
      </c>
      <c r="C104" s="9"/>
      <c r="D104" s="231" t="s">
        <v>115</v>
      </c>
      <c r="E104" s="231"/>
      <c r="G104" s="189" t="s">
        <v>116</v>
      </c>
      <c r="H104" s="189"/>
      <c r="I104" s="355"/>
    </row>
    <row r="105" spans="1:10" s="1" customFormat="1" ht="13.8" x14ac:dyDescent="0.25">
      <c r="A105" s="21" t="s">
        <v>229</v>
      </c>
    </row>
    <row r="107" spans="1:10" x14ac:dyDescent="0.3">
      <c r="A107" s="602"/>
    </row>
  </sheetData>
  <mergeCells count="34">
    <mergeCell ref="D103:E103"/>
    <mergeCell ref="G103:I103"/>
    <mergeCell ref="D104:E104"/>
    <mergeCell ref="G104:H104"/>
    <mergeCell ref="H19:H21"/>
    <mergeCell ref="I19:I21"/>
    <mergeCell ref="J19:J21"/>
    <mergeCell ref="D101:E101"/>
    <mergeCell ref="G101:I101"/>
    <mergeCell ref="D102:E102"/>
    <mergeCell ref="G102:H102"/>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6640625" style="1" customWidth="1"/>
    <col min="2" max="2" width="4.6640625" style="1" customWidth="1"/>
    <col min="3" max="3" width="3.88671875" style="1" customWidth="1"/>
    <col min="4" max="4" width="7.5546875" style="1" customWidth="1"/>
    <col min="5" max="5" width="9.109375" style="1"/>
    <col min="6" max="6" width="8.109375" style="1" customWidth="1"/>
    <col min="7" max="7" width="7.44140625" style="1" customWidth="1"/>
    <col min="8" max="8" width="8.88671875" style="1" customWidth="1"/>
    <col min="9" max="9" width="8.5546875" style="1" customWidth="1"/>
    <col min="10" max="10" width="8.109375" style="1" customWidth="1"/>
    <col min="11" max="11" width="9.44140625" style="1" customWidth="1"/>
    <col min="12" max="12" width="6.6640625" style="1" customWidth="1"/>
    <col min="13" max="13" width="11.44140625" style="1" customWidth="1"/>
    <col min="14" max="256" width="9.109375" style="1"/>
    <col min="257" max="257" width="61.6640625" style="1" customWidth="1"/>
    <col min="258" max="258" width="4.6640625" style="1" customWidth="1"/>
    <col min="259" max="259" width="3.88671875" style="1" customWidth="1"/>
    <col min="260" max="260" width="7.5546875" style="1" customWidth="1"/>
    <col min="261" max="261" width="9.109375" style="1"/>
    <col min="262" max="262" width="8.109375" style="1" customWidth="1"/>
    <col min="263" max="263" width="7.44140625" style="1" customWidth="1"/>
    <col min="264" max="264" width="8.88671875" style="1" customWidth="1"/>
    <col min="265" max="265" width="8.5546875" style="1" customWidth="1"/>
    <col min="266" max="266" width="8.109375" style="1" customWidth="1"/>
    <col min="267" max="267" width="9.44140625" style="1" customWidth="1"/>
    <col min="268" max="268" width="6.6640625" style="1" customWidth="1"/>
    <col min="269" max="269" width="11.44140625" style="1" customWidth="1"/>
    <col min="270" max="512" width="9.109375" style="1"/>
    <col min="513" max="513" width="61.6640625" style="1" customWidth="1"/>
    <col min="514" max="514" width="4.6640625" style="1" customWidth="1"/>
    <col min="515" max="515" width="3.88671875" style="1" customWidth="1"/>
    <col min="516" max="516" width="7.5546875" style="1" customWidth="1"/>
    <col min="517" max="517" width="9.109375" style="1"/>
    <col min="518" max="518" width="8.109375" style="1" customWidth="1"/>
    <col min="519" max="519" width="7.44140625" style="1" customWidth="1"/>
    <col min="520" max="520" width="8.88671875" style="1" customWidth="1"/>
    <col min="521" max="521" width="8.5546875" style="1" customWidth="1"/>
    <col min="522" max="522" width="8.109375" style="1" customWidth="1"/>
    <col min="523" max="523" width="9.44140625" style="1" customWidth="1"/>
    <col min="524" max="524" width="6.6640625" style="1" customWidth="1"/>
    <col min="525" max="525" width="11.44140625" style="1" customWidth="1"/>
    <col min="526" max="768" width="9.109375" style="1"/>
    <col min="769" max="769" width="61.6640625" style="1" customWidth="1"/>
    <col min="770" max="770" width="4.6640625" style="1" customWidth="1"/>
    <col min="771" max="771" width="3.88671875" style="1" customWidth="1"/>
    <col min="772" max="772" width="7.5546875" style="1" customWidth="1"/>
    <col min="773" max="773" width="9.109375" style="1"/>
    <col min="774" max="774" width="8.109375" style="1" customWidth="1"/>
    <col min="775" max="775" width="7.44140625" style="1" customWidth="1"/>
    <col min="776" max="776" width="8.88671875" style="1" customWidth="1"/>
    <col min="777" max="777" width="8.5546875" style="1" customWidth="1"/>
    <col min="778" max="778" width="8.109375" style="1" customWidth="1"/>
    <col min="779" max="779" width="9.44140625" style="1" customWidth="1"/>
    <col min="780" max="780" width="6.6640625" style="1" customWidth="1"/>
    <col min="781" max="781" width="11.44140625" style="1" customWidth="1"/>
    <col min="782" max="1024" width="9.109375" style="1"/>
    <col min="1025" max="1025" width="61.6640625" style="1" customWidth="1"/>
    <col min="1026" max="1026" width="4.6640625" style="1" customWidth="1"/>
    <col min="1027" max="1027" width="3.88671875" style="1" customWidth="1"/>
    <col min="1028" max="1028" width="7.5546875" style="1" customWidth="1"/>
    <col min="1029" max="1029" width="9.109375" style="1"/>
    <col min="1030" max="1030" width="8.109375" style="1" customWidth="1"/>
    <col min="1031" max="1031" width="7.44140625" style="1" customWidth="1"/>
    <col min="1032" max="1032" width="8.88671875" style="1" customWidth="1"/>
    <col min="1033" max="1033" width="8.5546875" style="1" customWidth="1"/>
    <col min="1034" max="1034" width="8.109375" style="1" customWidth="1"/>
    <col min="1035" max="1035" width="9.44140625" style="1" customWidth="1"/>
    <col min="1036" max="1036" width="6.6640625" style="1" customWidth="1"/>
    <col min="1037" max="1037" width="11.44140625" style="1" customWidth="1"/>
    <col min="1038" max="1280" width="9.109375" style="1"/>
    <col min="1281" max="1281" width="61.6640625" style="1" customWidth="1"/>
    <col min="1282" max="1282" width="4.6640625" style="1" customWidth="1"/>
    <col min="1283" max="1283" width="3.88671875" style="1" customWidth="1"/>
    <col min="1284" max="1284" width="7.5546875" style="1" customWidth="1"/>
    <col min="1285" max="1285" width="9.109375" style="1"/>
    <col min="1286" max="1286" width="8.109375" style="1" customWidth="1"/>
    <col min="1287" max="1287" width="7.44140625" style="1" customWidth="1"/>
    <col min="1288" max="1288" width="8.88671875" style="1" customWidth="1"/>
    <col min="1289" max="1289" width="8.5546875" style="1" customWidth="1"/>
    <col min="1290" max="1290" width="8.109375" style="1" customWidth="1"/>
    <col min="1291" max="1291" width="9.44140625" style="1" customWidth="1"/>
    <col min="1292" max="1292" width="6.6640625" style="1" customWidth="1"/>
    <col min="1293" max="1293" width="11.44140625" style="1" customWidth="1"/>
    <col min="1294" max="1536" width="9.109375" style="1"/>
    <col min="1537" max="1537" width="61.6640625" style="1" customWidth="1"/>
    <col min="1538" max="1538" width="4.6640625" style="1" customWidth="1"/>
    <col min="1539" max="1539" width="3.88671875" style="1" customWidth="1"/>
    <col min="1540" max="1540" width="7.5546875" style="1" customWidth="1"/>
    <col min="1541" max="1541" width="9.109375" style="1"/>
    <col min="1542" max="1542" width="8.109375" style="1" customWidth="1"/>
    <col min="1543" max="1543" width="7.44140625" style="1" customWidth="1"/>
    <col min="1544" max="1544" width="8.88671875" style="1" customWidth="1"/>
    <col min="1545" max="1545" width="8.5546875" style="1" customWidth="1"/>
    <col min="1546" max="1546" width="8.109375" style="1" customWidth="1"/>
    <col min="1547" max="1547" width="9.44140625" style="1" customWidth="1"/>
    <col min="1548" max="1548" width="6.6640625" style="1" customWidth="1"/>
    <col min="1549" max="1549" width="11.44140625" style="1" customWidth="1"/>
    <col min="1550" max="1792" width="9.109375" style="1"/>
    <col min="1793" max="1793" width="61.6640625" style="1" customWidth="1"/>
    <col min="1794" max="1794" width="4.6640625" style="1" customWidth="1"/>
    <col min="1795" max="1795" width="3.88671875" style="1" customWidth="1"/>
    <col min="1796" max="1796" width="7.5546875" style="1" customWidth="1"/>
    <col min="1797" max="1797" width="9.109375" style="1"/>
    <col min="1798" max="1798" width="8.109375" style="1" customWidth="1"/>
    <col min="1799" max="1799" width="7.44140625" style="1" customWidth="1"/>
    <col min="1800" max="1800" width="8.88671875" style="1" customWidth="1"/>
    <col min="1801" max="1801" width="8.5546875" style="1" customWidth="1"/>
    <col min="1802" max="1802" width="8.109375" style="1" customWidth="1"/>
    <col min="1803" max="1803" width="9.44140625" style="1" customWidth="1"/>
    <col min="1804" max="1804" width="6.6640625" style="1" customWidth="1"/>
    <col min="1805" max="1805" width="11.44140625" style="1" customWidth="1"/>
    <col min="1806" max="2048" width="9.109375" style="1"/>
    <col min="2049" max="2049" width="61.6640625" style="1" customWidth="1"/>
    <col min="2050" max="2050" width="4.6640625" style="1" customWidth="1"/>
    <col min="2051" max="2051" width="3.88671875" style="1" customWidth="1"/>
    <col min="2052" max="2052" width="7.5546875" style="1" customWidth="1"/>
    <col min="2053" max="2053" width="9.109375" style="1"/>
    <col min="2054" max="2054" width="8.109375" style="1" customWidth="1"/>
    <col min="2055" max="2055" width="7.44140625" style="1" customWidth="1"/>
    <col min="2056" max="2056" width="8.88671875" style="1" customWidth="1"/>
    <col min="2057" max="2057" width="8.5546875" style="1" customWidth="1"/>
    <col min="2058" max="2058" width="8.109375" style="1" customWidth="1"/>
    <col min="2059" max="2059" width="9.44140625" style="1" customWidth="1"/>
    <col min="2060" max="2060" width="6.6640625" style="1" customWidth="1"/>
    <col min="2061" max="2061" width="11.44140625" style="1" customWidth="1"/>
    <col min="2062" max="2304" width="9.109375" style="1"/>
    <col min="2305" max="2305" width="61.6640625" style="1" customWidth="1"/>
    <col min="2306" max="2306" width="4.6640625" style="1" customWidth="1"/>
    <col min="2307" max="2307" width="3.88671875" style="1" customWidth="1"/>
    <col min="2308" max="2308" width="7.5546875" style="1" customWidth="1"/>
    <col min="2309" max="2309" width="9.109375" style="1"/>
    <col min="2310" max="2310" width="8.109375" style="1" customWidth="1"/>
    <col min="2311" max="2311" width="7.44140625" style="1" customWidth="1"/>
    <col min="2312" max="2312" width="8.88671875" style="1" customWidth="1"/>
    <col min="2313" max="2313" width="8.5546875" style="1" customWidth="1"/>
    <col min="2314" max="2314" width="8.109375" style="1" customWidth="1"/>
    <col min="2315" max="2315" width="9.44140625" style="1" customWidth="1"/>
    <col min="2316" max="2316" width="6.6640625" style="1" customWidth="1"/>
    <col min="2317" max="2317" width="11.44140625" style="1" customWidth="1"/>
    <col min="2318" max="2560" width="9.109375" style="1"/>
    <col min="2561" max="2561" width="61.6640625" style="1" customWidth="1"/>
    <col min="2562" max="2562" width="4.6640625" style="1" customWidth="1"/>
    <col min="2563" max="2563" width="3.88671875" style="1" customWidth="1"/>
    <col min="2564" max="2564" width="7.5546875" style="1" customWidth="1"/>
    <col min="2565" max="2565" width="9.109375" style="1"/>
    <col min="2566" max="2566" width="8.109375" style="1" customWidth="1"/>
    <col min="2567" max="2567" width="7.44140625" style="1" customWidth="1"/>
    <col min="2568" max="2568" width="8.88671875" style="1" customWidth="1"/>
    <col min="2569" max="2569" width="8.5546875" style="1" customWidth="1"/>
    <col min="2570" max="2570" width="8.109375" style="1" customWidth="1"/>
    <col min="2571" max="2571" width="9.44140625" style="1" customWidth="1"/>
    <col min="2572" max="2572" width="6.6640625" style="1" customWidth="1"/>
    <col min="2573" max="2573" width="11.44140625" style="1" customWidth="1"/>
    <col min="2574" max="2816" width="9.109375" style="1"/>
    <col min="2817" max="2817" width="61.6640625" style="1" customWidth="1"/>
    <col min="2818" max="2818" width="4.6640625" style="1" customWidth="1"/>
    <col min="2819" max="2819" width="3.88671875" style="1" customWidth="1"/>
    <col min="2820" max="2820" width="7.5546875" style="1" customWidth="1"/>
    <col min="2821" max="2821" width="9.109375" style="1"/>
    <col min="2822" max="2822" width="8.109375" style="1" customWidth="1"/>
    <col min="2823" max="2823" width="7.44140625" style="1" customWidth="1"/>
    <col min="2824" max="2824" width="8.88671875" style="1" customWidth="1"/>
    <col min="2825" max="2825" width="8.5546875" style="1" customWidth="1"/>
    <col min="2826" max="2826" width="8.109375" style="1" customWidth="1"/>
    <col min="2827" max="2827" width="9.44140625" style="1" customWidth="1"/>
    <col min="2828" max="2828" width="6.6640625" style="1" customWidth="1"/>
    <col min="2829" max="2829" width="11.44140625" style="1" customWidth="1"/>
    <col min="2830" max="3072" width="9.109375" style="1"/>
    <col min="3073" max="3073" width="61.6640625" style="1" customWidth="1"/>
    <col min="3074" max="3074" width="4.6640625" style="1" customWidth="1"/>
    <col min="3075" max="3075" width="3.88671875" style="1" customWidth="1"/>
    <col min="3076" max="3076" width="7.5546875" style="1" customWidth="1"/>
    <col min="3077" max="3077" width="9.109375" style="1"/>
    <col min="3078" max="3078" width="8.109375" style="1" customWidth="1"/>
    <col min="3079" max="3079" width="7.44140625" style="1" customWidth="1"/>
    <col min="3080" max="3080" width="8.88671875" style="1" customWidth="1"/>
    <col min="3081" max="3081" width="8.5546875" style="1" customWidth="1"/>
    <col min="3082" max="3082" width="8.109375" style="1" customWidth="1"/>
    <col min="3083" max="3083" width="9.44140625" style="1" customWidth="1"/>
    <col min="3084" max="3084" width="6.6640625" style="1" customWidth="1"/>
    <col min="3085" max="3085" width="11.44140625" style="1" customWidth="1"/>
    <col min="3086" max="3328" width="9.109375" style="1"/>
    <col min="3329" max="3329" width="61.6640625" style="1" customWidth="1"/>
    <col min="3330" max="3330" width="4.6640625" style="1" customWidth="1"/>
    <col min="3331" max="3331" width="3.88671875" style="1" customWidth="1"/>
    <col min="3332" max="3332" width="7.5546875" style="1" customWidth="1"/>
    <col min="3333" max="3333" width="9.109375" style="1"/>
    <col min="3334" max="3334" width="8.109375" style="1" customWidth="1"/>
    <col min="3335" max="3335" width="7.44140625" style="1" customWidth="1"/>
    <col min="3336" max="3336" width="8.88671875" style="1" customWidth="1"/>
    <col min="3337" max="3337" width="8.5546875" style="1" customWidth="1"/>
    <col min="3338" max="3338" width="8.109375" style="1" customWidth="1"/>
    <col min="3339" max="3339" width="9.44140625" style="1" customWidth="1"/>
    <col min="3340" max="3340" width="6.6640625" style="1" customWidth="1"/>
    <col min="3341" max="3341" width="11.44140625" style="1" customWidth="1"/>
    <col min="3342" max="3584" width="9.109375" style="1"/>
    <col min="3585" max="3585" width="61.6640625" style="1" customWidth="1"/>
    <col min="3586" max="3586" width="4.6640625" style="1" customWidth="1"/>
    <col min="3587" max="3587" width="3.88671875" style="1" customWidth="1"/>
    <col min="3588" max="3588" width="7.5546875" style="1" customWidth="1"/>
    <col min="3589" max="3589" width="9.109375" style="1"/>
    <col min="3590" max="3590" width="8.109375" style="1" customWidth="1"/>
    <col min="3591" max="3591" width="7.44140625" style="1" customWidth="1"/>
    <col min="3592" max="3592" width="8.88671875" style="1" customWidth="1"/>
    <col min="3593" max="3593" width="8.5546875" style="1" customWidth="1"/>
    <col min="3594" max="3594" width="8.109375" style="1" customWidth="1"/>
    <col min="3595" max="3595" width="9.44140625" style="1" customWidth="1"/>
    <col min="3596" max="3596" width="6.6640625" style="1" customWidth="1"/>
    <col min="3597" max="3597" width="11.44140625" style="1" customWidth="1"/>
    <col min="3598" max="3840" width="9.109375" style="1"/>
    <col min="3841" max="3841" width="61.6640625" style="1" customWidth="1"/>
    <col min="3842" max="3842" width="4.6640625" style="1" customWidth="1"/>
    <col min="3843" max="3843" width="3.88671875" style="1" customWidth="1"/>
    <col min="3844" max="3844" width="7.5546875" style="1" customWidth="1"/>
    <col min="3845" max="3845" width="9.109375" style="1"/>
    <col min="3846" max="3846" width="8.109375" style="1" customWidth="1"/>
    <col min="3847" max="3847" width="7.44140625" style="1" customWidth="1"/>
    <col min="3848" max="3848" width="8.88671875" style="1" customWidth="1"/>
    <col min="3849" max="3849" width="8.5546875" style="1" customWidth="1"/>
    <col min="3850" max="3850" width="8.109375" style="1" customWidth="1"/>
    <col min="3851" max="3851" width="9.44140625" style="1" customWidth="1"/>
    <col min="3852" max="3852" width="6.6640625" style="1" customWidth="1"/>
    <col min="3853" max="3853" width="11.44140625" style="1" customWidth="1"/>
    <col min="3854" max="4096" width="9.109375" style="1"/>
    <col min="4097" max="4097" width="61.6640625" style="1" customWidth="1"/>
    <col min="4098" max="4098" width="4.6640625" style="1" customWidth="1"/>
    <col min="4099" max="4099" width="3.88671875" style="1" customWidth="1"/>
    <col min="4100" max="4100" width="7.5546875" style="1" customWidth="1"/>
    <col min="4101" max="4101" width="9.109375" style="1"/>
    <col min="4102" max="4102" width="8.109375" style="1" customWidth="1"/>
    <col min="4103" max="4103" width="7.44140625" style="1" customWidth="1"/>
    <col min="4104" max="4104" width="8.88671875" style="1" customWidth="1"/>
    <col min="4105" max="4105" width="8.5546875" style="1" customWidth="1"/>
    <col min="4106" max="4106" width="8.109375" style="1" customWidth="1"/>
    <col min="4107" max="4107" width="9.44140625" style="1" customWidth="1"/>
    <col min="4108" max="4108" width="6.6640625" style="1" customWidth="1"/>
    <col min="4109" max="4109" width="11.44140625" style="1" customWidth="1"/>
    <col min="4110" max="4352" width="9.109375" style="1"/>
    <col min="4353" max="4353" width="61.6640625" style="1" customWidth="1"/>
    <col min="4354" max="4354" width="4.6640625" style="1" customWidth="1"/>
    <col min="4355" max="4355" width="3.88671875" style="1" customWidth="1"/>
    <col min="4356" max="4356" width="7.5546875" style="1" customWidth="1"/>
    <col min="4357" max="4357" width="9.109375" style="1"/>
    <col min="4358" max="4358" width="8.109375" style="1" customWidth="1"/>
    <col min="4359" max="4359" width="7.44140625" style="1" customWidth="1"/>
    <col min="4360" max="4360" width="8.88671875" style="1" customWidth="1"/>
    <col min="4361" max="4361" width="8.5546875" style="1" customWidth="1"/>
    <col min="4362" max="4362" width="8.109375" style="1" customWidth="1"/>
    <col min="4363" max="4363" width="9.44140625" style="1" customWidth="1"/>
    <col min="4364" max="4364" width="6.6640625" style="1" customWidth="1"/>
    <col min="4365" max="4365" width="11.44140625" style="1" customWidth="1"/>
    <col min="4366" max="4608" width="9.109375" style="1"/>
    <col min="4609" max="4609" width="61.6640625" style="1" customWidth="1"/>
    <col min="4610" max="4610" width="4.6640625" style="1" customWidth="1"/>
    <col min="4611" max="4611" width="3.88671875" style="1" customWidth="1"/>
    <col min="4612" max="4612" width="7.5546875" style="1" customWidth="1"/>
    <col min="4613" max="4613" width="9.109375" style="1"/>
    <col min="4614" max="4614" width="8.109375" style="1" customWidth="1"/>
    <col min="4615" max="4615" width="7.44140625" style="1" customWidth="1"/>
    <col min="4616" max="4616" width="8.88671875" style="1" customWidth="1"/>
    <col min="4617" max="4617" width="8.5546875" style="1" customWidth="1"/>
    <col min="4618" max="4618" width="8.109375" style="1" customWidth="1"/>
    <col min="4619" max="4619" width="9.44140625" style="1" customWidth="1"/>
    <col min="4620" max="4620" width="6.6640625" style="1" customWidth="1"/>
    <col min="4621" max="4621" width="11.44140625" style="1" customWidth="1"/>
    <col min="4622" max="4864" width="9.109375" style="1"/>
    <col min="4865" max="4865" width="61.6640625" style="1" customWidth="1"/>
    <col min="4866" max="4866" width="4.6640625" style="1" customWidth="1"/>
    <col min="4867" max="4867" width="3.88671875" style="1" customWidth="1"/>
    <col min="4868" max="4868" width="7.5546875" style="1" customWidth="1"/>
    <col min="4869" max="4869" width="9.109375" style="1"/>
    <col min="4870" max="4870" width="8.109375" style="1" customWidth="1"/>
    <col min="4871" max="4871" width="7.44140625" style="1" customWidth="1"/>
    <col min="4872" max="4872" width="8.88671875" style="1" customWidth="1"/>
    <col min="4873" max="4873" width="8.5546875" style="1" customWidth="1"/>
    <col min="4874" max="4874" width="8.109375" style="1" customWidth="1"/>
    <col min="4875" max="4875" width="9.44140625" style="1" customWidth="1"/>
    <col min="4876" max="4876" width="6.6640625" style="1" customWidth="1"/>
    <col min="4877" max="4877" width="11.44140625" style="1" customWidth="1"/>
    <col min="4878" max="5120" width="9.109375" style="1"/>
    <col min="5121" max="5121" width="61.6640625" style="1" customWidth="1"/>
    <col min="5122" max="5122" width="4.6640625" style="1" customWidth="1"/>
    <col min="5123" max="5123" width="3.88671875" style="1" customWidth="1"/>
    <col min="5124" max="5124" width="7.5546875" style="1" customWidth="1"/>
    <col min="5125" max="5125" width="9.109375" style="1"/>
    <col min="5126" max="5126" width="8.109375" style="1" customWidth="1"/>
    <col min="5127" max="5127" width="7.44140625" style="1" customWidth="1"/>
    <col min="5128" max="5128" width="8.88671875" style="1" customWidth="1"/>
    <col min="5129" max="5129" width="8.5546875" style="1" customWidth="1"/>
    <col min="5130" max="5130" width="8.109375" style="1" customWidth="1"/>
    <col min="5131" max="5131" width="9.44140625" style="1" customWidth="1"/>
    <col min="5132" max="5132" width="6.6640625" style="1" customWidth="1"/>
    <col min="5133" max="5133" width="11.44140625" style="1" customWidth="1"/>
    <col min="5134" max="5376" width="9.109375" style="1"/>
    <col min="5377" max="5377" width="61.6640625" style="1" customWidth="1"/>
    <col min="5378" max="5378" width="4.6640625" style="1" customWidth="1"/>
    <col min="5379" max="5379" width="3.88671875" style="1" customWidth="1"/>
    <col min="5380" max="5380" width="7.5546875" style="1" customWidth="1"/>
    <col min="5381" max="5381" width="9.109375" style="1"/>
    <col min="5382" max="5382" width="8.109375" style="1" customWidth="1"/>
    <col min="5383" max="5383" width="7.44140625" style="1" customWidth="1"/>
    <col min="5384" max="5384" width="8.88671875" style="1" customWidth="1"/>
    <col min="5385" max="5385" width="8.5546875" style="1" customWidth="1"/>
    <col min="5386" max="5386" width="8.109375" style="1" customWidth="1"/>
    <col min="5387" max="5387" width="9.44140625" style="1" customWidth="1"/>
    <col min="5388" max="5388" width="6.6640625" style="1" customWidth="1"/>
    <col min="5389" max="5389" width="11.44140625" style="1" customWidth="1"/>
    <col min="5390" max="5632" width="9.109375" style="1"/>
    <col min="5633" max="5633" width="61.6640625" style="1" customWidth="1"/>
    <col min="5634" max="5634" width="4.6640625" style="1" customWidth="1"/>
    <col min="5635" max="5635" width="3.88671875" style="1" customWidth="1"/>
    <col min="5636" max="5636" width="7.5546875" style="1" customWidth="1"/>
    <col min="5637" max="5637" width="9.109375" style="1"/>
    <col min="5638" max="5638" width="8.109375" style="1" customWidth="1"/>
    <col min="5639" max="5639" width="7.44140625" style="1" customWidth="1"/>
    <col min="5640" max="5640" width="8.88671875" style="1" customWidth="1"/>
    <col min="5641" max="5641" width="8.5546875" style="1" customWidth="1"/>
    <col min="5642" max="5642" width="8.109375" style="1" customWidth="1"/>
    <col min="5643" max="5643" width="9.44140625" style="1" customWidth="1"/>
    <col min="5644" max="5644" width="6.6640625" style="1" customWidth="1"/>
    <col min="5645" max="5645" width="11.44140625" style="1" customWidth="1"/>
    <col min="5646" max="5888" width="9.109375" style="1"/>
    <col min="5889" max="5889" width="61.6640625" style="1" customWidth="1"/>
    <col min="5890" max="5890" width="4.6640625" style="1" customWidth="1"/>
    <col min="5891" max="5891" width="3.88671875" style="1" customWidth="1"/>
    <col min="5892" max="5892" width="7.5546875" style="1" customWidth="1"/>
    <col min="5893" max="5893" width="9.109375" style="1"/>
    <col min="5894" max="5894" width="8.109375" style="1" customWidth="1"/>
    <col min="5895" max="5895" width="7.44140625" style="1" customWidth="1"/>
    <col min="5896" max="5896" width="8.88671875" style="1" customWidth="1"/>
    <col min="5897" max="5897" width="8.5546875" style="1" customWidth="1"/>
    <col min="5898" max="5898" width="8.109375" style="1" customWidth="1"/>
    <col min="5899" max="5899" width="9.44140625" style="1" customWidth="1"/>
    <col min="5900" max="5900" width="6.6640625" style="1" customWidth="1"/>
    <col min="5901" max="5901" width="11.44140625" style="1" customWidth="1"/>
    <col min="5902" max="6144" width="9.109375" style="1"/>
    <col min="6145" max="6145" width="61.6640625" style="1" customWidth="1"/>
    <col min="6146" max="6146" width="4.6640625" style="1" customWidth="1"/>
    <col min="6147" max="6147" width="3.88671875" style="1" customWidth="1"/>
    <col min="6148" max="6148" width="7.5546875" style="1" customWidth="1"/>
    <col min="6149" max="6149" width="9.109375" style="1"/>
    <col min="6150" max="6150" width="8.109375" style="1" customWidth="1"/>
    <col min="6151" max="6151" width="7.44140625" style="1" customWidth="1"/>
    <col min="6152" max="6152" width="8.88671875" style="1" customWidth="1"/>
    <col min="6153" max="6153" width="8.5546875" style="1" customWidth="1"/>
    <col min="6154" max="6154" width="8.109375" style="1" customWidth="1"/>
    <col min="6155" max="6155" width="9.44140625" style="1" customWidth="1"/>
    <col min="6156" max="6156" width="6.6640625" style="1" customWidth="1"/>
    <col min="6157" max="6157" width="11.44140625" style="1" customWidth="1"/>
    <col min="6158" max="6400" width="9.109375" style="1"/>
    <col min="6401" max="6401" width="61.6640625" style="1" customWidth="1"/>
    <col min="6402" max="6402" width="4.6640625" style="1" customWidth="1"/>
    <col min="6403" max="6403" width="3.88671875" style="1" customWidth="1"/>
    <col min="6404" max="6404" width="7.5546875" style="1" customWidth="1"/>
    <col min="6405" max="6405" width="9.109375" style="1"/>
    <col min="6406" max="6406" width="8.109375" style="1" customWidth="1"/>
    <col min="6407" max="6407" width="7.44140625" style="1" customWidth="1"/>
    <col min="6408" max="6408" width="8.88671875" style="1" customWidth="1"/>
    <col min="6409" max="6409" width="8.5546875" style="1" customWidth="1"/>
    <col min="6410" max="6410" width="8.109375" style="1" customWidth="1"/>
    <col min="6411" max="6411" width="9.44140625" style="1" customWidth="1"/>
    <col min="6412" max="6412" width="6.6640625" style="1" customWidth="1"/>
    <col min="6413" max="6413" width="11.44140625" style="1" customWidth="1"/>
    <col min="6414" max="6656" width="9.109375" style="1"/>
    <col min="6657" max="6657" width="61.6640625" style="1" customWidth="1"/>
    <col min="6658" max="6658" width="4.6640625" style="1" customWidth="1"/>
    <col min="6659" max="6659" width="3.88671875" style="1" customWidth="1"/>
    <col min="6660" max="6660" width="7.5546875" style="1" customWidth="1"/>
    <col min="6661" max="6661" width="9.109375" style="1"/>
    <col min="6662" max="6662" width="8.109375" style="1" customWidth="1"/>
    <col min="6663" max="6663" width="7.44140625" style="1" customWidth="1"/>
    <col min="6664" max="6664" width="8.88671875" style="1" customWidth="1"/>
    <col min="6665" max="6665" width="8.5546875" style="1" customWidth="1"/>
    <col min="6666" max="6666" width="8.109375" style="1" customWidth="1"/>
    <col min="6667" max="6667" width="9.44140625" style="1" customWidth="1"/>
    <col min="6668" max="6668" width="6.6640625" style="1" customWidth="1"/>
    <col min="6669" max="6669" width="11.44140625" style="1" customWidth="1"/>
    <col min="6670" max="6912" width="9.109375" style="1"/>
    <col min="6913" max="6913" width="61.6640625" style="1" customWidth="1"/>
    <col min="6914" max="6914" width="4.6640625" style="1" customWidth="1"/>
    <col min="6915" max="6915" width="3.88671875" style="1" customWidth="1"/>
    <col min="6916" max="6916" width="7.5546875" style="1" customWidth="1"/>
    <col min="6917" max="6917" width="9.109375" style="1"/>
    <col min="6918" max="6918" width="8.109375" style="1" customWidth="1"/>
    <col min="6919" max="6919" width="7.44140625" style="1" customWidth="1"/>
    <col min="6920" max="6920" width="8.88671875" style="1" customWidth="1"/>
    <col min="6921" max="6921" width="8.5546875" style="1" customWidth="1"/>
    <col min="6922" max="6922" width="8.109375" style="1" customWidth="1"/>
    <col min="6923" max="6923" width="9.44140625" style="1" customWidth="1"/>
    <col min="6924" max="6924" width="6.6640625" style="1" customWidth="1"/>
    <col min="6925" max="6925" width="11.44140625" style="1" customWidth="1"/>
    <col min="6926" max="7168" width="9.109375" style="1"/>
    <col min="7169" max="7169" width="61.6640625" style="1" customWidth="1"/>
    <col min="7170" max="7170" width="4.6640625" style="1" customWidth="1"/>
    <col min="7171" max="7171" width="3.88671875" style="1" customWidth="1"/>
    <col min="7172" max="7172" width="7.5546875" style="1" customWidth="1"/>
    <col min="7173" max="7173" width="9.109375" style="1"/>
    <col min="7174" max="7174" width="8.109375" style="1" customWidth="1"/>
    <col min="7175" max="7175" width="7.44140625" style="1" customWidth="1"/>
    <col min="7176" max="7176" width="8.88671875" style="1" customWidth="1"/>
    <col min="7177" max="7177" width="8.5546875" style="1" customWidth="1"/>
    <col min="7178" max="7178" width="8.109375" style="1" customWidth="1"/>
    <col min="7179" max="7179" width="9.44140625" style="1" customWidth="1"/>
    <col min="7180" max="7180" width="6.6640625" style="1" customWidth="1"/>
    <col min="7181" max="7181" width="11.44140625" style="1" customWidth="1"/>
    <col min="7182" max="7424" width="9.109375" style="1"/>
    <col min="7425" max="7425" width="61.6640625" style="1" customWidth="1"/>
    <col min="7426" max="7426" width="4.6640625" style="1" customWidth="1"/>
    <col min="7427" max="7427" width="3.88671875" style="1" customWidth="1"/>
    <col min="7428" max="7428" width="7.5546875" style="1" customWidth="1"/>
    <col min="7429" max="7429" width="9.109375" style="1"/>
    <col min="7430" max="7430" width="8.109375" style="1" customWidth="1"/>
    <col min="7431" max="7431" width="7.44140625" style="1" customWidth="1"/>
    <col min="7432" max="7432" width="8.88671875" style="1" customWidth="1"/>
    <col min="7433" max="7433" width="8.5546875" style="1" customWidth="1"/>
    <col min="7434" max="7434" width="8.109375" style="1" customWidth="1"/>
    <col min="7435" max="7435" width="9.44140625" style="1" customWidth="1"/>
    <col min="7436" max="7436" width="6.6640625" style="1" customWidth="1"/>
    <col min="7437" max="7437" width="11.44140625" style="1" customWidth="1"/>
    <col min="7438" max="7680" width="9.109375" style="1"/>
    <col min="7681" max="7681" width="61.6640625" style="1" customWidth="1"/>
    <col min="7682" max="7682" width="4.6640625" style="1" customWidth="1"/>
    <col min="7683" max="7683" width="3.88671875" style="1" customWidth="1"/>
    <col min="7684" max="7684" width="7.5546875" style="1" customWidth="1"/>
    <col min="7685" max="7685" width="9.109375" style="1"/>
    <col min="7686" max="7686" width="8.109375" style="1" customWidth="1"/>
    <col min="7687" max="7687" width="7.44140625" style="1" customWidth="1"/>
    <col min="7688" max="7688" width="8.88671875" style="1" customWidth="1"/>
    <col min="7689" max="7689" width="8.5546875" style="1" customWidth="1"/>
    <col min="7690" max="7690" width="8.109375" style="1" customWidth="1"/>
    <col min="7691" max="7691" width="9.44140625" style="1" customWidth="1"/>
    <col min="7692" max="7692" width="6.6640625" style="1" customWidth="1"/>
    <col min="7693" max="7693" width="11.44140625" style="1" customWidth="1"/>
    <col min="7694" max="7936" width="9.109375" style="1"/>
    <col min="7937" max="7937" width="61.6640625" style="1" customWidth="1"/>
    <col min="7938" max="7938" width="4.6640625" style="1" customWidth="1"/>
    <col min="7939" max="7939" width="3.88671875" style="1" customWidth="1"/>
    <col min="7940" max="7940" width="7.5546875" style="1" customWidth="1"/>
    <col min="7941" max="7941" width="9.109375" style="1"/>
    <col min="7942" max="7942" width="8.109375" style="1" customWidth="1"/>
    <col min="7943" max="7943" width="7.44140625" style="1" customWidth="1"/>
    <col min="7944" max="7944" width="8.88671875" style="1" customWidth="1"/>
    <col min="7945" max="7945" width="8.5546875" style="1" customWidth="1"/>
    <col min="7946" max="7946" width="8.109375" style="1" customWidth="1"/>
    <col min="7947" max="7947" width="9.44140625" style="1" customWidth="1"/>
    <col min="7948" max="7948" width="6.6640625" style="1" customWidth="1"/>
    <col min="7949" max="7949" width="11.44140625" style="1" customWidth="1"/>
    <col min="7950" max="8192" width="9.109375" style="1"/>
    <col min="8193" max="8193" width="61.6640625" style="1" customWidth="1"/>
    <col min="8194" max="8194" width="4.6640625" style="1" customWidth="1"/>
    <col min="8195" max="8195" width="3.88671875" style="1" customWidth="1"/>
    <col min="8196" max="8196" width="7.5546875" style="1" customWidth="1"/>
    <col min="8197" max="8197" width="9.109375" style="1"/>
    <col min="8198" max="8198" width="8.109375" style="1" customWidth="1"/>
    <col min="8199" max="8199" width="7.44140625" style="1" customWidth="1"/>
    <col min="8200" max="8200" width="8.88671875" style="1" customWidth="1"/>
    <col min="8201" max="8201" width="8.5546875" style="1" customWidth="1"/>
    <col min="8202" max="8202" width="8.109375" style="1" customWidth="1"/>
    <col min="8203" max="8203" width="9.44140625" style="1" customWidth="1"/>
    <col min="8204" max="8204" width="6.6640625" style="1" customWidth="1"/>
    <col min="8205" max="8205" width="11.44140625" style="1" customWidth="1"/>
    <col min="8206" max="8448" width="9.109375" style="1"/>
    <col min="8449" max="8449" width="61.6640625" style="1" customWidth="1"/>
    <col min="8450" max="8450" width="4.6640625" style="1" customWidth="1"/>
    <col min="8451" max="8451" width="3.88671875" style="1" customWidth="1"/>
    <col min="8452" max="8452" width="7.5546875" style="1" customWidth="1"/>
    <col min="8453" max="8453" width="9.109375" style="1"/>
    <col min="8454" max="8454" width="8.109375" style="1" customWidth="1"/>
    <col min="8455" max="8455" width="7.44140625" style="1" customWidth="1"/>
    <col min="8456" max="8456" width="8.88671875" style="1" customWidth="1"/>
    <col min="8457" max="8457" width="8.5546875" style="1" customWidth="1"/>
    <col min="8458" max="8458" width="8.109375" style="1" customWidth="1"/>
    <col min="8459" max="8459" width="9.44140625" style="1" customWidth="1"/>
    <col min="8460" max="8460" width="6.6640625" style="1" customWidth="1"/>
    <col min="8461" max="8461" width="11.44140625" style="1" customWidth="1"/>
    <col min="8462" max="8704" width="9.109375" style="1"/>
    <col min="8705" max="8705" width="61.6640625" style="1" customWidth="1"/>
    <col min="8706" max="8706" width="4.6640625" style="1" customWidth="1"/>
    <col min="8707" max="8707" width="3.88671875" style="1" customWidth="1"/>
    <col min="8708" max="8708" width="7.5546875" style="1" customWidth="1"/>
    <col min="8709" max="8709" width="9.109375" style="1"/>
    <col min="8710" max="8710" width="8.109375" style="1" customWidth="1"/>
    <col min="8711" max="8711" width="7.44140625" style="1" customWidth="1"/>
    <col min="8712" max="8712" width="8.88671875" style="1" customWidth="1"/>
    <col min="8713" max="8713" width="8.5546875" style="1" customWidth="1"/>
    <col min="8714" max="8714" width="8.109375" style="1" customWidth="1"/>
    <col min="8715" max="8715" width="9.44140625" style="1" customWidth="1"/>
    <col min="8716" max="8716" width="6.6640625" style="1" customWidth="1"/>
    <col min="8717" max="8717" width="11.44140625" style="1" customWidth="1"/>
    <col min="8718" max="8960" width="9.109375" style="1"/>
    <col min="8961" max="8961" width="61.6640625" style="1" customWidth="1"/>
    <col min="8962" max="8962" width="4.6640625" style="1" customWidth="1"/>
    <col min="8963" max="8963" width="3.88671875" style="1" customWidth="1"/>
    <col min="8964" max="8964" width="7.5546875" style="1" customWidth="1"/>
    <col min="8965" max="8965" width="9.109375" style="1"/>
    <col min="8966" max="8966" width="8.109375" style="1" customWidth="1"/>
    <col min="8967" max="8967" width="7.44140625" style="1" customWidth="1"/>
    <col min="8968" max="8968" width="8.88671875" style="1" customWidth="1"/>
    <col min="8969" max="8969" width="8.5546875" style="1" customWidth="1"/>
    <col min="8970" max="8970" width="8.109375" style="1" customWidth="1"/>
    <col min="8971" max="8971" width="9.44140625" style="1" customWidth="1"/>
    <col min="8972" max="8972" width="6.6640625" style="1" customWidth="1"/>
    <col min="8973" max="8973" width="11.44140625" style="1" customWidth="1"/>
    <col min="8974" max="9216" width="9.109375" style="1"/>
    <col min="9217" max="9217" width="61.6640625" style="1" customWidth="1"/>
    <col min="9218" max="9218" width="4.6640625" style="1" customWidth="1"/>
    <col min="9219" max="9219" width="3.88671875" style="1" customWidth="1"/>
    <col min="9220" max="9220" width="7.5546875" style="1" customWidth="1"/>
    <col min="9221" max="9221" width="9.109375" style="1"/>
    <col min="9222" max="9222" width="8.109375" style="1" customWidth="1"/>
    <col min="9223" max="9223" width="7.44140625" style="1" customWidth="1"/>
    <col min="9224" max="9224" width="8.88671875" style="1" customWidth="1"/>
    <col min="9225" max="9225" width="8.5546875" style="1" customWidth="1"/>
    <col min="9226" max="9226" width="8.109375" style="1" customWidth="1"/>
    <col min="9227" max="9227" width="9.44140625" style="1" customWidth="1"/>
    <col min="9228" max="9228" width="6.6640625" style="1" customWidth="1"/>
    <col min="9229" max="9229" width="11.44140625" style="1" customWidth="1"/>
    <col min="9230" max="9472" width="9.109375" style="1"/>
    <col min="9473" max="9473" width="61.6640625" style="1" customWidth="1"/>
    <col min="9474" max="9474" width="4.6640625" style="1" customWidth="1"/>
    <col min="9475" max="9475" width="3.88671875" style="1" customWidth="1"/>
    <col min="9476" max="9476" width="7.5546875" style="1" customWidth="1"/>
    <col min="9477" max="9477" width="9.109375" style="1"/>
    <col min="9478" max="9478" width="8.109375" style="1" customWidth="1"/>
    <col min="9479" max="9479" width="7.44140625" style="1" customWidth="1"/>
    <col min="9480" max="9480" width="8.88671875" style="1" customWidth="1"/>
    <col min="9481" max="9481" width="8.5546875" style="1" customWidth="1"/>
    <col min="9482" max="9482" width="8.109375" style="1" customWidth="1"/>
    <col min="9483" max="9483" width="9.44140625" style="1" customWidth="1"/>
    <col min="9484" max="9484" width="6.6640625" style="1" customWidth="1"/>
    <col min="9485" max="9485" width="11.44140625" style="1" customWidth="1"/>
    <col min="9486" max="9728" width="9.109375" style="1"/>
    <col min="9729" max="9729" width="61.6640625" style="1" customWidth="1"/>
    <col min="9730" max="9730" width="4.6640625" style="1" customWidth="1"/>
    <col min="9731" max="9731" width="3.88671875" style="1" customWidth="1"/>
    <col min="9732" max="9732" width="7.5546875" style="1" customWidth="1"/>
    <col min="9733" max="9733" width="9.109375" style="1"/>
    <col min="9734" max="9734" width="8.109375" style="1" customWidth="1"/>
    <col min="9735" max="9735" width="7.44140625" style="1" customWidth="1"/>
    <col min="9736" max="9736" width="8.88671875" style="1" customWidth="1"/>
    <col min="9737" max="9737" width="8.5546875" style="1" customWidth="1"/>
    <col min="9738" max="9738" width="8.109375" style="1" customWidth="1"/>
    <col min="9739" max="9739" width="9.44140625" style="1" customWidth="1"/>
    <col min="9740" max="9740" width="6.6640625" style="1" customWidth="1"/>
    <col min="9741" max="9741" width="11.44140625" style="1" customWidth="1"/>
    <col min="9742" max="9984" width="9.109375" style="1"/>
    <col min="9985" max="9985" width="61.6640625" style="1" customWidth="1"/>
    <col min="9986" max="9986" width="4.6640625" style="1" customWidth="1"/>
    <col min="9987" max="9987" width="3.88671875" style="1" customWidth="1"/>
    <col min="9988" max="9988" width="7.5546875" style="1" customWidth="1"/>
    <col min="9989" max="9989" width="9.109375" style="1"/>
    <col min="9990" max="9990" width="8.109375" style="1" customWidth="1"/>
    <col min="9991" max="9991" width="7.44140625" style="1" customWidth="1"/>
    <col min="9992" max="9992" width="8.88671875" style="1" customWidth="1"/>
    <col min="9993" max="9993" width="8.5546875" style="1" customWidth="1"/>
    <col min="9994" max="9994" width="8.109375" style="1" customWidth="1"/>
    <col min="9995" max="9995" width="9.44140625" style="1" customWidth="1"/>
    <col min="9996" max="9996" width="6.6640625" style="1" customWidth="1"/>
    <col min="9997" max="9997" width="11.44140625" style="1" customWidth="1"/>
    <col min="9998" max="10240" width="9.109375" style="1"/>
    <col min="10241" max="10241" width="61.6640625" style="1" customWidth="1"/>
    <col min="10242" max="10242" width="4.6640625" style="1" customWidth="1"/>
    <col min="10243" max="10243" width="3.88671875" style="1" customWidth="1"/>
    <col min="10244" max="10244" width="7.5546875" style="1" customWidth="1"/>
    <col min="10245" max="10245" width="9.109375" style="1"/>
    <col min="10246" max="10246" width="8.109375" style="1" customWidth="1"/>
    <col min="10247" max="10247" width="7.44140625" style="1" customWidth="1"/>
    <col min="10248" max="10248" width="8.88671875" style="1" customWidth="1"/>
    <col min="10249" max="10249" width="8.5546875" style="1" customWidth="1"/>
    <col min="10250" max="10250" width="8.109375" style="1" customWidth="1"/>
    <col min="10251" max="10251" width="9.44140625" style="1" customWidth="1"/>
    <col min="10252" max="10252" width="6.6640625" style="1" customWidth="1"/>
    <col min="10253" max="10253" width="11.44140625" style="1" customWidth="1"/>
    <col min="10254" max="10496" width="9.109375" style="1"/>
    <col min="10497" max="10497" width="61.6640625" style="1" customWidth="1"/>
    <col min="10498" max="10498" width="4.6640625" style="1" customWidth="1"/>
    <col min="10499" max="10499" width="3.88671875" style="1" customWidth="1"/>
    <col min="10500" max="10500" width="7.5546875" style="1" customWidth="1"/>
    <col min="10501" max="10501" width="9.109375" style="1"/>
    <col min="10502" max="10502" width="8.109375" style="1" customWidth="1"/>
    <col min="10503" max="10503" width="7.44140625" style="1" customWidth="1"/>
    <col min="10504" max="10504" width="8.88671875" style="1" customWidth="1"/>
    <col min="10505" max="10505" width="8.5546875" style="1" customWidth="1"/>
    <col min="10506" max="10506" width="8.109375" style="1" customWidth="1"/>
    <col min="10507" max="10507" width="9.44140625" style="1" customWidth="1"/>
    <col min="10508" max="10508" width="6.6640625" style="1" customWidth="1"/>
    <col min="10509" max="10509" width="11.44140625" style="1" customWidth="1"/>
    <col min="10510" max="10752" width="9.109375" style="1"/>
    <col min="10753" max="10753" width="61.6640625" style="1" customWidth="1"/>
    <col min="10754" max="10754" width="4.6640625" style="1" customWidth="1"/>
    <col min="10755" max="10755" width="3.88671875" style="1" customWidth="1"/>
    <col min="10756" max="10756" width="7.5546875" style="1" customWidth="1"/>
    <col min="10757" max="10757" width="9.109375" style="1"/>
    <col min="10758" max="10758" width="8.109375" style="1" customWidth="1"/>
    <col min="10759" max="10759" width="7.44140625" style="1" customWidth="1"/>
    <col min="10760" max="10760" width="8.88671875" style="1" customWidth="1"/>
    <col min="10761" max="10761" width="8.5546875" style="1" customWidth="1"/>
    <col min="10762" max="10762" width="8.109375" style="1" customWidth="1"/>
    <col min="10763" max="10763" width="9.44140625" style="1" customWidth="1"/>
    <col min="10764" max="10764" width="6.6640625" style="1" customWidth="1"/>
    <col min="10765" max="10765" width="11.44140625" style="1" customWidth="1"/>
    <col min="10766" max="11008" width="9.109375" style="1"/>
    <col min="11009" max="11009" width="61.6640625" style="1" customWidth="1"/>
    <col min="11010" max="11010" width="4.6640625" style="1" customWidth="1"/>
    <col min="11011" max="11011" width="3.88671875" style="1" customWidth="1"/>
    <col min="11012" max="11012" width="7.5546875" style="1" customWidth="1"/>
    <col min="11013" max="11013" width="9.109375" style="1"/>
    <col min="11014" max="11014" width="8.109375" style="1" customWidth="1"/>
    <col min="11015" max="11015" width="7.44140625" style="1" customWidth="1"/>
    <col min="11016" max="11016" width="8.88671875" style="1" customWidth="1"/>
    <col min="11017" max="11017" width="8.5546875" style="1" customWidth="1"/>
    <col min="11018" max="11018" width="8.109375" style="1" customWidth="1"/>
    <col min="11019" max="11019" width="9.44140625" style="1" customWidth="1"/>
    <col min="11020" max="11020" width="6.6640625" style="1" customWidth="1"/>
    <col min="11021" max="11021" width="11.44140625" style="1" customWidth="1"/>
    <col min="11022" max="11264" width="9.109375" style="1"/>
    <col min="11265" max="11265" width="61.6640625" style="1" customWidth="1"/>
    <col min="11266" max="11266" width="4.6640625" style="1" customWidth="1"/>
    <col min="11267" max="11267" width="3.88671875" style="1" customWidth="1"/>
    <col min="11268" max="11268" width="7.5546875" style="1" customWidth="1"/>
    <col min="11269" max="11269" width="9.109375" style="1"/>
    <col min="11270" max="11270" width="8.109375" style="1" customWidth="1"/>
    <col min="11271" max="11271" width="7.44140625" style="1" customWidth="1"/>
    <col min="11272" max="11272" width="8.88671875" style="1" customWidth="1"/>
    <col min="11273" max="11273" width="8.5546875" style="1" customWidth="1"/>
    <col min="11274" max="11274" width="8.109375" style="1" customWidth="1"/>
    <col min="11275" max="11275" width="9.44140625" style="1" customWidth="1"/>
    <col min="11276" max="11276" width="6.6640625" style="1" customWidth="1"/>
    <col min="11277" max="11277" width="11.44140625" style="1" customWidth="1"/>
    <col min="11278" max="11520" width="9.109375" style="1"/>
    <col min="11521" max="11521" width="61.6640625" style="1" customWidth="1"/>
    <col min="11522" max="11522" width="4.6640625" style="1" customWidth="1"/>
    <col min="11523" max="11523" width="3.88671875" style="1" customWidth="1"/>
    <col min="11524" max="11524" width="7.5546875" style="1" customWidth="1"/>
    <col min="11525" max="11525" width="9.109375" style="1"/>
    <col min="11526" max="11526" width="8.109375" style="1" customWidth="1"/>
    <col min="11527" max="11527" width="7.44140625" style="1" customWidth="1"/>
    <col min="11528" max="11528" width="8.88671875" style="1" customWidth="1"/>
    <col min="11529" max="11529" width="8.5546875" style="1" customWidth="1"/>
    <col min="11530" max="11530" width="8.109375" style="1" customWidth="1"/>
    <col min="11531" max="11531" width="9.44140625" style="1" customWidth="1"/>
    <col min="11532" max="11532" width="6.6640625" style="1" customWidth="1"/>
    <col min="11533" max="11533" width="11.44140625" style="1" customWidth="1"/>
    <col min="11534" max="11776" width="9.109375" style="1"/>
    <col min="11777" max="11777" width="61.6640625" style="1" customWidth="1"/>
    <col min="11778" max="11778" width="4.6640625" style="1" customWidth="1"/>
    <col min="11779" max="11779" width="3.88671875" style="1" customWidth="1"/>
    <col min="11780" max="11780" width="7.5546875" style="1" customWidth="1"/>
    <col min="11781" max="11781" width="9.109375" style="1"/>
    <col min="11782" max="11782" width="8.109375" style="1" customWidth="1"/>
    <col min="11783" max="11783" width="7.44140625" style="1" customWidth="1"/>
    <col min="11784" max="11784" width="8.88671875" style="1" customWidth="1"/>
    <col min="11785" max="11785" width="8.5546875" style="1" customWidth="1"/>
    <col min="11786" max="11786" width="8.109375" style="1" customWidth="1"/>
    <col min="11787" max="11787" width="9.44140625" style="1" customWidth="1"/>
    <col min="11788" max="11788" width="6.6640625" style="1" customWidth="1"/>
    <col min="11789" max="11789" width="11.44140625" style="1" customWidth="1"/>
    <col min="11790" max="12032" width="9.109375" style="1"/>
    <col min="12033" max="12033" width="61.6640625" style="1" customWidth="1"/>
    <col min="12034" max="12034" width="4.6640625" style="1" customWidth="1"/>
    <col min="12035" max="12035" width="3.88671875" style="1" customWidth="1"/>
    <col min="12036" max="12036" width="7.5546875" style="1" customWidth="1"/>
    <col min="12037" max="12037" width="9.109375" style="1"/>
    <col min="12038" max="12038" width="8.109375" style="1" customWidth="1"/>
    <col min="12039" max="12039" width="7.44140625" style="1" customWidth="1"/>
    <col min="12040" max="12040" width="8.88671875" style="1" customWidth="1"/>
    <col min="12041" max="12041" width="8.5546875" style="1" customWidth="1"/>
    <col min="12042" max="12042" width="8.109375" style="1" customWidth="1"/>
    <col min="12043" max="12043" width="9.44140625" style="1" customWidth="1"/>
    <col min="12044" max="12044" width="6.6640625" style="1" customWidth="1"/>
    <col min="12045" max="12045" width="11.44140625" style="1" customWidth="1"/>
    <col min="12046" max="12288" width="9.109375" style="1"/>
    <col min="12289" max="12289" width="61.6640625" style="1" customWidth="1"/>
    <col min="12290" max="12290" width="4.6640625" style="1" customWidth="1"/>
    <col min="12291" max="12291" width="3.88671875" style="1" customWidth="1"/>
    <col min="12292" max="12292" width="7.5546875" style="1" customWidth="1"/>
    <col min="12293" max="12293" width="9.109375" style="1"/>
    <col min="12294" max="12294" width="8.109375" style="1" customWidth="1"/>
    <col min="12295" max="12295" width="7.44140625" style="1" customWidth="1"/>
    <col min="12296" max="12296" width="8.88671875" style="1" customWidth="1"/>
    <col min="12297" max="12297" width="8.5546875" style="1" customWidth="1"/>
    <col min="12298" max="12298" width="8.109375" style="1" customWidth="1"/>
    <col min="12299" max="12299" width="9.44140625" style="1" customWidth="1"/>
    <col min="12300" max="12300" width="6.6640625" style="1" customWidth="1"/>
    <col min="12301" max="12301" width="11.44140625" style="1" customWidth="1"/>
    <col min="12302" max="12544" width="9.109375" style="1"/>
    <col min="12545" max="12545" width="61.6640625" style="1" customWidth="1"/>
    <col min="12546" max="12546" width="4.6640625" style="1" customWidth="1"/>
    <col min="12547" max="12547" width="3.88671875" style="1" customWidth="1"/>
    <col min="12548" max="12548" width="7.5546875" style="1" customWidth="1"/>
    <col min="12549" max="12549" width="9.109375" style="1"/>
    <col min="12550" max="12550" width="8.109375" style="1" customWidth="1"/>
    <col min="12551" max="12551" width="7.44140625" style="1" customWidth="1"/>
    <col min="12552" max="12552" width="8.88671875" style="1" customWidth="1"/>
    <col min="12553" max="12553" width="8.5546875" style="1" customWidth="1"/>
    <col min="12554" max="12554" width="8.109375" style="1" customWidth="1"/>
    <col min="12555" max="12555" width="9.44140625" style="1" customWidth="1"/>
    <col min="12556" max="12556" width="6.6640625" style="1" customWidth="1"/>
    <col min="12557" max="12557" width="11.44140625" style="1" customWidth="1"/>
    <col min="12558" max="12800" width="9.109375" style="1"/>
    <col min="12801" max="12801" width="61.6640625" style="1" customWidth="1"/>
    <col min="12802" max="12802" width="4.6640625" style="1" customWidth="1"/>
    <col min="12803" max="12803" width="3.88671875" style="1" customWidth="1"/>
    <col min="12804" max="12804" width="7.5546875" style="1" customWidth="1"/>
    <col min="12805" max="12805" width="9.109375" style="1"/>
    <col min="12806" max="12806" width="8.109375" style="1" customWidth="1"/>
    <col min="12807" max="12807" width="7.44140625" style="1" customWidth="1"/>
    <col min="12808" max="12808" width="8.88671875" style="1" customWidth="1"/>
    <col min="12809" max="12809" width="8.5546875" style="1" customWidth="1"/>
    <col min="12810" max="12810" width="8.109375" style="1" customWidth="1"/>
    <col min="12811" max="12811" width="9.44140625" style="1" customWidth="1"/>
    <col min="12812" max="12812" width="6.6640625" style="1" customWidth="1"/>
    <col min="12813" max="12813" width="11.44140625" style="1" customWidth="1"/>
    <col min="12814" max="13056" width="9.109375" style="1"/>
    <col min="13057" max="13057" width="61.6640625" style="1" customWidth="1"/>
    <col min="13058" max="13058" width="4.6640625" style="1" customWidth="1"/>
    <col min="13059" max="13059" width="3.88671875" style="1" customWidth="1"/>
    <col min="13060" max="13060" width="7.5546875" style="1" customWidth="1"/>
    <col min="13061" max="13061" width="9.109375" style="1"/>
    <col min="13062" max="13062" width="8.109375" style="1" customWidth="1"/>
    <col min="13063" max="13063" width="7.44140625" style="1" customWidth="1"/>
    <col min="13064" max="13064" width="8.88671875" style="1" customWidth="1"/>
    <col min="13065" max="13065" width="8.5546875" style="1" customWidth="1"/>
    <col min="13066" max="13066" width="8.109375" style="1" customWidth="1"/>
    <col min="13067" max="13067" width="9.44140625" style="1" customWidth="1"/>
    <col min="13068" max="13068" width="6.6640625" style="1" customWidth="1"/>
    <col min="13069" max="13069" width="11.44140625" style="1" customWidth="1"/>
    <col min="13070" max="13312" width="9.109375" style="1"/>
    <col min="13313" max="13313" width="61.6640625" style="1" customWidth="1"/>
    <col min="13314" max="13314" width="4.6640625" style="1" customWidth="1"/>
    <col min="13315" max="13315" width="3.88671875" style="1" customWidth="1"/>
    <col min="13316" max="13316" width="7.5546875" style="1" customWidth="1"/>
    <col min="13317" max="13317" width="9.109375" style="1"/>
    <col min="13318" max="13318" width="8.109375" style="1" customWidth="1"/>
    <col min="13319" max="13319" width="7.44140625" style="1" customWidth="1"/>
    <col min="13320" max="13320" width="8.88671875" style="1" customWidth="1"/>
    <col min="13321" max="13321" width="8.5546875" style="1" customWidth="1"/>
    <col min="13322" max="13322" width="8.109375" style="1" customWidth="1"/>
    <col min="13323" max="13323" width="9.44140625" style="1" customWidth="1"/>
    <col min="13324" max="13324" width="6.6640625" style="1" customWidth="1"/>
    <col min="13325" max="13325" width="11.44140625" style="1" customWidth="1"/>
    <col min="13326" max="13568" width="9.109375" style="1"/>
    <col min="13569" max="13569" width="61.6640625" style="1" customWidth="1"/>
    <col min="13570" max="13570" width="4.6640625" style="1" customWidth="1"/>
    <col min="13571" max="13571" width="3.88671875" style="1" customWidth="1"/>
    <col min="13572" max="13572" width="7.5546875" style="1" customWidth="1"/>
    <col min="13573" max="13573" width="9.109375" style="1"/>
    <col min="13574" max="13574" width="8.109375" style="1" customWidth="1"/>
    <col min="13575" max="13575" width="7.44140625" style="1" customWidth="1"/>
    <col min="13576" max="13576" width="8.88671875" style="1" customWidth="1"/>
    <col min="13577" max="13577" width="8.5546875" style="1" customWidth="1"/>
    <col min="13578" max="13578" width="8.109375" style="1" customWidth="1"/>
    <col min="13579" max="13579" width="9.44140625" style="1" customWidth="1"/>
    <col min="13580" max="13580" width="6.6640625" style="1" customWidth="1"/>
    <col min="13581" max="13581" width="11.44140625" style="1" customWidth="1"/>
    <col min="13582" max="13824" width="9.109375" style="1"/>
    <col min="13825" max="13825" width="61.6640625" style="1" customWidth="1"/>
    <col min="13826" max="13826" width="4.6640625" style="1" customWidth="1"/>
    <col min="13827" max="13827" width="3.88671875" style="1" customWidth="1"/>
    <col min="13828" max="13828" width="7.5546875" style="1" customWidth="1"/>
    <col min="13829" max="13829" width="9.109375" style="1"/>
    <col min="13830" max="13830" width="8.109375" style="1" customWidth="1"/>
    <col min="13831" max="13831" width="7.44140625" style="1" customWidth="1"/>
    <col min="13832" max="13832" width="8.88671875" style="1" customWidth="1"/>
    <col min="13833" max="13833" width="8.5546875" style="1" customWidth="1"/>
    <col min="13834" max="13834" width="8.109375" style="1" customWidth="1"/>
    <col min="13835" max="13835" width="9.44140625" style="1" customWidth="1"/>
    <col min="13836" max="13836" width="6.6640625" style="1" customWidth="1"/>
    <col min="13837" max="13837" width="11.44140625" style="1" customWidth="1"/>
    <col min="13838" max="14080" width="9.109375" style="1"/>
    <col min="14081" max="14081" width="61.6640625" style="1" customWidth="1"/>
    <col min="14082" max="14082" width="4.6640625" style="1" customWidth="1"/>
    <col min="14083" max="14083" width="3.88671875" style="1" customWidth="1"/>
    <col min="14084" max="14084" width="7.5546875" style="1" customWidth="1"/>
    <col min="14085" max="14085" width="9.109375" style="1"/>
    <col min="14086" max="14086" width="8.109375" style="1" customWidth="1"/>
    <col min="14087" max="14087" width="7.44140625" style="1" customWidth="1"/>
    <col min="14088" max="14088" width="8.88671875" style="1" customWidth="1"/>
    <col min="14089" max="14089" width="8.5546875" style="1" customWidth="1"/>
    <col min="14090" max="14090" width="8.109375" style="1" customWidth="1"/>
    <col min="14091" max="14091" width="9.44140625" style="1" customWidth="1"/>
    <col min="14092" max="14092" width="6.6640625" style="1" customWidth="1"/>
    <col min="14093" max="14093" width="11.44140625" style="1" customWidth="1"/>
    <col min="14094" max="14336" width="9.109375" style="1"/>
    <col min="14337" max="14337" width="61.6640625" style="1" customWidth="1"/>
    <col min="14338" max="14338" width="4.6640625" style="1" customWidth="1"/>
    <col min="14339" max="14339" width="3.88671875" style="1" customWidth="1"/>
    <col min="14340" max="14340" width="7.5546875" style="1" customWidth="1"/>
    <col min="14341" max="14341" width="9.109375" style="1"/>
    <col min="14342" max="14342" width="8.109375" style="1" customWidth="1"/>
    <col min="14343" max="14343" width="7.44140625" style="1" customWidth="1"/>
    <col min="14344" max="14344" width="8.88671875" style="1" customWidth="1"/>
    <col min="14345" max="14345" width="8.5546875" style="1" customWidth="1"/>
    <col min="14346" max="14346" width="8.109375" style="1" customWidth="1"/>
    <col min="14347" max="14347" width="9.44140625" style="1" customWidth="1"/>
    <col min="14348" max="14348" width="6.6640625" style="1" customWidth="1"/>
    <col min="14349" max="14349" width="11.44140625" style="1" customWidth="1"/>
    <col min="14350" max="14592" width="9.109375" style="1"/>
    <col min="14593" max="14593" width="61.6640625" style="1" customWidth="1"/>
    <col min="14594" max="14594" width="4.6640625" style="1" customWidth="1"/>
    <col min="14595" max="14595" width="3.88671875" style="1" customWidth="1"/>
    <col min="14596" max="14596" width="7.5546875" style="1" customWidth="1"/>
    <col min="14597" max="14597" width="9.109375" style="1"/>
    <col min="14598" max="14598" width="8.109375" style="1" customWidth="1"/>
    <col min="14599" max="14599" width="7.44140625" style="1" customWidth="1"/>
    <col min="14600" max="14600" width="8.88671875" style="1" customWidth="1"/>
    <col min="14601" max="14601" width="8.5546875" style="1" customWidth="1"/>
    <col min="14602" max="14602" width="8.109375" style="1" customWidth="1"/>
    <col min="14603" max="14603" width="9.44140625" style="1" customWidth="1"/>
    <col min="14604" max="14604" width="6.6640625" style="1" customWidth="1"/>
    <col min="14605" max="14605" width="11.44140625" style="1" customWidth="1"/>
    <col min="14606" max="14848" width="9.109375" style="1"/>
    <col min="14849" max="14849" width="61.6640625" style="1" customWidth="1"/>
    <col min="14850" max="14850" width="4.6640625" style="1" customWidth="1"/>
    <col min="14851" max="14851" width="3.88671875" style="1" customWidth="1"/>
    <col min="14852" max="14852" width="7.5546875" style="1" customWidth="1"/>
    <col min="14853" max="14853" width="9.109375" style="1"/>
    <col min="14854" max="14854" width="8.109375" style="1" customWidth="1"/>
    <col min="14855" max="14855" width="7.44140625" style="1" customWidth="1"/>
    <col min="14856" max="14856" width="8.88671875" style="1" customWidth="1"/>
    <col min="14857" max="14857" width="8.5546875" style="1" customWidth="1"/>
    <col min="14858" max="14858" width="8.109375" style="1" customWidth="1"/>
    <col min="14859" max="14859" width="9.44140625" style="1" customWidth="1"/>
    <col min="14860" max="14860" width="6.6640625" style="1" customWidth="1"/>
    <col min="14861" max="14861" width="11.44140625" style="1" customWidth="1"/>
    <col min="14862" max="15104" width="9.109375" style="1"/>
    <col min="15105" max="15105" width="61.6640625" style="1" customWidth="1"/>
    <col min="15106" max="15106" width="4.6640625" style="1" customWidth="1"/>
    <col min="15107" max="15107" width="3.88671875" style="1" customWidth="1"/>
    <col min="15108" max="15108" width="7.5546875" style="1" customWidth="1"/>
    <col min="15109" max="15109" width="9.109375" style="1"/>
    <col min="15110" max="15110" width="8.109375" style="1" customWidth="1"/>
    <col min="15111" max="15111" width="7.44140625" style="1" customWidth="1"/>
    <col min="15112" max="15112" width="8.88671875" style="1" customWidth="1"/>
    <col min="15113" max="15113" width="8.5546875" style="1" customWidth="1"/>
    <col min="15114" max="15114" width="8.109375" style="1" customWidth="1"/>
    <col min="15115" max="15115" width="9.44140625" style="1" customWidth="1"/>
    <col min="15116" max="15116" width="6.6640625" style="1" customWidth="1"/>
    <col min="15117" max="15117" width="11.44140625" style="1" customWidth="1"/>
    <col min="15118" max="15360" width="9.109375" style="1"/>
    <col min="15361" max="15361" width="61.6640625" style="1" customWidth="1"/>
    <col min="15362" max="15362" width="4.6640625" style="1" customWidth="1"/>
    <col min="15363" max="15363" width="3.88671875" style="1" customWidth="1"/>
    <col min="15364" max="15364" width="7.5546875" style="1" customWidth="1"/>
    <col min="15365" max="15365" width="9.109375" style="1"/>
    <col min="15366" max="15366" width="8.109375" style="1" customWidth="1"/>
    <col min="15367" max="15367" width="7.44140625" style="1" customWidth="1"/>
    <col min="15368" max="15368" width="8.88671875" style="1" customWidth="1"/>
    <col min="15369" max="15369" width="8.5546875" style="1" customWidth="1"/>
    <col min="15370" max="15370" width="8.109375" style="1" customWidth="1"/>
    <col min="15371" max="15371" width="9.44140625" style="1" customWidth="1"/>
    <col min="15372" max="15372" width="6.6640625" style="1" customWidth="1"/>
    <col min="15373" max="15373" width="11.44140625" style="1" customWidth="1"/>
    <col min="15374" max="15616" width="9.109375" style="1"/>
    <col min="15617" max="15617" width="61.6640625" style="1" customWidth="1"/>
    <col min="15618" max="15618" width="4.6640625" style="1" customWidth="1"/>
    <col min="15619" max="15619" width="3.88671875" style="1" customWidth="1"/>
    <col min="15620" max="15620" width="7.5546875" style="1" customWidth="1"/>
    <col min="15621" max="15621" width="9.109375" style="1"/>
    <col min="15622" max="15622" width="8.109375" style="1" customWidth="1"/>
    <col min="15623" max="15623" width="7.44140625" style="1" customWidth="1"/>
    <col min="15624" max="15624" width="8.88671875" style="1" customWidth="1"/>
    <col min="15625" max="15625" width="8.5546875" style="1" customWidth="1"/>
    <col min="15626" max="15626" width="8.109375" style="1" customWidth="1"/>
    <col min="15627" max="15627" width="9.44140625" style="1" customWidth="1"/>
    <col min="15628" max="15628" width="6.6640625" style="1" customWidth="1"/>
    <col min="15629" max="15629" width="11.44140625" style="1" customWidth="1"/>
    <col min="15630" max="15872" width="9.109375" style="1"/>
    <col min="15873" max="15873" width="61.6640625" style="1" customWidth="1"/>
    <col min="15874" max="15874" width="4.6640625" style="1" customWidth="1"/>
    <col min="15875" max="15875" width="3.88671875" style="1" customWidth="1"/>
    <col min="15876" max="15876" width="7.5546875" style="1" customWidth="1"/>
    <col min="15877" max="15877" width="9.109375" style="1"/>
    <col min="15878" max="15878" width="8.109375" style="1" customWidth="1"/>
    <col min="15879" max="15879" width="7.44140625" style="1" customWidth="1"/>
    <col min="15880" max="15880" width="8.88671875" style="1" customWidth="1"/>
    <col min="15881" max="15881" width="8.5546875" style="1" customWidth="1"/>
    <col min="15882" max="15882" width="8.109375" style="1" customWidth="1"/>
    <col min="15883" max="15883" width="9.44140625" style="1" customWidth="1"/>
    <col min="15884" max="15884" width="6.6640625" style="1" customWidth="1"/>
    <col min="15885" max="15885" width="11.44140625" style="1" customWidth="1"/>
    <col min="15886" max="16128" width="9.109375" style="1"/>
    <col min="16129" max="16129" width="61.6640625" style="1" customWidth="1"/>
    <col min="16130" max="16130" width="4.6640625" style="1" customWidth="1"/>
    <col min="16131" max="16131" width="3.88671875" style="1" customWidth="1"/>
    <col min="16132" max="16132" width="7.5546875" style="1" customWidth="1"/>
    <col min="16133" max="16133" width="9.109375" style="1"/>
    <col min="16134" max="16134" width="8.109375" style="1" customWidth="1"/>
    <col min="16135" max="16135" width="7.44140625" style="1" customWidth="1"/>
    <col min="16136" max="16136" width="8.88671875" style="1" customWidth="1"/>
    <col min="16137" max="16137" width="8.5546875" style="1" customWidth="1"/>
    <col min="16138" max="16138" width="8.109375" style="1" customWidth="1"/>
    <col min="16139" max="16139" width="9.44140625" style="1" customWidth="1"/>
    <col min="16140" max="16140" width="6.6640625" style="1" customWidth="1"/>
    <col min="16141" max="16141" width="11.44140625" style="1" customWidth="1"/>
    <col min="16142" max="16384" width="9.109375" style="1"/>
  </cols>
  <sheetData>
    <row r="1" spans="1:13" ht="15" customHeight="1" x14ac:dyDescent="0.25">
      <c r="J1" s="95" t="s">
        <v>262</v>
      </c>
      <c r="K1" s="95"/>
      <c r="L1" s="95"/>
      <c r="M1" s="95"/>
    </row>
    <row r="2" spans="1:13" ht="30.75" customHeight="1" x14ac:dyDescent="0.25">
      <c r="J2" s="95"/>
      <c r="K2" s="95"/>
      <c r="L2" s="95"/>
      <c r="M2" s="95"/>
    </row>
    <row r="3" spans="1:13" ht="0.75" customHeight="1" x14ac:dyDescent="0.25">
      <c r="J3" s="95"/>
      <c r="K3" s="95"/>
      <c r="L3" s="95"/>
      <c r="M3" s="95"/>
    </row>
    <row r="4" spans="1:13" x14ac:dyDescent="0.25">
      <c r="A4" s="5" t="s">
        <v>118</v>
      </c>
      <c r="B4" s="5"/>
      <c r="C4" s="5"/>
      <c r="D4" s="5"/>
      <c r="E4" s="5"/>
      <c r="F4" s="5"/>
      <c r="G4" s="5"/>
      <c r="H4" s="5"/>
      <c r="I4" s="5"/>
      <c r="J4" s="5"/>
      <c r="K4" s="5"/>
      <c r="L4" s="5"/>
      <c r="M4" s="5"/>
    </row>
    <row r="5" spans="1:13" x14ac:dyDescent="0.25">
      <c r="A5" s="96" t="str">
        <f>IF([1]ЗАПОЛНИТЬ!$F$7=1,CONCATENATE([1]шапки!A6),CONCATENATE([1]шапки!A6,[1]шапки!C6))</f>
        <v>про заборгованість за бюджетними коштами (форма</v>
      </c>
      <c r="B5" s="96"/>
      <c r="C5" s="96"/>
      <c r="D5" s="96"/>
      <c r="E5" s="96"/>
      <c r="F5" s="96"/>
      <c r="G5" s="96"/>
      <c r="H5" s="97" t="str">
        <f>IF([1]ЗАПОЛНИТЬ!$F$7=1,[1]шапки!C6,[1]шапки!D6)</f>
        <v xml:space="preserve">   № 7д, </v>
      </c>
      <c r="I5" s="99" t="str">
        <f>IF([1]ЗАПОЛНИТЬ!$F$7=1,[1]шапки!D6,"")</f>
        <v xml:space="preserve">   №7м)</v>
      </c>
      <c r="L5" s="99"/>
      <c r="M5" s="99"/>
    </row>
    <row r="6" spans="1:13" x14ac:dyDescent="0.25">
      <c r="A6" s="5" t="str">
        <f>CONCATENATE("на ",[1]ЗАПОЛНИТЬ!$B$18," ",[1]ЗАПОЛНИТЬ!$C$18)</f>
        <v>на 1 квітня 2016 р.</v>
      </c>
      <c r="B6" s="5"/>
      <c r="C6" s="5"/>
      <c r="D6" s="5"/>
      <c r="E6" s="5"/>
      <c r="F6" s="5"/>
      <c r="G6" s="5"/>
      <c r="H6" s="5"/>
      <c r="I6" s="5"/>
      <c r="J6" s="5"/>
      <c r="K6" s="5"/>
      <c r="L6" s="5"/>
      <c r="M6" s="5"/>
    </row>
    <row r="7" spans="1:13" s="21" customFormat="1" ht="10.199999999999999" hidden="1" x14ac:dyDescent="0.2"/>
    <row r="8" spans="1:13" s="21" customFormat="1" ht="7.5" customHeight="1" x14ac:dyDescent="0.2">
      <c r="M8" s="338" t="s">
        <v>2</v>
      </c>
    </row>
    <row r="9" spans="1:13" s="21" customFormat="1" ht="21.75" customHeight="1" x14ac:dyDescent="0.25">
      <c r="A9" s="196" t="s">
        <v>3</v>
      </c>
      <c r="B9" s="104" t="str">
        <f>[1]ЗАПОЛНИТЬ!B3</f>
        <v>Відділ освіти Амур - Нижньодніпровської районної у місті ради</v>
      </c>
      <c r="C9" s="104"/>
      <c r="D9" s="104"/>
      <c r="E9" s="104"/>
      <c r="F9" s="104"/>
      <c r="G9" s="104"/>
      <c r="H9" s="104"/>
      <c r="I9" s="104"/>
      <c r="J9" s="104"/>
      <c r="K9" s="198" t="str">
        <f>[1]ЗАПОЛНИТЬ!A13</f>
        <v>за ЄДРПОУ</v>
      </c>
      <c r="M9" s="339" t="str">
        <f>[1]ЗАПОЛНИТЬ!B13</f>
        <v>37969169</v>
      </c>
    </row>
    <row r="10" spans="1:13" s="21" customFormat="1" ht="11.25" customHeight="1" x14ac:dyDescent="0.25">
      <c r="A10" s="107" t="s">
        <v>5</v>
      </c>
      <c r="B10" s="108" t="str">
        <f>[1]ЗАПОЛНИТЬ!B5</f>
        <v>49023,м. Дніпропетровськ, пр.Мануйлівський,31</v>
      </c>
      <c r="C10" s="108"/>
      <c r="D10" s="108"/>
      <c r="E10" s="108"/>
      <c r="F10" s="108"/>
      <c r="G10" s="108"/>
      <c r="H10" s="108"/>
      <c r="I10" s="108"/>
      <c r="J10" s="108"/>
      <c r="K10" s="198" t="str">
        <f>[1]ЗАПОЛНИТЬ!A14</f>
        <v>за КОАТУУ</v>
      </c>
      <c r="M10" s="339">
        <f>[1]ЗАПОЛНИТЬ!B14</f>
        <v>1210136300</v>
      </c>
    </row>
    <row r="11" spans="1:13" s="21" customFormat="1" ht="11.25" customHeight="1" x14ac:dyDescent="0.25">
      <c r="A11" s="107" t="str">
        <f>[1]Ф.4.3.1.КВК2!A11</f>
        <v>Організаційно-правова форма господарювання</v>
      </c>
      <c r="B11" s="340" t="str">
        <f>[1]ЗАПОЛНИТЬ!D15</f>
        <v>Орган місцевого самоврядування</v>
      </c>
      <c r="C11" s="340"/>
      <c r="D11" s="340"/>
      <c r="E11" s="340"/>
      <c r="F11" s="340"/>
      <c r="G11" s="340"/>
      <c r="H11" s="340"/>
      <c r="I11" s="340"/>
      <c r="J11" s="340"/>
      <c r="K11" s="198" t="str">
        <f>[1]ЗАПОЛНИТЬ!A15</f>
        <v>за КОПФГ</v>
      </c>
      <c r="L11" s="341"/>
      <c r="M11" s="339">
        <f>[1]ЗАПОЛНИТЬ!B15</f>
        <v>420</v>
      </c>
    </row>
    <row r="12" spans="1:13" s="21" customFormat="1" ht="11.25" customHeight="1" x14ac:dyDescent="0.2">
      <c r="A12" s="242" t="s">
        <v>119</v>
      </c>
      <c r="B12" s="242"/>
      <c r="C12" s="242"/>
      <c r="D12" s="242"/>
      <c r="E12" s="201" t="str">
        <f>[1]ЗАПОЛНИТЬ!H9</f>
        <v>-</v>
      </c>
      <c r="F12" s="342" t="str">
        <f>IF(E12&gt;0,VLOOKUP(E12,'[1]ДовидникКВК(ГОС)'!A$1:B$65536,2,FALSE),"")</f>
        <v>-</v>
      </c>
      <c r="G12" s="342"/>
      <c r="H12" s="342"/>
      <c r="I12" s="342"/>
      <c r="J12" s="342"/>
      <c r="K12" s="342"/>
      <c r="L12" s="342"/>
    </row>
    <row r="13" spans="1:13" s="21" customFormat="1" ht="21.75" customHeight="1" x14ac:dyDescent="0.25">
      <c r="A13" s="110" t="s">
        <v>120</v>
      </c>
      <c r="B13" s="110"/>
      <c r="C13" s="110"/>
      <c r="D13" s="110"/>
      <c r="E13" s="343"/>
      <c r="F13" s="234" t="str">
        <f>IF(E13&gt;0,VLOOKUP(E13,[1]ДовидникКПК!B$1:C$65536,2,FALSE),"")</f>
        <v/>
      </c>
      <c r="G13" s="234"/>
      <c r="H13" s="234"/>
      <c r="I13" s="234"/>
      <c r="J13" s="234"/>
      <c r="K13" s="234"/>
      <c r="L13" s="234"/>
      <c r="M13" s="344"/>
    </row>
    <row r="14" spans="1:13" s="21" customFormat="1" ht="10.8" x14ac:dyDescent="0.25">
      <c r="A14" s="110" t="s">
        <v>8</v>
      </c>
      <c r="B14" s="110"/>
      <c r="C14" s="110"/>
      <c r="D14" s="110"/>
      <c r="E14" s="117" t="str">
        <f>[1]ЗАПОЛНИТЬ!H10</f>
        <v>10</v>
      </c>
      <c r="F14" s="202" t="str">
        <f>[1]ЗАПОЛНИТЬ!I10</f>
        <v>Орган з питань освіти і науки</v>
      </c>
      <c r="G14" s="202"/>
      <c r="H14" s="202"/>
      <c r="I14" s="202"/>
      <c r="J14" s="202"/>
      <c r="K14" s="202"/>
      <c r="L14" s="202"/>
      <c r="M14" s="345"/>
    </row>
    <row r="15" spans="1:13" s="21" customFormat="1" ht="43.5" customHeight="1" x14ac:dyDescent="0.25">
      <c r="A15" s="110" t="s">
        <v>121</v>
      </c>
      <c r="B15" s="110"/>
      <c r="C15" s="110"/>
      <c r="D15" s="110"/>
      <c r="E15" s="172" t="s">
        <v>258</v>
      </c>
      <c r="F15" s="202" t="str">
        <f>IF(E15&gt;0,VLOOKUP(E15,[1]ДовидникКФК!A$1:B$65536,2,FALSE),"")</f>
        <v>Централізовані бухгалтерії обласних, міських, районних відділів освіти</v>
      </c>
      <c r="G15" s="202"/>
      <c r="H15" s="202"/>
      <c r="I15" s="202"/>
      <c r="J15" s="202"/>
      <c r="K15" s="202"/>
      <c r="L15" s="202"/>
      <c r="M15" s="345"/>
    </row>
    <row r="16" spans="1:13" s="21" customFormat="1" ht="10.199999999999999" x14ac:dyDescent="0.2">
      <c r="A16" s="121" t="s">
        <v>263</v>
      </c>
    </row>
    <row r="17" spans="1:14" s="21" customFormat="1" ht="10.199999999999999" x14ac:dyDescent="0.2">
      <c r="A17" s="122" t="s">
        <v>10</v>
      </c>
    </row>
    <row r="18" spans="1:14" s="21" customFormat="1" ht="19.5" customHeight="1" thickBot="1" x14ac:dyDescent="0.25">
      <c r="A18" s="346" t="s">
        <v>264</v>
      </c>
      <c r="B18" s="346"/>
      <c r="C18" s="346"/>
      <c r="D18" s="346"/>
      <c r="E18" s="346"/>
      <c r="F18" s="346"/>
      <c r="G18" s="346"/>
      <c r="H18" s="346"/>
      <c r="I18" s="346"/>
      <c r="J18" s="346"/>
      <c r="K18" s="346"/>
      <c r="L18" s="346"/>
    </row>
    <row r="19" spans="1:14" s="21" customFormat="1" ht="11.25" customHeight="1" thickTop="1" thickBot="1" x14ac:dyDescent="0.25">
      <c r="A19" s="29" t="s">
        <v>124</v>
      </c>
      <c r="B19" s="29" t="s">
        <v>125</v>
      </c>
      <c r="C19" s="29" t="s">
        <v>13</v>
      </c>
      <c r="D19" s="29" t="s">
        <v>30</v>
      </c>
      <c r="E19" s="29"/>
      <c r="F19" s="29"/>
      <c r="G19" s="29"/>
      <c r="H19" s="29" t="s">
        <v>82</v>
      </c>
      <c r="I19" s="29"/>
      <c r="J19" s="29"/>
      <c r="K19" s="29"/>
      <c r="L19" s="29"/>
      <c r="M19" s="29" t="s">
        <v>265</v>
      </c>
      <c r="N19" s="347"/>
    </row>
    <row r="20" spans="1:14" s="21" customFormat="1" ht="21.75" customHeight="1" thickTop="1" thickBot="1" x14ac:dyDescent="0.25">
      <c r="A20" s="29"/>
      <c r="B20" s="29"/>
      <c r="C20" s="29"/>
      <c r="D20" s="29" t="s">
        <v>266</v>
      </c>
      <c r="E20" s="29" t="s">
        <v>267</v>
      </c>
      <c r="F20" s="29"/>
      <c r="G20" s="29" t="s">
        <v>268</v>
      </c>
      <c r="H20" s="29" t="s">
        <v>269</v>
      </c>
      <c r="I20" s="29" t="s">
        <v>267</v>
      </c>
      <c r="J20" s="29"/>
      <c r="K20" s="29"/>
      <c r="L20" s="29" t="s">
        <v>268</v>
      </c>
      <c r="M20" s="29"/>
      <c r="N20" s="347"/>
    </row>
    <row r="21" spans="1:14" s="21" customFormat="1" ht="10.5" customHeight="1" thickTop="1" thickBot="1" x14ac:dyDescent="0.25">
      <c r="A21" s="29"/>
      <c r="B21" s="29"/>
      <c r="C21" s="29"/>
      <c r="D21" s="29"/>
      <c r="E21" s="29" t="s">
        <v>135</v>
      </c>
      <c r="F21" s="29" t="s">
        <v>270</v>
      </c>
      <c r="G21" s="29"/>
      <c r="H21" s="29"/>
      <c r="I21" s="29" t="s">
        <v>135</v>
      </c>
      <c r="J21" s="323" t="s">
        <v>271</v>
      </c>
      <c r="K21" s="323"/>
      <c r="L21" s="29"/>
      <c r="M21" s="29"/>
      <c r="N21" s="347"/>
    </row>
    <row r="22" spans="1:14" s="21" customFormat="1" ht="12" customHeight="1" thickTop="1" thickBot="1" x14ac:dyDescent="0.25">
      <c r="A22" s="29"/>
      <c r="B22" s="29"/>
      <c r="C22" s="29"/>
      <c r="D22" s="29"/>
      <c r="E22" s="29"/>
      <c r="F22" s="29"/>
      <c r="G22" s="29"/>
      <c r="H22" s="29"/>
      <c r="I22" s="29"/>
      <c r="J22" s="29" t="s">
        <v>272</v>
      </c>
      <c r="K22" s="29" t="s">
        <v>273</v>
      </c>
      <c r="L22" s="29"/>
      <c r="M22" s="29"/>
      <c r="N22" s="347"/>
    </row>
    <row r="23" spans="1:14" s="21" customFormat="1" ht="12" customHeight="1" thickTop="1" thickBot="1" x14ac:dyDescent="0.25">
      <c r="A23" s="29"/>
      <c r="B23" s="29"/>
      <c r="C23" s="29"/>
      <c r="D23" s="29"/>
      <c r="E23" s="29"/>
      <c r="F23" s="29"/>
      <c r="G23" s="29"/>
      <c r="H23" s="29"/>
      <c r="I23" s="29"/>
      <c r="J23" s="29"/>
      <c r="K23" s="29"/>
      <c r="L23" s="29"/>
      <c r="M23" s="29"/>
      <c r="N23" s="347"/>
    </row>
    <row r="24" spans="1:14" s="21" customFormat="1" ht="9.75" customHeight="1" thickTop="1" thickBot="1" x14ac:dyDescent="0.25">
      <c r="A24" s="29"/>
      <c r="B24" s="29"/>
      <c r="C24" s="29"/>
      <c r="D24" s="29"/>
      <c r="E24" s="29"/>
      <c r="F24" s="29"/>
      <c r="G24" s="29"/>
      <c r="H24" s="29"/>
      <c r="I24" s="29"/>
      <c r="J24" s="29"/>
      <c r="K24" s="29"/>
      <c r="L24" s="29"/>
      <c r="M24" s="29"/>
      <c r="N24" s="347"/>
    </row>
    <row r="25" spans="1:14" s="21" customFormat="1" ht="11.4" thickTop="1" thickBot="1" x14ac:dyDescent="0.25">
      <c r="A25" s="78">
        <v>1</v>
      </c>
      <c r="B25" s="78">
        <v>2</v>
      </c>
      <c r="C25" s="78">
        <v>3</v>
      </c>
      <c r="D25" s="78">
        <v>4</v>
      </c>
      <c r="E25" s="78">
        <v>5</v>
      </c>
      <c r="F25" s="78">
        <v>6</v>
      </c>
      <c r="G25" s="78">
        <v>7</v>
      </c>
      <c r="H25" s="78">
        <v>8</v>
      </c>
      <c r="I25" s="78">
        <v>9</v>
      </c>
      <c r="J25" s="78">
        <v>10</v>
      </c>
      <c r="K25" s="78">
        <v>11</v>
      </c>
      <c r="L25" s="78">
        <v>12</v>
      </c>
      <c r="M25" s="78">
        <v>13</v>
      </c>
      <c r="N25" s="347"/>
    </row>
    <row r="26" spans="1:14" s="21" customFormat="1" ht="12.6" thickTop="1" thickBot="1" x14ac:dyDescent="0.25">
      <c r="A26" s="68" t="s">
        <v>274</v>
      </c>
      <c r="B26" s="68" t="s">
        <v>144</v>
      </c>
      <c r="C26" s="324" t="s">
        <v>145</v>
      </c>
      <c r="D26" s="348">
        <v>0</v>
      </c>
      <c r="E26" s="348">
        <v>0</v>
      </c>
      <c r="F26" s="81">
        <v>0</v>
      </c>
      <c r="G26" s="81">
        <v>0</v>
      </c>
      <c r="H26" s="348">
        <v>0</v>
      </c>
      <c r="I26" s="348">
        <v>0</v>
      </c>
      <c r="J26" s="81">
        <v>0</v>
      </c>
      <c r="K26" s="326" t="s">
        <v>144</v>
      </c>
      <c r="L26" s="81">
        <v>0</v>
      </c>
      <c r="M26" s="327" t="s">
        <v>144</v>
      </c>
      <c r="N26" s="347"/>
    </row>
    <row r="27" spans="1:14" s="21" customFormat="1" ht="14.4" thickTop="1" thickBot="1" x14ac:dyDescent="0.25">
      <c r="A27" s="31" t="s">
        <v>275</v>
      </c>
      <c r="B27" s="31" t="s">
        <v>144</v>
      </c>
      <c r="C27" s="324" t="s">
        <v>147</v>
      </c>
      <c r="D27" s="325">
        <f>D28+D63</f>
        <v>0</v>
      </c>
      <c r="E27" s="325">
        <f t="shared" ref="E27:L27" si="0">E28+E63</f>
        <v>0</v>
      </c>
      <c r="F27" s="325">
        <f t="shared" si="0"/>
        <v>0</v>
      </c>
      <c r="G27" s="325">
        <f t="shared" si="0"/>
        <v>0</v>
      </c>
      <c r="H27" s="325">
        <f t="shared" si="0"/>
        <v>0</v>
      </c>
      <c r="I27" s="325">
        <f t="shared" si="0"/>
        <v>0</v>
      </c>
      <c r="J27" s="325">
        <f t="shared" si="0"/>
        <v>0</v>
      </c>
      <c r="K27" s="325">
        <f t="shared" si="0"/>
        <v>0</v>
      </c>
      <c r="L27" s="325">
        <f t="shared" si="0"/>
        <v>0</v>
      </c>
      <c r="M27" s="325">
        <f>M28+M63</f>
        <v>0</v>
      </c>
      <c r="N27" s="347"/>
    </row>
    <row r="28" spans="1:14" s="21" customFormat="1" ht="21.6" thickTop="1" thickBot="1" x14ac:dyDescent="0.25">
      <c r="A28" s="64" t="s">
        <v>276</v>
      </c>
      <c r="B28" s="68">
        <v>2000</v>
      </c>
      <c r="C28" s="128" t="s">
        <v>149</v>
      </c>
      <c r="D28" s="325">
        <f>D29+D34+D51+D54+D58+D62</f>
        <v>0</v>
      </c>
      <c r="E28" s="325">
        <f t="shared" ref="E28:M28" si="1">E29+E34+E51+E54+E58+E62</f>
        <v>0</v>
      </c>
      <c r="F28" s="325">
        <f t="shared" si="1"/>
        <v>0</v>
      </c>
      <c r="G28" s="325">
        <f t="shared" si="1"/>
        <v>0</v>
      </c>
      <c r="H28" s="325">
        <f t="shared" si="1"/>
        <v>0</v>
      </c>
      <c r="I28" s="325">
        <f t="shared" si="1"/>
        <v>0</v>
      </c>
      <c r="J28" s="325">
        <f t="shared" si="1"/>
        <v>0</v>
      </c>
      <c r="K28" s="325">
        <f t="shared" si="1"/>
        <v>0</v>
      </c>
      <c r="L28" s="325">
        <f t="shared" si="1"/>
        <v>0</v>
      </c>
      <c r="M28" s="325">
        <f t="shared" si="1"/>
        <v>0</v>
      </c>
      <c r="N28" s="349"/>
    </row>
    <row r="29" spans="1:14" s="21" customFormat="1" ht="11.4" thickTop="1" thickBot="1" x14ac:dyDescent="0.25">
      <c r="A29" s="138" t="s">
        <v>161</v>
      </c>
      <c r="B29" s="64">
        <v>2100</v>
      </c>
      <c r="C29" s="128" t="s">
        <v>151</v>
      </c>
      <c r="D29" s="325">
        <f>D30+D33</f>
        <v>0</v>
      </c>
      <c r="E29" s="325">
        <f t="shared" ref="E29:M29" si="2">E30+E33</f>
        <v>0</v>
      </c>
      <c r="F29" s="325">
        <f t="shared" si="2"/>
        <v>0</v>
      </c>
      <c r="G29" s="325">
        <f t="shared" si="2"/>
        <v>0</v>
      </c>
      <c r="H29" s="325">
        <f t="shared" si="2"/>
        <v>0</v>
      </c>
      <c r="I29" s="325">
        <f t="shared" si="2"/>
        <v>0</v>
      </c>
      <c r="J29" s="325">
        <f t="shared" si="2"/>
        <v>0</v>
      </c>
      <c r="K29" s="325">
        <f t="shared" si="2"/>
        <v>0</v>
      </c>
      <c r="L29" s="325">
        <f t="shared" si="2"/>
        <v>0</v>
      </c>
      <c r="M29" s="325">
        <f t="shared" si="2"/>
        <v>0</v>
      </c>
      <c r="N29" s="347"/>
    </row>
    <row r="30" spans="1:14" s="21" customFormat="1" ht="11.4" thickTop="1" thickBot="1" x14ac:dyDescent="0.25">
      <c r="A30" s="134" t="s">
        <v>163</v>
      </c>
      <c r="B30" s="135">
        <v>2110</v>
      </c>
      <c r="C30" s="216" t="s">
        <v>153</v>
      </c>
      <c r="D30" s="350">
        <f>SUM(D31:D32)</f>
        <v>0</v>
      </c>
      <c r="E30" s="350">
        <f t="shared" ref="E30:L30" si="3">SUM(E31:E32)</f>
        <v>0</v>
      </c>
      <c r="F30" s="350">
        <f t="shared" si="3"/>
        <v>0</v>
      </c>
      <c r="G30" s="350">
        <f t="shared" si="3"/>
        <v>0</v>
      </c>
      <c r="H30" s="350">
        <f t="shared" si="3"/>
        <v>0</v>
      </c>
      <c r="I30" s="350">
        <f t="shared" si="3"/>
        <v>0</v>
      </c>
      <c r="J30" s="350">
        <f t="shared" si="3"/>
        <v>0</v>
      </c>
      <c r="K30" s="350">
        <f t="shared" si="3"/>
        <v>0</v>
      </c>
      <c r="L30" s="350">
        <f t="shared" si="3"/>
        <v>0</v>
      </c>
      <c r="M30" s="350">
        <f>SUM(M31:M32)</f>
        <v>0</v>
      </c>
      <c r="N30" s="347"/>
    </row>
    <row r="31" spans="1:14" s="21" customFormat="1" ht="11.4" thickTop="1" thickBot="1" x14ac:dyDescent="0.25">
      <c r="A31" s="136" t="s">
        <v>164</v>
      </c>
      <c r="B31" s="125">
        <v>2111</v>
      </c>
      <c r="C31" s="248" t="s">
        <v>155</v>
      </c>
      <c r="D31" s="81">
        <v>0</v>
      </c>
      <c r="E31" s="81">
        <v>0</v>
      </c>
      <c r="F31" s="81">
        <v>0</v>
      </c>
      <c r="G31" s="81">
        <v>0</v>
      </c>
      <c r="H31" s="81">
        <v>0</v>
      </c>
      <c r="I31" s="325">
        <f>SUM(J31:K31)</f>
        <v>0</v>
      </c>
      <c r="J31" s="81">
        <v>0</v>
      </c>
      <c r="K31" s="81">
        <v>0</v>
      </c>
      <c r="L31" s="81">
        <v>0</v>
      </c>
      <c r="M31" s="82">
        <f>I31</f>
        <v>0</v>
      </c>
      <c r="N31" s="347"/>
    </row>
    <row r="32" spans="1:14" s="21" customFormat="1" ht="11.4" thickTop="1" thickBot="1" x14ac:dyDescent="0.25">
      <c r="A32" s="136" t="s">
        <v>165</v>
      </c>
      <c r="B32" s="125">
        <v>2112</v>
      </c>
      <c r="C32" s="248" t="s">
        <v>157</v>
      </c>
      <c r="D32" s="81">
        <v>0</v>
      </c>
      <c r="E32" s="81">
        <v>0</v>
      </c>
      <c r="F32" s="81">
        <v>0</v>
      </c>
      <c r="G32" s="81">
        <v>0</v>
      </c>
      <c r="H32" s="81">
        <v>0</v>
      </c>
      <c r="I32" s="325">
        <f>SUM(J32:K32)</f>
        <v>0</v>
      </c>
      <c r="J32" s="81">
        <v>0</v>
      </c>
      <c r="K32" s="81">
        <v>0</v>
      </c>
      <c r="L32" s="81">
        <v>0</v>
      </c>
      <c r="M32" s="82">
        <f>I32</f>
        <v>0</v>
      </c>
      <c r="N32" s="347"/>
    </row>
    <row r="33" spans="1:14" s="21" customFormat="1" ht="12" thickTop="1" thickBot="1" x14ac:dyDescent="0.3">
      <c r="A33" s="137" t="s">
        <v>277</v>
      </c>
      <c r="B33" s="135">
        <v>2120</v>
      </c>
      <c r="C33" s="216" t="s">
        <v>160</v>
      </c>
      <c r="D33" s="351">
        <v>0</v>
      </c>
      <c r="E33" s="351">
        <v>0</v>
      </c>
      <c r="F33" s="351">
        <v>0</v>
      </c>
      <c r="G33" s="351">
        <v>0</v>
      </c>
      <c r="H33" s="351">
        <v>0</v>
      </c>
      <c r="I33" s="352">
        <f>SUM(J33:K33)</f>
        <v>0</v>
      </c>
      <c r="J33" s="351">
        <v>0</v>
      </c>
      <c r="K33" s="351">
        <v>0</v>
      </c>
      <c r="L33" s="351">
        <v>0</v>
      </c>
      <c r="M33" s="350">
        <f>I33</f>
        <v>0</v>
      </c>
      <c r="N33" s="347"/>
    </row>
    <row r="34" spans="1:14" s="21" customFormat="1" ht="12" thickTop="1" thickBot="1" x14ac:dyDescent="0.3">
      <c r="A34" s="138" t="s">
        <v>167</v>
      </c>
      <c r="B34" s="64">
        <v>2200</v>
      </c>
      <c r="C34" s="128" t="s">
        <v>162</v>
      </c>
      <c r="D34" s="352">
        <f>SUM(D35:D41)+D48</f>
        <v>0</v>
      </c>
      <c r="E34" s="352">
        <f t="shared" ref="E34:M34" si="4">SUM(E35:E41)+E48</f>
        <v>0</v>
      </c>
      <c r="F34" s="352">
        <f t="shared" si="4"/>
        <v>0</v>
      </c>
      <c r="G34" s="352">
        <f t="shared" si="4"/>
        <v>0</v>
      </c>
      <c r="H34" s="352">
        <f t="shared" si="4"/>
        <v>0</v>
      </c>
      <c r="I34" s="352">
        <f t="shared" si="4"/>
        <v>0</v>
      </c>
      <c r="J34" s="352">
        <f t="shared" si="4"/>
        <v>0</v>
      </c>
      <c r="K34" s="352">
        <f t="shared" si="4"/>
        <v>0</v>
      </c>
      <c r="L34" s="352">
        <f t="shared" si="4"/>
        <v>0</v>
      </c>
      <c r="M34" s="352">
        <f t="shared" si="4"/>
        <v>0</v>
      </c>
      <c r="N34" s="349"/>
    </row>
    <row r="35" spans="1:14" s="21" customFormat="1" ht="12" thickTop="1" thickBot="1" x14ac:dyDescent="0.3">
      <c r="A35" s="134" t="s">
        <v>168</v>
      </c>
      <c r="B35" s="135">
        <v>2210</v>
      </c>
      <c r="C35" s="135">
        <v>100</v>
      </c>
      <c r="D35" s="351">
        <v>0</v>
      </c>
      <c r="E35" s="351">
        <v>0</v>
      </c>
      <c r="F35" s="351">
        <v>0</v>
      </c>
      <c r="G35" s="351">
        <v>0</v>
      </c>
      <c r="H35" s="351">
        <v>0</v>
      </c>
      <c r="I35" s="352">
        <f t="shared" ref="I35:I40" si="5">SUM(J35:K35)</f>
        <v>0</v>
      </c>
      <c r="J35" s="351">
        <v>0</v>
      </c>
      <c r="K35" s="351">
        <v>0</v>
      </c>
      <c r="L35" s="351">
        <v>0</v>
      </c>
      <c r="M35" s="350">
        <f t="shared" ref="M35:M40" si="6">I35</f>
        <v>0</v>
      </c>
      <c r="N35" s="347"/>
    </row>
    <row r="36" spans="1:14" s="21" customFormat="1" ht="12" thickTop="1" thickBot="1" x14ac:dyDescent="0.3">
      <c r="A36" s="134" t="s">
        <v>169</v>
      </c>
      <c r="B36" s="135">
        <v>2220</v>
      </c>
      <c r="C36" s="135">
        <v>110</v>
      </c>
      <c r="D36" s="351">
        <v>0</v>
      </c>
      <c r="E36" s="351">
        <v>0</v>
      </c>
      <c r="F36" s="351">
        <v>0</v>
      </c>
      <c r="G36" s="351">
        <v>0</v>
      </c>
      <c r="H36" s="351">
        <v>0</v>
      </c>
      <c r="I36" s="352">
        <f t="shared" si="5"/>
        <v>0</v>
      </c>
      <c r="J36" s="351">
        <v>0</v>
      </c>
      <c r="K36" s="351">
        <v>0</v>
      </c>
      <c r="L36" s="351">
        <v>0</v>
      </c>
      <c r="M36" s="350">
        <f t="shared" si="6"/>
        <v>0</v>
      </c>
      <c r="N36" s="347"/>
    </row>
    <row r="37" spans="1:14" s="21" customFormat="1" ht="12" thickTop="1" thickBot="1" x14ac:dyDescent="0.3">
      <c r="A37" s="134" t="s">
        <v>170</v>
      </c>
      <c r="B37" s="135">
        <v>2230</v>
      </c>
      <c r="C37" s="135">
        <v>120</v>
      </c>
      <c r="D37" s="351">
        <v>0</v>
      </c>
      <c r="E37" s="351">
        <v>0</v>
      </c>
      <c r="F37" s="351">
        <v>0</v>
      </c>
      <c r="G37" s="351">
        <v>0</v>
      </c>
      <c r="H37" s="351">
        <v>0</v>
      </c>
      <c r="I37" s="352">
        <f t="shared" si="5"/>
        <v>0</v>
      </c>
      <c r="J37" s="351">
        <v>0</v>
      </c>
      <c r="K37" s="351">
        <v>0</v>
      </c>
      <c r="L37" s="351">
        <v>0</v>
      </c>
      <c r="M37" s="350">
        <f t="shared" si="6"/>
        <v>0</v>
      </c>
      <c r="N37" s="347"/>
    </row>
    <row r="38" spans="1:14" s="21" customFormat="1" ht="12" thickTop="1" thickBot="1" x14ac:dyDescent="0.3">
      <c r="A38" s="134" t="s">
        <v>171</v>
      </c>
      <c r="B38" s="135">
        <v>2240</v>
      </c>
      <c r="C38" s="135">
        <v>130</v>
      </c>
      <c r="D38" s="351">
        <v>0</v>
      </c>
      <c r="E38" s="351">
        <v>0</v>
      </c>
      <c r="F38" s="351">
        <v>0</v>
      </c>
      <c r="G38" s="351">
        <v>0</v>
      </c>
      <c r="H38" s="351">
        <v>0</v>
      </c>
      <c r="I38" s="352">
        <f t="shared" si="5"/>
        <v>0</v>
      </c>
      <c r="J38" s="351">
        <v>0</v>
      </c>
      <c r="K38" s="351">
        <v>0</v>
      </c>
      <c r="L38" s="351">
        <v>0</v>
      </c>
      <c r="M38" s="350">
        <f t="shared" si="6"/>
        <v>0</v>
      </c>
      <c r="N38" s="347"/>
    </row>
    <row r="39" spans="1:14" s="21" customFormat="1" ht="13.5" customHeight="1" thickTop="1" thickBot="1" x14ac:dyDescent="0.3">
      <c r="A39" s="134" t="s">
        <v>172</v>
      </c>
      <c r="B39" s="135">
        <v>2250</v>
      </c>
      <c r="C39" s="135">
        <v>140</v>
      </c>
      <c r="D39" s="351">
        <v>0</v>
      </c>
      <c r="E39" s="351">
        <v>0</v>
      </c>
      <c r="F39" s="351">
        <v>0</v>
      </c>
      <c r="G39" s="351">
        <v>0</v>
      </c>
      <c r="H39" s="351">
        <v>0</v>
      </c>
      <c r="I39" s="352">
        <f t="shared" si="5"/>
        <v>0</v>
      </c>
      <c r="J39" s="351">
        <v>0</v>
      </c>
      <c r="K39" s="351">
        <v>0</v>
      </c>
      <c r="L39" s="351">
        <v>0</v>
      </c>
      <c r="M39" s="350">
        <f t="shared" si="6"/>
        <v>0</v>
      </c>
      <c r="N39" s="349"/>
    </row>
    <row r="40" spans="1:14" s="21" customFormat="1" ht="12" thickTop="1" thickBot="1" x14ac:dyDescent="0.3">
      <c r="A40" s="137" t="s">
        <v>173</v>
      </c>
      <c r="B40" s="135">
        <v>2260</v>
      </c>
      <c r="C40" s="135">
        <v>150</v>
      </c>
      <c r="D40" s="351">
        <v>0</v>
      </c>
      <c r="E40" s="351">
        <v>0</v>
      </c>
      <c r="F40" s="351">
        <v>0</v>
      </c>
      <c r="G40" s="351">
        <v>0</v>
      </c>
      <c r="H40" s="351">
        <v>0</v>
      </c>
      <c r="I40" s="352">
        <f t="shared" si="5"/>
        <v>0</v>
      </c>
      <c r="J40" s="351">
        <v>0</v>
      </c>
      <c r="K40" s="351">
        <v>0</v>
      </c>
      <c r="L40" s="351">
        <v>0</v>
      </c>
      <c r="M40" s="350">
        <f t="shared" si="6"/>
        <v>0</v>
      </c>
    </row>
    <row r="41" spans="1:14" s="21" customFormat="1" ht="11.4" thickTop="1" thickBot="1" x14ac:dyDescent="0.25">
      <c r="A41" s="137" t="s">
        <v>278</v>
      </c>
      <c r="B41" s="135">
        <v>2270</v>
      </c>
      <c r="C41" s="135">
        <v>160</v>
      </c>
      <c r="D41" s="350">
        <f>SUM(D42:D47)</f>
        <v>0</v>
      </c>
      <c r="E41" s="350">
        <f t="shared" ref="E41:M41" si="7">SUM(E42:E47)</f>
        <v>0</v>
      </c>
      <c r="F41" s="350">
        <f t="shared" si="7"/>
        <v>0</v>
      </c>
      <c r="G41" s="350">
        <f t="shared" si="7"/>
        <v>0</v>
      </c>
      <c r="H41" s="350">
        <f t="shared" si="7"/>
        <v>0</v>
      </c>
      <c r="I41" s="350">
        <f t="shared" si="7"/>
        <v>0</v>
      </c>
      <c r="J41" s="350">
        <f t="shared" si="7"/>
        <v>0</v>
      </c>
      <c r="K41" s="350">
        <f t="shared" si="7"/>
        <v>0</v>
      </c>
      <c r="L41" s="350">
        <f t="shared" si="7"/>
        <v>0</v>
      </c>
      <c r="M41" s="350">
        <f t="shared" si="7"/>
        <v>0</v>
      </c>
    </row>
    <row r="42" spans="1:14" s="21" customFormat="1" ht="11.4" thickTop="1" thickBot="1" x14ac:dyDescent="0.25">
      <c r="A42" s="136" t="s">
        <v>175</v>
      </c>
      <c r="B42" s="125">
        <v>2271</v>
      </c>
      <c r="C42" s="125">
        <v>170</v>
      </c>
      <c r="D42" s="81">
        <v>0</v>
      </c>
      <c r="E42" s="81">
        <v>0</v>
      </c>
      <c r="F42" s="81">
        <v>0</v>
      </c>
      <c r="G42" s="81">
        <v>0</v>
      </c>
      <c r="H42" s="81">
        <v>0</v>
      </c>
      <c r="I42" s="82">
        <f t="shared" ref="I42:I47" si="8">SUM(J42:K42)</f>
        <v>0</v>
      </c>
      <c r="J42" s="81">
        <v>0</v>
      </c>
      <c r="K42" s="81">
        <v>0</v>
      </c>
      <c r="L42" s="81">
        <v>0</v>
      </c>
      <c r="M42" s="82">
        <f t="shared" ref="M42:M47" si="9">I42</f>
        <v>0</v>
      </c>
    </row>
    <row r="43" spans="1:14" s="21" customFormat="1" ht="11.4" thickTop="1" thickBot="1" x14ac:dyDescent="0.25">
      <c r="A43" s="136" t="s">
        <v>176</v>
      </c>
      <c r="B43" s="125">
        <v>2272</v>
      </c>
      <c r="C43" s="125">
        <v>180</v>
      </c>
      <c r="D43" s="81">
        <v>0</v>
      </c>
      <c r="E43" s="81">
        <v>0</v>
      </c>
      <c r="F43" s="81">
        <v>0</v>
      </c>
      <c r="G43" s="81">
        <v>0</v>
      </c>
      <c r="H43" s="81">
        <v>0</v>
      </c>
      <c r="I43" s="82">
        <f t="shared" si="8"/>
        <v>0</v>
      </c>
      <c r="J43" s="81">
        <v>0</v>
      </c>
      <c r="K43" s="81">
        <v>0</v>
      </c>
      <c r="L43" s="81">
        <v>0</v>
      </c>
      <c r="M43" s="82">
        <f t="shared" si="9"/>
        <v>0</v>
      </c>
    </row>
    <row r="44" spans="1:14" s="21" customFormat="1" ht="11.4" thickTop="1" thickBot="1" x14ac:dyDescent="0.25">
      <c r="A44" s="136" t="s">
        <v>177</v>
      </c>
      <c r="B44" s="125">
        <v>2273</v>
      </c>
      <c r="C44" s="125">
        <v>190</v>
      </c>
      <c r="D44" s="81">
        <v>0</v>
      </c>
      <c r="E44" s="81">
        <v>0</v>
      </c>
      <c r="F44" s="81">
        <v>0</v>
      </c>
      <c r="G44" s="81">
        <v>0</v>
      </c>
      <c r="H44" s="81">
        <v>0</v>
      </c>
      <c r="I44" s="82">
        <f t="shared" si="8"/>
        <v>0</v>
      </c>
      <c r="J44" s="81">
        <v>0</v>
      </c>
      <c r="K44" s="81">
        <v>0</v>
      </c>
      <c r="L44" s="81">
        <v>0</v>
      </c>
      <c r="M44" s="82">
        <f t="shared" si="9"/>
        <v>0</v>
      </c>
    </row>
    <row r="45" spans="1:14" s="21" customFormat="1" ht="11.4" thickTop="1" thickBot="1" x14ac:dyDescent="0.25">
      <c r="A45" s="136" t="s">
        <v>178</v>
      </c>
      <c r="B45" s="125">
        <v>2274</v>
      </c>
      <c r="C45" s="125">
        <v>200</v>
      </c>
      <c r="D45" s="81">
        <v>0</v>
      </c>
      <c r="E45" s="81">
        <v>0</v>
      </c>
      <c r="F45" s="81">
        <v>0</v>
      </c>
      <c r="G45" s="81">
        <v>0</v>
      </c>
      <c r="H45" s="81">
        <v>0</v>
      </c>
      <c r="I45" s="82">
        <f t="shared" si="8"/>
        <v>0</v>
      </c>
      <c r="J45" s="81">
        <v>0</v>
      </c>
      <c r="K45" s="81">
        <v>0</v>
      </c>
      <c r="L45" s="81">
        <v>0</v>
      </c>
      <c r="M45" s="82">
        <f t="shared" si="9"/>
        <v>0</v>
      </c>
    </row>
    <row r="46" spans="1:14" s="21" customFormat="1" ht="11.4" thickTop="1" thickBot="1" x14ac:dyDescent="0.25">
      <c r="A46" s="136" t="s">
        <v>179</v>
      </c>
      <c r="B46" s="125">
        <v>2275</v>
      </c>
      <c r="C46" s="125">
        <v>210</v>
      </c>
      <c r="D46" s="81">
        <v>0</v>
      </c>
      <c r="E46" s="81">
        <v>0</v>
      </c>
      <c r="F46" s="81">
        <v>0</v>
      </c>
      <c r="G46" s="81">
        <v>0</v>
      </c>
      <c r="H46" s="81">
        <v>0</v>
      </c>
      <c r="I46" s="82">
        <f t="shared" si="8"/>
        <v>0</v>
      </c>
      <c r="J46" s="81">
        <v>0</v>
      </c>
      <c r="K46" s="81">
        <v>0</v>
      </c>
      <c r="L46" s="81">
        <v>0</v>
      </c>
      <c r="M46" s="82">
        <f t="shared" si="9"/>
        <v>0</v>
      </c>
    </row>
    <row r="47" spans="1:14" s="21" customFormat="1" ht="11.4" thickTop="1" thickBot="1" x14ac:dyDescent="0.25">
      <c r="A47" s="136" t="s">
        <v>180</v>
      </c>
      <c r="B47" s="125">
        <v>2276</v>
      </c>
      <c r="C47" s="125">
        <v>220</v>
      </c>
      <c r="D47" s="81">
        <v>0</v>
      </c>
      <c r="E47" s="81">
        <v>0</v>
      </c>
      <c r="F47" s="81">
        <v>0</v>
      </c>
      <c r="G47" s="81">
        <v>0</v>
      </c>
      <c r="H47" s="81">
        <v>0</v>
      </c>
      <c r="I47" s="82">
        <f t="shared" si="8"/>
        <v>0</v>
      </c>
      <c r="J47" s="81">
        <v>0</v>
      </c>
      <c r="K47" s="81">
        <v>0</v>
      </c>
      <c r="L47" s="81">
        <v>0</v>
      </c>
      <c r="M47" s="82">
        <f t="shared" si="9"/>
        <v>0</v>
      </c>
    </row>
    <row r="48" spans="1:14" s="21" customFormat="1" ht="13.5" customHeight="1" thickTop="1" thickBot="1" x14ac:dyDescent="0.25">
      <c r="A48" s="137" t="s">
        <v>181</v>
      </c>
      <c r="B48" s="135">
        <v>2280</v>
      </c>
      <c r="C48" s="135">
        <v>230</v>
      </c>
      <c r="D48" s="350">
        <f>SUM(D49:D50)</f>
        <v>0</v>
      </c>
      <c r="E48" s="350">
        <f t="shared" ref="E48:M48" si="10">SUM(E49:E50)</f>
        <v>0</v>
      </c>
      <c r="F48" s="350">
        <f t="shared" si="10"/>
        <v>0</v>
      </c>
      <c r="G48" s="350">
        <f t="shared" si="10"/>
        <v>0</v>
      </c>
      <c r="H48" s="350">
        <f t="shared" si="10"/>
        <v>0</v>
      </c>
      <c r="I48" s="350">
        <f t="shared" si="10"/>
        <v>0</v>
      </c>
      <c r="J48" s="350">
        <f t="shared" si="10"/>
        <v>0</v>
      </c>
      <c r="K48" s="350">
        <f t="shared" si="10"/>
        <v>0</v>
      </c>
      <c r="L48" s="350">
        <f t="shared" si="10"/>
        <v>0</v>
      </c>
      <c r="M48" s="350">
        <f t="shared" si="10"/>
        <v>0</v>
      </c>
    </row>
    <row r="49" spans="1:14" s="21" customFormat="1" ht="13.5" customHeight="1" thickTop="1" thickBot="1" x14ac:dyDescent="0.25">
      <c r="A49" s="139" t="s">
        <v>182</v>
      </c>
      <c r="B49" s="125">
        <v>2281</v>
      </c>
      <c r="C49" s="125">
        <v>240</v>
      </c>
      <c r="D49" s="81">
        <v>0</v>
      </c>
      <c r="E49" s="81">
        <v>0</v>
      </c>
      <c r="F49" s="81">
        <v>0</v>
      </c>
      <c r="G49" s="81">
        <v>0</v>
      </c>
      <c r="H49" s="81">
        <v>0</v>
      </c>
      <c r="I49" s="82">
        <f>SUM(J49:K49)</f>
        <v>0</v>
      </c>
      <c r="J49" s="81">
        <v>0</v>
      </c>
      <c r="K49" s="81">
        <v>0</v>
      </c>
      <c r="L49" s="81">
        <v>0</v>
      </c>
      <c r="M49" s="81">
        <f>I49</f>
        <v>0</v>
      </c>
    </row>
    <row r="50" spans="1:14" s="21" customFormat="1" ht="13.5" customHeight="1" thickTop="1" thickBot="1" x14ac:dyDescent="0.25">
      <c r="A50" s="139" t="s">
        <v>183</v>
      </c>
      <c r="B50" s="125">
        <v>2282</v>
      </c>
      <c r="C50" s="125">
        <v>250</v>
      </c>
      <c r="D50" s="81">
        <v>0</v>
      </c>
      <c r="E50" s="81">
        <v>0</v>
      </c>
      <c r="F50" s="81">
        <v>0</v>
      </c>
      <c r="G50" s="81">
        <v>0</v>
      </c>
      <c r="H50" s="81">
        <v>0</v>
      </c>
      <c r="I50" s="82">
        <f>SUM(J50:K50)</f>
        <v>0</v>
      </c>
      <c r="J50" s="81">
        <v>0</v>
      </c>
      <c r="K50" s="81">
        <v>0</v>
      </c>
      <c r="L50" s="81">
        <v>0</v>
      </c>
      <c r="M50" s="81">
        <f>I50</f>
        <v>0</v>
      </c>
    </row>
    <row r="51" spans="1:14" s="21" customFormat="1" ht="11.4" thickTop="1" thickBot="1" x14ac:dyDescent="0.25">
      <c r="A51" s="133" t="s">
        <v>279</v>
      </c>
      <c r="B51" s="64">
        <v>2400</v>
      </c>
      <c r="C51" s="64">
        <v>260</v>
      </c>
      <c r="D51" s="325">
        <f>SUM(D52:D53)</f>
        <v>0</v>
      </c>
      <c r="E51" s="325">
        <f t="shared" ref="E51:M51" si="11">SUM(E52:E53)</f>
        <v>0</v>
      </c>
      <c r="F51" s="325">
        <f t="shared" si="11"/>
        <v>0</v>
      </c>
      <c r="G51" s="325">
        <f t="shared" si="11"/>
        <v>0</v>
      </c>
      <c r="H51" s="325">
        <f t="shared" si="11"/>
        <v>0</v>
      </c>
      <c r="I51" s="325">
        <f t="shared" si="11"/>
        <v>0</v>
      </c>
      <c r="J51" s="325">
        <f t="shared" si="11"/>
        <v>0</v>
      </c>
      <c r="K51" s="325">
        <f t="shared" si="11"/>
        <v>0</v>
      </c>
      <c r="L51" s="325">
        <f t="shared" si="11"/>
        <v>0</v>
      </c>
      <c r="M51" s="325">
        <f t="shared" si="11"/>
        <v>0</v>
      </c>
    </row>
    <row r="52" spans="1:14" s="21" customFormat="1" ht="12" thickTop="1" thickBot="1" x14ac:dyDescent="0.3">
      <c r="A52" s="134" t="s">
        <v>185</v>
      </c>
      <c r="B52" s="135">
        <v>2410</v>
      </c>
      <c r="C52" s="135">
        <v>270</v>
      </c>
      <c r="D52" s="351">
        <v>0</v>
      </c>
      <c r="E52" s="351">
        <v>0</v>
      </c>
      <c r="F52" s="351">
        <v>0</v>
      </c>
      <c r="G52" s="351">
        <v>0</v>
      </c>
      <c r="H52" s="351">
        <v>0</v>
      </c>
      <c r="I52" s="352">
        <f>SUM(J52:K52)</f>
        <v>0</v>
      </c>
      <c r="J52" s="351">
        <v>0</v>
      </c>
      <c r="K52" s="351">
        <v>0</v>
      </c>
      <c r="L52" s="351">
        <v>0</v>
      </c>
      <c r="M52" s="350">
        <f>I52</f>
        <v>0</v>
      </c>
    </row>
    <row r="53" spans="1:14" s="21" customFormat="1" ht="12" thickTop="1" thickBot="1" x14ac:dyDescent="0.3">
      <c r="A53" s="134" t="s">
        <v>186</v>
      </c>
      <c r="B53" s="135">
        <v>2420</v>
      </c>
      <c r="C53" s="135">
        <v>280</v>
      </c>
      <c r="D53" s="353">
        <v>0</v>
      </c>
      <c r="E53" s="353">
        <v>0</v>
      </c>
      <c r="F53" s="353">
        <v>0</v>
      </c>
      <c r="G53" s="353">
        <v>0</v>
      </c>
      <c r="H53" s="353">
        <v>0</v>
      </c>
      <c r="I53" s="352">
        <f>SUM(J53:K53)</f>
        <v>0</v>
      </c>
      <c r="J53" s="353">
        <v>0</v>
      </c>
      <c r="K53" s="353">
        <v>0</v>
      </c>
      <c r="L53" s="353">
        <v>0</v>
      </c>
      <c r="M53" s="350">
        <f>I53</f>
        <v>0</v>
      </c>
    </row>
    <row r="54" spans="1:14" s="21" customFormat="1" ht="11.4" thickTop="1" thickBot="1" x14ac:dyDescent="0.25">
      <c r="A54" s="133" t="s">
        <v>187</v>
      </c>
      <c r="B54" s="64">
        <v>2600</v>
      </c>
      <c r="C54" s="64">
        <v>290</v>
      </c>
      <c r="D54" s="325">
        <f>SUM(D55:D57)</f>
        <v>0</v>
      </c>
      <c r="E54" s="325">
        <f t="shared" ref="E54:M54" si="12">SUM(E55:E57)</f>
        <v>0</v>
      </c>
      <c r="F54" s="325">
        <f t="shared" si="12"/>
        <v>0</v>
      </c>
      <c r="G54" s="325">
        <f t="shared" si="12"/>
        <v>0</v>
      </c>
      <c r="H54" s="325">
        <f t="shared" si="12"/>
        <v>0</v>
      </c>
      <c r="I54" s="325">
        <f t="shared" si="12"/>
        <v>0</v>
      </c>
      <c r="J54" s="325">
        <f t="shared" si="12"/>
        <v>0</v>
      </c>
      <c r="K54" s="325">
        <f t="shared" si="12"/>
        <v>0</v>
      </c>
      <c r="L54" s="325">
        <f t="shared" si="12"/>
        <v>0</v>
      </c>
      <c r="M54" s="325">
        <f t="shared" si="12"/>
        <v>0</v>
      </c>
    </row>
    <row r="55" spans="1:14" s="21" customFormat="1" ht="12" thickTop="1" thickBot="1" x14ac:dyDescent="0.3">
      <c r="A55" s="137" t="s">
        <v>188</v>
      </c>
      <c r="B55" s="135">
        <v>2610</v>
      </c>
      <c r="C55" s="135">
        <v>300</v>
      </c>
      <c r="D55" s="351">
        <v>0</v>
      </c>
      <c r="E55" s="351">
        <v>0</v>
      </c>
      <c r="F55" s="351">
        <v>0</v>
      </c>
      <c r="G55" s="351">
        <v>0</v>
      </c>
      <c r="H55" s="351">
        <v>0</v>
      </c>
      <c r="I55" s="352">
        <f>SUM(J55:K55)</f>
        <v>0</v>
      </c>
      <c r="J55" s="351">
        <v>0</v>
      </c>
      <c r="K55" s="351">
        <v>0</v>
      </c>
      <c r="L55" s="351">
        <v>0</v>
      </c>
      <c r="M55" s="350">
        <f>I55</f>
        <v>0</v>
      </c>
    </row>
    <row r="56" spans="1:14" s="21" customFormat="1" ht="12" thickTop="1" thickBot="1" x14ac:dyDescent="0.3">
      <c r="A56" s="137" t="s">
        <v>189</v>
      </c>
      <c r="B56" s="135">
        <v>2620</v>
      </c>
      <c r="C56" s="135">
        <v>310</v>
      </c>
      <c r="D56" s="351">
        <v>0</v>
      </c>
      <c r="E56" s="351">
        <v>0</v>
      </c>
      <c r="F56" s="351">
        <v>0</v>
      </c>
      <c r="G56" s="351">
        <v>0</v>
      </c>
      <c r="H56" s="351">
        <v>0</v>
      </c>
      <c r="I56" s="352">
        <f>SUM(J56:K56)</f>
        <v>0</v>
      </c>
      <c r="J56" s="351">
        <v>0</v>
      </c>
      <c r="K56" s="351">
        <v>0</v>
      </c>
      <c r="L56" s="351">
        <v>0</v>
      </c>
      <c r="M56" s="350">
        <f>I56</f>
        <v>0</v>
      </c>
    </row>
    <row r="57" spans="1:14" s="21" customFormat="1" ht="12" thickTop="1" thickBot="1" x14ac:dyDescent="0.3">
      <c r="A57" s="134" t="s">
        <v>190</v>
      </c>
      <c r="B57" s="135">
        <v>2630</v>
      </c>
      <c r="C57" s="135">
        <v>320</v>
      </c>
      <c r="D57" s="351">
        <v>0</v>
      </c>
      <c r="E57" s="351">
        <v>0</v>
      </c>
      <c r="F57" s="351">
        <v>0</v>
      </c>
      <c r="G57" s="351">
        <v>0</v>
      </c>
      <c r="H57" s="351">
        <v>0</v>
      </c>
      <c r="I57" s="352">
        <f>SUM(J57:K57)</f>
        <v>0</v>
      </c>
      <c r="J57" s="351">
        <v>0</v>
      </c>
      <c r="K57" s="351">
        <v>0</v>
      </c>
      <c r="L57" s="351">
        <v>0</v>
      </c>
      <c r="M57" s="350">
        <f>I57</f>
        <v>0</v>
      </c>
    </row>
    <row r="58" spans="1:14" s="21" customFormat="1" ht="11.4" thickTop="1" thickBot="1" x14ac:dyDescent="0.25">
      <c r="A58" s="138" t="s">
        <v>191</v>
      </c>
      <c r="B58" s="64">
        <v>2700</v>
      </c>
      <c r="C58" s="64">
        <v>330</v>
      </c>
      <c r="D58" s="325">
        <f>SUM(D59:D61)</f>
        <v>0</v>
      </c>
      <c r="E58" s="325">
        <f t="shared" ref="E58:M58" si="13">SUM(E59:E61)</f>
        <v>0</v>
      </c>
      <c r="F58" s="325">
        <f t="shared" si="13"/>
        <v>0</v>
      </c>
      <c r="G58" s="325">
        <f t="shared" si="13"/>
        <v>0</v>
      </c>
      <c r="H58" s="325">
        <f t="shared" si="13"/>
        <v>0</v>
      </c>
      <c r="I58" s="325">
        <f t="shared" si="13"/>
        <v>0</v>
      </c>
      <c r="J58" s="325">
        <f t="shared" si="13"/>
        <v>0</v>
      </c>
      <c r="K58" s="325">
        <f t="shared" si="13"/>
        <v>0</v>
      </c>
      <c r="L58" s="325">
        <f t="shared" si="13"/>
        <v>0</v>
      </c>
      <c r="M58" s="325">
        <f t="shared" si="13"/>
        <v>0</v>
      </c>
    </row>
    <row r="59" spans="1:14" s="21" customFormat="1" ht="12" thickTop="1" thickBot="1" x14ac:dyDescent="0.3">
      <c r="A59" s="137" t="s">
        <v>192</v>
      </c>
      <c r="B59" s="135">
        <v>2710</v>
      </c>
      <c r="C59" s="135">
        <v>340</v>
      </c>
      <c r="D59" s="351">
        <v>0</v>
      </c>
      <c r="E59" s="351">
        <v>0</v>
      </c>
      <c r="F59" s="351">
        <v>0</v>
      </c>
      <c r="G59" s="351">
        <v>0</v>
      </c>
      <c r="H59" s="351">
        <v>0</v>
      </c>
      <c r="I59" s="352">
        <f>SUM(J59:K59)</f>
        <v>0</v>
      </c>
      <c r="J59" s="351">
        <v>0</v>
      </c>
      <c r="K59" s="351">
        <v>0</v>
      </c>
      <c r="L59" s="351">
        <v>0</v>
      </c>
      <c r="M59" s="350">
        <f>I59</f>
        <v>0</v>
      </c>
      <c r="N59" s="354"/>
    </row>
    <row r="60" spans="1:14" s="21" customFormat="1" ht="12" thickTop="1" thickBot="1" x14ac:dyDescent="0.3">
      <c r="A60" s="137" t="s">
        <v>193</v>
      </c>
      <c r="B60" s="135">
        <v>2720</v>
      </c>
      <c r="C60" s="135">
        <v>350</v>
      </c>
      <c r="D60" s="351">
        <v>0</v>
      </c>
      <c r="E60" s="351">
        <v>0</v>
      </c>
      <c r="F60" s="351">
        <v>0</v>
      </c>
      <c r="G60" s="351">
        <v>0</v>
      </c>
      <c r="H60" s="351">
        <v>0</v>
      </c>
      <c r="I60" s="352">
        <f>SUM(J60:K60)</f>
        <v>0</v>
      </c>
      <c r="J60" s="351">
        <v>0</v>
      </c>
      <c r="K60" s="351">
        <v>0</v>
      </c>
      <c r="L60" s="351">
        <v>0</v>
      </c>
      <c r="M60" s="350">
        <f>I60</f>
        <v>0</v>
      </c>
    </row>
    <row r="61" spans="1:14" s="21" customFormat="1" ht="12" thickTop="1" thickBot="1" x14ac:dyDescent="0.3">
      <c r="A61" s="137" t="s">
        <v>194</v>
      </c>
      <c r="B61" s="135">
        <v>2730</v>
      </c>
      <c r="C61" s="135">
        <v>360</v>
      </c>
      <c r="D61" s="351">
        <v>0</v>
      </c>
      <c r="E61" s="351">
        <v>0</v>
      </c>
      <c r="F61" s="351">
        <v>0</v>
      </c>
      <c r="G61" s="351">
        <v>0</v>
      </c>
      <c r="H61" s="351">
        <v>0</v>
      </c>
      <c r="I61" s="352">
        <f>SUM(J61:K61)</f>
        <v>0</v>
      </c>
      <c r="J61" s="351">
        <v>0</v>
      </c>
      <c r="K61" s="351">
        <v>0</v>
      </c>
      <c r="L61" s="351">
        <v>0</v>
      </c>
      <c r="M61" s="350">
        <f>I61</f>
        <v>0</v>
      </c>
      <c r="N61" s="114"/>
    </row>
    <row r="62" spans="1:14" s="21" customFormat="1" ht="11.4" thickTop="1" thickBot="1" x14ac:dyDescent="0.25">
      <c r="A62" s="138" t="s">
        <v>195</v>
      </c>
      <c r="B62" s="64">
        <v>2800</v>
      </c>
      <c r="C62" s="64">
        <v>370</v>
      </c>
      <c r="D62" s="351">
        <v>0</v>
      </c>
      <c r="E62" s="351">
        <v>0</v>
      </c>
      <c r="F62" s="351">
        <v>0</v>
      </c>
      <c r="G62" s="351">
        <v>0</v>
      </c>
      <c r="H62" s="351">
        <v>0</v>
      </c>
      <c r="I62" s="325">
        <f>SUM(J62:K62)</f>
        <v>0</v>
      </c>
      <c r="J62" s="348">
        <v>0</v>
      </c>
      <c r="K62" s="348">
        <v>0</v>
      </c>
      <c r="L62" s="348">
        <v>0</v>
      </c>
      <c r="M62" s="325">
        <f>I62</f>
        <v>0</v>
      </c>
    </row>
    <row r="63" spans="1:14" s="21" customFormat="1" ht="12.6" thickTop="1" thickBot="1" x14ac:dyDescent="0.25">
      <c r="A63" s="68" t="s">
        <v>280</v>
      </c>
      <c r="B63" s="68">
        <v>3000</v>
      </c>
      <c r="C63" s="68">
        <v>380</v>
      </c>
      <c r="D63" s="350">
        <f>D64+D78</f>
        <v>0</v>
      </c>
      <c r="E63" s="350">
        <f t="shared" ref="E63:M63" si="14">E64+E78</f>
        <v>0</v>
      </c>
      <c r="F63" s="350">
        <f t="shared" si="14"/>
        <v>0</v>
      </c>
      <c r="G63" s="350">
        <f t="shared" si="14"/>
        <v>0</v>
      </c>
      <c r="H63" s="350">
        <f t="shared" si="14"/>
        <v>0</v>
      </c>
      <c r="I63" s="350">
        <f t="shared" si="14"/>
        <v>0</v>
      </c>
      <c r="J63" s="350">
        <f t="shared" si="14"/>
        <v>0</v>
      </c>
      <c r="K63" s="350">
        <f t="shared" si="14"/>
        <v>0</v>
      </c>
      <c r="L63" s="350">
        <f t="shared" si="14"/>
        <v>0</v>
      </c>
      <c r="M63" s="350">
        <f t="shared" si="14"/>
        <v>0</v>
      </c>
    </row>
    <row r="64" spans="1:14" s="21" customFormat="1" ht="11.25" customHeight="1" thickTop="1" thickBot="1" x14ac:dyDescent="0.25">
      <c r="A64" s="133" t="s">
        <v>281</v>
      </c>
      <c r="B64" s="64">
        <v>3100</v>
      </c>
      <c r="C64" s="64">
        <v>390</v>
      </c>
      <c r="D64" s="350">
        <f>D65+D66+D69+D72+D76+D77</f>
        <v>0</v>
      </c>
      <c r="E64" s="350">
        <f t="shared" ref="E64:M64" si="15">E65+E66+E69+E72+E76+E77</f>
        <v>0</v>
      </c>
      <c r="F64" s="350">
        <f t="shared" si="15"/>
        <v>0</v>
      </c>
      <c r="G64" s="350">
        <f t="shared" si="15"/>
        <v>0</v>
      </c>
      <c r="H64" s="350">
        <f t="shared" si="15"/>
        <v>0</v>
      </c>
      <c r="I64" s="350">
        <f t="shared" si="15"/>
        <v>0</v>
      </c>
      <c r="J64" s="350">
        <f t="shared" si="15"/>
        <v>0</v>
      </c>
      <c r="K64" s="350">
        <f t="shared" si="15"/>
        <v>0</v>
      </c>
      <c r="L64" s="350">
        <f t="shared" si="15"/>
        <v>0</v>
      </c>
      <c r="M64" s="350">
        <f t="shared" si="15"/>
        <v>0</v>
      </c>
    </row>
    <row r="65" spans="1:13" s="21" customFormat="1" ht="11.4" thickTop="1" thickBot="1" x14ac:dyDescent="0.25">
      <c r="A65" s="137" t="s">
        <v>198</v>
      </c>
      <c r="B65" s="135">
        <v>3110</v>
      </c>
      <c r="C65" s="135">
        <v>400</v>
      </c>
      <c r="D65" s="351">
        <v>0</v>
      </c>
      <c r="E65" s="351">
        <v>0</v>
      </c>
      <c r="F65" s="351">
        <v>0</v>
      </c>
      <c r="G65" s="351">
        <v>0</v>
      </c>
      <c r="H65" s="351">
        <v>0</v>
      </c>
      <c r="I65" s="325">
        <f>SUM(J65:K65)</f>
        <v>0</v>
      </c>
      <c r="J65" s="351">
        <v>0</v>
      </c>
      <c r="K65" s="351">
        <v>0</v>
      </c>
      <c r="L65" s="351">
        <v>0</v>
      </c>
      <c r="M65" s="325">
        <f>I65</f>
        <v>0</v>
      </c>
    </row>
    <row r="66" spans="1:13" s="21" customFormat="1" ht="11.4" thickTop="1" thickBot="1" x14ac:dyDescent="0.25">
      <c r="A66" s="134" t="s">
        <v>199</v>
      </c>
      <c r="B66" s="135">
        <v>3120</v>
      </c>
      <c r="C66" s="135">
        <v>410</v>
      </c>
      <c r="D66" s="350">
        <f>SUM(D67:D68)</f>
        <v>0</v>
      </c>
      <c r="E66" s="350">
        <f t="shared" ref="E66:M66" si="16">SUM(E67:E68)</f>
        <v>0</v>
      </c>
      <c r="F66" s="350">
        <f t="shared" si="16"/>
        <v>0</v>
      </c>
      <c r="G66" s="350">
        <f t="shared" si="16"/>
        <v>0</v>
      </c>
      <c r="H66" s="350">
        <f t="shared" si="16"/>
        <v>0</v>
      </c>
      <c r="I66" s="350">
        <f t="shared" si="16"/>
        <v>0</v>
      </c>
      <c r="J66" s="350">
        <f t="shared" si="16"/>
        <v>0</v>
      </c>
      <c r="K66" s="350">
        <f t="shared" si="16"/>
        <v>0</v>
      </c>
      <c r="L66" s="350">
        <f t="shared" si="16"/>
        <v>0</v>
      </c>
      <c r="M66" s="350">
        <f t="shared" si="16"/>
        <v>0</v>
      </c>
    </row>
    <row r="67" spans="1:13" s="21" customFormat="1" ht="11.4" thickTop="1" thickBot="1" x14ac:dyDescent="0.25">
      <c r="A67" s="136" t="s">
        <v>282</v>
      </c>
      <c r="B67" s="125">
        <v>3121</v>
      </c>
      <c r="C67" s="125">
        <v>420</v>
      </c>
      <c r="D67" s="351">
        <v>0</v>
      </c>
      <c r="E67" s="351">
        <v>0</v>
      </c>
      <c r="F67" s="351">
        <v>0</v>
      </c>
      <c r="G67" s="351">
        <v>0</v>
      </c>
      <c r="H67" s="351">
        <v>0</v>
      </c>
      <c r="I67" s="325">
        <f>SUM(J67:K67)</f>
        <v>0</v>
      </c>
      <c r="J67" s="351">
        <v>0</v>
      </c>
      <c r="K67" s="351">
        <v>0</v>
      </c>
      <c r="L67" s="351">
        <v>0</v>
      </c>
      <c r="M67" s="325">
        <f>I67</f>
        <v>0</v>
      </c>
    </row>
    <row r="68" spans="1:13" s="21" customFormat="1" ht="11.4" thickTop="1" thickBot="1" x14ac:dyDescent="0.25">
      <c r="A68" s="136" t="s">
        <v>283</v>
      </c>
      <c r="B68" s="125">
        <v>3122</v>
      </c>
      <c r="C68" s="125">
        <v>430</v>
      </c>
      <c r="D68" s="351">
        <v>0</v>
      </c>
      <c r="E68" s="351">
        <v>0</v>
      </c>
      <c r="F68" s="351">
        <v>0</v>
      </c>
      <c r="G68" s="351">
        <v>0</v>
      </c>
      <c r="H68" s="351">
        <v>0</v>
      </c>
      <c r="I68" s="325">
        <f>SUM(J68:K68)</f>
        <v>0</v>
      </c>
      <c r="J68" s="351">
        <v>0</v>
      </c>
      <c r="K68" s="351">
        <v>0</v>
      </c>
      <c r="L68" s="351">
        <v>0</v>
      </c>
      <c r="M68" s="325">
        <f>I68</f>
        <v>0</v>
      </c>
    </row>
    <row r="69" spans="1:13" s="21" customFormat="1" ht="11.4" thickTop="1" thickBot="1" x14ac:dyDescent="0.25">
      <c r="A69" s="134" t="s">
        <v>202</v>
      </c>
      <c r="B69" s="135">
        <v>3130</v>
      </c>
      <c r="C69" s="135">
        <v>440</v>
      </c>
      <c r="D69" s="350">
        <f>SUM(D70:D71)</f>
        <v>0</v>
      </c>
      <c r="E69" s="350">
        <f t="shared" ref="E69:M69" si="17">SUM(E70:E71)</f>
        <v>0</v>
      </c>
      <c r="F69" s="350">
        <f t="shared" si="17"/>
        <v>0</v>
      </c>
      <c r="G69" s="350">
        <f t="shared" si="17"/>
        <v>0</v>
      </c>
      <c r="H69" s="350">
        <f t="shared" si="17"/>
        <v>0</v>
      </c>
      <c r="I69" s="350">
        <f t="shared" si="17"/>
        <v>0</v>
      </c>
      <c r="J69" s="350">
        <f t="shared" si="17"/>
        <v>0</v>
      </c>
      <c r="K69" s="350">
        <f t="shared" si="17"/>
        <v>0</v>
      </c>
      <c r="L69" s="350">
        <f t="shared" si="17"/>
        <v>0</v>
      </c>
      <c r="M69" s="350">
        <f t="shared" si="17"/>
        <v>0</v>
      </c>
    </row>
    <row r="70" spans="1:13" s="21" customFormat="1" ht="11.4" thickTop="1" thickBot="1" x14ac:dyDescent="0.25">
      <c r="A70" s="136" t="s">
        <v>203</v>
      </c>
      <c r="B70" s="125">
        <v>3131</v>
      </c>
      <c r="C70" s="125">
        <v>450</v>
      </c>
      <c r="D70" s="351">
        <v>0</v>
      </c>
      <c r="E70" s="351">
        <v>0</v>
      </c>
      <c r="F70" s="351">
        <v>0</v>
      </c>
      <c r="G70" s="351">
        <v>0</v>
      </c>
      <c r="H70" s="351">
        <v>0</v>
      </c>
      <c r="I70" s="325">
        <f>SUM(J70:K70)</f>
        <v>0</v>
      </c>
      <c r="J70" s="351">
        <v>0</v>
      </c>
      <c r="K70" s="351">
        <v>0</v>
      </c>
      <c r="L70" s="351">
        <v>0</v>
      </c>
      <c r="M70" s="325">
        <f>I70</f>
        <v>0</v>
      </c>
    </row>
    <row r="71" spans="1:13" s="21" customFormat="1" ht="11.4" thickTop="1" thickBot="1" x14ac:dyDescent="0.25">
      <c r="A71" s="136" t="s">
        <v>204</v>
      </c>
      <c r="B71" s="125">
        <v>3132</v>
      </c>
      <c r="C71" s="125">
        <v>460</v>
      </c>
      <c r="D71" s="351">
        <v>0</v>
      </c>
      <c r="E71" s="351">
        <v>0</v>
      </c>
      <c r="F71" s="351">
        <v>0</v>
      </c>
      <c r="G71" s="351">
        <v>0</v>
      </c>
      <c r="H71" s="351">
        <v>0</v>
      </c>
      <c r="I71" s="325">
        <f>SUM(J71:K71)</f>
        <v>0</v>
      </c>
      <c r="J71" s="351">
        <v>0</v>
      </c>
      <c r="K71" s="351">
        <v>0</v>
      </c>
      <c r="L71" s="351">
        <v>0</v>
      </c>
      <c r="M71" s="325">
        <f>I71</f>
        <v>0</v>
      </c>
    </row>
    <row r="72" spans="1:13" s="21" customFormat="1" ht="11.4" thickTop="1" thickBot="1" x14ac:dyDescent="0.25">
      <c r="A72" s="134" t="s">
        <v>205</v>
      </c>
      <c r="B72" s="135">
        <v>3140</v>
      </c>
      <c r="C72" s="135">
        <v>470</v>
      </c>
      <c r="D72" s="350">
        <f>SUM(D73:D75)</f>
        <v>0</v>
      </c>
      <c r="E72" s="350">
        <f t="shared" ref="E72:M72" si="18">SUM(E73:E75)</f>
        <v>0</v>
      </c>
      <c r="F72" s="350">
        <f t="shared" si="18"/>
        <v>0</v>
      </c>
      <c r="G72" s="350">
        <f t="shared" si="18"/>
        <v>0</v>
      </c>
      <c r="H72" s="350">
        <f t="shared" si="18"/>
        <v>0</v>
      </c>
      <c r="I72" s="350">
        <f t="shared" si="18"/>
        <v>0</v>
      </c>
      <c r="J72" s="350">
        <f t="shared" si="18"/>
        <v>0</v>
      </c>
      <c r="K72" s="350">
        <f t="shared" si="18"/>
        <v>0</v>
      </c>
      <c r="L72" s="350">
        <f t="shared" si="18"/>
        <v>0</v>
      </c>
      <c r="M72" s="350">
        <f t="shared" si="18"/>
        <v>0</v>
      </c>
    </row>
    <row r="73" spans="1:13" s="21" customFormat="1" ht="12.6" thickTop="1" thickBot="1" x14ac:dyDescent="0.25">
      <c r="A73" s="219" t="s">
        <v>206</v>
      </c>
      <c r="B73" s="125">
        <v>3141</v>
      </c>
      <c r="C73" s="125">
        <v>480</v>
      </c>
      <c r="D73" s="351">
        <v>0</v>
      </c>
      <c r="E73" s="351">
        <v>0</v>
      </c>
      <c r="F73" s="351">
        <v>0</v>
      </c>
      <c r="G73" s="351">
        <v>0</v>
      </c>
      <c r="H73" s="351">
        <v>0</v>
      </c>
      <c r="I73" s="325">
        <f>SUM(J73:K73)</f>
        <v>0</v>
      </c>
      <c r="J73" s="351">
        <v>0</v>
      </c>
      <c r="K73" s="351">
        <v>0</v>
      </c>
      <c r="L73" s="351">
        <v>0</v>
      </c>
      <c r="M73" s="325">
        <f>I73</f>
        <v>0</v>
      </c>
    </row>
    <row r="74" spans="1:13" s="21" customFormat="1" ht="12.6" thickTop="1" thickBot="1" x14ac:dyDescent="0.25">
      <c r="A74" s="219" t="s">
        <v>284</v>
      </c>
      <c r="B74" s="125">
        <v>3142</v>
      </c>
      <c r="C74" s="125">
        <v>490</v>
      </c>
      <c r="D74" s="351">
        <v>0</v>
      </c>
      <c r="E74" s="351">
        <v>0</v>
      </c>
      <c r="F74" s="351">
        <v>0</v>
      </c>
      <c r="G74" s="351">
        <v>0</v>
      </c>
      <c r="H74" s="351">
        <v>0</v>
      </c>
      <c r="I74" s="325">
        <f>SUM(J74:K74)</f>
        <v>0</v>
      </c>
      <c r="J74" s="351">
        <v>0</v>
      </c>
      <c r="K74" s="351">
        <v>0</v>
      </c>
      <c r="L74" s="351">
        <v>0</v>
      </c>
      <c r="M74" s="325">
        <f>I74</f>
        <v>0</v>
      </c>
    </row>
    <row r="75" spans="1:13" s="21" customFormat="1" ht="12.6" thickTop="1" thickBot="1" x14ac:dyDescent="0.25">
      <c r="A75" s="219" t="s">
        <v>208</v>
      </c>
      <c r="B75" s="125">
        <v>3143</v>
      </c>
      <c r="C75" s="125">
        <v>500</v>
      </c>
      <c r="D75" s="351">
        <v>0</v>
      </c>
      <c r="E75" s="351">
        <v>0</v>
      </c>
      <c r="F75" s="351">
        <v>0</v>
      </c>
      <c r="G75" s="351">
        <v>0</v>
      </c>
      <c r="H75" s="351">
        <v>0</v>
      </c>
      <c r="I75" s="325">
        <f>SUM(J75:K75)</f>
        <v>0</v>
      </c>
      <c r="J75" s="351">
        <v>0</v>
      </c>
      <c r="K75" s="351">
        <v>0</v>
      </c>
      <c r="L75" s="351">
        <v>0</v>
      </c>
      <c r="M75" s="325">
        <f>I75</f>
        <v>0</v>
      </c>
    </row>
    <row r="76" spans="1:13" s="21" customFormat="1" ht="11.4" thickTop="1" thickBot="1" x14ac:dyDescent="0.25">
      <c r="A76" s="134" t="s">
        <v>209</v>
      </c>
      <c r="B76" s="135">
        <v>3150</v>
      </c>
      <c r="C76" s="135">
        <v>510</v>
      </c>
      <c r="D76" s="351">
        <v>0</v>
      </c>
      <c r="E76" s="351">
        <v>0</v>
      </c>
      <c r="F76" s="351">
        <v>0</v>
      </c>
      <c r="G76" s="351">
        <v>0</v>
      </c>
      <c r="H76" s="351">
        <v>0</v>
      </c>
      <c r="I76" s="325">
        <f>SUM(J76:K76)</f>
        <v>0</v>
      </c>
      <c r="J76" s="351">
        <v>0</v>
      </c>
      <c r="K76" s="351">
        <v>0</v>
      </c>
      <c r="L76" s="351">
        <v>0</v>
      </c>
      <c r="M76" s="325">
        <f>I76</f>
        <v>0</v>
      </c>
    </row>
    <row r="77" spans="1:13" s="21" customFormat="1" ht="11.4" thickTop="1" thickBot="1" x14ac:dyDescent="0.25">
      <c r="A77" s="134" t="s">
        <v>210</v>
      </c>
      <c r="B77" s="135">
        <v>3160</v>
      </c>
      <c r="C77" s="135">
        <v>520</v>
      </c>
      <c r="D77" s="351">
        <v>0</v>
      </c>
      <c r="E77" s="351">
        <v>0</v>
      </c>
      <c r="F77" s="351">
        <v>0</v>
      </c>
      <c r="G77" s="351">
        <v>0</v>
      </c>
      <c r="H77" s="351">
        <v>0</v>
      </c>
      <c r="I77" s="325">
        <f>SUM(J77:K77)</f>
        <v>0</v>
      </c>
      <c r="J77" s="351">
        <v>0</v>
      </c>
      <c r="K77" s="351">
        <v>0</v>
      </c>
      <c r="L77" s="351">
        <v>0</v>
      </c>
      <c r="M77" s="325">
        <f>I77</f>
        <v>0</v>
      </c>
    </row>
    <row r="78" spans="1:13" s="21" customFormat="1" ht="12" customHeight="1" thickTop="1" thickBot="1" x14ac:dyDescent="0.25">
      <c r="A78" s="133" t="s">
        <v>211</v>
      </c>
      <c r="B78" s="64">
        <v>3200</v>
      </c>
      <c r="C78" s="64">
        <v>530</v>
      </c>
      <c r="D78" s="350">
        <f>SUM(D79:D82)</f>
        <v>0</v>
      </c>
      <c r="E78" s="350">
        <f t="shared" ref="E78:M78" si="19">SUM(E79:E82)</f>
        <v>0</v>
      </c>
      <c r="F78" s="350">
        <f t="shared" si="19"/>
        <v>0</v>
      </c>
      <c r="G78" s="350">
        <f t="shared" si="19"/>
        <v>0</v>
      </c>
      <c r="H78" s="350">
        <f t="shared" si="19"/>
        <v>0</v>
      </c>
      <c r="I78" s="350">
        <f t="shared" si="19"/>
        <v>0</v>
      </c>
      <c r="J78" s="350">
        <f t="shared" si="19"/>
        <v>0</v>
      </c>
      <c r="K78" s="350">
        <f t="shared" si="19"/>
        <v>0</v>
      </c>
      <c r="L78" s="350">
        <f t="shared" si="19"/>
        <v>0</v>
      </c>
      <c r="M78" s="350">
        <f t="shared" si="19"/>
        <v>0</v>
      </c>
    </row>
    <row r="79" spans="1:13" s="21" customFormat="1" ht="11.4" thickTop="1" thickBot="1" x14ac:dyDescent="0.25">
      <c r="A79" s="137" t="s">
        <v>285</v>
      </c>
      <c r="B79" s="135">
        <v>3210</v>
      </c>
      <c r="C79" s="135">
        <v>540</v>
      </c>
      <c r="D79" s="351">
        <v>0</v>
      </c>
      <c r="E79" s="351">
        <v>0</v>
      </c>
      <c r="F79" s="351">
        <v>0</v>
      </c>
      <c r="G79" s="351">
        <v>0</v>
      </c>
      <c r="H79" s="351">
        <v>0</v>
      </c>
      <c r="I79" s="325">
        <f>SUM(J79:K79)</f>
        <v>0</v>
      </c>
      <c r="J79" s="351">
        <v>0</v>
      </c>
      <c r="K79" s="351">
        <v>0</v>
      </c>
      <c r="L79" s="351">
        <v>0</v>
      </c>
      <c r="M79" s="325">
        <f>I79</f>
        <v>0</v>
      </c>
    </row>
    <row r="80" spans="1:13" s="21" customFormat="1" ht="11.4" thickTop="1" thickBot="1" x14ac:dyDescent="0.25">
      <c r="A80" s="137" t="s">
        <v>213</v>
      </c>
      <c r="B80" s="135">
        <v>3220</v>
      </c>
      <c r="C80" s="135">
        <v>550</v>
      </c>
      <c r="D80" s="351">
        <v>0</v>
      </c>
      <c r="E80" s="351">
        <v>0</v>
      </c>
      <c r="F80" s="351">
        <v>0</v>
      </c>
      <c r="G80" s="351">
        <v>0</v>
      </c>
      <c r="H80" s="351">
        <v>0</v>
      </c>
      <c r="I80" s="325">
        <f>SUM(J80:K80)</f>
        <v>0</v>
      </c>
      <c r="J80" s="351">
        <v>0</v>
      </c>
      <c r="K80" s="351">
        <v>0</v>
      </c>
      <c r="L80" s="351">
        <v>0</v>
      </c>
      <c r="M80" s="325">
        <f>I80</f>
        <v>0</v>
      </c>
    </row>
    <row r="81" spans="1:13" s="21" customFormat="1" ht="12.75" customHeight="1" thickTop="1" thickBot="1" x14ac:dyDescent="0.25">
      <c r="A81" s="134" t="s">
        <v>214</v>
      </c>
      <c r="B81" s="135">
        <v>3230</v>
      </c>
      <c r="C81" s="135">
        <v>560</v>
      </c>
      <c r="D81" s="351">
        <v>0</v>
      </c>
      <c r="E81" s="351">
        <v>0</v>
      </c>
      <c r="F81" s="351">
        <v>0</v>
      </c>
      <c r="G81" s="351">
        <v>0</v>
      </c>
      <c r="H81" s="351">
        <v>0</v>
      </c>
      <c r="I81" s="325">
        <f>SUM(J81:K81)</f>
        <v>0</v>
      </c>
      <c r="J81" s="351">
        <v>0</v>
      </c>
      <c r="K81" s="351">
        <v>0</v>
      </c>
      <c r="L81" s="351">
        <v>0</v>
      </c>
      <c r="M81" s="325">
        <f>I81</f>
        <v>0</v>
      </c>
    </row>
    <row r="82" spans="1:13" s="21" customFormat="1" ht="11.4" thickTop="1" thickBot="1" x14ac:dyDescent="0.25">
      <c r="A82" s="134" t="s">
        <v>215</v>
      </c>
      <c r="B82" s="135">
        <v>3240</v>
      </c>
      <c r="C82" s="135">
        <v>570</v>
      </c>
      <c r="D82" s="351">
        <v>0</v>
      </c>
      <c r="E82" s="351">
        <v>0</v>
      </c>
      <c r="F82" s="351">
        <v>0</v>
      </c>
      <c r="G82" s="351">
        <v>0</v>
      </c>
      <c r="H82" s="351">
        <v>0</v>
      </c>
      <c r="I82" s="325">
        <f>SUM(J82:K82)</f>
        <v>0</v>
      </c>
      <c r="J82" s="351">
        <v>0</v>
      </c>
      <c r="K82" s="351">
        <v>0</v>
      </c>
      <c r="L82" s="351">
        <v>0</v>
      </c>
      <c r="M82" s="325">
        <f>I82</f>
        <v>0</v>
      </c>
    </row>
    <row r="83" spans="1:13" ht="6" hidden="1" customHeight="1" x14ac:dyDescent="0.25"/>
    <row r="84" spans="1:13" ht="14.25" customHeight="1" thickTop="1" x14ac:dyDescent="0.25">
      <c r="A84" s="330" t="s">
        <v>286</v>
      </c>
      <c r="B84" s="331"/>
      <c r="C84" s="331"/>
      <c r="D84" s="331"/>
    </row>
    <row r="85" spans="1:13" x14ac:dyDescent="0.25">
      <c r="A85" s="9" t="str">
        <f>[1]ЗАПОЛНИТЬ!F30</f>
        <v xml:space="preserve">Керівник </v>
      </c>
      <c r="C85" s="9"/>
      <c r="D85" s="9"/>
      <c r="E85" s="9"/>
      <c r="F85" s="9"/>
      <c r="G85" s="230"/>
      <c r="H85" s="230"/>
      <c r="J85" s="87" t="str">
        <f>[1]ЗАПОЛНИТЬ!F26</f>
        <v>Л.О.Темченко</v>
      </c>
      <c r="K85" s="87"/>
      <c r="L85" s="87"/>
    </row>
    <row r="86" spans="1:13" x14ac:dyDescent="0.25">
      <c r="A86" s="9"/>
      <c r="C86" s="9"/>
      <c r="D86" s="9"/>
      <c r="E86" s="9"/>
      <c r="F86" s="9"/>
      <c r="G86" s="231" t="s">
        <v>115</v>
      </c>
      <c r="H86" s="231"/>
      <c r="J86" s="189" t="s">
        <v>116</v>
      </c>
      <c r="K86" s="189"/>
    </row>
    <row r="87" spans="1:13" x14ac:dyDescent="0.25">
      <c r="A87" s="9" t="str">
        <f>[1]ЗАПОЛНИТЬ!F31</f>
        <v>Головний бухгалтер</v>
      </c>
      <c r="C87" s="9"/>
      <c r="D87" s="9"/>
      <c r="E87" s="9"/>
      <c r="F87" s="9"/>
      <c r="G87" s="230"/>
      <c r="H87" s="230"/>
      <c r="J87" s="87" t="str">
        <f>[1]ЗАПОЛНИТЬ!F28</f>
        <v>А.М.Трусевич</v>
      </c>
      <c r="K87" s="87"/>
      <c r="L87" s="87"/>
    </row>
    <row r="88" spans="1:13" x14ac:dyDescent="0.25">
      <c r="A88" s="1" t="str">
        <f>[1]ЗАПОЛНИТЬ!C19</f>
        <v>"11" квітня 2016 року</v>
      </c>
      <c r="C88" s="9"/>
      <c r="D88" s="9"/>
      <c r="E88" s="9"/>
      <c r="F88" s="9"/>
      <c r="G88" s="231" t="s">
        <v>115</v>
      </c>
      <c r="H88" s="231"/>
      <c r="J88" s="189" t="s">
        <v>116</v>
      </c>
      <c r="K88" s="189"/>
      <c r="L88" s="355"/>
    </row>
    <row r="89" spans="1:13" x14ac:dyDescent="0.25">
      <c r="A89" s="21" t="s">
        <v>287</v>
      </c>
    </row>
  </sheetData>
  <mergeCells count="43">
    <mergeCell ref="G87:H87"/>
    <mergeCell ref="J87:L87"/>
    <mergeCell ref="G88:H88"/>
    <mergeCell ref="J88:K88"/>
    <mergeCell ref="K22:K24"/>
    <mergeCell ref="A84:D84"/>
    <mergeCell ref="G85:H85"/>
    <mergeCell ref="J85:L85"/>
    <mergeCell ref="G86:H86"/>
    <mergeCell ref="J86:K86"/>
    <mergeCell ref="E20:F20"/>
    <mergeCell ref="G20:G24"/>
    <mergeCell ref="H20:H24"/>
    <mergeCell ref="I20:K20"/>
    <mergeCell ref="L20:L24"/>
    <mergeCell ref="E21:E24"/>
    <mergeCell ref="F21:F24"/>
    <mergeCell ref="I21:I24"/>
    <mergeCell ref="J21:K21"/>
    <mergeCell ref="J22:J24"/>
    <mergeCell ref="A15:D15"/>
    <mergeCell ref="F15:M15"/>
    <mergeCell ref="A18:L18"/>
    <mergeCell ref="A19:A24"/>
    <mergeCell ref="B19:B24"/>
    <mergeCell ref="C19:C24"/>
    <mergeCell ref="D19:G19"/>
    <mergeCell ref="H19:L19"/>
    <mergeCell ref="M19:M24"/>
    <mergeCell ref="D20:D24"/>
    <mergeCell ref="B11:J11"/>
    <mergeCell ref="A12:D12"/>
    <mergeCell ref="F12:L12"/>
    <mergeCell ref="A13:D13"/>
    <mergeCell ref="F13:M13"/>
    <mergeCell ref="A14:D14"/>
    <mergeCell ref="F14:M14"/>
    <mergeCell ref="J1:M3"/>
    <mergeCell ref="A4:M4"/>
    <mergeCell ref="A5:G5"/>
    <mergeCell ref="A6:M6"/>
    <mergeCell ref="B9:J9"/>
    <mergeCell ref="B10:J10"/>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6640625" style="1" customWidth="1"/>
    <col min="2" max="2" width="4.6640625" style="1" customWidth="1"/>
    <col min="3" max="3" width="3.88671875" style="1" customWidth="1"/>
    <col min="4" max="4" width="7.5546875" style="1" customWidth="1"/>
    <col min="5" max="5" width="9.109375" style="1"/>
    <col min="6" max="6" width="8.109375" style="1" customWidth="1"/>
    <col min="7" max="7" width="7.44140625" style="1" customWidth="1"/>
    <col min="8" max="8" width="8.88671875" style="1" customWidth="1"/>
    <col min="9" max="9" width="8.5546875" style="1" customWidth="1"/>
    <col min="10" max="10" width="8.109375" style="1" customWidth="1"/>
    <col min="11" max="11" width="9.44140625" style="1" customWidth="1"/>
    <col min="12" max="12" width="6.6640625" style="1" customWidth="1"/>
    <col min="13" max="13" width="11.44140625" style="1" customWidth="1"/>
    <col min="14" max="256" width="9.109375" style="1"/>
    <col min="257" max="257" width="61.6640625" style="1" customWidth="1"/>
    <col min="258" max="258" width="4.6640625" style="1" customWidth="1"/>
    <col min="259" max="259" width="3.88671875" style="1" customWidth="1"/>
    <col min="260" max="260" width="7.5546875" style="1" customWidth="1"/>
    <col min="261" max="261" width="9.109375" style="1"/>
    <col min="262" max="262" width="8.109375" style="1" customWidth="1"/>
    <col min="263" max="263" width="7.44140625" style="1" customWidth="1"/>
    <col min="264" max="264" width="8.88671875" style="1" customWidth="1"/>
    <col min="265" max="265" width="8.5546875" style="1" customWidth="1"/>
    <col min="266" max="266" width="8.109375" style="1" customWidth="1"/>
    <col min="267" max="267" width="9.44140625" style="1" customWidth="1"/>
    <col min="268" max="268" width="6.6640625" style="1" customWidth="1"/>
    <col min="269" max="269" width="11.44140625" style="1" customWidth="1"/>
    <col min="270" max="512" width="9.109375" style="1"/>
    <col min="513" max="513" width="61.6640625" style="1" customWidth="1"/>
    <col min="514" max="514" width="4.6640625" style="1" customWidth="1"/>
    <col min="515" max="515" width="3.88671875" style="1" customWidth="1"/>
    <col min="516" max="516" width="7.5546875" style="1" customWidth="1"/>
    <col min="517" max="517" width="9.109375" style="1"/>
    <col min="518" max="518" width="8.109375" style="1" customWidth="1"/>
    <col min="519" max="519" width="7.44140625" style="1" customWidth="1"/>
    <col min="520" max="520" width="8.88671875" style="1" customWidth="1"/>
    <col min="521" max="521" width="8.5546875" style="1" customWidth="1"/>
    <col min="522" max="522" width="8.109375" style="1" customWidth="1"/>
    <col min="523" max="523" width="9.44140625" style="1" customWidth="1"/>
    <col min="524" max="524" width="6.6640625" style="1" customWidth="1"/>
    <col min="525" max="525" width="11.44140625" style="1" customWidth="1"/>
    <col min="526" max="768" width="9.109375" style="1"/>
    <col min="769" max="769" width="61.6640625" style="1" customWidth="1"/>
    <col min="770" max="770" width="4.6640625" style="1" customWidth="1"/>
    <col min="771" max="771" width="3.88671875" style="1" customWidth="1"/>
    <col min="772" max="772" width="7.5546875" style="1" customWidth="1"/>
    <col min="773" max="773" width="9.109375" style="1"/>
    <col min="774" max="774" width="8.109375" style="1" customWidth="1"/>
    <col min="775" max="775" width="7.44140625" style="1" customWidth="1"/>
    <col min="776" max="776" width="8.88671875" style="1" customWidth="1"/>
    <col min="777" max="777" width="8.5546875" style="1" customWidth="1"/>
    <col min="778" max="778" width="8.109375" style="1" customWidth="1"/>
    <col min="779" max="779" width="9.44140625" style="1" customWidth="1"/>
    <col min="780" max="780" width="6.6640625" style="1" customWidth="1"/>
    <col min="781" max="781" width="11.44140625" style="1" customWidth="1"/>
    <col min="782" max="1024" width="9.109375" style="1"/>
    <col min="1025" max="1025" width="61.6640625" style="1" customWidth="1"/>
    <col min="1026" max="1026" width="4.6640625" style="1" customWidth="1"/>
    <col min="1027" max="1027" width="3.88671875" style="1" customWidth="1"/>
    <col min="1028" max="1028" width="7.5546875" style="1" customWidth="1"/>
    <col min="1029" max="1029" width="9.109375" style="1"/>
    <col min="1030" max="1030" width="8.109375" style="1" customWidth="1"/>
    <col min="1031" max="1031" width="7.44140625" style="1" customWidth="1"/>
    <col min="1032" max="1032" width="8.88671875" style="1" customWidth="1"/>
    <col min="1033" max="1033" width="8.5546875" style="1" customWidth="1"/>
    <col min="1034" max="1034" width="8.109375" style="1" customWidth="1"/>
    <col min="1035" max="1035" width="9.44140625" style="1" customWidth="1"/>
    <col min="1036" max="1036" width="6.6640625" style="1" customWidth="1"/>
    <col min="1037" max="1037" width="11.44140625" style="1" customWidth="1"/>
    <col min="1038" max="1280" width="9.109375" style="1"/>
    <col min="1281" max="1281" width="61.6640625" style="1" customWidth="1"/>
    <col min="1282" max="1282" width="4.6640625" style="1" customWidth="1"/>
    <col min="1283" max="1283" width="3.88671875" style="1" customWidth="1"/>
    <col min="1284" max="1284" width="7.5546875" style="1" customWidth="1"/>
    <col min="1285" max="1285" width="9.109375" style="1"/>
    <col min="1286" max="1286" width="8.109375" style="1" customWidth="1"/>
    <col min="1287" max="1287" width="7.44140625" style="1" customWidth="1"/>
    <col min="1288" max="1288" width="8.88671875" style="1" customWidth="1"/>
    <col min="1289" max="1289" width="8.5546875" style="1" customWidth="1"/>
    <col min="1290" max="1290" width="8.109375" style="1" customWidth="1"/>
    <col min="1291" max="1291" width="9.44140625" style="1" customWidth="1"/>
    <col min="1292" max="1292" width="6.6640625" style="1" customWidth="1"/>
    <col min="1293" max="1293" width="11.44140625" style="1" customWidth="1"/>
    <col min="1294" max="1536" width="9.109375" style="1"/>
    <col min="1537" max="1537" width="61.6640625" style="1" customWidth="1"/>
    <col min="1538" max="1538" width="4.6640625" style="1" customWidth="1"/>
    <col min="1539" max="1539" width="3.88671875" style="1" customWidth="1"/>
    <col min="1540" max="1540" width="7.5546875" style="1" customWidth="1"/>
    <col min="1541" max="1541" width="9.109375" style="1"/>
    <col min="1542" max="1542" width="8.109375" style="1" customWidth="1"/>
    <col min="1543" max="1543" width="7.44140625" style="1" customWidth="1"/>
    <col min="1544" max="1544" width="8.88671875" style="1" customWidth="1"/>
    <col min="1545" max="1545" width="8.5546875" style="1" customWidth="1"/>
    <col min="1546" max="1546" width="8.109375" style="1" customWidth="1"/>
    <col min="1547" max="1547" width="9.44140625" style="1" customWidth="1"/>
    <col min="1548" max="1548" width="6.6640625" style="1" customWidth="1"/>
    <col min="1549" max="1549" width="11.44140625" style="1" customWidth="1"/>
    <col min="1550" max="1792" width="9.109375" style="1"/>
    <col min="1793" max="1793" width="61.6640625" style="1" customWidth="1"/>
    <col min="1794" max="1794" width="4.6640625" style="1" customWidth="1"/>
    <col min="1795" max="1795" width="3.88671875" style="1" customWidth="1"/>
    <col min="1796" max="1796" width="7.5546875" style="1" customWidth="1"/>
    <col min="1797" max="1797" width="9.109375" style="1"/>
    <col min="1798" max="1798" width="8.109375" style="1" customWidth="1"/>
    <col min="1799" max="1799" width="7.44140625" style="1" customWidth="1"/>
    <col min="1800" max="1800" width="8.88671875" style="1" customWidth="1"/>
    <col min="1801" max="1801" width="8.5546875" style="1" customWidth="1"/>
    <col min="1802" max="1802" width="8.109375" style="1" customWidth="1"/>
    <col min="1803" max="1803" width="9.44140625" style="1" customWidth="1"/>
    <col min="1804" max="1804" width="6.6640625" style="1" customWidth="1"/>
    <col min="1805" max="1805" width="11.44140625" style="1" customWidth="1"/>
    <col min="1806" max="2048" width="9.109375" style="1"/>
    <col min="2049" max="2049" width="61.6640625" style="1" customWidth="1"/>
    <col min="2050" max="2050" width="4.6640625" style="1" customWidth="1"/>
    <col min="2051" max="2051" width="3.88671875" style="1" customWidth="1"/>
    <col min="2052" max="2052" width="7.5546875" style="1" customWidth="1"/>
    <col min="2053" max="2053" width="9.109375" style="1"/>
    <col min="2054" max="2054" width="8.109375" style="1" customWidth="1"/>
    <col min="2055" max="2055" width="7.44140625" style="1" customWidth="1"/>
    <col min="2056" max="2056" width="8.88671875" style="1" customWidth="1"/>
    <col min="2057" max="2057" width="8.5546875" style="1" customWidth="1"/>
    <col min="2058" max="2058" width="8.109375" style="1" customWidth="1"/>
    <col min="2059" max="2059" width="9.44140625" style="1" customWidth="1"/>
    <col min="2060" max="2060" width="6.6640625" style="1" customWidth="1"/>
    <col min="2061" max="2061" width="11.44140625" style="1" customWidth="1"/>
    <col min="2062" max="2304" width="9.109375" style="1"/>
    <col min="2305" max="2305" width="61.6640625" style="1" customWidth="1"/>
    <col min="2306" max="2306" width="4.6640625" style="1" customWidth="1"/>
    <col min="2307" max="2307" width="3.88671875" style="1" customWidth="1"/>
    <col min="2308" max="2308" width="7.5546875" style="1" customWidth="1"/>
    <col min="2309" max="2309" width="9.109375" style="1"/>
    <col min="2310" max="2310" width="8.109375" style="1" customWidth="1"/>
    <col min="2311" max="2311" width="7.44140625" style="1" customWidth="1"/>
    <col min="2312" max="2312" width="8.88671875" style="1" customWidth="1"/>
    <col min="2313" max="2313" width="8.5546875" style="1" customWidth="1"/>
    <col min="2314" max="2314" width="8.109375" style="1" customWidth="1"/>
    <col min="2315" max="2315" width="9.44140625" style="1" customWidth="1"/>
    <col min="2316" max="2316" width="6.6640625" style="1" customWidth="1"/>
    <col min="2317" max="2317" width="11.44140625" style="1" customWidth="1"/>
    <col min="2318" max="2560" width="9.109375" style="1"/>
    <col min="2561" max="2561" width="61.6640625" style="1" customWidth="1"/>
    <col min="2562" max="2562" width="4.6640625" style="1" customWidth="1"/>
    <col min="2563" max="2563" width="3.88671875" style="1" customWidth="1"/>
    <col min="2564" max="2564" width="7.5546875" style="1" customWidth="1"/>
    <col min="2565" max="2565" width="9.109375" style="1"/>
    <col min="2566" max="2566" width="8.109375" style="1" customWidth="1"/>
    <col min="2567" max="2567" width="7.44140625" style="1" customWidth="1"/>
    <col min="2568" max="2568" width="8.88671875" style="1" customWidth="1"/>
    <col min="2569" max="2569" width="8.5546875" style="1" customWidth="1"/>
    <col min="2570" max="2570" width="8.109375" style="1" customWidth="1"/>
    <col min="2571" max="2571" width="9.44140625" style="1" customWidth="1"/>
    <col min="2572" max="2572" width="6.6640625" style="1" customWidth="1"/>
    <col min="2573" max="2573" width="11.44140625" style="1" customWidth="1"/>
    <col min="2574" max="2816" width="9.109375" style="1"/>
    <col min="2817" max="2817" width="61.6640625" style="1" customWidth="1"/>
    <col min="2818" max="2818" width="4.6640625" style="1" customWidth="1"/>
    <col min="2819" max="2819" width="3.88671875" style="1" customWidth="1"/>
    <col min="2820" max="2820" width="7.5546875" style="1" customWidth="1"/>
    <col min="2821" max="2821" width="9.109375" style="1"/>
    <col min="2822" max="2822" width="8.109375" style="1" customWidth="1"/>
    <col min="2823" max="2823" width="7.44140625" style="1" customWidth="1"/>
    <col min="2824" max="2824" width="8.88671875" style="1" customWidth="1"/>
    <col min="2825" max="2825" width="8.5546875" style="1" customWidth="1"/>
    <col min="2826" max="2826" width="8.109375" style="1" customWidth="1"/>
    <col min="2827" max="2827" width="9.44140625" style="1" customWidth="1"/>
    <col min="2828" max="2828" width="6.6640625" style="1" customWidth="1"/>
    <col min="2829" max="2829" width="11.44140625" style="1" customWidth="1"/>
    <col min="2830" max="3072" width="9.109375" style="1"/>
    <col min="3073" max="3073" width="61.6640625" style="1" customWidth="1"/>
    <col min="3074" max="3074" width="4.6640625" style="1" customWidth="1"/>
    <col min="3075" max="3075" width="3.88671875" style="1" customWidth="1"/>
    <col min="3076" max="3076" width="7.5546875" style="1" customWidth="1"/>
    <col min="3077" max="3077" width="9.109375" style="1"/>
    <col min="3078" max="3078" width="8.109375" style="1" customWidth="1"/>
    <col min="3079" max="3079" width="7.44140625" style="1" customWidth="1"/>
    <col min="3080" max="3080" width="8.88671875" style="1" customWidth="1"/>
    <col min="3081" max="3081" width="8.5546875" style="1" customWidth="1"/>
    <col min="3082" max="3082" width="8.109375" style="1" customWidth="1"/>
    <col min="3083" max="3083" width="9.44140625" style="1" customWidth="1"/>
    <col min="3084" max="3084" width="6.6640625" style="1" customWidth="1"/>
    <col min="3085" max="3085" width="11.44140625" style="1" customWidth="1"/>
    <col min="3086" max="3328" width="9.109375" style="1"/>
    <col min="3329" max="3329" width="61.6640625" style="1" customWidth="1"/>
    <col min="3330" max="3330" width="4.6640625" style="1" customWidth="1"/>
    <col min="3331" max="3331" width="3.88671875" style="1" customWidth="1"/>
    <col min="3332" max="3332" width="7.5546875" style="1" customWidth="1"/>
    <col min="3333" max="3333" width="9.109375" style="1"/>
    <col min="3334" max="3334" width="8.109375" style="1" customWidth="1"/>
    <col min="3335" max="3335" width="7.44140625" style="1" customWidth="1"/>
    <col min="3336" max="3336" width="8.88671875" style="1" customWidth="1"/>
    <col min="3337" max="3337" width="8.5546875" style="1" customWidth="1"/>
    <col min="3338" max="3338" width="8.109375" style="1" customWidth="1"/>
    <col min="3339" max="3339" width="9.44140625" style="1" customWidth="1"/>
    <col min="3340" max="3340" width="6.6640625" style="1" customWidth="1"/>
    <col min="3341" max="3341" width="11.44140625" style="1" customWidth="1"/>
    <col min="3342" max="3584" width="9.109375" style="1"/>
    <col min="3585" max="3585" width="61.6640625" style="1" customWidth="1"/>
    <col min="3586" max="3586" width="4.6640625" style="1" customWidth="1"/>
    <col min="3587" max="3587" width="3.88671875" style="1" customWidth="1"/>
    <col min="3588" max="3588" width="7.5546875" style="1" customWidth="1"/>
    <col min="3589" max="3589" width="9.109375" style="1"/>
    <col min="3590" max="3590" width="8.109375" style="1" customWidth="1"/>
    <col min="3591" max="3591" width="7.44140625" style="1" customWidth="1"/>
    <col min="3592" max="3592" width="8.88671875" style="1" customWidth="1"/>
    <col min="3593" max="3593" width="8.5546875" style="1" customWidth="1"/>
    <col min="3594" max="3594" width="8.109375" style="1" customWidth="1"/>
    <col min="3595" max="3595" width="9.44140625" style="1" customWidth="1"/>
    <col min="3596" max="3596" width="6.6640625" style="1" customWidth="1"/>
    <col min="3597" max="3597" width="11.44140625" style="1" customWidth="1"/>
    <col min="3598" max="3840" width="9.109375" style="1"/>
    <col min="3841" max="3841" width="61.6640625" style="1" customWidth="1"/>
    <col min="3842" max="3842" width="4.6640625" style="1" customWidth="1"/>
    <col min="3843" max="3843" width="3.88671875" style="1" customWidth="1"/>
    <col min="3844" max="3844" width="7.5546875" style="1" customWidth="1"/>
    <col min="3845" max="3845" width="9.109375" style="1"/>
    <col min="3846" max="3846" width="8.109375" style="1" customWidth="1"/>
    <col min="3847" max="3847" width="7.44140625" style="1" customWidth="1"/>
    <col min="3848" max="3848" width="8.88671875" style="1" customWidth="1"/>
    <col min="3849" max="3849" width="8.5546875" style="1" customWidth="1"/>
    <col min="3850" max="3850" width="8.109375" style="1" customWidth="1"/>
    <col min="3851" max="3851" width="9.44140625" style="1" customWidth="1"/>
    <col min="3852" max="3852" width="6.6640625" style="1" customWidth="1"/>
    <col min="3853" max="3853" width="11.44140625" style="1" customWidth="1"/>
    <col min="3854" max="4096" width="9.109375" style="1"/>
    <col min="4097" max="4097" width="61.6640625" style="1" customWidth="1"/>
    <col min="4098" max="4098" width="4.6640625" style="1" customWidth="1"/>
    <col min="4099" max="4099" width="3.88671875" style="1" customWidth="1"/>
    <col min="4100" max="4100" width="7.5546875" style="1" customWidth="1"/>
    <col min="4101" max="4101" width="9.109375" style="1"/>
    <col min="4102" max="4102" width="8.109375" style="1" customWidth="1"/>
    <col min="4103" max="4103" width="7.44140625" style="1" customWidth="1"/>
    <col min="4104" max="4104" width="8.88671875" style="1" customWidth="1"/>
    <col min="4105" max="4105" width="8.5546875" style="1" customWidth="1"/>
    <col min="4106" max="4106" width="8.109375" style="1" customWidth="1"/>
    <col min="4107" max="4107" width="9.44140625" style="1" customWidth="1"/>
    <col min="4108" max="4108" width="6.6640625" style="1" customWidth="1"/>
    <col min="4109" max="4109" width="11.44140625" style="1" customWidth="1"/>
    <col min="4110" max="4352" width="9.109375" style="1"/>
    <col min="4353" max="4353" width="61.6640625" style="1" customWidth="1"/>
    <col min="4354" max="4354" width="4.6640625" style="1" customWidth="1"/>
    <col min="4355" max="4355" width="3.88671875" style="1" customWidth="1"/>
    <col min="4356" max="4356" width="7.5546875" style="1" customWidth="1"/>
    <col min="4357" max="4357" width="9.109375" style="1"/>
    <col min="4358" max="4358" width="8.109375" style="1" customWidth="1"/>
    <col min="4359" max="4359" width="7.44140625" style="1" customWidth="1"/>
    <col min="4360" max="4360" width="8.88671875" style="1" customWidth="1"/>
    <col min="4361" max="4361" width="8.5546875" style="1" customWidth="1"/>
    <col min="4362" max="4362" width="8.109375" style="1" customWidth="1"/>
    <col min="4363" max="4363" width="9.44140625" style="1" customWidth="1"/>
    <col min="4364" max="4364" width="6.6640625" style="1" customWidth="1"/>
    <col min="4365" max="4365" width="11.44140625" style="1" customWidth="1"/>
    <col min="4366" max="4608" width="9.109375" style="1"/>
    <col min="4609" max="4609" width="61.6640625" style="1" customWidth="1"/>
    <col min="4610" max="4610" width="4.6640625" style="1" customWidth="1"/>
    <col min="4611" max="4611" width="3.88671875" style="1" customWidth="1"/>
    <col min="4612" max="4612" width="7.5546875" style="1" customWidth="1"/>
    <col min="4613" max="4613" width="9.109375" style="1"/>
    <col min="4614" max="4614" width="8.109375" style="1" customWidth="1"/>
    <col min="4615" max="4615" width="7.44140625" style="1" customWidth="1"/>
    <col min="4616" max="4616" width="8.88671875" style="1" customWidth="1"/>
    <col min="4617" max="4617" width="8.5546875" style="1" customWidth="1"/>
    <col min="4618" max="4618" width="8.109375" style="1" customWidth="1"/>
    <col min="4619" max="4619" width="9.44140625" style="1" customWidth="1"/>
    <col min="4620" max="4620" width="6.6640625" style="1" customWidth="1"/>
    <col min="4621" max="4621" width="11.44140625" style="1" customWidth="1"/>
    <col min="4622" max="4864" width="9.109375" style="1"/>
    <col min="4865" max="4865" width="61.6640625" style="1" customWidth="1"/>
    <col min="4866" max="4866" width="4.6640625" style="1" customWidth="1"/>
    <col min="4867" max="4867" width="3.88671875" style="1" customWidth="1"/>
    <col min="4868" max="4868" width="7.5546875" style="1" customWidth="1"/>
    <col min="4869" max="4869" width="9.109375" style="1"/>
    <col min="4870" max="4870" width="8.109375" style="1" customWidth="1"/>
    <col min="4871" max="4871" width="7.44140625" style="1" customWidth="1"/>
    <col min="4872" max="4872" width="8.88671875" style="1" customWidth="1"/>
    <col min="4873" max="4873" width="8.5546875" style="1" customWidth="1"/>
    <col min="4874" max="4874" width="8.109375" style="1" customWidth="1"/>
    <col min="4875" max="4875" width="9.44140625" style="1" customWidth="1"/>
    <col min="4876" max="4876" width="6.6640625" style="1" customWidth="1"/>
    <col min="4877" max="4877" width="11.44140625" style="1" customWidth="1"/>
    <col min="4878" max="5120" width="9.109375" style="1"/>
    <col min="5121" max="5121" width="61.6640625" style="1" customWidth="1"/>
    <col min="5122" max="5122" width="4.6640625" style="1" customWidth="1"/>
    <col min="5123" max="5123" width="3.88671875" style="1" customWidth="1"/>
    <col min="5124" max="5124" width="7.5546875" style="1" customWidth="1"/>
    <col min="5125" max="5125" width="9.109375" style="1"/>
    <col min="5126" max="5126" width="8.109375" style="1" customWidth="1"/>
    <col min="5127" max="5127" width="7.44140625" style="1" customWidth="1"/>
    <col min="5128" max="5128" width="8.88671875" style="1" customWidth="1"/>
    <col min="5129" max="5129" width="8.5546875" style="1" customWidth="1"/>
    <col min="5130" max="5130" width="8.109375" style="1" customWidth="1"/>
    <col min="5131" max="5131" width="9.44140625" style="1" customWidth="1"/>
    <col min="5132" max="5132" width="6.6640625" style="1" customWidth="1"/>
    <col min="5133" max="5133" width="11.44140625" style="1" customWidth="1"/>
    <col min="5134" max="5376" width="9.109375" style="1"/>
    <col min="5377" max="5377" width="61.6640625" style="1" customWidth="1"/>
    <col min="5378" max="5378" width="4.6640625" style="1" customWidth="1"/>
    <col min="5379" max="5379" width="3.88671875" style="1" customWidth="1"/>
    <col min="5380" max="5380" width="7.5546875" style="1" customWidth="1"/>
    <col min="5381" max="5381" width="9.109375" style="1"/>
    <col min="5382" max="5382" width="8.109375" style="1" customWidth="1"/>
    <col min="5383" max="5383" width="7.44140625" style="1" customWidth="1"/>
    <col min="5384" max="5384" width="8.88671875" style="1" customWidth="1"/>
    <col min="5385" max="5385" width="8.5546875" style="1" customWidth="1"/>
    <col min="5386" max="5386" width="8.109375" style="1" customWidth="1"/>
    <col min="5387" max="5387" width="9.44140625" style="1" customWidth="1"/>
    <col min="5388" max="5388" width="6.6640625" style="1" customWidth="1"/>
    <col min="5389" max="5389" width="11.44140625" style="1" customWidth="1"/>
    <col min="5390" max="5632" width="9.109375" style="1"/>
    <col min="5633" max="5633" width="61.6640625" style="1" customWidth="1"/>
    <col min="5634" max="5634" width="4.6640625" style="1" customWidth="1"/>
    <col min="5635" max="5635" width="3.88671875" style="1" customWidth="1"/>
    <col min="5636" max="5636" width="7.5546875" style="1" customWidth="1"/>
    <col min="5637" max="5637" width="9.109375" style="1"/>
    <col min="5638" max="5638" width="8.109375" style="1" customWidth="1"/>
    <col min="5639" max="5639" width="7.44140625" style="1" customWidth="1"/>
    <col min="5640" max="5640" width="8.88671875" style="1" customWidth="1"/>
    <col min="5641" max="5641" width="8.5546875" style="1" customWidth="1"/>
    <col min="5642" max="5642" width="8.109375" style="1" customWidth="1"/>
    <col min="5643" max="5643" width="9.44140625" style="1" customWidth="1"/>
    <col min="5644" max="5644" width="6.6640625" style="1" customWidth="1"/>
    <col min="5645" max="5645" width="11.44140625" style="1" customWidth="1"/>
    <col min="5646" max="5888" width="9.109375" style="1"/>
    <col min="5889" max="5889" width="61.6640625" style="1" customWidth="1"/>
    <col min="5890" max="5890" width="4.6640625" style="1" customWidth="1"/>
    <col min="5891" max="5891" width="3.88671875" style="1" customWidth="1"/>
    <col min="5892" max="5892" width="7.5546875" style="1" customWidth="1"/>
    <col min="5893" max="5893" width="9.109375" style="1"/>
    <col min="5894" max="5894" width="8.109375" style="1" customWidth="1"/>
    <col min="5895" max="5895" width="7.44140625" style="1" customWidth="1"/>
    <col min="5896" max="5896" width="8.88671875" style="1" customWidth="1"/>
    <col min="5897" max="5897" width="8.5546875" style="1" customWidth="1"/>
    <col min="5898" max="5898" width="8.109375" style="1" customWidth="1"/>
    <col min="5899" max="5899" width="9.44140625" style="1" customWidth="1"/>
    <col min="5900" max="5900" width="6.6640625" style="1" customWidth="1"/>
    <col min="5901" max="5901" width="11.44140625" style="1" customWidth="1"/>
    <col min="5902" max="6144" width="9.109375" style="1"/>
    <col min="6145" max="6145" width="61.6640625" style="1" customWidth="1"/>
    <col min="6146" max="6146" width="4.6640625" style="1" customWidth="1"/>
    <col min="6147" max="6147" width="3.88671875" style="1" customWidth="1"/>
    <col min="6148" max="6148" width="7.5546875" style="1" customWidth="1"/>
    <col min="6149" max="6149" width="9.109375" style="1"/>
    <col min="6150" max="6150" width="8.109375" style="1" customWidth="1"/>
    <col min="6151" max="6151" width="7.44140625" style="1" customWidth="1"/>
    <col min="6152" max="6152" width="8.88671875" style="1" customWidth="1"/>
    <col min="6153" max="6153" width="8.5546875" style="1" customWidth="1"/>
    <col min="6154" max="6154" width="8.109375" style="1" customWidth="1"/>
    <col min="6155" max="6155" width="9.44140625" style="1" customWidth="1"/>
    <col min="6156" max="6156" width="6.6640625" style="1" customWidth="1"/>
    <col min="6157" max="6157" width="11.44140625" style="1" customWidth="1"/>
    <col min="6158" max="6400" width="9.109375" style="1"/>
    <col min="6401" max="6401" width="61.6640625" style="1" customWidth="1"/>
    <col min="6402" max="6402" width="4.6640625" style="1" customWidth="1"/>
    <col min="6403" max="6403" width="3.88671875" style="1" customWidth="1"/>
    <col min="6404" max="6404" width="7.5546875" style="1" customWidth="1"/>
    <col min="6405" max="6405" width="9.109375" style="1"/>
    <col min="6406" max="6406" width="8.109375" style="1" customWidth="1"/>
    <col min="6407" max="6407" width="7.44140625" style="1" customWidth="1"/>
    <col min="6408" max="6408" width="8.88671875" style="1" customWidth="1"/>
    <col min="6409" max="6409" width="8.5546875" style="1" customWidth="1"/>
    <col min="6410" max="6410" width="8.109375" style="1" customWidth="1"/>
    <col min="6411" max="6411" width="9.44140625" style="1" customWidth="1"/>
    <col min="6412" max="6412" width="6.6640625" style="1" customWidth="1"/>
    <col min="6413" max="6413" width="11.44140625" style="1" customWidth="1"/>
    <col min="6414" max="6656" width="9.109375" style="1"/>
    <col min="6657" max="6657" width="61.6640625" style="1" customWidth="1"/>
    <col min="6658" max="6658" width="4.6640625" style="1" customWidth="1"/>
    <col min="6659" max="6659" width="3.88671875" style="1" customWidth="1"/>
    <col min="6660" max="6660" width="7.5546875" style="1" customWidth="1"/>
    <col min="6661" max="6661" width="9.109375" style="1"/>
    <col min="6662" max="6662" width="8.109375" style="1" customWidth="1"/>
    <col min="6663" max="6663" width="7.44140625" style="1" customWidth="1"/>
    <col min="6664" max="6664" width="8.88671875" style="1" customWidth="1"/>
    <col min="6665" max="6665" width="8.5546875" style="1" customWidth="1"/>
    <col min="6666" max="6666" width="8.109375" style="1" customWidth="1"/>
    <col min="6667" max="6667" width="9.44140625" style="1" customWidth="1"/>
    <col min="6668" max="6668" width="6.6640625" style="1" customWidth="1"/>
    <col min="6669" max="6669" width="11.44140625" style="1" customWidth="1"/>
    <col min="6670" max="6912" width="9.109375" style="1"/>
    <col min="6913" max="6913" width="61.6640625" style="1" customWidth="1"/>
    <col min="6914" max="6914" width="4.6640625" style="1" customWidth="1"/>
    <col min="6915" max="6915" width="3.88671875" style="1" customWidth="1"/>
    <col min="6916" max="6916" width="7.5546875" style="1" customWidth="1"/>
    <col min="6917" max="6917" width="9.109375" style="1"/>
    <col min="6918" max="6918" width="8.109375" style="1" customWidth="1"/>
    <col min="6919" max="6919" width="7.44140625" style="1" customWidth="1"/>
    <col min="6920" max="6920" width="8.88671875" style="1" customWidth="1"/>
    <col min="6921" max="6921" width="8.5546875" style="1" customWidth="1"/>
    <col min="6922" max="6922" width="8.109375" style="1" customWidth="1"/>
    <col min="6923" max="6923" width="9.44140625" style="1" customWidth="1"/>
    <col min="6924" max="6924" width="6.6640625" style="1" customWidth="1"/>
    <col min="6925" max="6925" width="11.44140625" style="1" customWidth="1"/>
    <col min="6926" max="7168" width="9.109375" style="1"/>
    <col min="7169" max="7169" width="61.6640625" style="1" customWidth="1"/>
    <col min="7170" max="7170" width="4.6640625" style="1" customWidth="1"/>
    <col min="7171" max="7171" width="3.88671875" style="1" customWidth="1"/>
    <col min="7172" max="7172" width="7.5546875" style="1" customWidth="1"/>
    <col min="7173" max="7173" width="9.109375" style="1"/>
    <col min="7174" max="7174" width="8.109375" style="1" customWidth="1"/>
    <col min="7175" max="7175" width="7.44140625" style="1" customWidth="1"/>
    <col min="7176" max="7176" width="8.88671875" style="1" customWidth="1"/>
    <col min="7177" max="7177" width="8.5546875" style="1" customWidth="1"/>
    <col min="7178" max="7178" width="8.109375" style="1" customWidth="1"/>
    <col min="7179" max="7179" width="9.44140625" style="1" customWidth="1"/>
    <col min="7180" max="7180" width="6.6640625" style="1" customWidth="1"/>
    <col min="7181" max="7181" width="11.44140625" style="1" customWidth="1"/>
    <col min="7182" max="7424" width="9.109375" style="1"/>
    <col min="7425" max="7425" width="61.6640625" style="1" customWidth="1"/>
    <col min="7426" max="7426" width="4.6640625" style="1" customWidth="1"/>
    <col min="7427" max="7427" width="3.88671875" style="1" customWidth="1"/>
    <col min="7428" max="7428" width="7.5546875" style="1" customWidth="1"/>
    <col min="7429" max="7429" width="9.109375" style="1"/>
    <col min="7430" max="7430" width="8.109375" style="1" customWidth="1"/>
    <col min="7431" max="7431" width="7.44140625" style="1" customWidth="1"/>
    <col min="7432" max="7432" width="8.88671875" style="1" customWidth="1"/>
    <col min="7433" max="7433" width="8.5546875" style="1" customWidth="1"/>
    <col min="7434" max="7434" width="8.109375" style="1" customWidth="1"/>
    <col min="7435" max="7435" width="9.44140625" style="1" customWidth="1"/>
    <col min="7436" max="7436" width="6.6640625" style="1" customWidth="1"/>
    <col min="7437" max="7437" width="11.44140625" style="1" customWidth="1"/>
    <col min="7438" max="7680" width="9.109375" style="1"/>
    <col min="7681" max="7681" width="61.6640625" style="1" customWidth="1"/>
    <col min="7682" max="7682" width="4.6640625" style="1" customWidth="1"/>
    <col min="7683" max="7683" width="3.88671875" style="1" customWidth="1"/>
    <col min="7684" max="7684" width="7.5546875" style="1" customWidth="1"/>
    <col min="7685" max="7685" width="9.109375" style="1"/>
    <col min="7686" max="7686" width="8.109375" style="1" customWidth="1"/>
    <col min="7687" max="7687" width="7.44140625" style="1" customWidth="1"/>
    <col min="7688" max="7688" width="8.88671875" style="1" customWidth="1"/>
    <col min="7689" max="7689" width="8.5546875" style="1" customWidth="1"/>
    <col min="7690" max="7690" width="8.109375" style="1" customWidth="1"/>
    <col min="7691" max="7691" width="9.44140625" style="1" customWidth="1"/>
    <col min="7692" max="7692" width="6.6640625" style="1" customWidth="1"/>
    <col min="7693" max="7693" width="11.44140625" style="1" customWidth="1"/>
    <col min="7694" max="7936" width="9.109375" style="1"/>
    <col min="7937" max="7937" width="61.6640625" style="1" customWidth="1"/>
    <col min="7938" max="7938" width="4.6640625" style="1" customWidth="1"/>
    <col min="7939" max="7939" width="3.88671875" style="1" customWidth="1"/>
    <col min="7940" max="7940" width="7.5546875" style="1" customWidth="1"/>
    <col min="7941" max="7941" width="9.109375" style="1"/>
    <col min="7942" max="7942" width="8.109375" style="1" customWidth="1"/>
    <col min="7943" max="7943" width="7.44140625" style="1" customWidth="1"/>
    <col min="7944" max="7944" width="8.88671875" style="1" customWidth="1"/>
    <col min="7945" max="7945" width="8.5546875" style="1" customWidth="1"/>
    <col min="7946" max="7946" width="8.109375" style="1" customWidth="1"/>
    <col min="7947" max="7947" width="9.44140625" style="1" customWidth="1"/>
    <col min="7948" max="7948" width="6.6640625" style="1" customWidth="1"/>
    <col min="7949" max="7949" width="11.44140625" style="1" customWidth="1"/>
    <col min="7950" max="8192" width="9.109375" style="1"/>
    <col min="8193" max="8193" width="61.6640625" style="1" customWidth="1"/>
    <col min="8194" max="8194" width="4.6640625" style="1" customWidth="1"/>
    <col min="8195" max="8195" width="3.88671875" style="1" customWidth="1"/>
    <col min="8196" max="8196" width="7.5546875" style="1" customWidth="1"/>
    <col min="8197" max="8197" width="9.109375" style="1"/>
    <col min="8198" max="8198" width="8.109375" style="1" customWidth="1"/>
    <col min="8199" max="8199" width="7.44140625" style="1" customWidth="1"/>
    <col min="8200" max="8200" width="8.88671875" style="1" customWidth="1"/>
    <col min="8201" max="8201" width="8.5546875" style="1" customWidth="1"/>
    <col min="8202" max="8202" width="8.109375" style="1" customWidth="1"/>
    <col min="8203" max="8203" width="9.44140625" style="1" customWidth="1"/>
    <col min="8204" max="8204" width="6.6640625" style="1" customWidth="1"/>
    <col min="8205" max="8205" width="11.44140625" style="1" customWidth="1"/>
    <col min="8206" max="8448" width="9.109375" style="1"/>
    <col min="8449" max="8449" width="61.6640625" style="1" customWidth="1"/>
    <col min="8450" max="8450" width="4.6640625" style="1" customWidth="1"/>
    <col min="8451" max="8451" width="3.88671875" style="1" customWidth="1"/>
    <col min="8452" max="8452" width="7.5546875" style="1" customWidth="1"/>
    <col min="8453" max="8453" width="9.109375" style="1"/>
    <col min="8454" max="8454" width="8.109375" style="1" customWidth="1"/>
    <col min="8455" max="8455" width="7.44140625" style="1" customWidth="1"/>
    <col min="8456" max="8456" width="8.88671875" style="1" customWidth="1"/>
    <col min="8457" max="8457" width="8.5546875" style="1" customWidth="1"/>
    <col min="8458" max="8458" width="8.109375" style="1" customWidth="1"/>
    <col min="8459" max="8459" width="9.44140625" style="1" customWidth="1"/>
    <col min="8460" max="8460" width="6.6640625" style="1" customWidth="1"/>
    <col min="8461" max="8461" width="11.44140625" style="1" customWidth="1"/>
    <col min="8462" max="8704" width="9.109375" style="1"/>
    <col min="8705" max="8705" width="61.6640625" style="1" customWidth="1"/>
    <col min="8706" max="8706" width="4.6640625" style="1" customWidth="1"/>
    <col min="8707" max="8707" width="3.88671875" style="1" customWidth="1"/>
    <col min="8708" max="8708" width="7.5546875" style="1" customWidth="1"/>
    <col min="8709" max="8709" width="9.109375" style="1"/>
    <col min="8710" max="8710" width="8.109375" style="1" customWidth="1"/>
    <col min="8711" max="8711" width="7.44140625" style="1" customWidth="1"/>
    <col min="8712" max="8712" width="8.88671875" style="1" customWidth="1"/>
    <col min="8713" max="8713" width="8.5546875" style="1" customWidth="1"/>
    <col min="8714" max="8714" width="8.109375" style="1" customWidth="1"/>
    <col min="8715" max="8715" width="9.44140625" style="1" customWidth="1"/>
    <col min="8716" max="8716" width="6.6640625" style="1" customWidth="1"/>
    <col min="8717" max="8717" width="11.44140625" style="1" customWidth="1"/>
    <col min="8718" max="8960" width="9.109375" style="1"/>
    <col min="8961" max="8961" width="61.6640625" style="1" customWidth="1"/>
    <col min="8962" max="8962" width="4.6640625" style="1" customWidth="1"/>
    <col min="8963" max="8963" width="3.88671875" style="1" customWidth="1"/>
    <col min="8964" max="8964" width="7.5546875" style="1" customWidth="1"/>
    <col min="8965" max="8965" width="9.109375" style="1"/>
    <col min="8966" max="8966" width="8.109375" style="1" customWidth="1"/>
    <col min="8967" max="8967" width="7.44140625" style="1" customWidth="1"/>
    <col min="8968" max="8968" width="8.88671875" style="1" customWidth="1"/>
    <col min="8969" max="8969" width="8.5546875" style="1" customWidth="1"/>
    <col min="8970" max="8970" width="8.109375" style="1" customWidth="1"/>
    <col min="8971" max="8971" width="9.44140625" style="1" customWidth="1"/>
    <col min="8972" max="8972" width="6.6640625" style="1" customWidth="1"/>
    <col min="8973" max="8973" width="11.44140625" style="1" customWidth="1"/>
    <col min="8974" max="9216" width="9.109375" style="1"/>
    <col min="9217" max="9217" width="61.6640625" style="1" customWidth="1"/>
    <col min="9218" max="9218" width="4.6640625" style="1" customWidth="1"/>
    <col min="9219" max="9219" width="3.88671875" style="1" customWidth="1"/>
    <col min="9220" max="9220" width="7.5546875" style="1" customWidth="1"/>
    <col min="9221" max="9221" width="9.109375" style="1"/>
    <col min="9222" max="9222" width="8.109375" style="1" customWidth="1"/>
    <col min="9223" max="9223" width="7.44140625" style="1" customWidth="1"/>
    <col min="9224" max="9224" width="8.88671875" style="1" customWidth="1"/>
    <col min="9225" max="9225" width="8.5546875" style="1" customWidth="1"/>
    <col min="9226" max="9226" width="8.109375" style="1" customWidth="1"/>
    <col min="9227" max="9227" width="9.44140625" style="1" customWidth="1"/>
    <col min="9228" max="9228" width="6.6640625" style="1" customWidth="1"/>
    <col min="9229" max="9229" width="11.44140625" style="1" customWidth="1"/>
    <col min="9230" max="9472" width="9.109375" style="1"/>
    <col min="9473" max="9473" width="61.6640625" style="1" customWidth="1"/>
    <col min="9474" max="9474" width="4.6640625" style="1" customWidth="1"/>
    <col min="9475" max="9475" width="3.88671875" style="1" customWidth="1"/>
    <col min="9476" max="9476" width="7.5546875" style="1" customWidth="1"/>
    <col min="9477" max="9477" width="9.109375" style="1"/>
    <col min="9478" max="9478" width="8.109375" style="1" customWidth="1"/>
    <col min="9479" max="9479" width="7.44140625" style="1" customWidth="1"/>
    <col min="9480" max="9480" width="8.88671875" style="1" customWidth="1"/>
    <col min="9481" max="9481" width="8.5546875" style="1" customWidth="1"/>
    <col min="9482" max="9482" width="8.109375" style="1" customWidth="1"/>
    <col min="9483" max="9483" width="9.44140625" style="1" customWidth="1"/>
    <col min="9484" max="9484" width="6.6640625" style="1" customWidth="1"/>
    <col min="9485" max="9485" width="11.44140625" style="1" customWidth="1"/>
    <col min="9486" max="9728" width="9.109375" style="1"/>
    <col min="9729" max="9729" width="61.6640625" style="1" customWidth="1"/>
    <col min="9730" max="9730" width="4.6640625" style="1" customWidth="1"/>
    <col min="9731" max="9731" width="3.88671875" style="1" customWidth="1"/>
    <col min="9732" max="9732" width="7.5546875" style="1" customWidth="1"/>
    <col min="9733" max="9733" width="9.109375" style="1"/>
    <col min="9734" max="9734" width="8.109375" style="1" customWidth="1"/>
    <col min="9735" max="9735" width="7.44140625" style="1" customWidth="1"/>
    <col min="9736" max="9736" width="8.88671875" style="1" customWidth="1"/>
    <col min="9737" max="9737" width="8.5546875" style="1" customWidth="1"/>
    <col min="9738" max="9738" width="8.109375" style="1" customWidth="1"/>
    <col min="9739" max="9739" width="9.44140625" style="1" customWidth="1"/>
    <col min="9740" max="9740" width="6.6640625" style="1" customWidth="1"/>
    <col min="9741" max="9741" width="11.44140625" style="1" customWidth="1"/>
    <col min="9742" max="9984" width="9.109375" style="1"/>
    <col min="9985" max="9985" width="61.6640625" style="1" customWidth="1"/>
    <col min="9986" max="9986" width="4.6640625" style="1" customWidth="1"/>
    <col min="9987" max="9987" width="3.88671875" style="1" customWidth="1"/>
    <col min="9988" max="9988" width="7.5546875" style="1" customWidth="1"/>
    <col min="9989" max="9989" width="9.109375" style="1"/>
    <col min="9990" max="9990" width="8.109375" style="1" customWidth="1"/>
    <col min="9991" max="9991" width="7.44140625" style="1" customWidth="1"/>
    <col min="9992" max="9992" width="8.88671875" style="1" customWidth="1"/>
    <col min="9993" max="9993" width="8.5546875" style="1" customWidth="1"/>
    <col min="9994" max="9994" width="8.109375" style="1" customWidth="1"/>
    <col min="9995" max="9995" width="9.44140625" style="1" customWidth="1"/>
    <col min="9996" max="9996" width="6.6640625" style="1" customWidth="1"/>
    <col min="9997" max="9997" width="11.44140625" style="1" customWidth="1"/>
    <col min="9998" max="10240" width="9.109375" style="1"/>
    <col min="10241" max="10241" width="61.6640625" style="1" customWidth="1"/>
    <col min="10242" max="10242" width="4.6640625" style="1" customWidth="1"/>
    <col min="10243" max="10243" width="3.88671875" style="1" customWidth="1"/>
    <col min="10244" max="10244" width="7.5546875" style="1" customWidth="1"/>
    <col min="10245" max="10245" width="9.109375" style="1"/>
    <col min="10246" max="10246" width="8.109375" style="1" customWidth="1"/>
    <col min="10247" max="10247" width="7.44140625" style="1" customWidth="1"/>
    <col min="10248" max="10248" width="8.88671875" style="1" customWidth="1"/>
    <col min="10249" max="10249" width="8.5546875" style="1" customWidth="1"/>
    <col min="10250" max="10250" width="8.109375" style="1" customWidth="1"/>
    <col min="10251" max="10251" width="9.44140625" style="1" customWidth="1"/>
    <col min="10252" max="10252" width="6.6640625" style="1" customWidth="1"/>
    <col min="10253" max="10253" width="11.44140625" style="1" customWidth="1"/>
    <col min="10254" max="10496" width="9.109375" style="1"/>
    <col min="10497" max="10497" width="61.6640625" style="1" customWidth="1"/>
    <col min="10498" max="10498" width="4.6640625" style="1" customWidth="1"/>
    <col min="10499" max="10499" width="3.88671875" style="1" customWidth="1"/>
    <col min="10500" max="10500" width="7.5546875" style="1" customWidth="1"/>
    <col min="10501" max="10501" width="9.109375" style="1"/>
    <col min="10502" max="10502" width="8.109375" style="1" customWidth="1"/>
    <col min="10503" max="10503" width="7.44140625" style="1" customWidth="1"/>
    <col min="10504" max="10504" width="8.88671875" style="1" customWidth="1"/>
    <col min="10505" max="10505" width="8.5546875" style="1" customWidth="1"/>
    <col min="10506" max="10506" width="8.109375" style="1" customWidth="1"/>
    <col min="10507" max="10507" width="9.44140625" style="1" customWidth="1"/>
    <col min="10508" max="10508" width="6.6640625" style="1" customWidth="1"/>
    <col min="10509" max="10509" width="11.44140625" style="1" customWidth="1"/>
    <col min="10510" max="10752" width="9.109375" style="1"/>
    <col min="10753" max="10753" width="61.6640625" style="1" customWidth="1"/>
    <col min="10754" max="10754" width="4.6640625" style="1" customWidth="1"/>
    <col min="10755" max="10755" width="3.88671875" style="1" customWidth="1"/>
    <col min="10756" max="10756" width="7.5546875" style="1" customWidth="1"/>
    <col min="10757" max="10757" width="9.109375" style="1"/>
    <col min="10758" max="10758" width="8.109375" style="1" customWidth="1"/>
    <col min="10759" max="10759" width="7.44140625" style="1" customWidth="1"/>
    <col min="10760" max="10760" width="8.88671875" style="1" customWidth="1"/>
    <col min="10761" max="10761" width="8.5546875" style="1" customWidth="1"/>
    <col min="10762" max="10762" width="8.109375" style="1" customWidth="1"/>
    <col min="10763" max="10763" width="9.44140625" style="1" customWidth="1"/>
    <col min="10764" max="10764" width="6.6640625" style="1" customWidth="1"/>
    <col min="10765" max="10765" width="11.44140625" style="1" customWidth="1"/>
    <col min="10766" max="11008" width="9.109375" style="1"/>
    <col min="11009" max="11009" width="61.6640625" style="1" customWidth="1"/>
    <col min="11010" max="11010" width="4.6640625" style="1" customWidth="1"/>
    <col min="11011" max="11011" width="3.88671875" style="1" customWidth="1"/>
    <col min="11012" max="11012" width="7.5546875" style="1" customWidth="1"/>
    <col min="11013" max="11013" width="9.109375" style="1"/>
    <col min="11014" max="11014" width="8.109375" style="1" customWidth="1"/>
    <col min="11015" max="11015" width="7.44140625" style="1" customWidth="1"/>
    <col min="11016" max="11016" width="8.88671875" style="1" customWidth="1"/>
    <col min="11017" max="11017" width="8.5546875" style="1" customWidth="1"/>
    <col min="11018" max="11018" width="8.109375" style="1" customWidth="1"/>
    <col min="11019" max="11019" width="9.44140625" style="1" customWidth="1"/>
    <col min="11020" max="11020" width="6.6640625" style="1" customWidth="1"/>
    <col min="11021" max="11021" width="11.44140625" style="1" customWidth="1"/>
    <col min="11022" max="11264" width="9.109375" style="1"/>
    <col min="11265" max="11265" width="61.6640625" style="1" customWidth="1"/>
    <col min="11266" max="11266" width="4.6640625" style="1" customWidth="1"/>
    <col min="11267" max="11267" width="3.88671875" style="1" customWidth="1"/>
    <col min="11268" max="11268" width="7.5546875" style="1" customWidth="1"/>
    <col min="11269" max="11269" width="9.109375" style="1"/>
    <col min="11270" max="11270" width="8.109375" style="1" customWidth="1"/>
    <col min="11271" max="11271" width="7.44140625" style="1" customWidth="1"/>
    <col min="11272" max="11272" width="8.88671875" style="1" customWidth="1"/>
    <col min="11273" max="11273" width="8.5546875" style="1" customWidth="1"/>
    <col min="11274" max="11274" width="8.109375" style="1" customWidth="1"/>
    <col min="11275" max="11275" width="9.44140625" style="1" customWidth="1"/>
    <col min="11276" max="11276" width="6.6640625" style="1" customWidth="1"/>
    <col min="11277" max="11277" width="11.44140625" style="1" customWidth="1"/>
    <col min="11278" max="11520" width="9.109375" style="1"/>
    <col min="11521" max="11521" width="61.6640625" style="1" customWidth="1"/>
    <col min="11522" max="11522" width="4.6640625" style="1" customWidth="1"/>
    <col min="11523" max="11523" width="3.88671875" style="1" customWidth="1"/>
    <col min="11524" max="11524" width="7.5546875" style="1" customWidth="1"/>
    <col min="11525" max="11525" width="9.109375" style="1"/>
    <col min="11526" max="11526" width="8.109375" style="1" customWidth="1"/>
    <col min="11527" max="11527" width="7.44140625" style="1" customWidth="1"/>
    <col min="11528" max="11528" width="8.88671875" style="1" customWidth="1"/>
    <col min="11529" max="11529" width="8.5546875" style="1" customWidth="1"/>
    <col min="11530" max="11530" width="8.109375" style="1" customWidth="1"/>
    <col min="11531" max="11531" width="9.44140625" style="1" customWidth="1"/>
    <col min="11532" max="11532" width="6.6640625" style="1" customWidth="1"/>
    <col min="11533" max="11533" width="11.44140625" style="1" customWidth="1"/>
    <col min="11534" max="11776" width="9.109375" style="1"/>
    <col min="11777" max="11777" width="61.6640625" style="1" customWidth="1"/>
    <col min="11778" max="11778" width="4.6640625" style="1" customWidth="1"/>
    <col min="11779" max="11779" width="3.88671875" style="1" customWidth="1"/>
    <col min="11780" max="11780" width="7.5546875" style="1" customWidth="1"/>
    <col min="11781" max="11781" width="9.109375" style="1"/>
    <col min="11782" max="11782" width="8.109375" style="1" customWidth="1"/>
    <col min="11783" max="11783" width="7.44140625" style="1" customWidth="1"/>
    <col min="11784" max="11784" width="8.88671875" style="1" customWidth="1"/>
    <col min="11785" max="11785" width="8.5546875" style="1" customWidth="1"/>
    <col min="11786" max="11786" width="8.109375" style="1" customWidth="1"/>
    <col min="11787" max="11787" width="9.44140625" style="1" customWidth="1"/>
    <col min="11788" max="11788" width="6.6640625" style="1" customWidth="1"/>
    <col min="11789" max="11789" width="11.44140625" style="1" customWidth="1"/>
    <col min="11790" max="12032" width="9.109375" style="1"/>
    <col min="12033" max="12033" width="61.6640625" style="1" customWidth="1"/>
    <col min="12034" max="12034" width="4.6640625" style="1" customWidth="1"/>
    <col min="12035" max="12035" width="3.88671875" style="1" customWidth="1"/>
    <col min="12036" max="12036" width="7.5546875" style="1" customWidth="1"/>
    <col min="12037" max="12037" width="9.109375" style="1"/>
    <col min="12038" max="12038" width="8.109375" style="1" customWidth="1"/>
    <col min="12039" max="12039" width="7.44140625" style="1" customWidth="1"/>
    <col min="12040" max="12040" width="8.88671875" style="1" customWidth="1"/>
    <col min="12041" max="12041" width="8.5546875" style="1" customWidth="1"/>
    <col min="12042" max="12042" width="8.109375" style="1" customWidth="1"/>
    <col min="12043" max="12043" width="9.44140625" style="1" customWidth="1"/>
    <col min="12044" max="12044" width="6.6640625" style="1" customWidth="1"/>
    <col min="12045" max="12045" width="11.44140625" style="1" customWidth="1"/>
    <col min="12046" max="12288" width="9.109375" style="1"/>
    <col min="12289" max="12289" width="61.6640625" style="1" customWidth="1"/>
    <col min="12290" max="12290" width="4.6640625" style="1" customWidth="1"/>
    <col min="12291" max="12291" width="3.88671875" style="1" customWidth="1"/>
    <col min="12292" max="12292" width="7.5546875" style="1" customWidth="1"/>
    <col min="12293" max="12293" width="9.109375" style="1"/>
    <col min="12294" max="12294" width="8.109375" style="1" customWidth="1"/>
    <col min="12295" max="12295" width="7.44140625" style="1" customWidth="1"/>
    <col min="12296" max="12296" width="8.88671875" style="1" customWidth="1"/>
    <col min="12297" max="12297" width="8.5546875" style="1" customWidth="1"/>
    <col min="12298" max="12298" width="8.109375" style="1" customWidth="1"/>
    <col min="12299" max="12299" width="9.44140625" style="1" customWidth="1"/>
    <col min="12300" max="12300" width="6.6640625" style="1" customWidth="1"/>
    <col min="12301" max="12301" width="11.44140625" style="1" customWidth="1"/>
    <col min="12302" max="12544" width="9.109375" style="1"/>
    <col min="12545" max="12545" width="61.6640625" style="1" customWidth="1"/>
    <col min="12546" max="12546" width="4.6640625" style="1" customWidth="1"/>
    <col min="12547" max="12547" width="3.88671875" style="1" customWidth="1"/>
    <col min="12548" max="12548" width="7.5546875" style="1" customWidth="1"/>
    <col min="12549" max="12549" width="9.109375" style="1"/>
    <col min="12550" max="12550" width="8.109375" style="1" customWidth="1"/>
    <col min="12551" max="12551" width="7.44140625" style="1" customWidth="1"/>
    <col min="12552" max="12552" width="8.88671875" style="1" customWidth="1"/>
    <col min="12553" max="12553" width="8.5546875" style="1" customWidth="1"/>
    <col min="12554" max="12554" width="8.109375" style="1" customWidth="1"/>
    <col min="12555" max="12555" width="9.44140625" style="1" customWidth="1"/>
    <col min="12556" max="12556" width="6.6640625" style="1" customWidth="1"/>
    <col min="12557" max="12557" width="11.44140625" style="1" customWidth="1"/>
    <col min="12558" max="12800" width="9.109375" style="1"/>
    <col min="12801" max="12801" width="61.6640625" style="1" customWidth="1"/>
    <col min="12802" max="12802" width="4.6640625" style="1" customWidth="1"/>
    <col min="12803" max="12803" width="3.88671875" style="1" customWidth="1"/>
    <col min="12804" max="12804" width="7.5546875" style="1" customWidth="1"/>
    <col min="12805" max="12805" width="9.109375" style="1"/>
    <col min="12806" max="12806" width="8.109375" style="1" customWidth="1"/>
    <col min="12807" max="12807" width="7.44140625" style="1" customWidth="1"/>
    <col min="12808" max="12808" width="8.88671875" style="1" customWidth="1"/>
    <col min="12809" max="12809" width="8.5546875" style="1" customWidth="1"/>
    <col min="12810" max="12810" width="8.109375" style="1" customWidth="1"/>
    <col min="12811" max="12811" width="9.44140625" style="1" customWidth="1"/>
    <col min="12812" max="12812" width="6.6640625" style="1" customWidth="1"/>
    <col min="12813" max="12813" width="11.44140625" style="1" customWidth="1"/>
    <col min="12814" max="13056" width="9.109375" style="1"/>
    <col min="13057" max="13057" width="61.6640625" style="1" customWidth="1"/>
    <col min="13058" max="13058" width="4.6640625" style="1" customWidth="1"/>
    <col min="13059" max="13059" width="3.88671875" style="1" customWidth="1"/>
    <col min="13060" max="13060" width="7.5546875" style="1" customWidth="1"/>
    <col min="13061" max="13061" width="9.109375" style="1"/>
    <col min="13062" max="13062" width="8.109375" style="1" customWidth="1"/>
    <col min="13063" max="13063" width="7.44140625" style="1" customWidth="1"/>
    <col min="13064" max="13064" width="8.88671875" style="1" customWidth="1"/>
    <col min="13065" max="13065" width="8.5546875" style="1" customWidth="1"/>
    <col min="13066" max="13066" width="8.109375" style="1" customWidth="1"/>
    <col min="13067" max="13067" width="9.44140625" style="1" customWidth="1"/>
    <col min="13068" max="13068" width="6.6640625" style="1" customWidth="1"/>
    <col min="13069" max="13069" width="11.44140625" style="1" customWidth="1"/>
    <col min="13070" max="13312" width="9.109375" style="1"/>
    <col min="13313" max="13313" width="61.6640625" style="1" customWidth="1"/>
    <col min="13314" max="13314" width="4.6640625" style="1" customWidth="1"/>
    <col min="13315" max="13315" width="3.88671875" style="1" customWidth="1"/>
    <col min="13316" max="13316" width="7.5546875" style="1" customWidth="1"/>
    <col min="13317" max="13317" width="9.109375" style="1"/>
    <col min="13318" max="13318" width="8.109375" style="1" customWidth="1"/>
    <col min="13319" max="13319" width="7.44140625" style="1" customWidth="1"/>
    <col min="13320" max="13320" width="8.88671875" style="1" customWidth="1"/>
    <col min="13321" max="13321" width="8.5546875" style="1" customWidth="1"/>
    <col min="13322" max="13322" width="8.109375" style="1" customWidth="1"/>
    <col min="13323" max="13323" width="9.44140625" style="1" customWidth="1"/>
    <col min="13324" max="13324" width="6.6640625" style="1" customWidth="1"/>
    <col min="13325" max="13325" width="11.44140625" style="1" customWidth="1"/>
    <col min="13326" max="13568" width="9.109375" style="1"/>
    <col min="13569" max="13569" width="61.6640625" style="1" customWidth="1"/>
    <col min="13570" max="13570" width="4.6640625" style="1" customWidth="1"/>
    <col min="13571" max="13571" width="3.88671875" style="1" customWidth="1"/>
    <col min="13572" max="13572" width="7.5546875" style="1" customWidth="1"/>
    <col min="13573" max="13573" width="9.109375" style="1"/>
    <col min="13574" max="13574" width="8.109375" style="1" customWidth="1"/>
    <col min="13575" max="13575" width="7.44140625" style="1" customWidth="1"/>
    <col min="13576" max="13576" width="8.88671875" style="1" customWidth="1"/>
    <col min="13577" max="13577" width="8.5546875" style="1" customWidth="1"/>
    <col min="13578" max="13578" width="8.109375" style="1" customWidth="1"/>
    <col min="13579" max="13579" width="9.44140625" style="1" customWidth="1"/>
    <col min="13580" max="13580" width="6.6640625" style="1" customWidth="1"/>
    <col min="13581" max="13581" width="11.44140625" style="1" customWidth="1"/>
    <col min="13582" max="13824" width="9.109375" style="1"/>
    <col min="13825" max="13825" width="61.6640625" style="1" customWidth="1"/>
    <col min="13826" max="13826" width="4.6640625" style="1" customWidth="1"/>
    <col min="13827" max="13827" width="3.88671875" style="1" customWidth="1"/>
    <col min="13828" max="13828" width="7.5546875" style="1" customWidth="1"/>
    <col min="13829" max="13829" width="9.109375" style="1"/>
    <col min="13830" max="13830" width="8.109375" style="1" customWidth="1"/>
    <col min="13831" max="13831" width="7.44140625" style="1" customWidth="1"/>
    <col min="13832" max="13832" width="8.88671875" style="1" customWidth="1"/>
    <col min="13833" max="13833" width="8.5546875" style="1" customWidth="1"/>
    <col min="13834" max="13834" width="8.109375" style="1" customWidth="1"/>
    <col min="13835" max="13835" width="9.44140625" style="1" customWidth="1"/>
    <col min="13836" max="13836" width="6.6640625" style="1" customWidth="1"/>
    <col min="13837" max="13837" width="11.44140625" style="1" customWidth="1"/>
    <col min="13838" max="14080" width="9.109375" style="1"/>
    <col min="14081" max="14081" width="61.6640625" style="1" customWidth="1"/>
    <col min="14082" max="14082" width="4.6640625" style="1" customWidth="1"/>
    <col min="14083" max="14083" width="3.88671875" style="1" customWidth="1"/>
    <col min="14084" max="14084" width="7.5546875" style="1" customWidth="1"/>
    <col min="14085" max="14085" width="9.109375" style="1"/>
    <col min="14086" max="14086" width="8.109375" style="1" customWidth="1"/>
    <col min="14087" max="14087" width="7.44140625" style="1" customWidth="1"/>
    <col min="14088" max="14088" width="8.88671875" style="1" customWidth="1"/>
    <col min="14089" max="14089" width="8.5546875" style="1" customWidth="1"/>
    <col min="14090" max="14090" width="8.109375" style="1" customWidth="1"/>
    <col min="14091" max="14091" width="9.44140625" style="1" customWidth="1"/>
    <col min="14092" max="14092" width="6.6640625" style="1" customWidth="1"/>
    <col min="14093" max="14093" width="11.44140625" style="1" customWidth="1"/>
    <col min="14094" max="14336" width="9.109375" style="1"/>
    <col min="14337" max="14337" width="61.6640625" style="1" customWidth="1"/>
    <col min="14338" max="14338" width="4.6640625" style="1" customWidth="1"/>
    <col min="14339" max="14339" width="3.88671875" style="1" customWidth="1"/>
    <col min="14340" max="14340" width="7.5546875" style="1" customWidth="1"/>
    <col min="14341" max="14341" width="9.109375" style="1"/>
    <col min="14342" max="14342" width="8.109375" style="1" customWidth="1"/>
    <col min="14343" max="14343" width="7.44140625" style="1" customWidth="1"/>
    <col min="14344" max="14344" width="8.88671875" style="1" customWidth="1"/>
    <col min="14345" max="14345" width="8.5546875" style="1" customWidth="1"/>
    <col min="14346" max="14346" width="8.109375" style="1" customWidth="1"/>
    <col min="14347" max="14347" width="9.44140625" style="1" customWidth="1"/>
    <col min="14348" max="14348" width="6.6640625" style="1" customWidth="1"/>
    <col min="14349" max="14349" width="11.44140625" style="1" customWidth="1"/>
    <col min="14350" max="14592" width="9.109375" style="1"/>
    <col min="14593" max="14593" width="61.6640625" style="1" customWidth="1"/>
    <col min="14594" max="14594" width="4.6640625" style="1" customWidth="1"/>
    <col min="14595" max="14595" width="3.88671875" style="1" customWidth="1"/>
    <col min="14596" max="14596" width="7.5546875" style="1" customWidth="1"/>
    <col min="14597" max="14597" width="9.109375" style="1"/>
    <col min="14598" max="14598" width="8.109375" style="1" customWidth="1"/>
    <col min="14599" max="14599" width="7.44140625" style="1" customWidth="1"/>
    <col min="14600" max="14600" width="8.88671875" style="1" customWidth="1"/>
    <col min="14601" max="14601" width="8.5546875" style="1" customWidth="1"/>
    <col min="14602" max="14602" width="8.109375" style="1" customWidth="1"/>
    <col min="14603" max="14603" width="9.44140625" style="1" customWidth="1"/>
    <col min="14604" max="14604" width="6.6640625" style="1" customWidth="1"/>
    <col min="14605" max="14605" width="11.44140625" style="1" customWidth="1"/>
    <col min="14606" max="14848" width="9.109375" style="1"/>
    <col min="14849" max="14849" width="61.6640625" style="1" customWidth="1"/>
    <col min="14850" max="14850" width="4.6640625" style="1" customWidth="1"/>
    <col min="14851" max="14851" width="3.88671875" style="1" customWidth="1"/>
    <col min="14852" max="14852" width="7.5546875" style="1" customWidth="1"/>
    <col min="14853" max="14853" width="9.109375" style="1"/>
    <col min="14854" max="14854" width="8.109375" style="1" customWidth="1"/>
    <col min="14855" max="14855" width="7.44140625" style="1" customWidth="1"/>
    <col min="14856" max="14856" width="8.88671875" style="1" customWidth="1"/>
    <col min="14857" max="14857" width="8.5546875" style="1" customWidth="1"/>
    <col min="14858" max="14858" width="8.109375" style="1" customWidth="1"/>
    <col min="14859" max="14859" width="9.44140625" style="1" customWidth="1"/>
    <col min="14860" max="14860" width="6.6640625" style="1" customWidth="1"/>
    <col min="14861" max="14861" width="11.44140625" style="1" customWidth="1"/>
    <col min="14862" max="15104" width="9.109375" style="1"/>
    <col min="15105" max="15105" width="61.6640625" style="1" customWidth="1"/>
    <col min="15106" max="15106" width="4.6640625" style="1" customWidth="1"/>
    <col min="15107" max="15107" width="3.88671875" style="1" customWidth="1"/>
    <col min="15108" max="15108" width="7.5546875" style="1" customWidth="1"/>
    <col min="15109" max="15109" width="9.109375" style="1"/>
    <col min="15110" max="15110" width="8.109375" style="1" customWidth="1"/>
    <col min="15111" max="15111" width="7.44140625" style="1" customWidth="1"/>
    <col min="15112" max="15112" width="8.88671875" style="1" customWidth="1"/>
    <col min="15113" max="15113" width="8.5546875" style="1" customWidth="1"/>
    <col min="15114" max="15114" width="8.109375" style="1" customWidth="1"/>
    <col min="15115" max="15115" width="9.44140625" style="1" customWidth="1"/>
    <col min="15116" max="15116" width="6.6640625" style="1" customWidth="1"/>
    <col min="15117" max="15117" width="11.44140625" style="1" customWidth="1"/>
    <col min="15118" max="15360" width="9.109375" style="1"/>
    <col min="15361" max="15361" width="61.6640625" style="1" customWidth="1"/>
    <col min="15362" max="15362" width="4.6640625" style="1" customWidth="1"/>
    <col min="15363" max="15363" width="3.88671875" style="1" customWidth="1"/>
    <col min="15364" max="15364" width="7.5546875" style="1" customWidth="1"/>
    <col min="15365" max="15365" width="9.109375" style="1"/>
    <col min="15366" max="15366" width="8.109375" style="1" customWidth="1"/>
    <col min="15367" max="15367" width="7.44140625" style="1" customWidth="1"/>
    <col min="15368" max="15368" width="8.88671875" style="1" customWidth="1"/>
    <col min="15369" max="15369" width="8.5546875" style="1" customWidth="1"/>
    <col min="15370" max="15370" width="8.109375" style="1" customWidth="1"/>
    <col min="15371" max="15371" width="9.44140625" style="1" customWidth="1"/>
    <col min="15372" max="15372" width="6.6640625" style="1" customWidth="1"/>
    <col min="15373" max="15373" width="11.44140625" style="1" customWidth="1"/>
    <col min="15374" max="15616" width="9.109375" style="1"/>
    <col min="15617" max="15617" width="61.6640625" style="1" customWidth="1"/>
    <col min="15618" max="15618" width="4.6640625" style="1" customWidth="1"/>
    <col min="15619" max="15619" width="3.88671875" style="1" customWidth="1"/>
    <col min="15620" max="15620" width="7.5546875" style="1" customWidth="1"/>
    <col min="15621" max="15621" width="9.109375" style="1"/>
    <col min="15622" max="15622" width="8.109375" style="1" customWidth="1"/>
    <col min="15623" max="15623" width="7.44140625" style="1" customWidth="1"/>
    <col min="15624" max="15624" width="8.88671875" style="1" customWidth="1"/>
    <col min="15625" max="15625" width="8.5546875" style="1" customWidth="1"/>
    <col min="15626" max="15626" width="8.109375" style="1" customWidth="1"/>
    <col min="15627" max="15627" width="9.44140625" style="1" customWidth="1"/>
    <col min="15628" max="15628" width="6.6640625" style="1" customWidth="1"/>
    <col min="15629" max="15629" width="11.44140625" style="1" customWidth="1"/>
    <col min="15630" max="15872" width="9.109375" style="1"/>
    <col min="15873" max="15873" width="61.6640625" style="1" customWidth="1"/>
    <col min="15874" max="15874" width="4.6640625" style="1" customWidth="1"/>
    <col min="15875" max="15875" width="3.88671875" style="1" customWidth="1"/>
    <col min="15876" max="15876" width="7.5546875" style="1" customWidth="1"/>
    <col min="15877" max="15877" width="9.109375" style="1"/>
    <col min="15878" max="15878" width="8.109375" style="1" customWidth="1"/>
    <col min="15879" max="15879" width="7.44140625" style="1" customWidth="1"/>
    <col min="15880" max="15880" width="8.88671875" style="1" customWidth="1"/>
    <col min="15881" max="15881" width="8.5546875" style="1" customWidth="1"/>
    <col min="15882" max="15882" width="8.109375" style="1" customWidth="1"/>
    <col min="15883" max="15883" width="9.44140625" style="1" customWidth="1"/>
    <col min="15884" max="15884" width="6.6640625" style="1" customWidth="1"/>
    <col min="15885" max="15885" width="11.44140625" style="1" customWidth="1"/>
    <col min="15886" max="16128" width="9.109375" style="1"/>
    <col min="16129" max="16129" width="61.6640625" style="1" customWidth="1"/>
    <col min="16130" max="16130" width="4.6640625" style="1" customWidth="1"/>
    <col min="16131" max="16131" width="3.88671875" style="1" customWidth="1"/>
    <col min="16132" max="16132" width="7.5546875" style="1" customWidth="1"/>
    <col min="16133" max="16133" width="9.109375" style="1"/>
    <col min="16134" max="16134" width="8.109375" style="1" customWidth="1"/>
    <col min="16135" max="16135" width="7.44140625" style="1" customWidth="1"/>
    <col min="16136" max="16136" width="8.88671875" style="1" customWidth="1"/>
    <col min="16137" max="16137" width="8.5546875" style="1" customWidth="1"/>
    <col min="16138" max="16138" width="8.109375" style="1" customWidth="1"/>
    <col min="16139" max="16139" width="9.44140625" style="1" customWidth="1"/>
    <col min="16140" max="16140" width="6.6640625" style="1" customWidth="1"/>
    <col min="16141" max="16141" width="11.44140625" style="1" customWidth="1"/>
    <col min="16142" max="16384" width="9.109375" style="1"/>
  </cols>
  <sheetData>
    <row r="1" spans="1:13" ht="15" customHeight="1" x14ac:dyDescent="0.25">
      <c r="J1" s="95" t="s">
        <v>262</v>
      </c>
      <c r="K1" s="95"/>
      <c r="L1" s="95"/>
      <c r="M1" s="95"/>
    </row>
    <row r="2" spans="1:13" ht="30.75" customHeight="1" x14ac:dyDescent="0.25">
      <c r="J2" s="95"/>
      <c r="K2" s="95"/>
      <c r="L2" s="95"/>
      <c r="M2" s="95"/>
    </row>
    <row r="3" spans="1:13" ht="0.75" customHeight="1" x14ac:dyDescent="0.25">
      <c r="J3" s="95"/>
      <c r="K3" s="95"/>
      <c r="L3" s="95"/>
      <c r="M3" s="95"/>
    </row>
    <row r="4" spans="1:13" x14ac:dyDescent="0.25">
      <c r="A4" s="5" t="s">
        <v>118</v>
      </c>
      <c r="B4" s="5"/>
      <c r="C4" s="5"/>
      <c r="D4" s="5"/>
      <c r="E4" s="5"/>
      <c r="F4" s="5"/>
      <c r="G4" s="5"/>
      <c r="H4" s="5"/>
      <c r="I4" s="5"/>
      <c r="J4" s="5"/>
      <c r="K4" s="5"/>
      <c r="L4" s="5"/>
      <c r="M4" s="5"/>
    </row>
    <row r="5" spans="1:13" x14ac:dyDescent="0.25">
      <c r="A5" s="96" t="str">
        <f>IF([1]ЗАПОЛНИТЬ!$F$7=1,CONCATENATE([1]шапки!A6),CONCATENATE([1]шапки!A6,[1]шапки!C6))</f>
        <v>про заборгованість за бюджетними коштами (форма</v>
      </c>
      <c r="B5" s="96"/>
      <c r="C5" s="96"/>
      <c r="D5" s="96"/>
      <c r="E5" s="96"/>
      <c r="F5" s="96"/>
      <c r="G5" s="96"/>
      <c r="H5" s="97" t="str">
        <f>IF([1]ЗАПОЛНИТЬ!$F$7=1,[1]шапки!C6,[1]шапки!D6)</f>
        <v xml:space="preserve">   № 7д, </v>
      </c>
      <c r="I5" s="99" t="str">
        <f>IF([1]ЗАПОЛНИТЬ!$F$7=1,[1]шапки!D6,"")</f>
        <v xml:space="preserve">   №7м)</v>
      </c>
      <c r="L5" s="99"/>
      <c r="M5" s="99"/>
    </row>
    <row r="6" spans="1:13" x14ac:dyDescent="0.25">
      <c r="A6" s="5" t="str">
        <f>CONCATENATE("на ",[1]ЗАПОЛНИТЬ!$B$18," ",[1]ЗАПОЛНИТЬ!$C$18)</f>
        <v>на 1 квітня 2016 р.</v>
      </c>
      <c r="B6" s="5"/>
      <c r="C6" s="5"/>
      <c r="D6" s="5"/>
      <c r="E6" s="5"/>
      <c r="F6" s="5"/>
      <c r="G6" s="5"/>
      <c r="H6" s="5"/>
      <c r="I6" s="5"/>
      <c r="J6" s="5"/>
      <c r="K6" s="5"/>
      <c r="L6" s="5"/>
      <c r="M6" s="5"/>
    </row>
    <row r="7" spans="1:13" s="21" customFormat="1" ht="10.199999999999999" hidden="1" x14ac:dyDescent="0.2"/>
    <row r="8" spans="1:13" s="21" customFormat="1" ht="7.5" customHeight="1" x14ac:dyDescent="0.2">
      <c r="M8" s="338" t="s">
        <v>2</v>
      </c>
    </row>
    <row r="9" spans="1:13" s="21" customFormat="1" ht="21.75" customHeight="1" x14ac:dyDescent="0.25">
      <c r="A9" s="196" t="s">
        <v>3</v>
      </c>
      <c r="B9" s="104" t="str">
        <f>[1]ЗАПОЛНИТЬ!B3</f>
        <v>Відділ освіти Амур - Нижньодніпровської районної у місті ради</v>
      </c>
      <c r="C9" s="104"/>
      <c r="D9" s="104"/>
      <c r="E9" s="104"/>
      <c r="F9" s="104"/>
      <c r="G9" s="104"/>
      <c r="H9" s="104"/>
      <c r="I9" s="104"/>
      <c r="J9" s="104"/>
      <c r="K9" s="198" t="str">
        <f>[1]ЗАПОЛНИТЬ!A13</f>
        <v>за ЄДРПОУ</v>
      </c>
      <c r="M9" s="339" t="str">
        <f>[1]ЗАПОЛНИТЬ!B13</f>
        <v>37969169</v>
      </c>
    </row>
    <row r="10" spans="1:13" s="21" customFormat="1" ht="11.25" customHeight="1" x14ac:dyDescent="0.25">
      <c r="A10" s="107" t="s">
        <v>5</v>
      </c>
      <c r="B10" s="108" t="str">
        <f>[1]ЗАПОЛНИТЬ!B5</f>
        <v>49023,м. Дніпропетровськ, пр.Мануйлівський,31</v>
      </c>
      <c r="C10" s="108"/>
      <c r="D10" s="108"/>
      <c r="E10" s="108"/>
      <c r="F10" s="108"/>
      <c r="G10" s="108"/>
      <c r="H10" s="108"/>
      <c r="I10" s="108"/>
      <c r="J10" s="108"/>
      <c r="K10" s="198" t="str">
        <f>[1]ЗАПОЛНИТЬ!A14</f>
        <v>за КОАТУУ</v>
      </c>
      <c r="M10" s="339">
        <f>[1]ЗАПОЛНИТЬ!B14</f>
        <v>1210136300</v>
      </c>
    </row>
    <row r="11" spans="1:13" s="21" customFormat="1" ht="11.25" customHeight="1" x14ac:dyDescent="0.25">
      <c r="A11" s="107" t="str">
        <f>[1]Ф.4.3.1.КВК2!A11</f>
        <v>Організаційно-правова форма господарювання</v>
      </c>
      <c r="B11" s="340" t="str">
        <f>[1]ЗАПОЛНИТЬ!D15</f>
        <v>Орган місцевого самоврядування</v>
      </c>
      <c r="C11" s="340"/>
      <c r="D11" s="340"/>
      <c r="E11" s="340"/>
      <c r="F11" s="340"/>
      <c r="G11" s="340"/>
      <c r="H11" s="340"/>
      <c r="I11" s="340"/>
      <c r="J11" s="340"/>
      <c r="K11" s="198" t="str">
        <f>[1]ЗАПОЛНИТЬ!A15</f>
        <v>за КОПФГ</v>
      </c>
      <c r="L11" s="341"/>
      <c r="M11" s="339">
        <f>[1]ЗАПОЛНИТЬ!B15</f>
        <v>420</v>
      </c>
    </row>
    <row r="12" spans="1:13" s="21" customFormat="1" ht="11.25" customHeight="1" x14ac:dyDescent="0.2">
      <c r="A12" s="242" t="s">
        <v>119</v>
      </c>
      <c r="B12" s="242"/>
      <c r="C12" s="242"/>
      <c r="D12" s="242"/>
      <c r="E12" s="201" t="str">
        <f>[1]ЗАПОЛНИТЬ!H9</f>
        <v>-</v>
      </c>
      <c r="F12" s="342" t="str">
        <f>IF(E12&gt;0,VLOOKUP(E12,'[1]ДовидникКВК(ГОС)'!A$1:B$65536,2,FALSE),"")</f>
        <v>-</v>
      </c>
      <c r="G12" s="342"/>
      <c r="H12" s="342"/>
      <c r="I12" s="342"/>
      <c r="J12" s="342"/>
      <c r="K12" s="342"/>
      <c r="L12" s="342"/>
    </row>
    <row r="13" spans="1:13" s="21" customFormat="1" ht="21.75" customHeight="1" x14ac:dyDescent="0.25">
      <c r="A13" s="110" t="s">
        <v>120</v>
      </c>
      <c r="B13" s="110"/>
      <c r="C13" s="110"/>
      <c r="D13" s="110"/>
      <c r="E13" s="343"/>
      <c r="F13" s="234" t="str">
        <f>IF(E13&gt;0,VLOOKUP(E13,[1]ДовидникКПК!B$1:C$65536,2,FALSE),"")</f>
        <v/>
      </c>
      <c r="G13" s="234"/>
      <c r="H13" s="234"/>
      <c r="I13" s="234"/>
      <c r="J13" s="234"/>
      <c r="K13" s="234"/>
      <c r="L13" s="234"/>
      <c r="M13" s="344"/>
    </row>
    <row r="14" spans="1:13" s="21" customFormat="1" ht="10.8" x14ac:dyDescent="0.25">
      <c r="A14" s="110" t="s">
        <v>8</v>
      </c>
      <c r="B14" s="110"/>
      <c r="C14" s="110"/>
      <c r="D14" s="110"/>
      <c r="E14" s="117" t="str">
        <f>[1]ЗАПОЛНИТЬ!H10</f>
        <v>10</v>
      </c>
      <c r="F14" s="202" t="str">
        <f>[1]ЗАПОЛНИТЬ!I10</f>
        <v>Орган з питань освіти і науки</v>
      </c>
      <c r="G14" s="202"/>
      <c r="H14" s="202"/>
      <c r="I14" s="202"/>
      <c r="J14" s="202"/>
      <c r="K14" s="202"/>
      <c r="L14" s="202"/>
      <c r="M14" s="345"/>
    </row>
    <row r="15" spans="1:13" s="21" customFormat="1" ht="43.5" customHeight="1" x14ac:dyDescent="0.25">
      <c r="A15" s="110" t="s">
        <v>121</v>
      </c>
      <c r="B15" s="110"/>
      <c r="C15" s="110"/>
      <c r="D15" s="110"/>
      <c r="E15" s="172" t="s">
        <v>260</v>
      </c>
      <c r="F15" s="202" t="str">
        <f>IF(E15&gt;0,VLOOKUP(E15,[1]ДовидникКФК!A$1:B$65536,2,FALSE),"")</f>
        <v>Фінансування енергозберігаючих заходів</v>
      </c>
      <c r="G15" s="202"/>
      <c r="H15" s="202"/>
      <c r="I15" s="202"/>
      <c r="J15" s="202"/>
      <c r="K15" s="202"/>
      <c r="L15" s="202"/>
      <c r="M15" s="345"/>
    </row>
    <row r="16" spans="1:13" s="21" customFormat="1" ht="10.199999999999999" x14ac:dyDescent="0.2">
      <c r="A16" s="121" t="s">
        <v>263</v>
      </c>
    </row>
    <row r="17" spans="1:14" s="21" customFormat="1" ht="10.199999999999999" x14ac:dyDescent="0.2">
      <c r="A17" s="122" t="s">
        <v>10</v>
      </c>
    </row>
    <row r="18" spans="1:14" s="21" customFormat="1" ht="19.5" customHeight="1" thickBot="1" x14ac:dyDescent="0.25">
      <c r="A18" s="346" t="s">
        <v>264</v>
      </c>
      <c r="B18" s="346"/>
      <c r="C18" s="346"/>
      <c r="D18" s="346"/>
      <c r="E18" s="346"/>
      <c r="F18" s="346"/>
      <c r="G18" s="346"/>
      <c r="H18" s="346"/>
      <c r="I18" s="346"/>
      <c r="J18" s="346"/>
      <c r="K18" s="346"/>
      <c r="L18" s="346"/>
    </row>
    <row r="19" spans="1:14" s="21" customFormat="1" ht="11.25" customHeight="1" thickTop="1" thickBot="1" x14ac:dyDescent="0.25">
      <c r="A19" s="29" t="s">
        <v>124</v>
      </c>
      <c r="B19" s="29" t="s">
        <v>125</v>
      </c>
      <c r="C19" s="29" t="s">
        <v>13</v>
      </c>
      <c r="D19" s="29" t="s">
        <v>30</v>
      </c>
      <c r="E19" s="29"/>
      <c r="F19" s="29"/>
      <c r="G19" s="29"/>
      <c r="H19" s="29" t="s">
        <v>82</v>
      </c>
      <c r="I19" s="29"/>
      <c r="J19" s="29"/>
      <c r="K19" s="29"/>
      <c r="L19" s="29"/>
      <c r="M19" s="29" t="s">
        <v>265</v>
      </c>
      <c r="N19" s="347"/>
    </row>
    <row r="20" spans="1:14" s="21" customFormat="1" ht="21.75" customHeight="1" thickTop="1" thickBot="1" x14ac:dyDescent="0.25">
      <c r="A20" s="29"/>
      <c r="B20" s="29"/>
      <c r="C20" s="29"/>
      <c r="D20" s="29" t="s">
        <v>266</v>
      </c>
      <c r="E20" s="29" t="s">
        <v>267</v>
      </c>
      <c r="F20" s="29"/>
      <c r="G20" s="29" t="s">
        <v>268</v>
      </c>
      <c r="H20" s="29" t="s">
        <v>269</v>
      </c>
      <c r="I20" s="29" t="s">
        <v>267</v>
      </c>
      <c r="J20" s="29"/>
      <c r="K20" s="29"/>
      <c r="L20" s="29" t="s">
        <v>268</v>
      </c>
      <c r="M20" s="29"/>
      <c r="N20" s="347"/>
    </row>
    <row r="21" spans="1:14" s="21" customFormat="1" ht="10.5" customHeight="1" thickTop="1" thickBot="1" x14ac:dyDescent="0.25">
      <c r="A21" s="29"/>
      <c r="B21" s="29"/>
      <c r="C21" s="29"/>
      <c r="D21" s="29"/>
      <c r="E21" s="29" t="s">
        <v>135</v>
      </c>
      <c r="F21" s="29" t="s">
        <v>270</v>
      </c>
      <c r="G21" s="29"/>
      <c r="H21" s="29"/>
      <c r="I21" s="29" t="s">
        <v>135</v>
      </c>
      <c r="J21" s="323" t="s">
        <v>271</v>
      </c>
      <c r="K21" s="323"/>
      <c r="L21" s="29"/>
      <c r="M21" s="29"/>
      <c r="N21" s="347"/>
    </row>
    <row r="22" spans="1:14" s="21" customFormat="1" ht="12" customHeight="1" thickTop="1" thickBot="1" x14ac:dyDescent="0.25">
      <c r="A22" s="29"/>
      <c r="B22" s="29"/>
      <c r="C22" s="29"/>
      <c r="D22" s="29"/>
      <c r="E22" s="29"/>
      <c r="F22" s="29"/>
      <c r="G22" s="29"/>
      <c r="H22" s="29"/>
      <c r="I22" s="29"/>
      <c r="J22" s="29" t="s">
        <v>272</v>
      </c>
      <c r="K22" s="29" t="s">
        <v>273</v>
      </c>
      <c r="L22" s="29"/>
      <c r="M22" s="29"/>
      <c r="N22" s="347"/>
    </row>
    <row r="23" spans="1:14" s="21" customFormat="1" ht="12" customHeight="1" thickTop="1" thickBot="1" x14ac:dyDescent="0.25">
      <c r="A23" s="29"/>
      <c r="B23" s="29"/>
      <c r="C23" s="29"/>
      <c r="D23" s="29"/>
      <c r="E23" s="29"/>
      <c r="F23" s="29"/>
      <c r="G23" s="29"/>
      <c r="H23" s="29"/>
      <c r="I23" s="29"/>
      <c r="J23" s="29"/>
      <c r="K23" s="29"/>
      <c r="L23" s="29"/>
      <c r="M23" s="29"/>
      <c r="N23" s="347"/>
    </row>
    <row r="24" spans="1:14" s="21" customFormat="1" ht="9.75" customHeight="1" thickTop="1" thickBot="1" x14ac:dyDescent="0.25">
      <c r="A24" s="29"/>
      <c r="B24" s="29"/>
      <c r="C24" s="29"/>
      <c r="D24" s="29"/>
      <c r="E24" s="29"/>
      <c r="F24" s="29"/>
      <c r="G24" s="29"/>
      <c r="H24" s="29"/>
      <c r="I24" s="29"/>
      <c r="J24" s="29"/>
      <c r="K24" s="29"/>
      <c r="L24" s="29"/>
      <c r="M24" s="29"/>
      <c r="N24" s="347"/>
    </row>
    <row r="25" spans="1:14" s="21" customFormat="1" ht="11.4" thickTop="1" thickBot="1" x14ac:dyDescent="0.25">
      <c r="A25" s="78">
        <v>1</v>
      </c>
      <c r="B25" s="78">
        <v>2</v>
      </c>
      <c r="C25" s="78">
        <v>3</v>
      </c>
      <c r="D25" s="78">
        <v>4</v>
      </c>
      <c r="E25" s="78">
        <v>5</v>
      </c>
      <c r="F25" s="78">
        <v>6</v>
      </c>
      <c r="G25" s="78">
        <v>7</v>
      </c>
      <c r="H25" s="78">
        <v>8</v>
      </c>
      <c r="I25" s="78">
        <v>9</v>
      </c>
      <c r="J25" s="78">
        <v>10</v>
      </c>
      <c r="K25" s="78">
        <v>11</v>
      </c>
      <c r="L25" s="78">
        <v>12</v>
      </c>
      <c r="M25" s="78">
        <v>13</v>
      </c>
      <c r="N25" s="347"/>
    </row>
    <row r="26" spans="1:14" s="21" customFormat="1" ht="12.6" thickTop="1" thickBot="1" x14ac:dyDescent="0.25">
      <c r="A26" s="68" t="s">
        <v>274</v>
      </c>
      <c r="B26" s="68" t="s">
        <v>144</v>
      </c>
      <c r="C26" s="324" t="s">
        <v>145</v>
      </c>
      <c r="D26" s="348">
        <v>0</v>
      </c>
      <c r="E26" s="348">
        <v>0</v>
      </c>
      <c r="F26" s="81">
        <v>0</v>
      </c>
      <c r="G26" s="81">
        <v>0</v>
      </c>
      <c r="H26" s="348">
        <v>0</v>
      </c>
      <c r="I26" s="348">
        <v>0</v>
      </c>
      <c r="J26" s="81">
        <v>0</v>
      </c>
      <c r="K26" s="326" t="s">
        <v>144</v>
      </c>
      <c r="L26" s="81">
        <v>0</v>
      </c>
      <c r="M26" s="327" t="s">
        <v>144</v>
      </c>
      <c r="N26" s="347"/>
    </row>
    <row r="27" spans="1:14" s="21" customFormat="1" ht="14.4" thickTop="1" thickBot="1" x14ac:dyDescent="0.25">
      <c r="A27" s="31" t="s">
        <v>275</v>
      </c>
      <c r="B27" s="31" t="s">
        <v>144</v>
      </c>
      <c r="C27" s="324" t="s">
        <v>147</v>
      </c>
      <c r="D27" s="325">
        <f>D28+D63</f>
        <v>0</v>
      </c>
      <c r="E27" s="325">
        <f t="shared" ref="E27:L27" si="0">E28+E63</f>
        <v>0</v>
      </c>
      <c r="F27" s="325">
        <f t="shared" si="0"/>
        <v>0</v>
      </c>
      <c r="G27" s="325">
        <f t="shared" si="0"/>
        <v>0</v>
      </c>
      <c r="H27" s="325">
        <f t="shared" si="0"/>
        <v>0</v>
      </c>
      <c r="I27" s="325">
        <f t="shared" si="0"/>
        <v>0</v>
      </c>
      <c r="J27" s="325">
        <f t="shared" si="0"/>
        <v>0</v>
      </c>
      <c r="K27" s="325">
        <f t="shared" si="0"/>
        <v>0</v>
      </c>
      <c r="L27" s="325">
        <f t="shared" si="0"/>
        <v>0</v>
      </c>
      <c r="M27" s="325">
        <f>M28+M63</f>
        <v>0</v>
      </c>
      <c r="N27" s="347"/>
    </row>
    <row r="28" spans="1:14" s="21" customFormat="1" ht="21.6" thickTop="1" thickBot="1" x14ac:dyDescent="0.25">
      <c r="A28" s="64" t="s">
        <v>276</v>
      </c>
      <c r="B28" s="68">
        <v>2000</v>
      </c>
      <c r="C28" s="128" t="s">
        <v>149</v>
      </c>
      <c r="D28" s="325">
        <f>D29+D34+D51+D54+D58+D62</f>
        <v>0</v>
      </c>
      <c r="E28" s="325">
        <f t="shared" ref="E28:M28" si="1">E29+E34+E51+E54+E58+E62</f>
        <v>0</v>
      </c>
      <c r="F28" s="325">
        <f t="shared" si="1"/>
        <v>0</v>
      </c>
      <c r="G28" s="325">
        <f t="shared" si="1"/>
        <v>0</v>
      </c>
      <c r="H28" s="325">
        <f t="shared" si="1"/>
        <v>0</v>
      </c>
      <c r="I28" s="325">
        <f t="shared" si="1"/>
        <v>0</v>
      </c>
      <c r="J28" s="325">
        <f t="shared" si="1"/>
        <v>0</v>
      </c>
      <c r="K28" s="325">
        <f t="shared" si="1"/>
        <v>0</v>
      </c>
      <c r="L28" s="325">
        <f t="shared" si="1"/>
        <v>0</v>
      </c>
      <c r="M28" s="325">
        <f t="shared" si="1"/>
        <v>0</v>
      </c>
      <c r="N28" s="349"/>
    </row>
    <row r="29" spans="1:14" s="21" customFormat="1" ht="11.4" thickTop="1" thickBot="1" x14ac:dyDescent="0.25">
      <c r="A29" s="138" t="s">
        <v>161</v>
      </c>
      <c r="B29" s="64">
        <v>2100</v>
      </c>
      <c r="C29" s="128" t="s">
        <v>151</v>
      </c>
      <c r="D29" s="325">
        <f>D30+D33</f>
        <v>0</v>
      </c>
      <c r="E29" s="325">
        <f t="shared" ref="E29:M29" si="2">E30+E33</f>
        <v>0</v>
      </c>
      <c r="F29" s="325">
        <f t="shared" si="2"/>
        <v>0</v>
      </c>
      <c r="G29" s="325">
        <f t="shared" si="2"/>
        <v>0</v>
      </c>
      <c r="H29" s="325">
        <f t="shared" si="2"/>
        <v>0</v>
      </c>
      <c r="I29" s="325">
        <f t="shared" si="2"/>
        <v>0</v>
      </c>
      <c r="J29" s="325">
        <f t="shared" si="2"/>
        <v>0</v>
      </c>
      <c r="K29" s="325">
        <f t="shared" si="2"/>
        <v>0</v>
      </c>
      <c r="L29" s="325">
        <f t="shared" si="2"/>
        <v>0</v>
      </c>
      <c r="M29" s="325">
        <f t="shared" si="2"/>
        <v>0</v>
      </c>
      <c r="N29" s="347"/>
    </row>
    <row r="30" spans="1:14" s="21" customFormat="1" ht="11.4" thickTop="1" thickBot="1" x14ac:dyDescent="0.25">
      <c r="A30" s="134" t="s">
        <v>163</v>
      </c>
      <c r="B30" s="135">
        <v>2110</v>
      </c>
      <c r="C30" s="216" t="s">
        <v>153</v>
      </c>
      <c r="D30" s="350">
        <f>SUM(D31:D32)</f>
        <v>0</v>
      </c>
      <c r="E30" s="350">
        <f t="shared" ref="E30:L30" si="3">SUM(E31:E32)</f>
        <v>0</v>
      </c>
      <c r="F30" s="350">
        <f t="shared" si="3"/>
        <v>0</v>
      </c>
      <c r="G30" s="350">
        <f t="shared" si="3"/>
        <v>0</v>
      </c>
      <c r="H30" s="350">
        <f t="shared" si="3"/>
        <v>0</v>
      </c>
      <c r="I30" s="350">
        <f t="shared" si="3"/>
        <v>0</v>
      </c>
      <c r="J30" s="350">
        <f t="shared" si="3"/>
        <v>0</v>
      </c>
      <c r="K30" s="350">
        <f t="shared" si="3"/>
        <v>0</v>
      </c>
      <c r="L30" s="350">
        <f t="shared" si="3"/>
        <v>0</v>
      </c>
      <c r="M30" s="350">
        <f>SUM(M31:M32)</f>
        <v>0</v>
      </c>
      <c r="N30" s="347"/>
    </row>
    <row r="31" spans="1:14" s="21" customFormat="1" ht="11.4" thickTop="1" thickBot="1" x14ac:dyDescent="0.25">
      <c r="A31" s="136" t="s">
        <v>164</v>
      </c>
      <c r="B31" s="125">
        <v>2111</v>
      </c>
      <c r="C31" s="248" t="s">
        <v>155</v>
      </c>
      <c r="D31" s="81">
        <v>0</v>
      </c>
      <c r="E31" s="81">
        <v>0</v>
      </c>
      <c r="F31" s="81">
        <v>0</v>
      </c>
      <c r="G31" s="81">
        <v>0</v>
      </c>
      <c r="H31" s="81">
        <v>0</v>
      </c>
      <c r="I31" s="325">
        <f>SUM(J31:K31)</f>
        <v>0</v>
      </c>
      <c r="J31" s="81">
        <v>0</v>
      </c>
      <c r="K31" s="81">
        <v>0</v>
      </c>
      <c r="L31" s="81">
        <v>0</v>
      </c>
      <c r="M31" s="82">
        <f>I31</f>
        <v>0</v>
      </c>
      <c r="N31" s="347"/>
    </row>
    <row r="32" spans="1:14" s="21" customFormat="1" ht="11.4" thickTop="1" thickBot="1" x14ac:dyDescent="0.25">
      <c r="A32" s="136" t="s">
        <v>165</v>
      </c>
      <c r="B32" s="125">
        <v>2112</v>
      </c>
      <c r="C32" s="248" t="s">
        <v>157</v>
      </c>
      <c r="D32" s="81">
        <v>0</v>
      </c>
      <c r="E32" s="81">
        <v>0</v>
      </c>
      <c r="F32" s="81">
        <v>0</v>
      </c>
      <c r="G32" s="81">
        <v>0</v>
      </c>
      <c r="H32" s="81">
        <v>0</v>
      </c>
      <c r="I32" s="325">
        <f>SUM(J32:K32)</f>
        <v>0</v>
      </c>
      <c r="J32" s="81">
        <v>0</v>
      </c>
      <c r="K32" s="81">
        <v>0</v>
      </c>
      <c r="L32" s="81">
        <v>0</v>
      </c>
      <c r="M32" s="82">
        <f>I32</f>
        <v>0</v>
      </c>
      <c r="N32" s="347"/>
    </row>
    <row r="33" spans="1:14" s="21" customFormat="1" ht="12" thickTop="1" thickBot="1" x14ac:dyDescent="0.3">
      <c r="A33" s="137" t="s">
        <v>277</v>
      </c>
      <c r="B33" s="135">
        <v>2120</v>
      </c>
      <c r="C33" s="216" t="s">
        <v>160</v>
      </c>
      <c r="D33" s="351">
        <v>0</v>
      </c>
      <c r="E33" s="351">
        <v>0</v>
      </c>
      <c r="F33" s="351">
        <v>0</v>
      </c>
      <c r="G33" s="351">
        <v>0</v>
      </c>
      <c r="H33" s="351">
        <v>0</v>
      </c>
      <c r="I33" s="352">
        <f>SUM(J33:K33)</f>
        <v>0</v>
      </c>
      <c r="J33" s="351">
        <v>0</v>
      </c>
      <c r="K33" s="351">
        <v>0</v>
      </c>
      <c r="L33" s="351">
        <v>0</v>
      </c>
      <c r="M33" s="350">
        <f>I33</f>
        <v>0</v>
      </c>
      <c r="N33" s="347"/>
    </row>
    <row r="34" spans="1:14" s="21" customFormat="1" ht="12" thickTop="1" thickBot="1" x14ac:dyDescent="0.3">
      <c r="A34" s="138" t="s">
        <v>167</v>
      </c>
      <c r="B34" s="64">
        <v>2200</v>
      </c>
      <c r="C34" s="128" t="s">
        <v>162</v>
      </c>
      <c r="D34" s="352">
        <f>SUM(D35:D41)+D48</f>
        <v>0</v>
      </c>
      <c r="E34" s="352">
        <f t="shared" ref="E34:M34" si="4">SUM(E35:E41)+E48</f>
        <v>0</v>
      </c>
      <c r="F34" s="352">
        <f t="shared" si="4"/>
        <v>0</v>
      </c>
      <c r="G34" s="352">
        <f t="shared" si="4"/>
        <v>0</v>
      </c>
      <c r="H34" s="352">
        <f t="shared" si="4"/>
        <v>0</v>
      </c>
      <c r="I34" s="352">
        <f t="shared" si="4"/>
        <v>0</v>
      </c>
      <c r="J34" s="352">
        <f t="shared" si="4"/>
        <v>0</v>
      </c>
      <c r="K34" s="352">
        <f t="shared" si="4"/>
        <v>0</v>
      </c>
      <c r="L34" s="352">
        <f t="shared" si="4"/>
        <v>0</v>
      </c>
      <c r="M34" s="352">
        <f t="shared" si="4"/>
        <v>0</v>
      </c>
      <c r="N34" s="349"/>
    </row>
    <row r="35" spans="1:14" s="21" customFormat="1" ht="12" thickTop="1" thickBot="1" x14ac:dyDescent="0.3">
      <c r="A35" s="134" t="s">
        <v>168</v>
      </c>
      <c r="B35" s="135">
        <v>2210</v>
      </c>
      <c r="C35" s="135">
        <v>100</v>
      </c>
      <c r="D35" s="351">
        <v>0</v>
      </c>
      <c r="E35" s="351">
        <v>0</v>
      </c>
      <c r="F35" s="351">
        <v>0</v>
      </c>
      <c r="G35" s="351">
        <v>0</v>
      </c>
      <c r="H35" s="351">
        <v>0</v>
      </c>
      <c r="I35" s="352">
        <f t="shared" ref="I35:I40" si="5">SUM(J35:K35)</f>
        <v>0</v>
      </c>
      <c r="J35" s="351">
        <v>0</v>
      </c>
      <c r="K35" s="351">
        <v>0</v>
      </c>
      <c r="L35" s="351">
        <v>0</v>
      </c>
      <c r="M35" s="350">
        <f t="shared" ref="M35:M40" si="6">I35</f>
        <v>0</v>
      </c>
      <c r="N35" s="347"/>
    </row>
    <row r="36" spans="1:14" s="21" customFormat="1" ht="12" thickTop="1" thickBot="1" x14ac:dyDescent="0.3">
      <c r="A36" s="134" t="s">
        <v>169</v>
      </c>
      <c r="B36" s="135">
        <v>2220</v>
      </c>
      <c r="C36" s="135">
        <v>110</v>
      </c>
      <c r="D36" s="351">
        <v>0</v>
      </c>
      <c r="E36" s="351">
        <v>0</v>
      </c>
      <c r="F36" s="351">
        <v>0</v>
      </c>
      <c r="G36" s="351">
        <v>0</v>
      </c>
      <c r="H36" s="351">
        <v>0</v>
      </c>
      <c r="I36" s="352">
        <f t="shared" si="5"/>
        <v>0</v>
      </c>
      <c r="J36" s="351">
        <v>0</v>
      </c>
      <c r="K36" s="351">
        <v>0</v>
      </c>
      <c r="L36" s="351">
        <v>0</v>
      </c>
      <c r="M36" s="350">
        <f t="shared" si="6"/>
        <v>0</v>
      </c>
      <c r="N36" s="347"/>
    </row>
    <row r="37" spans="1:14" s="21" customFormat="1" ht="12" thickTop="1" thickBot="1" x14ac:dyDescent="0.3">
      <c r="A37" s="134" t="s">
        <v>170</v>
      </c>
      <c r="B37" s="135">
        <v>2230</v>
      </c>
      <c r="C37" s="135">
        <v>120</v>
      </c>
      <c r="D37" s="351">
        <v>0</v>
      </c>
      <c r="E37" s="351">
        <v>0</v>
      </c>
      <c r="F37" s="351">
        <v>0</v>
      </c>
      <c r="G37" s="351">
        <v>0</v>
      </c>
      <c r="H37" s="351">
        <v>0</v>
      </c>
      <c r="I37" s="352">
        <f t="shared" si="5"/>
        <v>0</v>
      </c>
      <c r="J37" s="351">
        <v>0</v>
      </c>
      <c r="K37" s="351">
        <v>0</v>
      </c>
      <c r="L37" s="351">
        <v>0</v>
      </c>
      <c r="M37" s="350">
        <f t="shared" si="6"/>
        <v>0</v>
      </c>
      <c r="N37" s="347"/>
    </row>
    <row r="38" spans="1:14" s="21" customFormat="1" ht="12" thickTop="1" thickBot="1" x14ac:dyDescent="0.3">
      <c r="A38" s="134" t="s">
        <v>171</v>
      </c>
      <c r="B38" s="135">
        <v>2240</v>
      </c>
      <c r="C38" s="135">
        <v>130</v>
      </c>
      <c r="D38" s="351">
        <v>0</v>
      </c>
      <c r="E38" s="351">
        <v>0</v>
      </c>
      <c r="F38" s="351">
        <v>0</v>
      </c>
      <c r="G38" s="351">
        <v>0</v>
      </c>
      <c r="H38" s="351">
        <v>0</v>
      </c>
      <c r="I38" s="352">
        <f t="shared" si="5"/>
        <v>0</v>
      </c>
      <c r="J38" s="351">
        <v>0</v>
      </c>
      <c r="K38" s="351">
        <v>0</v>
      </c>
      <c r="L38" s="351">
        <v>0</v>
      </c>
      <c r="M38" s="350">
        <f t="shared" si="6"/>
        <v>0</v>
      </c>
      <c r="N38" s="347"/>
    </row>
    <row r="39" spans="1:14" s="21" customFormat="1" ht="12.75" customHeight="1" thickTop="1" thickBot="1" x14ac:dyDescent="0.3">
      <c r="A39" s="134" t="s">
        <v>172</v>
      </c>
      <c r="B39" s="135">
        <v>2250</v>
      </c>
      <c r="C39" s="135">
        <v>140</v>
      </c>
      <c r="D39" s="351">
        <v>0</v>
      </c>
      <c r="E39" s="351">
        <v>0</v>
      </c>
      <c r="F39" s="351">
        <v>0</v>
      </c>
      <c r="G39" s="351">
        <v>0</v>
      </c>
      <c r="H39" s="351">
        <v>0</v>
      </c>
      <c r="I39" s="352">
        <f t="shared" si="5"/>
        <v>0</v>
      </c>
      <c r="J39" s="351">
        <v>0</v>
      </c>
      <c r="K39" s="351">
        <v>0</v>
      </c>
      <c r="L39" s="351">
        <v>0</v>
      </c>
      <c r="M39" s="350">
        <f t="shared" si="6"/>
        <v>0</v>
      </c>
      <c r="N39" s="349"/>
    </row>
    <row r="40" spans="1:14" s="21" customFormat="1" ht="12" thickTop="1" thickBot="1" x14ac:dyDescent="0.3">
      <c r="A40" s="137" t="s">
        <v>173</v>
      </c>
      <c r="B40" s="135">
        <v>2260</v>
      </c>
      <c r="C40" s="135">
        <v>150</v>
      </c>
      <c r="D40" s="351">
        <v>0</v>
      </c>
      <c r="E40" s="351">
        <v>0</v>
      </c>
      <c r="F40" s="351">
        <v>0</v>
      </c>
      <c r="G40" s="351">
        <v>0</v>
      </c>
      <c r="H40" s="351">
        <v>0</v>
      </c>
      <c r="I40" s="352">
        <f t="shared" si="5"/>
        <v>0</v>
      </c>
      <c r="J40" s="351">
        <v>0</v>
      </c>
      <c r="K40" s="351">
        <v>0</v>
      </c>
      <c r="L40" s="351">
        <v>0</v>
      </c>
      <c r="M40" s="350">
        <f t="shared" si="6"/>
        <v>0</v>
      </c>
    </row>
    <row r="41" spans="1:14" s="21" customFormat="1" ht="11.4" thickTop="1" thickBot="1" x14ac:dyDescent="0.25">
      <c r="A41" s="137" t="s">
        <v>278</v>
      </c>
      <c r="B41" s="135">
        <v>2270</v>
      </c>
      <c r="C41" s="135">
        <v>160</v>
      </c>
      <c r="D41" s="350">
        <f>SUM(D42:D47)</f>
        <v>0</v>
      </c>
      <c r="E41" s="350">
        <f t="shared" ref="E41:M41" si="7">SUM(E42:E47)</f>
        <v>0</v>
      </c>
      <c r="F41" s="350">
        <f t="shared" si="7"/>
        <v>0</v>
      </c>
      <c r="G41" s="350">
        <f t="shared" si="7"/>
        <v>0</v>
      </c>
      <c r="H41" s="350">
        <f t="shared" si="7"/>
        <v>0</v>
      </c>
      <c r="I41" s="350">
        <f t="shared" si="7"/>
        <v>0</v>
      </c>
      <c r="J41" s="350">
        <f t="shared" si="7"/>
        <v>0</v>
      </c>
      <c r="K41" s="350">
        <f t="shared" si="7"/>
        <v>0</v>
      </c>
      <c r="L41" s="350">
        <f t="shared" si="7"/>
        <v>0</v>
      </c>
      <c r="M41" s="350">
        <f t="shared" si="7"/>
        <v>0</v>
      </c>
    </row>
    <row r="42" spans="1:14" s="21" customFormat="1" ht="11.4" thickTop="1" thickBot="1" x14ac:dyDescent="0.25">
      <c r="A42" s="136" t="s">
        <v>175</v>
      </c>
      <c r="B42" s="125">
        <v>2271</v>
      </c>
      <c r="C42" s="125">
        <v>170</v>
      </c>
      <c r="D42" s="81">
        <v>0</v>
      </c>
      <c r="E42" s="81">
        <v>0</v>
      </c>
      <c r="F42" s="81">
        <v>0</v>
      </c>
      <c r="G42" s="81">
        <v>0</v>
      </c>
      <c r="H42" s="81">
        <v>0</v>
      </c>
      <c r="I42" s="82">
        <f t="shared" ref="I42:I47" si="8">SUM(J42:K42)</f>
        <v>0</v>
      </c>
      <c r="J42" s="81">
        <v>0</v>
      </c>
      <c r="K42" s="81">
        <v>0</v>
      </c>
      <c r="L42" s="81">
        <v>0</v>
      </c>
      <c r="M42" s="82">
        <f t="shared" ref="M42:M47" si="9">I42</f>
        <v>0</v>
      </c>
    </row>
    <row r="43" spans="1:14" s="21" customFormat="1" ht="11.4" thickTop="1" thickBot="1" x14ac:dyDescent="0.25">
      <c r="A43" s="136" t="s">
        <v>176</v>
      </c>
      <c r="B43" s="125">
        <v>2272</v>
      </c>
      <c r="C43" s="125">
        <v>180</v>
      </c>
      <c r="D43" s="81">
        <v>0</v>
      </c>
      <c r="E43" s="81">
        <v>0</v>
      </c>
      <c r="F43" s="81">
        <v>0</v>
      </c>
      <c r="G43" s="81">
        <v>0</v>
      </c>
      <c r="H43" s="81">
        <v>0</v>
      </c>
      <c r="I43" s="82">
        <f t="shared" si="8"/>
        <v>0</v>
      </c>
      <c r="J43" s="81">
        <v>0</v>
      </c>
      <c r="K43" s="81">
        <v>0</v>
      </c>
      <c r="L43" s="81">
        <v>0</v>
      </c>
      <c r="M43" s="82">
        <f t="shared" si="9"/>
        <v>0</v>
      </c>
    </row>
    <row r="44" spans="1:14" s="21" customFormat="1" ht="11.4" thickTop="1" thickBot="1" x14ac:dyDescent="0.25">
      <c r="A44" s="136" t="s">
        <v>177</v>
      </c>
      <c r="B44" s="125">
        <v>2273</v>
      </c>
      <c r="C44" s="125">
        <v>190</v>
      </c>
      <c r="D44" s="81">
        <v>0</v>
      </c>
      <c r="E44" s="81">
        <v>0</v>
      </c>
      <c r="F44" s="81">
        <v>0</v>
      </c>
      <c r="G44" s="81">
        <v>0</v>
      </c>
      <c r="H44" s="81">
        <v>0</v>
      </c>
      <c r="I44" s="82">
        <f t="shared" si="8"/>
        <v>0</v>
      </c>
      <c r="J44" s="81">
        <v>0</v>
      </c>
      <c r="K44" s="81">
        <v>0</v>
      </c>
      <c r="L44" s="81">
        <v>0</v>
      </c>
      <c r="M44" s="82">
        <f t="shared" si="9"/>
        <v>0</v>
      </c>
    </row>
    <row r="45" spans="1:14" s="21" customFormat="1" ht="11.4" thickTop="1" thickBot="1" x14ac:dyDescent="0.25">
      <c r="A45" s="136" t="s">
        <v>178</v>
      </c>
      <c r="B45" s="125">
        <v>2274</v>
      </c>
      <c r="C45" s="125">
        <v>200</v>
      </c>
      <c r="D45" s="81">
        <v>0</v>
      </c>
      <c r="E45" s="81">
        <v>0</v>
      </c>
      <c r="F45" s="81">
        <v>0</v>
      </c>
      <c r="G45" s="81">
        <v>0</v>
      </c>
      <c r="H45" s="81">
        <v>0</v>
      </c>
      <c r="I45" s="82">
        <f t="shared" si="8"/>
        <v>0</v>
      </c>
      <c r="J45" s="81">
        <v>0</v>
      </c>
      <c r="K45" s="81">
        <v>0</v>
      </c>
      <c r="L45" s="81">
        <v>0</v>
      </c>
      <c r="M45" s="82">
        <f t="shared" si="9"/>
        <v>0</v>
      </c>
    </row>
    <row r="46" spans="1:14" s="21" customFormat="1" ht="11.4" thickTop="1" thickBot="1" x14ac:dyDescent="0.25">
      <c r="A46" s="136" t="s">
        <v>179</v>
      </c>
      <c r="B46" s="125">
        <v>2275</v>
      </c>
      <c r="C46" s="125">
        <v>210</v>
      </c>
      <c r="D46" s="81">
        <v>0</v>
      </c>
      <c r="E46" s="81">
        <v>0</v>
      </c>
      <c r="F46" s="81">
        <v>0</v>
      </c>
      <c r="G46" s="81">
        <v>0</v>
      </c>
      <c r="H46" s="81">
        <v>0</v>
      </c>
      <c r="I46" s="82">
        <f t="shared" si="8"/>
        <v>0</v>
      </c>
      <c r="J46" s="81">
        <v>0</v>
      </c>
      <c r="K46" s="81">
        <v>0</v>
      </c>
      <c r="L46" s="81">
        <v>0</v>
      </c>
      <c r="M46" s="82">
        <f t="shared" si="9"/>
        <v>0</v>
      </c>
    </row>
    <row r="47" spans="1:14" s="21" customFormat="1" ht="11.4" thickTop="1" thickBot="1" x14ac:dyDescent="0.25">
      <c r="A47" s="136" t="s">
        <v>180</v>
      </c>
      <c r="B47" s="125">
        <v>2276</v>
      </c>
      <c r="C47" s="125">
        <v>220</v>
      </c>
      <c r="D47" s="81">
        <v>0</v>
      </c>
      <c r="E47" s="81">
        <v>0</v>
      </c>
      <c r="F47" s="81">
        <v>0</v>
      </c>
      <c r="G47" s="81">
        <v>0</v>
      </c>
      <c r="H47" s="81">
        <v>0</v>
      </c>
      <c r="I47" s="82">
        <f t="shared" si="8"/>
        <v>0</v>
      </c>
      <c r="J47" s="81">
        <v>0</v>
      </c>
      <c r="K47" s="81">
        <v>0</v>
      </c>
      <c r="L47" s="81">
        <v>0</v>
      </c>
      <c r="M47" s="82">
        <f t="shared" si="9"/>
        <v>0</v>
      </c>
    </row>
    <row r="48" spans="1:14" s="21" customFormat="1" ht="13.5" customHeight="1" thickTop="1" thickBot="1" x14ac:dyDescent="0.25">
      <c r="A48" s="137" t="s">
        <v>181</v>
      </c>
      <c r="B48" s="135">
        <v>2280</v>
      </c>
      <c r="C48" s="135">
        <v>230</v>
      </c>
      <c r="D48" s="350">
        <f>SUM(D49:D50)</f>
        <v>0</v>
      </c>
      <c r="E48" s="350">
        <f t="shared" ref="E48:M48" si="10">SUM(E49:E50)</f>
        <v>0</v>
      </c>
      <c r="F48" s="350">
        <f t="shared" si="10"/>
        <v>0</v>
      </c>
      <c r="G48" s="350">
        <f t="shared" si="10"/>
        <v>0</v>
      </c>
      <c r="H48" s="350">
        <f t="shared" si="10"/>
        <v>0</v>
      </c>
      <c r="I48" s="350">
        <f t="shared" si="10"/>
        <v>0</v>
      </c>
      <c r="J48" s="350">
        <f t="shared" si="10"/>
        <v>0</v>
      </c>
      <c r="K48" s="350">
        <f t="shared" si="10"/>
        <v>0</v>
      </c>
      <c r="L48" s="350">
        <f t="shared" si="10"/>
        <v>0</v>
      </c>
      <c r="M48" s="350">
        <f t="shared" si="10"/>
        <v>0</v>
      </c>
    </row>
    <row r="49" spans="1:14" s="21" customFormat="1" ht="13.5" customHeight="1" thickTop="1" thickBot="1" x14ac:dyDescent="0.25">
      <c r="A49" s="139" t="s">
        <v>182</v>
      </c>
      <c r="B49" s="125">
        <v>2281</v>
      </c>
      <c r="C49" s="125">
        <v>240</v>
      </c>
      <c r="D49" s="81">
        <v>0</v>
      </c>
      <c r="E49" s="81">
        <v>0</v>
      </c>
      <c r="F49" s="81">
        <v>0</v>
      </c>
      <c r="G49" s="81">
        <v>0</v>
      </c>
      <c r="H49" s="81">
        <v>0</v>
      </c>
      <c r="I49" s="82">
        <f>SUM(J49:K49)</f>
        <v>0</v>
      </c>
      <c r="J49" s="81">
        <v>0</v>
      </c>
      <c r="K49" s="81">
        <v>0</v>
      </c>
      <c r="L49" s="81">
        <v>0</v>
      </c>
      <c r="M49" s="81">
        <f>I49</f>
        <v>0</v>
      </c>
    </row>
    <row r="50" spans="1:14" s="21" customFormat="1" ht="13.5" customHeight="1" thickTop="1" thickBot="1" x14ac:dyDescent="0.25">
      <c r="A50" s="139" t="s">
        <v>183</v>
      </c>
      <c r="B50" s="125">
        <v>2282</v>
      </c>
      <c r="C50" s="125">
        <v>250</v>
      </c>
      <c r="D50" s="81">
        <v>0</v>
      </c>
      <c r="E50" s="81">
        <v>0</v>
      </c>
      <c r="F50" s="81">
        <v>0</v>
      </c>
      <c r="G50" s="81">
        <v>0</v>
      </c>
      <c r="H50" s="81">
        <v>0</v>
      </c>
      <c r="I50" s="82">
        <f>SUM(J50:K50)</f>
        <v>0</v>
      </c>
      <c r="J50" s="81">
        <v>0</v>
      </c>
      <c r="K50" s="81">
        <v>0</v>
      </c>
      <c r="L50" s="81">
        <v>0</v>
      </c>
      <c r="M50" s="81">
        <f>I50</f>
        <v>0</v>
      </c>
    </row>
    <row r="51" spans="1:14" s="21" customFormat="1" ht="11.4" thickTop="1" thickBot="1" x14ac:dyDescent="0.25">
      <c r="A51" s="133" t="s">
        <v>279</v>
      </c>
      <c r="B51" s="64">
        <v>2400</v>
      </c>
      <c r="C51" s="64">
        <v>260</v>
      </c>
      <c r="D51" s="325">
        <f>SUM(D52:D53)</f>
        <v>0</v>
      </c>
      <c r="E51" s="325">
        <f t="shared" ref="E51:M51" si="11">SUM(E52:E53)</f>
        <v>0</v>
      </c>
      <c r="F51" s="325">
        <f t="shared" si="11"/>
        <v>0</v>
      </c>
      <c r="G51" s="325">
        <f t="shared" si="11"/>
        <v>0</v>
      </c>
      <c r="H51" s="325">
        <f t="shared" si="11"/>
        <v>0</v>
      </c>
      <c r="I51" s="325">
        <f t="shared" si="11"/>
        <v>0</v>
      </c>
      <c r="J51" s="325">
        <f t="shared" si="11"/>
        <v>0</v>
      </c>
      <c r="K51" s="325">
        <f t="shared" si="11"/>
        <v>0</v>
      </c>
      <c r="L51" s="325">
        <f t="shared" si="11"/>
        <v>0</v>
      </c>
      <c r="M51" s="325">
        <f t="shared" si="11"/>
        <v>0</v>
      </c>
    </row>
    <row r="52" spans="1:14" s="21" customFormat="1" ht="12" thickTop="1" thickBot="1" x14ac:dyDescent="0.3">
      <c r="A52" s="134" t="s">
        <v>185</v>
      </c>
      <c r="B52" s="135">
        <v>2410</v>
      </c>
      <c r="C52" s="135">
        <v>270</v>
      </c>
      <c r="D52" s="351">
        <v>0</v>
      </c>
      <c r="E52" s="351">
        <v>0</v>
      </c>
      <c r="F52" s="351">
        <v>0</v>
      </c>
      <c r="G52" s="351">
        <v>0</v>
      </c>
      <c r="H52" s="351">
        <v>0</v>
      </c>
      <c r="I52" s="352">
        <f>SUM(J52:K52)</f>
        <v>0</v>
      </c>
      <c r="J52" s="351">
        <v>0</v>
      </c>
      <c r="K52" s="351">
        <v>0</v>
      </c>
      <c r="L52" s="351">
        <v>0</v>
      </c>
      <c r="M52" s="350">
        <f>I52</f>
        <v>0</v>
      </c>
    </row>
    <row r="53" spans="1:14" s="21" customFormat="1" ht="12" thickTop="1" thickBot="1" x14ac:dyDescent="0.3">
      <c r="A53" s="134" t="s">
        <v>186</v>
      </c>
      <c r="B53" s="135">
        <v>2420</v>
      </c>
      <c r="C53" s="135">
        <v>280</v>
      </c>
      <c r="D53" s="353">
        <v>0</v>
      </c>
      <c r="E53" s="353">
        <v>0</v>
      </c>
      <c r="F53" s="353">
        <v>0</v>
      </c>
      <c r="G53" s="353">
        <v>0</v>
      </c>
      <c r="H53" s="353">
        <v>0</v>
      </c>
      <c r="I53" s="352">
        <f>SUM(J53:K53)</f>
        <v>0</v>
      </c>
      <c r="J53" s="353">
        <v>0</v>
      </c>
      <c r="K53" s="353">
        <v>0</v>
      </c>
      <c r="L53" s="353">
        <v>0</v>
      </c>
      <c r="M53" s="350">
        <f>I53</f>
        <v>0</v>
      </c>
    </row>
    <row r="54" spans="1:14" s="21" customFormat="1" ht="11.4" thickTop="1" thickBot="1" x14ac:dyDescent="0.25">
      <c r="A54" s="133" t="s">
        <v>187</v>
      </c>
      <c r="B54" s="64">
        <v>2600</v>
      </c>
      <c r="C54" s="64">
        <v>290</v>
      </c>
      <c r="D54" s="325">
        <f>SUM(D55:D57)</f>
        <v>0</v>
      </c>
      <c r="E54" s="325">
        <f t="shared" ref="E54:M54" si="12">SUM(E55:E57)</f>
        <v>0</v>
      </c>
      <c r="F54" s="325">
        <f t="shared" si="12"/>
        <v>0</v>
      </c>
      <c r="G54" s="325">
        <f t="shared" si="12"/>
        <v>0</v>
      </c>
      <c r="H54" s="325">
        <f t="shared" si="12"/>
        <v>0</v>
      </c>
      <c r="I54" s="325">
        <f t="shared" si="12"/>
        <v>0</v>
      </c>
      <c r="J54" s="325">
        <f t="shared" si="12"/>
        <v>0</v>
      </c>
      <c r="K54" s="325">
        <f t="shared" si="12"/>
        <v>0</v>
      </c>
      <c r="L54" s="325">
        <f t="shared" si="12"/>
        <v>0</v>
      </c>
      <c r="M54" s="325">
        <f t="shared" si="12"/>
        <v>0</v>
      </c>
    </row>
    <row r="55" spans="1:14" s="21" customFormat="1" ht="12" thickTop="1" thickBot="1" x14ac:dyDescent="0.3">
      <c r="A55" s="137" t="s">
        <v>188</v>
      </c>
      <c r="B55" s="135">
        <v>2610</v>
      </c>
      <c r="C55" s="135">
        <v>300</v>
      </c>
      <c r="D55" s="351">
        <v>0</v>
      </c>
      <c r="E55" s="351">
        <v>0</v>
      </c>
      <c r="F55" s="351">
        <v>0</v>
      </c>
      <c r="G55" s="351">
        <v>0</v>
      </c>
      <c r="H55" s="351">
        <v>0</v>
      </c>
      <c r="I55" s="352">
        <f>SUM(J55:K55)</f>
        <v>0</v>
      </c>
      <c r="J55" s="351">
        <v>0</v>
      </c>
      <c r="K55" s="351">
        <v>0</v>
      </c>
      <c r="L55" s="351">
        <v>0</v>
      </c>
      <c r="M55" s="350">
        <f>I55</f>
        <v>0</v>
      </c>
    </row>
    <row r="56" spans="1:14" s="21" customFormat="1" ht="12" thickTop="1" thickBot="1" x14ac:dyDescent="0.3">
      <c r="A56" s="137" t="s">
        <v>189</v>
      </c>
      <c r="B56" s="135">
        <v>2620</v>
      </c>
      <c r="C56" s="135">
        <v>310</v>
      </c>
      <c r="D56" s="351">
        <v>0</v>
      </c>
      <c r="E56" s="351">
        <v>0</v>
      </c>
      <c r="F56" s="351">
        <v>0</v>
      </c>
      <c r="G56" s="351">
        <v>0</v>
      </c>
      <c r="H56" s="351">
        <v>0</v>
      </c>
      <c r="I56" s="352">
        <f>SUM(J56:K56)</f>
        <v>0</v>
      </c>
      <c r="J56" s="351">
        <v>0</v>
      </c>
      <c r="K56" s="351">
        <v>0</v>
      </c>
      <c r="L56" s="351">
        <v>0</v>
      </c>
      <c r="M56" s="350">
        <f>I56</f>
        <v>0</v>
      </c>
    </row>
    <row r="57" spans="1:14" s="21" customFormat="1" ht="12" thickTop="1" thickBot="1" x14ac:dyDescent="0.3">
      <c r="A57" s="134" t="s">
        <v>190</v>
      </c>
      <c r="B57" s="135">
        <v>2630</v>
      </c>
      <c r="C57" s="135">
        <v>320</v>
      </c>
      <c r="D57" s="351">
        <v>0</v>
      </c>
      <c r="E57" s="351">
        <v>0</v>
      </c>
      <c r="F57" s="351">
        <v>0</v>
      </c>
      <c r="G57" s="351">
        <v>0</v>
      </c>
      <c r="H57" s="351">
        <v>0</v>
      </c>
      <c r="I57" s="352">
        <f>SUM(J57:K57)</f>
        <v>0</v>
      </c>
      <c r="J57" s="351">
        <v>0</v>
      </c>
      <c r="K57" s="351">
        <v>0</v>
      </c>
      <c r="L57" s="351">
        <v>0</v>
      </c>
      <c r="M57" s="350">
        <f>I57</f>
        <v>0</v>
      </c>
    </row>
    <row r="58" spans="1:14" s="21" customFormat="1" ht="11.4" thickTop="1" thickBot="1" x14ac:dyDescent="0.25">
      <c r="A58" s="138" t="s">
        <v>191</v>
      </c>
      <c r="B58" s="64">
        <v>2700</v>
      </c>
      <c r="C58" s="64">
        <v>330</v>
      </c>
      <c r="D58" s="325">
        <f>SUM(D59:D61)</f>
        <v>0</v>
      </c>
      <c r="E58" s="325">
        <f t="shared" ref="E58:M58" si="13">SUM(E59:E61)</f>
        <v>0</v>
      </c>
      <c r="F58" s="325">
        <f t="shared" si="13"/>
        <v>0</v>
      </c>
      <c r="G58" s="325">
        <f t="shared" si="13"/>
        <v>0</v>
      </c>
      <c r="H58" s="325">
        <f t="shared" si="13"/>
        <v>0</v>
      </c>
      <c r="I58" s="325">
        <f t="shared" si="13"/>
        <v>0</v>
      </c>
      <c r="J58" s="325">
        <f t="shared" si="13"/>
        <v>0</v>
      </c>
      <c r="K58" s="325">
        <f t="shared" si="13"/>
        <v>0</v>
      </c>
      <c r="L58" s="325">
        <f t="shared" si="13"/>
        <v>0</v>
      </c>
      <c r="M58" s="325">
        <f t="shared" si="13"/>
        <v>0</v>
      </c>
    </row>
    <row r="59" spans="1:14" s="21" customFormat="1" ht="12" thickTop="1" thickBot="1" x14ac:dyDescent="0.3">
      <c r="A59" s="137" t="s">
        <v>192</v>
      </c>
      <c r="B59" s="135">
        <v>2710</v>
      </c>
      <c r="C59" s="135">
        <v>340</v>
      </c>
      <c r="D59" s="351">
        <v>0</v>
      </c>
      <c r="E59" s="351">
        <v>0</v>
      </c>
      <c r="F59" s="351">
        <v>0</v>
      </c>
      <c r="G59" s="351">
        <v>0</v>
      </c>
      <c r="H59" s="351">
        <v>0</v>
      </c>
      <c r="I59" s="352">
        <f>SUM(J59:K59)</f>
        <v>0</v>
      </c>
      <c r="J59" s="351">
        <v>0</v>
      </c>
      <c r="K59" s="351">
        <v>0</v>
      </c>
      <c r="L59" s="351">
        <v>0</v>
      </c>
      <c r="M59" s="350">
        <f>I59</f>
        <v>0</v>
      </c>
      <c r="N59" s="354"/>
    </row>
    <row r="60" spans="1:14" s="21" customFormat="1" ht="12" thickTop="1" thickBot="1" x14ac:dyDescent="0.3">
      <c r="A60" s="137" t="s">
        <v>193</v>
      </c>
      <c r="B60" s="135">
        <v>2720</v>
      </c>
      <c r="C60" s="135">
        <v>350</v>
      </c>
      <c r="D60" s="351">
        <v>0</v>
      </c>
      <c r="E60" s="351">
        <v>0</v>
      </c>
      <c r="F60" s="351">
        <v>0</v>
      </c>
      <c r="G60" s="351">
        <v>0</v>
      </c>
      <c r="H60" s="351">
        <v>0</v>
      </c>
      <c r="I60" s="352">
        <f>SUM(J60:K60)</f>
        <v>0</v>
      </c>
      <c r="J60" s="351">
        <v>0</v>
      </c>
      <c r="K60" s="351">
        <v>0</v>
      </c>
      <c r="L60" s="351">
        <v>0</v>
      </c>
      <c r="M60" s="350">
        <f>I60</f>
        <v>0</v>
      </c>
    </row>
    <row r="61" spans="1:14" s="21" customFormat="1" ht="12" thickTop="1" thickBot="1" x14ac:dyDescent="0.3">
      <c r="A61" s="137" t="s">
        <v>194</v>
      </c>
      <c r="B61" s="135">
        <v>2730</v>
      </c>
      <c r="C61" s="135">
        <v>360</v>
      </c>
      <c r="D61" s="351">
        <v>0</v>
      </c>
      <c r="E61" s="351">
        <v>0</v>
      </c>
      <c r="F61" s="351">
        <v>0</v>
      </c>
      <c r="G61" s="351">
        <v>0</v>
      </c>
      <c r="H61" s="351">
        <v>0</v>
      </c>
      <c r="I61" s="352">
        <f>SUM(J61:K61)</f>
        <v>0</v>
      </c>
      <c r="J61" s="351">
        <v>0</v>
      </c>
      <c r="K61" s="351">
        <v>0</v>
      </c>
      <c r="L61" s="351">
        <v>0</v>
      </c>
      <c r="M61" s="350">
        <f>I61</f>
        <v>0</v>
      </c>
      <c r="N61" s="114"/>
    </row>
    <row r="62" spans="1:14" s="21" customFormat="1" ht="11.4" thickTop="1" thickBot="1" x14ac:dyDescent="0.25">
      <c r="A62" s="138" t="s">
        <v>195</v>
      </c>
      <c r="B62" s="64">
        <v>2800</v>
      </c>
      <c r="C62" s="64">
        <v>370</v>
      </c>
      <c r="D62" s="351">
        <v>0</v>
      </c>
      <c r="E62" s="351">
        <v>0</v>
      </c>
      <c r="F62" s="351">
        <v>0</v>
      </c>
      <c r="G62" s="351">
        <v>0</v>
      </c>
      <c r="H62" s="351">
        <v>0</v>
      </c>
      <c r="I62" s="325">
        <f>SUM(J62:K62)</f>
        <v>0</v>
      </c>
      <c r="J62" s="348">
        <v>0</v>
      </c>
      <c r="K62" s="348">
        <v>0</v>
      </c>
      <c r="L62" s="348">
        <v>0</v>
      </c>
      <c r="M62" s="325">
        <f>I62</f>
        <v>0</v>
      </c>
    </row>
    <row r="63" spans="1:14" s="21" customFormat="1" ht="12.6" thickTop="1" thickBot="1" x14ac:dyDescent="0.25">
      <c r="A63" s="68" t="s">
        <v>280</v>
      </c>
      <c r="B63" s="68">
        <v>3000</v>
      </c>
      <c r="C63" s="68">
        <v>380</v>
      </c>
      <c r="D63" s="350">
        <f>D64+D78</f>
        <v>0</v>
      </c>
      <c r="E63" s="350">
        <f t="shared" ref="E63:M63" si="14">E64+E78</f>
        <v>0</v>
      </c>
      <c r="F63" s="350">
        <f t="shared" si="14"/>
        <v>0</v>
      </c>
      <c r="G63" s="350">
        <f t="shared" si="14"/>
        <v>0</v>
      </c>
      <c r="H63" s="350">
        <f t="shared" si="14"/>
        <v>0</v>
      </c>
      <c r="I63" s="350">
        <f t="shared" si="14"/>
        <v>0</v>
      </c>
      <c r="J63" s="350">
        <f t="shared" si="14"/>
        <v>0</v>
      </c>
      <c r="K63" s="350">
        <f t="shared" si="14"/>
        <v>0</v>
      </c>
      <c r="L63" s="350">
        <f t="shared" si="14"/>
        <v>0</v>
      </c>
      <c r="M63" s="350">
        <f t="shared" si="14"/>
        <v>0</v>
      </c>
    </row>
    <row r="64" spans="1:14" s="21" customFormat="1" ht="11.25" customHeight="1" thickTop="1" thickBot="1" x14ac:dyDescent="0.25">
      <c r="A64" s="133" t="s">
        <v>281</v>
      </c>
      <c r="B64" s="64">
        <v>3100</v>
      </c>
      <c r="C64" s="64">
        <v>390</v>
      </c>
      <c r="D64" s="350">
        <f>D65+D66+D69+D72+D76+D77</f>
        <v>0</v>
      </c>
      <c r="E64" s="350">
        <f t="shared" ref="E64:M64" si="15">E65+E66+E69+E72+E76+E77</f>
        <v>0</v>
      </c>
      <c r="F64" s="350">
        <f t="shared" si="15"/>
        <v>0</v>
      </c>
      <c r="G64" s="350">
        <f t="shared" si="15"/>
        <v>0</v>
      </c>
      <c r="H64" s="350">
        <f t="shared" si="15"/>
        <v>0</v>
      </c>
      <c r="I64" s="350">
        <f t="shared" si="15"/>
        <v>0</v>
      </c>
      <c r="J64" s="350">
        <f t="shared" si="15"/>
        <v>0</v>
      </c>
      <c r="K64" s="350">
        <f t="shared" si="15"/>
        <v>0</v>
      </c>
      <c r="L64" s="350">
        <f t="shared" si="15"/>
        <v>0</v>
      </c>
      <c r="M64" s="350">
        <f t="shared" si="15"/>
        <v>0</v>
      </c>
    </row>
    <row r="65" spans="1:13" s="21" customFormat="1" ht="11.4" thickTop="1" thickBot="1" x14ac:dyDescent="0.25">
      <c r="A65" s="137" t="s">
        <v>198</v>
      </c>
      <c r="B65" s="135">
        <v>3110</v>
      </c>
      <c r="C65" s="135">
        <v>400</v>
      </c>
      <c r="D65" s="351">
        <v>0</v>
      </c>
      <c r="E65" s="351">
        <v>0</v>
      </c>
      <c r="F65" s="351">
        <v>0</v>
      </c>
      <c r="G65" s="351">
        <v>0</v>
      </c>
      <c r="H65" s="351">
        <v>0</v>
      </c>
      <c r="I65" s="325">
        <f>SUM(J65:K65)</f>
        <v>0</v>
      </c>
      <c r="J65" s="351">
        <v>0</v>
      </c>
      <c r="K65" s="351">
        <v>0</v>
      </c>
      <c r="L65" s="351">
        <v>0</v>
      </c>
      <c r="M65" s="325">
        <f>I65</f>
        <v>0</v>
      </c>
    </row>
    <row r="66" spans="1:13" s="21" customFormat="1" ht="11.4" thickTop="1" thickBot="1" x14ac:dyDescent="0.25">
      <c r="A66" s="134" t="s">
        <v>199</v>
      </c>
      <c r="B66" s="135">
        <v>3120</v>
      </c>
      <c r="C66" s="135">
        <v>410</v>
      </c>
      <c r="D66" s="350">
        <f>SUM(D67:D68)</f>
        <v>0</v>
      </c>
      <c r="E66" s="350">
        <f t="shared" ref="E66:M66" si="16">SUM(E67:E68)</f>
        <v>0</v>
      </c>
      <c r="F66" s="350">
        <f t="shared" si="16"/>
        <v>0</v>
      </c>
      <c r="G66" s="350">
        <f t="shared" si="16"/>
        <v>0</v>
      </c>
      <c r="H66" s="350">
        <f t="shared" si="16"/>
        <v>0</v>
      </c>
      <c r="I66" s="350">
        <f t="shared" si="16"/>
        <v>0</v>
      </c>
      <c r="J66" s="350">
        <f t="shared" si="16"/>
        <v>0</v>
      </c>
      <c r="K66" s="350">
        <f t="shared" si="16"/>
        <v>0</v>
      </c>
      <c r="L66" s="350">
        <f t="shared" si="16"/>
        <v>0</v>
      </c>
      <c r="M66" s="350">
        <f t="shared" si="16"/>
        <v>0</v>
      </c>
    </row>
    <row r="67" spans="1:13" s="21" customFormat="1" ht="11.4" thickTop="1" thickBot="1" x14ac:dyDescent="0.25">
      <c r="A67" s="136" t="s">
        <v>282</v>
      </c>
      <c r="B67" s="125">
        <v>3121</v>
      </c>
      <c r="C67" s="125">
        <v>420</v>
      </c>
      <c r="D67" s="351">
        <v>0</v>
      </c>
      <c r="E67" s="351">
        <v>0</v>
      </c>
      <c r="F67" s="351">
        <v>0</v>
      </c>
      <c r="G67" s="351">
        <v>0</v>
      </c>
      <c r="H67" s="351">
        <v>0</v>
      </c>
      <c r="I67" s="325">
        <f>SUM(J67:K67)</f>
        <v>0</v>
      </c>
      <c r="J67" s="351">
        <v>0</v>
      </c>
      <c r="K67" s="351">
        <v>0</v>
      </c>
      <c r="L67" s="351">
        <v>0</v>
      </c>
      <c r="M67" s="325">
        <f>I67</f>
        <v>0</v>
      </c>
    </row>
    <row r="68" spans="1:13" s="21" customFormat="1" ht="11.4" thickTop="1" thickBot="1" x14ac:dyDescent="0.25">
      <c r="A68" s="136" t="s">
        <v>283</v>
      </c>
      <c r="B68" s="125">
        <v>3122</v>
      </c>
      <c r="C68" s="125">
        <v>430</v>
      </c>
      <c r="D68" s="351">
        <v>0</v>
      </c>
      <c r="E68" s="351">
        <v>0</v>
      </c>
      <c r="F68" s="351">
        <v>0</v>
      </c>
      <c r="G68" s="351">
        <v>0</v>
      </c>
      <c r="H68" s="351">
        <v>0</v>
      </c>
      <c r="I68" s="325">
        <f>SUM(J68:K68)</f>
        <v>0</v>
      </c>
      <c r="J68" s="351">
        <v>0</v>
      </c>
      <c r="K68" s="351">
        <v>0</v>
      </c>
      <c r="L68" s="351">
        <v>0</v>
      </c>
      <c r="M68" s="325">
        <f>I68</f>
        <v>0</v>
      </c>
    </row>
    <row r="69" spans="1:13" s="21" customFormat="1" ht="11.4" thickTop="1" thickBot="1" x14ac:dyDescent="0.25">
      <c r="A69" s="134" t="s">
        <v>202</v>
      </c>
      <c r="B69" s="135">
        <v>3130</v>
      </c>
      <c r="C69" s="135">
        <v>440</v>
      </c>
      <c r="D69" s="350">
        <f>SUM(D70:D71)</f>
        <v>0</v>
      </c>
      <c r="E69" s="350">
        <f t="shared" ref="E69:M69" si="17">SUM(E70:E71)</f>
        <v>0</v>
      </c>
      <c r="F69" s="350">
        <f t="shared" si="17"/>
        <v>0</v>
      </c>
      <c r="G69" s="350">
        <f t="shared" si="17"/>
        <v>0</v>
      </c>
      <c r="H69" s="350">
        <f t="shared" si="17"/>
        <v>0</v>
      </c>
      <c r="I69" s="350">
        <f t="shared" si="17"/>
        <v>0</v>
      </c>
      <c r="J69" s="350">
        <f t="shared" si="17"/>
        <v>0</v>
      </c>
      <c r="K69" s="350">
        <f t="shared" si="17"/>
        <v>0</v>
      </c>
      <c r="L69" s="350">
        <f t="shared" si="17"/>
        <v>0</v>
      </c>
      <c r="M69" s="350">
        <f t="shared" si="17"/>
        <v>0</v>
      </c>
    </row>
    <row r="70" spans="1:13" s="21" customFormat="1" ht="11.4" thickTop="1" thickBot="1" x14ac:dyDescent="0.25">
      <c r="A70" s="136" t="s">
        <v>203</v>
      </c>
      <c r="B70" s="125">
        <v>3131</v>
      </c>
      <c r="C70" s="125">
        <v>450</v>
      </c>
      <c r="D70" s="351">
        <v>0</v>
      </c>
      <c r="E70" s="351">
        <v>0</v>
      </c>
      <c r="F70" s="351">
        <v>0</v>
      </c>
      <c r="G70" s="351">
        <v>0</v>
      </c>
      <c r="H70" s="351">
        <v>0</v>
      </c>
      <c r="I70" s="325">
        <f>SUM(J70:K70)</f>
        <v>0</v>
      </c>
      <c r="J70" s="351">
        <v>0</v>
      </c>
      <c r="K70" s="351">
        <v>0</v>
      </c>
      <c r="L70" s="351">
        <v>0</v>
      </c>
      <c r="M70" s="325">
        <f>I70</f>
        <v>0</v>
      </c>
    </row>
    <row r="71" spans="1:13" s="21" customFormat="1" ht="11.4" thickTop="1" thickBot="1" x14ac:dyDescent="0.25">
      <c r="A71" s="136" t="s">
        <v>204</v>
      </c>
      <c r="B71" s="125">
        <v>3132</v>
      </c>
      <c r="C71" s="125">
        <v>460</v>
      </c>
      <c r="D71" s="351">
        <v>0</v>
      </c>
      <c r="E71" s="351">
        <v>0</v>
      </c>
      <c r="F71" s="351">
        <v>0</v>
      </c>
      <c r="G71" s="351">
        <v>0</v>
      </c>
      <c r="H71" s="351">
        <v>0</v>
      </c>
      <c r="I71" s="325">
        <f>SUM(J71:K71)</f>
        <v>0</v>
      </c>
      <c r="J71" s="351">
        <v>0</v>
      </c>
      <c r="K71" s="351">
        <v>0</v>
      </c>
      <c r="L71" s="351">
        <v>0</v>
      </c>
      <c r="M71" s="325">
        <f>I71</f>
        <v>0</v>
      </c>
    </row>
    <row r="72" spans="1:13" s="21" customFormat="1" ht="11.4" thickTop="1" thickBot="1" x14ac:dyDescent="0.25">
      <c r="A72" s="134" t="s">
        <v>205</v>
      </c>
      <c r="B72" s="135">
        <v>3140</v>
      </c>
      <c r="C72" s="135">
        <v>470</v>
      </c>
      <c r="D72" s="350">
        <f>SUM(D73:D75)</f>
        <v>0</v>
      </c>
      <c r="E72" s="350">
        <f t="shared" ref="E72:M72" si="18">SUM(E73:E75)</f>
        <v>0</v>
      </c>
      <c r="F72" s="350">
        <f t="shared" si="18"/>
        <v>0</v>
      </c>
      <c r="G72" s="350">
        <f t="shared" si="18"/>
        <v>0</v>
      </c>
      <c r="H72" s="350">
        <f t="shared" si="18"/>
        <v>0</v>
      </c>
      <c r="I72" s="350">
        <f t="shared" si="18"/>
        <v>0</v>
      </c>
      <c r="J72" s="350">
        <f t="shared" si="18"/>
        <v>0</v>
      </c>
      <c r="K72" s="350">
        <f t="shared" si="18"/>
        <v>0</v>
      </c>
      <c r="L72" s="350">
        <f t="shared" si="18"/>
        <v>0</v>
      </c>
      <c r="M72" s="350">
        <f t="shared" si="18"/>
        <v>0</v>
      </c>
    </row>
    <row r="73" spans="1:13" s="21" customFormat="1" ht="12.6" thickTop="1" thickBot="1" x14ac:dyDescent="0.25">
      <c r="A73" s="219" t="s">
        <v>206</v>
      </c>
      <c r="B73" s="125">
        <v>3141</v>
      </c>
      <c r="C73" s="125">
        <v>480</v>
      </c>
      <c r="D73" s="351">
        <v>0</v>
      </c>
      <c r="E73" s="351">
        <v>0</v>
      </c>
      <c r="F73" s="351">
        <v>0</v>
      </c>
      <c r="G73" s="351">
        <v>0</v>
      </c>
      <c r="H73" s="351">
        <v>0</v>
      </c>
      <c r="I73" s="325">
        <f>SUM(J73:K73)</f>
        <v>0</v>
      </c>
      <c r="J73" s="351">
        <v>0</v>
      </c>
      <c r="K73" s="351">
        <v>0</v>
      </c>
      <c r="L73" s="351">
        <v>0</v>
      </c>
      <c r="M73" s="325">
        <f>I73</f>
        <v>0</v>
      </c>
    </row>
    <row r="74" spans="1:13" s="21" customFormat="1" ht="12.6" thickTop="1" thickBot="1" x14ac:dyDescent="0.25">
      <c r="A74" s="219" t="s">
        <v>284</v>
      </c>
      <c r="B74" s="125">
        <v>3142</v>
      </c>
      <c r="C74" s="125">
        <v>490</v>
      </c>
      <c r="D74" s="351">
        <v>0</v>
      </c>
      <c r="E74" s="351">
        <v>0</v>
      </c>
      <c r="F74" s="351">
        <v>0</v>
      </c>
      <c r="G74" s="351">
        <v>0</v>
      </c>
      <c r="H74" s="351">
        <v>0</v>
      </c>
      <c r="I74" s="325">
        <f>SUM(J74:K74)</f>
        <v>0</v>
      </c>
      <c r="J74" s="351">
        <v>0</v>
      </c>
      <c r="K74" s="351">
        <v>0</v>
      </c>
      <c r="L74" s="351">
        <v>0</v>
      </c>
      <c r="M74" s="325">
        <f>I74</f>
        <v>0</v>
      </c>
    </row>
    <row r="75" spans="1:13" s="21" customFormat="1" ht="12.6" thickTop="1" thickBot="1" x14ac:dyDescent="0.25">
      <c r="A75" s="219" t="s">
        <v>208</v>
      </c>
      <c r="B75" s="125">
        <v>3143</v>
      </c>
      <c r="C75" s="125">
        <v>500</v>
      </c>
      <c r="D75" s="351">
        <v>0</v>
      </c>
      <c r="E75" s="351">
        <v>0</v>
      </c>
      <c r="F75" s="351">
        <v>0</v>
      </c>
      <c r="G75" s="351">
        <v>0</v>
      </c>
      <c r="H75" s="351">
        <v>0</v>
      </c>
      <c r="I75" s="325">
        <f>SUM(J75:K75)</f>
        <v>0</v>
      </c>
      <c r="J75" s="351">
        <v>0</v>
      </c>
      <c r="K75" s="351">
        <v>0</v>
      </c>
      <c r="L75" s="351">
        <v>0</v>
      </c>
      <c r="M75" s="325">
        <f>I75</f>
        <v>0</v>
      </c>
    </row>
    <row r="76" spans="1:13" s="21" customFormat="1" ht="11.4" thickTop="1" thickBot="1" x14ac:dyDescent="0.25">
      <c r="A76" s="134" t="s">
        <v>209</v>
      </c>
      <c r="B76" s="135">
        <v>3150</v>
      </c>
      <c r="C76" s="135">
        <v>510</v>
      </c>
      <c r="D76" s="351">
        <v>0</v>
      </c>
      <c r="E76" s="351">
        <v>0</v>
      </c>
      <c r="F76" s="351">
        <v>0</v>
      </c>
      <c r="G76" s="351">
        <v>0</v>
      </c>
      <c r="H76" s="351">
        <v>0</v>
      </c>
      <c r="I76" s="325">
        <f>SUM(J76:K76)</f>
        <v>0</v>
      </c>
      <c r="J76" s="351">
        <v>0</v>
      </c>
      <c r="K76" s="351">
        <v>0</v>
      </c>
      <c r="L76" s="351">
        <v>0</v>
      </c>
      <c r="M76" s="325">
        <f>I76</f>
        <v>0</v>
      </c>
    </row>
    <row r="77" spans="1:13" s="21" customFormat="1" ht="11.4" thickTop="1" thickBot="1" x14ac:dyDescent="0.25">
      <c r="A77" s="134" t="s">
        <v>210</v>
      </c>
      <c r="B77" s="135">
        <v>3160</v>
      </c>
      <c r="C77" s="135">
        <v>520</v>
      </c>
      <c r="D77" s="351">
        <v>0</v>
      </c>
      <c r="E77" s="351">
        <v>0</v>
      </c>
      <c r="F77" s="351">
        <v>0</v>
      </c>
      <c r="G77" s="351">
        <v>0</v>
      </c>
      <c r="H77" s="351">
        <v>0</v>
      </c>
      <c r="I77" s="325">
        <f>SUM(J77:K77)</f>
        <v>0</v>
      </c>
      <c r="J77" s="351">
        <v>0</v>
      </c>
      <c r="K77" s="351">
        <v>0</v>
      </c>
      <c r="L77" s="351">
        <v>0</v>
      </c>
      <c r="M77" s="325">
        <f>I77</f>
        <v>0</v>
      </c>
    </row>
    <row r="78" spans="1:13" s="21" customFormat="1" ht="12" customHeight="1" thickTop="1" thickBot="1" x14ac:dyDescent="0.25">
      <c r="A78" s="133" t="s">
        <v>211</v>
      </c>
      <c r="B78" s="64">
        <v>3200</v>
      </c>
      <c r="C78" s="64">
        <v>530</v>
      </c>
      <c r="D78" s="350">
        <f>SUM(D79:D82)</f>
        <v>0</v>
      </c>
      <c r="E78" s="350">
        <f t="shared" ref="E78:M78" si="19">SUM(E79:E82)</f>
        <v>0</v>
      </c>
      <c r="F78" s="350">
        <f t="shared" si="19"/>
        <v>0</v>
      </c>
      <c r="G78" s="350">
        <f t="shared" si="19"/>
        <v>0</v>
      </c>
      <c r="H78" s="350">
        <f t="shared" si="19"/>
        <v>0</v>
      </c>
      <c r="I78" s="350">
        <f t="shared" si="19"/>
        <v>0</v>
      </c>
      <c r="J78" s="350">
        <f t="shared" si="19"/>
        <v>0</v>
      </c>
      <c r="K78" s="350">
        <f t="shared" si="19"/>
        <v>0</v>
      </c>
      <c r="L78" s="350">
        <f t="shared" si="19"/>
        <v>0</v>
      </c>
      <c r="M78" s="350">
        <f t="shared" si="19"/>
        <v>0</v>
      </c>
    </row>
    <row r="79" spans="1:13" s="21" customFormat="1" ht="11.4" thickTop="1" thickBot="1" x14ac:dyDescent="0.25">
      <c r="A79" s="137" t="s">
        <v>285</v>
      </c>
      <c r="B79" s="135">
        <v>3210</v>
      </c>
      <c r="C79" s="135">
        <v>540</v>
      </c>
      <c r="D79" s="351">
        <v>0</v>
      </c>
      <c r="E79" s="351">
        <v>0</v>
      </c>
      <c r="F79" s="351">
        <v>0</v>
      </c>
      <c r="G79" s="351">
        <v>0</v>
      </c>
      <c r="H79" s="351">
        <v>0</v>
      </c>
      <c r="I79" s="325">
        <f>SUM(J79:K79)</f>
        <v>0</v>
      </c>
      <c r="J79" s="351">
        <v>0</v>
      </c>
      <c r="K79" s="351">
        <v>0</v>
      </c>
      <c r="L79" s="351">
        <v>0</v>
      </c>
      <c r="M79" s="325">
        <f>I79</f>
        <v>0</v>
      </c>
    </row>
    <row r="80" spans="1:13" s="21" customFormat="1" ht="11.4" thickTop="1" thickBot="1" x14ac:dyDescent="0.25">
      <c r="A80" s="137" t="s">
        <v>213</v>
      </c>
      <c r="B80" s="135">
        <v>3220</v>
      </c>
      <c r="C80" s="135">
        <v>550</v>
      </c>
      <c r="D80" s="351">
        <v>0</v>
      </c>
      <c r="E80" s="351">
        <v>0</v>
      </c>
      <c r="F80" s="351">
        <v>0</v>
      </c>
      <c r="G80" s="351">
        <v>0</v>
      </c>
      <c r="H80" s="351">
        <v>0</v>
      </c>
      <c r="I80" s="325">
        <f>SUM(J80:K80)</f>
        <v>0</v>
      </c>
      <c r="J80" s="351">
        <v>0</v>
      </c>
      <c r="K80" s="351">
        <v>0</v>
      </c>
      <c r="L80" s="351">
        <v>0</v>
      </c>
      <c r="M80" s="325">
        <f>I80</f>
        <v>0</v>
      </c>
    </row>
    <row r="81" spans="1:13" s="21" customFormat="1" ht="12.75" customHeight="1" thickTop="1" thickBot="1" x14ac:dyDescent="0.25">
      <c r="A81" s="134" t="s">
        <v>214</v>
      </c>
      <c r="B81" s="135">
        <v>3230</v>
      </c>
      <c r="C81" s="135">
        <v>560</v>
      </c>
      <c r="D81" s="351">
        <v>0</v>
      </c>
      <c r="E81" s="351">
        <v>0</v>
      </c>
      <c r="F81" s="351">
        <v>0</v>
      </c>
      <c r="G81" s="351">
        <v>0</v>
      </c>
      <c r="H81" s="351">
        <v>0</v>
      </c>
      <c r="I81" s="325">
        <f>SUM(J81:K81)</f>
        <v>0</v>
      </c>
      <c r="J81" s="351">
        <v>0</v>
      </c>
      <c r="K81" s="351">
        <v>0</v>
      </c>
      <c r="L81" s="351">
        <v>0</v>
      </c>
      <c r="M81" s="325">
        <f>I81</f>
        <v>0</v>
      </c>
    </row>
    <row r="82" spans="1:13" s="21" customFormat="1" ht="11.4" thickTop="1" thickBot="1" x14ac:dyDescent="0.25">
      <c r="A82" s="134" t="s">
        <v>215</v>
      </c>
      <c r="B82" s="135">
        <v>3240</v>
      </c>
      <c r="C82" s="135">
        <v>570</v>
      </c>
      <c r="D82" s="351">
        <v>0</v>
      </c>
      <c r="E82" s="351">
        <v>0</v>
      </c>
      <c r="F82" s="351">
        <v>0</v>
      </c>
      <c r="G82" s="351">
        <v>0</v>
      </c>
      <c r="H82" s="351">
        <v>0</v>
      </c>
      <c r="I82" s="325">
        <f>SUM(J82:K82)</f>
        <v>0</v>
      </c>
      <c r="J82" s="351">
        <v>0</v>
      </c>
      <c r="K82" s="351">
        <v>0</v>
      </c>
      <c r="L82" s="351">
        <v>0</v>
      </c>
      <c r="M82" s="325">
        <f>I82</f>
        <v>0</v>
      </c>
    </row>
    <row r="83" spans="1:13" ht="6" hidden="1" customHeight="1" x14ac:dyDescent="0.25"/>
    <row r="84" spans="1:13" ht="14.25" customHeight="1" thickTop="1" x14ac:dyDescent="0.25">
      <c r="A84" s="330" t="s">
        <v>286</v>
      </c>
      <c r="B84" s="331"/>
      <c r="C84" s="331"/>
      <c r="D84" s="331"/>
    </row>
    <row r="85" spans="1:13" x14ac:dyDescent="0.25">
      <c r="A85" s="9" t="str">
        <f>[1]ЗАПОЛНИТЬ!F30</f>
        <v xml:space="preserve">Керівник </v>
      </c>
      <c r="C85" s="9"/>
      <c r="D85" s="9"/>
      <c r="E85" s="9"/>
      <c r="F85" s="9"/>
      <c r="G85" s="230"/>
      <c r="H85" s="230"/>
      <c r="J85" s="87" t="str">
        <f>[1]ЗАПОЛНИТЬ!F26</f>
        <v>Л.О.Темченко</v>
      </c>
      <c r="K85" s="87"/>
      <c r="L85" s="87"/>
    </row>
    <row r="86" spans="1:13" x14ac:dyDescent="0.25">
      <c r="A86" s="9"/>
      <c r="C86" s="9"/>
      <c r="D86" s="9"/>
      <c r="E86" s="9"/>
      <c r="F86" s="9"/>
      <c r="G86" s="231" t="s">
        <v>115</v>
      </c>
      <c r="H86" s="231"/>
      <c r="J86" s="189" t="s">
        <v>116</v>
      </c>
      <c r="K86" s="189"/>
    </row>
    <row r="87" spans="1:13" x14ac:dyDescent="0.25">
      <c r="A87" s="9" t="str">
        <f>[1]ЗАПОЛНИТЬ!F31</f>
        <v>Головний бухгалтер</v>
      </c>
      <c r="C87" s="9"/>
      <c r="D87" s="9"/>
      <c r="E87" s="9"/>
      <c r="F87" s="9"/>
      <c r="G87" s="230"/>
      <c r="H87" s="230"/>
      <c r="J87" s="87" t="str">
        <f>[1]ЗАПОЛНИТЬ!F28</f>
        <v>А.М.Трусевич</v>
      </c>
      <c r="K87" s="87"/>
      <c r="L87" s="87"/>
    </row>
    <row r="88" spans="1:13" x14ac:dyDescent="0.25">
      <c r="A88" s="1" t="str">
        <f>[1]ЗАПОЛНИТЬ!C19</f>
        <v>"11" квітня 2016 року</v>
      </c>
      <c r="C88" s="9"/>
      <c r="D88" s="9"/>
      <c r="E88" s="9"/>
      <c r="F88" s="9"/>
      <c r="G88" s="231" t="s">
        <v>115</v>
      </c>
      <c r="H88" s="231"/>
      <c r="J88" s="189" t="s">
        <v>116</v>
      </c>
      <c r="K88" s="189"/>
      <c r="L88" s="355"/>
    </row>
    <row r="89" spans="1:13" x14ac:dyDescent="0.25">
      <c r="A89" s="21" t="s">
        <v>287</v>
      </c>
    </row>
  </sheetData>
  <mergeCells count="43">
    <mergeCell ref="G87:H87"/>
    <mergeCell ref="J87:L87"/>
    <mergeCell ref="G88:H88"/>
    <mergeCell ref="J88:K88"/>
    <mergeCell ref="K22:K24"/>
    <mergeCell ref="A84:D84"/>
    <mergeCell ref="G85:H85"/>
    <mergeCell ref="J85:L85"/>
    <mergeCell ref="G86:H86"/>
    <mergeCell ref="J86:K86"/>
    <mergeCell ref="E20:F20"/>
    <mergeCell ref="G20:G24"/>
    <mergeCell ref="H20:H24"/>
    <mergeCell ref="I20:K20"/>
    <mergeCell ref="L20:L24"/>
    <mergeCell ref="E21:E24"/>
    <mergeCell ref="F21:F24"/>
    <mergeCell ref="I21:I24"/>
    <mergeCell ref="J21:K21"/>
    <mergeCell ref="J22:J24"/>
    <mergeCell ref="A15:D15"/>
    <mergeCell ref="F15:M15"/>
    <mergeCell ref="A18:L18"/>
    <mergeCell ref="A19:A24"/>
    <mergeCell ref="B19:B24"/>
    <mergeCell ref="C19:C24"/>
    <mergeCell ref="D19:G19"/>
    <mergeCell ref="H19:L19"/>
    <mergeCell ref="M19:M24"/>
    <mergeCell ref="D20:D24"/>
    <mergeCell ref="B11:J11"/>
    <mergeCell ref="A12:D12"/>
    <mergeCell ref="F12:L12"/>
    <mergeCell ref="A13:D13"/>
    <mergeCell ref="F13:M13"/>
    <mergeCell ref="A14:D14"/>
    <mergeCell ref="F14:M14"/>
    <mergeCell ref="J1:M3"/>
    <mergeCell ref="A4:M4"/>
    <mergeCell ref="A5:G5"/>
    <mergeCell ref="A6:M6"/>
    <mergeCell ref="B9:J9"/>
    <mergeCell ref="B10:J10"/>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6640625" style="1" customWidth="1"/>
    <col min="2" max="2" width="4.6640625" style="1" customWidth="1"/>
    <col min="3" max="3" width="3.88671875" style="1" customWidth="1"/>
    <col min="4" max="4" width="7.5546875" style="1" customWidth="1"/>
    <col min="5" max="5" width="9.109375" style="1"/>
    <col min="6" max="6" width="8.109375" style="1" customWidth="1"/>
    <col min="7" max="7" width="7.44140625" style="1" customWidth="1"/>
    <col min="8" max="8" width="8.88671875" style="1" customWidth="1"/>
    <col min="9" max="9" width="8.5546875" style="1" customWidth="1"/>
    <col min="10" max="10" width="8.109375" style="1" customWidth="1"/>
    <col min="11" max="11" width="9.44140625" style="1" customWidth="1"/>
    <col min="12" max="12" width="6.6640625" style="1" customWidth="1"/>
    <col min="13" max="13" width="11.44140625" style="1" customWidth="1"/>
    <col min="14" max="256" width="9.109375" style="1"/>
    <col min="257" max="257" width="61.6640625" style="1" customWidth="1"/>
    <col min="258" max="258" width="4.6640625" style="1" customWidth="1"/>
    <col min="259" max="259" width="3.88671875" style="1" customWidth="1"/>
    <col min="260" max="260" width="7.5546875" style="1" customWidth="1"/>
    <col min="261" max="261" width="9.109375" style="1"/>
    <col min="262" max="262" width="8.109375" style="1" customWidth="1"/>
    <col min="263" max="263" width="7.44140625" style="1" customWidth="1"/>
    <col min="264" max="264" width="8.88671875" style="1" customWidth="1"/>
    <col min="265" max="265" width="8.5546875" style="1" customWidth="1"/>
    <col min="266" max="266" width="8.109375" style="1" customWidth="1"/>
    <col min="267" max="267" width="9.44140625" style="1" customWidth="1"/>
    <col min="268" max="268" width="6.6640625" style="1" customWidth="1"/>
    <col min="269" max="269" width="11.44140625" style="1" customWidth="1"/>
    <col min="270" max="512" width="9.109375" style="1"/>
    <col min="513" max="513" width="61.6640625" style="1" customWidth="1"/>
    <col min="514" max="514" width="4.6640625" style="1" customWidth="1"/>
    <col min="515" max="515" width="3.88671875" style="1" customWidth="1"/>
    <col min="516" max="516" width="7.5546875" style="1" customWidth="1"/>
    <col min="517" max="517" width="9.109375" style="1"/>
    <col min="518" max="518" width="8.109375" style="1" customWidth="1"/>
    <col min="519" max="519" width="7.44140625" style="1" customWidth="1"/>
    <col min="520" max="520" width="8.88671875" style="1" customWidth="1"/>
    <col min="521" max="521" width="8.5546875" style="1" customWidth="1"/>
    <col min="522" max="522" width="8.109375" style="1" customWidth="1"/>
    <col min="523" max="523" width="9.44140625" style="1" customWidth="1"/>
    <col min="524" max="524" width="6.6640625" style="1" customWidth="1"/>
    <col min="525" max="525" width="11.44140625" style="1" customWidth="1"/>
    <col min="526" max="768" width="9.109375" style="1"/>
    <col min="769" max="769" width="61.6640625" style="1" customWidth="1"/>
    <col min="770" max="770" width="4.6640625" style="1" customWidth="1"/>
    <col min="771" max="771" width="3.88671875" style="1" customWidth="1"/>
    <col min="772" max="772" width="7.5546875" style="1" customWidth="1"/>
    <col min="773" max="773" width="9.109375" style="1"/>
    <col min="774" max="774" width="8.109375" style="1" customWidth="1"/>
    <col min="775" max="775" width="7.44140625" style="1" customWidth="1"/>
    <col min="776" max="776" width="8.88671875" style="1" customWidth="1"/>
    <col min="777" max="777" width="8.5546875" style="1" customWidth="1"/>
    <col min="778" max="778" width="8.109375" style="1" customWidth="1"/>
    <col min="779" max="779" width="9.44140625" style="1" customWidth="1"/>
    <col min="780" max="780" width="6.6640625" style="1" customWidth="1"/>
    <col min="781" max="781" width="11.44140625" style="1" customWidth="1"/>
    <col min="782" max="1024" width="9.109375" style="1"/>
    <col min="1025" max="1025" width="61.6640625" style="1" customWidth="1"/>
    <col min="1026" max="1026" width="4.6640625" style="1" customWidth="1"/>
    <col min="1027" max="1027" width="3.88671875" style="1" customWidth="1"/>
    <col min="1028" max="1028" width="7.5546875" style="1" customWidth="1"/>
    <col min="1029" max="1029" width="9.109375" style="1"/>
    <col min="1030" max="1030" width="8.109375" style="1" customWidth="1"/>
    <col min="1031" max="1031" width="7.44140625" style="1" customWidth="1"/>
    <col min="1032" max="1032" width="8.88671875" style="1" customWidth="1"/>
    <col min="1033" max="1033" width="8.5546875" style="1" customWidth="1"/>
    <col min="1034" max="1034" width="8.109375" style="1" customWidth="1"/>
    <col min="1035" max="1035" width="9.44140625" style="1" customWidth="1"/>
    <col min="1036" max="1036" width="6.6640625" style="1" customWidth="1"/>
    <col min="1037" max="1037" width="11.44140625" style="1" customWidth="1"/>
    <col min="1038" max="1280" width="9.109375" style="1"/>
    <col min="1281" max="1281" width="61.6640625" style="1" customWidth="1"/>
    <col min="1282" max="1282" width="4.6640625" style="1" customWidth="1"/>
    <col min="1283" max="1283" width="3.88671875" style="1" customWidth="1"/>
    <col min="1284" max="1284" width="7.5546875" style="1" customWidth="1"/>
    <col min="1285" max="1285" width="9.109375" style="1"/>
    <col min="1286" max="1286" width="8.109375" style="1" customWidth="1"/>
    <col min="1287" max="1287" width="7.44140625" style="1" customWidth="1"/>
    <col min="1288" max="1288" width="8.88671875" style="1" customWidth="1"/>
    <col min="1289" max="1289" width="8.5546875" style="1" customWidth="1"/>
    <col min="1290" max="1290" width="8.109375" style="1" customWidth="1"/>
    <col min="1291" max="1291" width="9.44140625" style="1" customWidth="1"/>
    <col min="1292" max="1292" width="6.6640625" style="1" customWidth="1"/>
    <col min="1293" max="1293" width="11.44140625" style="1" customWidth="1"/>
    <col min="1294" max="1536" width="9.109375" style="1"/>
    <col min="1537" max="1537" width="61.6640625" style="1" customWidth="1"/>
    <col min="1538" max="1538" width="4.6640625" style="1" customWidth="1"/>
    <col min="1539" max="1539" width="3.88671875" style="1" customWidth="1"/>
    <col min="1540" max="1540" width="7.5546875" style="1" customWidth="1"/>
    <col min="1541" max="1541" width="9.109375" style="1"/>
    <col min="1542" max="1542" width="8.109375" style="1" customWidth="1"/>
    <col min="1543" max="1543" width="7.44140625" style="1" customWidth="1"/>
    <col min="1544" max="1544" width="8.88671875" style="1" customWidth="1"/>
    <col min="1545" max="1545" width="8.5546875" style="1" customWidth="1"/>
    <col min="1546" max="1546" width="8.109375" style="1" customWidth="1"/>
    <col min="1547" max="1547" width="9.44140625" style="1" customWidth="1"/>
    <col min="1548" max="1548" width="6.6640625" style="1" customWidth="1"/>
    <col min="1549" max="1549" width="11.44140625" style="1" customWidth="1"/>
    <col min="1550" max="1792" width="9.109375" style="1"/>
    <col min="1793" max="1793" width="61.6640625" style="1" customWidth="1"/>
    <col min="1794" max="1794" width="4.6640625" style="1" customWidth="1"/>
    <col min="1795" max="1795" width="3.88671875" style="1" customWidth="1"/>
    <col min="1796" max="1796" width="7.5546875" style="1" customWidth="1"/>
    <col min="1797" max="1797" width="9.109375" style="1"/>
    <col min="1798" max="1798" width="8.109375" style="1" customWidth="1"/>
    <col min="1799" max="1799" width="7.44140625" style="1" customWidth="1"/>
    <col min="1800" max="1800" width="8.88671875" style="1" customWidth="1"/>
    <col min="1801" max="1801" width="8.5546875" style="1" customWidth="1"/>
    <col min="1802" max="1802" width="8.109375" style="1" customWidth="1"/>
    <col min="1803" max="1803" width="9.44140625" style="1" customWidth="1"/>
    <col min="1804" max="1804" width="6.6640625" style="1" customWidth="1"/>
    <col min="1805" max="1805" width="11.44140625" style="1" customWidth="1"/>
    <col min="1806" max="2048" width="9.109375" style="1"/>
    <col min="2049" max="2049" width="61.6640625" style="1" customWidth="1"/>
    <col min="2050" max="2050" width="4.6640625" style="1" customWidth="1"/>
    <col min="2051" max="2051" width="3.88671875" style="1" customWidth="1"/>
    <col min="2052" max="2052" width="7.5546875" style="1" customWidth="1"/>
    <col min="2053" max="2053" width="9.109375" style="1"/>
    <col min="2054" max="2054" width="8.109375" style="1" customWidth="1"/>
    <col min="2055" max="2055" width="7.44140625" style="1" customWidth="1"/>
    <col min="2056" max="2056" width="8.88671875" style="1" customWidth="1"/>
    <col min="2057" max="2057" width="8.5546875" style="1" customWidth="1"/>
    <col min="2058" max="2058" width="8.109375" style="1" customWidth="1"/>
    <col min="2059" max="2059" width="9.44140625" style="1" customWidth="1"/>
    <col min="2060" max="2060" width="6.6640625" style="1" customWidth="1"/>
    <col min="2061" max="2061" width="11.44140625" style="1" customWidth="1"/>
    <col min="2062" max="2304" width="9.109375" style="1"/>
    <col min="2305" max="2305" width="61.6640625" style="1" customWidth="1"/>
    <col min="2306" max="2306" width="4.6640625" style="1" customWidth="1"/>
    <col min="2307" max="2307" width="3.88671875" style="1" customWidth="1"/>
    <col min="2308" max="2308" width="7.5546875" style="1" customWidth="1"/>
    <col min="2309" max="2309" width="9.109375" style="1"/>
    <col min="2310" max="2310" width="8.109375" style="1" customWidth="1"/>
    <col min="2311" max="2311" width="7.44140625" style="1" customWidth="1"/>
    <col min="2312" max="2312" width="8.88671875" style="1" customWidth="1"/>
    <col min="2313" max="2313" width="8.5546875" style="1" customWidth="1"/>
    <col min="2314" max="2314" width="8.109375" style="1" customWidth="1"/>
    <col min="2315" max="2315" width="9.44140625" style="1" customWidth="1"/>
    <col min="2316" max="2316" width="6.6640625" style="1" customWidth="1"/>
    <col min="2317" max="2317" width="11.44140625" style="1" customWidth="1"/>
    <col min="2318" max="2560" width="9.109375" style="1"/>
    <col min="2561" max="2561" width="61.6640625" style="1" customWidth="1"/>
    <col min="2562" max="2562" width="4.6640625" style="1" customWidth="1"/>
    <col min="2563" max="2563" width="3.88671875" style="1" customWidth="1"/>
    <col min="2564" max="2564" width="7.5546875" style="1" customWidth="1"/>
    <col min="2565" max="2565" width="9.109375" style="1"/>
    <col min="2566" max="2566" width="8.109375" style="1" customWidth="1"/>
    <col min="2567" max="2567" width="7.44140625" style="1" customWidth="1"/>
    <col min="2568" max="2568" width="8.88671875" style="1" customWidth="1"/>
    <col min="2569" max="2569" width="8.5546875" style="1" customWidth="1"/>
    <col min="2570" max="2570" width="8.109375" style="1" customWidth="1"/>
    <col min="2571" max="2571" width="9.44140625" style="1" customWidth="1"/>
    <col min="2572" max="2572" width="6.6640625" style="1" customWidth="1"/>
    <col min="2573" max="2573" width="11.44140625" style="1" customWidth="1"/>
    <col min="2574" max="2816" width="9.109375" style="1"/>
    <col min="2817" max="2817" width="61.6640625" style="1" customWidth="1"/>
    <col min="2818" max="2818" width="4.6640625" style="1" customWidth="1"/>
    <col min="2819" max="2819" width="3.88671875" style="1" customWidth="1"/>
    <col min="2820" max="2820" width="7.5546875" style="1" customWidth="1"/>
    <col min="2821" max="2821" width="9.109375" style="1"/>
    <col min="2822" max="2822" width="8.109375" style="1" customWidth="1"/>
    <col min="2823" max="2823" width="7.44140625" style="1" customWidth="1"/>
    <col min="2824" max="2824" width="8.88671875" style="1" customWidth="1"/>
    <col min="2825" max="2825" width="8.5546875" style="1" customWidth="1"/>
    <col min="2826" max="2826" width="8.109375" style="1" customWidth="1"/>
    <col min="2827" max="2827" width="9.44140625" style="1" customWidth="1"/>
    <col min="2828" max="2828" width="6.6640625" style="1" customWidth="1"/>
    <col min="2829" max="2829" width="11.44140625" style="1" customWidth="1"/>
    <col min="2830" max="3072" width="9.109375" style="1"/>
    <col min="3073" max="3073" width="61.6640625" style="1" customWidth="1"/>
    <col min="3074" max="3074" width="4.6640625" style="1" customWidth="1"/>
    <col min="3075" max="3075" width="3.88671875" style="1" customWidth="1"/>
    <col min="3076" max="3076" width="7.5546875" style="1" customWidth="1"/>
    <col min="3077" max="3077" width="9.109375" style="1"/>
    <col min="3078" max="3078" width="8.109375" style="1" customWidth="1"/>
    <col min="3079" max="3079" width="7.44140625" style="1" customWidth="1"/>
    <col min="3080" max="3080" width="8.88671875" style="1" customWidth="1"/>
    <col min="3081" max="3081" width="8.5546875" style="1" customWidth="1"/>
    <col min="3082" max="3082" width="8.109375" style="1" customWidth="1"/>
    <col min="3083" max="3083" width="9.44140625" style="1" customWidth="1"/>
    <col min="3084" max="3084" width="6.6640625" style="1" customWidth="1"/>
    <col min="3085" max="3085" width="11.44140625" style="1" customWidth="1"/>
    <col min="3086" max="3328" width="9.109375" style="1"/>
    <col min="3329" max="3329" width="61.6640625" style="1" customWidth="1"/>
    <col min="3330" max="3330" width="4.6640625" style="1" customWidth="1"/>
    <col min="3331" max="3331" width="3.88671875" style="1" customWidth="1"/>
    <col min="3332" max="3332" width="7.5546875" style="1" customWidth="1"/>
    <col min="3333" max="3333" width="9.109375" style="1"/>
    <col min="3334" max="3334" width="8.109375" style="1" customWidth="1"/>
    <col min="3335" max="3335" width="7.44140625" style="1" customWidth="1"/>
    <col min="3336" max="3336" width="8.88671875" style="1" customWidth="1"/>
    <col min="3337" max="3337" width="8.5546875" style="1" customWidth="1"/>
    <col min="3338" max="3338" width="8.109375" style="1" customWidth="1"/>
    <col min="3339" max="3339" width="9.44140625" style="1" customWidth="1"/>
    <col min="3340" max="3340" width="6.6640625" style="1" customWidth="1"/>
    <col min="3341" max="3341" width="11.44140625" style="1" customWidth="1"/>
    <col min="3342" max="3584" width="9.109375" style="1"/>
    <col min="3585" max="3585" width="61.6640625" style="1" customWidth="1"/>
    <col min="3586" max="3586" width="4.6640625" style="1" customWidth="1"/>
    <col min="3587" max="3587" width="3.88671875" style="1" customWidth="1"/>
    <col min="3588" max="3588" width="7.5546875" style="1" customWidth="1"/>
    <col min="3589" max="3589" width="9.109375" style="1"/>
    <col min="3590" max="3590" width="8.109375" style="1" customWidth="1"/>
    <col min="3591" max="3591" width="7.44140625" style="1" customWidth="1"/>
    <col min="3592" max="3592" width="8.88671875" style="1" customWidth="1"/>
    <col min="3593" max="3593" width="8.5546875" style="1" customWidth="1"/>
    <col min="3594" max="3594" width="8.109375" style="1" customWidth="1"/>
    <col min="3595" max="3595" width="9.44140625" style="1" customWidth="1"/>
    <col min="3596" max="3596" width="6.6640625" style="1" customWidth="1"/>
    <col min="3597" max="3597" width="11.44140625" style="1" customWidth="1"/>
    <col min="3598" max="3840" width="9.109375" style="1"/>
    <col min="3841" max="3841" width="61.6640625" style="1" customWidth="1"/>
    <col min="3842" max="3842" width="4.6640625" style="1" customWidth="1"/>
    <col min="3843" max="3843" width="3.88671875" style="1" customWidth="1"/>
    <col min="3844" max="3844" width="7.5546875" style="1" customWidth="1"/>
    <col min="3845" max="3845" width="9.109375" style="1"/>
    <col min="3846" max="3846" width="8.109375" style="1" customWidth="1"/>
    <col min="3847" max="3847" width="7.44140625" style="1" customWidth="1"/>
    <col min="3848" max="3848" width="8.88671875" style="1" customWidth="1"/>
    <col min="3849" max="3849" width="8.5546875" style="1" customWidth="1"/>
    <col min="3850" max="3850" width="8.109375" style="1" customWidth="1"/>
    <col min="3851" max="3851" width="9.44140625" style="1" customWidth="1"/>
    <col min="3852" max="3852" width="6.6640625" style="1" customWidth="1"/>
    <col min="3853" max="3853" width="11.44140625" style="1" customWidth="1"/>
    <col min="3854" max="4096" width="9.109375" style="1"/>
    <col min="4097" max="4097" width="61.6640625" style="1" customWidth="1"/>
    <col min="4098" max="4098" width="4.6640625" style="1" customWidth="1"/>
    <col min="4099" max="4099" width="3.88671875" style="1" customWidth="1"/>
    <col min="4100" max="4100" width="7.5546875" style="1" customWidth="1"/>
    <col min="4101" max="4101" width="9.109375" style="1"/>
    <col min="4102" max="4102" width="8.109375" style="1" customWidth="1"/>
    <col min="4103" max="4103" width="7.44140625" style="1" customWidth="1"/>
    <col min="4104" max="4104" width="8.88671875" style="1" customWidth="1"/>
    <col min="4105" max="4105" width="8.5546875" style="1" customWidth="1"/>
    <col min="4106" max="4106" width="8.109375" style="1" customWidth="1"/>
    <col min="4107" max="4107" width="9.44140625" style="1" customWidth="1"/>
    <col min="4108" max="4108" width="6.6640625" style="1" customWidth="1"/>
    <col min="4109" max="4109" width="11.44140625" style="1" customWidth="1"/>
    <col min="4110" max="4352" width="9.109375" style="1"/>
    <col min="4353" max="4353" width="61.6640625" style="1" customWidth="1"/>
    <col min="4354" max="4354" width="4.6640625" style="1" customWidth="1"/>
    <col min="4355" max="4355" width="3.88671875" style="1" customWidth="1"/>
    <col min="4356" max="4356" width="7.5546875" style="1" customWidth="1"/>
    <col min="4357" max="4357" width="9.109375" style="1"/>
    <col min="4358" max="4358" width="8.109375" style="1" customWidth="1"/>
    <col min="4359" max="4359" width="7.44140625" style="1" customWidth="1"/>
    <col min="4360" max="4360" width="8.88671875" style="1" customWidth="1"/>
    <col min="4361" max="4361" width="8.5546875" style="1" customWidth="1"/>
    <col min="4362" max="4362" width="8.109375" style="1" customWidth="1"/>
    <col min="4363" max="4363" width="9.44140625" style="1" customWidth="1"/>
    <col min="4364" max="4364" width="6.6640625" style="1" customWidth="1"/>
    <col min="4365" max="4365" width="11.44140625" style="1" customWidth="1"/>
    <col min="4366" max="4608" width="9.109375" style="1"/>
    <col min="4609" max="4609" width="61.6640625" style="1" customWidth="1"/>
    <col min="4610" max="4610" width="4.6640625" style="1" customWidth="1"/>
    <col min="4611" max="4611" width="3.88671875" style="1" customWidth="1"/>
    <col min="4612" max="4612" width="7.5546875" style="1" customWidth="1"/>
    <col min="4613" max="4613" width="9.109375" style="1"/>
    <col min="4614" max="4614" width="8.109375" style="1" customWidth="1"/>
    <col min="4615" max="4615" width="7.44140625" style="1" customWidth="1"/>
    <col min="4616" max="4616" width="8.88671875" style="1" customWidth="1"/>
    <col min="4617" max="4617" width="8.5546875" style="1" customWidth="1"/>
    <col min="4618" max="4618" width="8.109375" style="1" customWidth="1"/>
    <col min="4619" max="4619" width="9.44140625" style="1" customWidth="1"/>
    <col min="4620" max="4620" width="6.6640625" style="1" customWidth="1"/>
    <col min="4621" max="4621" width="11.44140625" style="1" customWidth="1"/>
    <col min="4622" max="4864" width="9.109375" style="1"/>
    <col min="4865" max="4865" width="61.6640625" style="1" customWidth="1"/>
    <col min="4866" max="4866" width="4.6640625" style="1" customWidth="1"/>
    <col min="4867" max="4867" width="3.88671875" style="1" customWidth="1"/>
    <col min="4868" max="4868" width="7.5546875" style="1" customWidth="1"/>
    <col min="4869" max="4869" width="9.109375" style="1"/>
    <col min="4870" max="4870" width="8.109375" style="1" customWidth="1"/>
    <col min="4871" max="4871" width="7.44140625" style="1" customWidth="1"/>
    <col min="4872" max="4872" width="8.88671875" style="1" customWidth="1"/>
    <col min="4873" max="4873" width="8.5546875" style="1" customWidth="1"/>
    <col min="4874" max="4874" width="8.109375" style="1" customWidth="1"/>
    <col min="4875" max="4875" width="9.44140625" style="1" customWidth="1"/>
    <col min="4876" max="4876" width="6.6640625" style="1" customWidth="1"/>
    <col min="4877" max="4877" width="11.44140625" style="1" customWidth="1"/>
    <col min="4878" max="5120" width="9.109375" style="1"/>
    <col min="5121" max="5121" width="61.6640625" style="1" customWidth="1"/>
    <col min="5122" max="5122" width="4.6640625" style="1" customWidth="1"/>
    <col min="5123" max="5123" width="3.88671875" style="1" customWidth="1"/>
    <col min="5124" max="5124" width="7.5546875" style="1" customWidth="1"/>
    <col min="5125" max="5125" width="9.109375" style="1"/>
    <col min="5126" max="5126" width="8.109375" style="1" customWidth="1"/>
    <col min="5127" max="5127" width="7.44140625" style="1" customWidth="1"/>
    <col min="5128" max="5128" width="8.88671875" style="1" customWidth="1"/>
    <col min="5129" max="5129" width="8.5546875" style="1" customWidth="1"/>
    <col min="5130" max="5130" width="8.109375" style="1" customWidth="1"/>
    <col min="5131" max="5131" width="9.44140625" style="1" customWidth="1"/>
    <col min="5132" max="5132" width="6.6640625" style="1" customWidth="1"/>
    <col min="5133" max="5133" width="11.44140625" style="1" customWidth="1"/>
    <col min="5134" max="5376" width="9.109375" style="1"/>
    <col min="5377" max="5377" width="61.6640625" style="1" customWidth="1"/>
    <col min="5378" max="5378" width="4.6640625" style="1" customWidth="1"/>
    <col min="5379" max="5379" width="3.88671875" style="1" customWidth="1"/>
    <col min="5380" max="5380" width="7.5546875" style="1" customWidth="1"/>
    <col min="5381" max="5381" width="9.109375" style="1"/>
    <col min="5382" max="5382" width="8.109375" style="1" customWidth="1"/>
    <col min="5383" max="5383" width="7.44140625" style="1" customWidth="1"/>
    <col min="5384" max="5384" width="8.88671875" style="1" customWidth="1"/>
    <col min="5385" max="5385" width="8.5546875" style="1" customWidth="1"/>
    <col min="5386" max="5386" width="8.109375" style="1" customWidth="1"/>
    <col min="5387" max="5387" width="9.44140625" style="1" customWidth="1"/>
    <col min="5388" max="5388" width="6.6640625" style="1" customWidth="1"/>
    <col min="5389" max="5389" width="11.44140625" style="1" customWidth="1"/>
    <col min="5390" max="5632" width="9.109375" style="1"/>
    <col min="5633" max="5633" width="61.6640625" style="1" customWidth="1"/>
    <col min="5634" max="5634" width="4.6640625" style="1" customWidth="1"/>
    <col min="5635" max="5635" width="3.88671875" style="1" customWidth="1"/>
    <col min="5636" max="5636" width="7.5546875" style="1" customWidth="1"/>
    <col min="5637" max="5637" width="9.109375" style="1"/>
    <col min="5638" max="5638" width="8.109375" style="1" customWidth="1"/>
    <col min="5639" max="5639" width="7.44140625" style="1" customWidth="1"/>
    <col min="5640" max="5640" width="8.88671875" style="1" customWidth="1"/>
    <col min="5641" max="5641" width="8.5546875" style="1" customWidth="1"/>
    <col min="5642" max="5642" width="8.109375" style="1" customWidth="1"/>
    <col min="5643" max="5643" width="9.44140625" style="1" customWidth="1"/>
    <col min="5644" max="5644" width="6.6640625" style="1" customWidth="1"/>
    <col min="5645" max="5645" width="11.44140625" style="1" customWidth="1"/>
    <col min="5646" max="5888" width="9.109375" style="1"/>
    <col min="5889" max="5889" width="61.6640625" style="1" customWidth="1"/>
    <col min="5890" max="5890" width="4.6640625" style="1" customWidth="1"/>
    <col min="5891" max="5891" width="3.88671875" style="1" customWidth="1"/>
    <col min="5892" max="5892" width="7.5546875" style="1" customWidth="1"/>
    <col min="5893" max="5893" width="9.109375" style="1"/>
    <col min="5894" max="5894" width="8.109375" style="1" customWidth="1"/>
    <col min="5895" max="5895" width="7.44140625" style="1" customWidth="1"/>
    <col min="5896" max="5896" width="8.88671875" style="1" customWidth="1"/>
    <col min="5897" max="5897" width="8.5546875" style="1" customWidth="1"/>
    <col min="5898" max="5898" width="8.109375" style="1" customWidth="1"/>
    <col min="5899" max="5899" width="9.44140625" style="1" customWidth="1"/>
    <col min="5900" max="5900" width="6.6640625" style="1" customWidth="1"/>
    <col min="5901" max="5901" width="11.44140625" style="1" customWidth="1"/>
    <col min="5902" max="6144" width="9.109375" style="1"/>
    <col min="6145" max="6145" width="61.6640625" style="1" customWidth="1"/>
    <col min="6146" max="6146" width="4.6640625" style="1" customWidth="1"/>
    <col min="6147" max="6147" width="3.88671875" style="1" customWidth="1"/>
    <col min="6148" max="6148" width="7.5546875" style="1" customWidth="1"/>
    <col min="6149" max="6149" width="9.109375" style="1"/>
    <col min="6150" max="6150" width="8.109375" style="1" customWidth="1"/>
    <col min="6151" max="6151" width="7.44140625" style="1" customWidth="1"/>
    <col min="6152" max="6152" width="8.88671875" style="1" customWidth="1"/>
    <col min="6153" max="6153" width="8.5546875" style="1" customWidth="1"/>
    <col min="6154" max="6154" width="8.109375" style="1" customWidth="1"/>
    <col min="6155" max="6155" width="9.44140625" style="1" customWidth="1"/>
    <col min="6156" max="6156" width="6.6640625" style="1" customWidth="1"/>
    <col min="6157" max="6157" width="11.44140625" style="1" customWidth="1"/>
    <col min="6158" max="6400" width="9.109375" style="1"/>
    <col min="6401" max="6401" width="61.6640625" style="1" customWidth="1"/>
    <col min="6402" max="6402" width="4.6640625" style="1" customWidth="1"/>
    <col min="6403" max="6403" width="3.88671875" style="1" customWidth="1"/>
    <col min="6404" max="6404" width="7.5546875" style="1" customWidth="1"/>
    <col min="6405" max="6405" width="9.109375" style="1"/>
    <col min="6406" max="6406" width="8.109375" style="1" customWidth="1"/>
    <col min="6407" max="6407" width="7.44140625" style="1" customWidth="1"/>
    <col min="6408" max="6408" width="8.88671875" style="1" customWidth="1"/>
    <col min="6409" max="6409" width="8.5546875" style="1" customWidth="1"/>
    <col min="6410" max="6410" width="8.109375" style="1" customWidth="1"/>
    <col min="6411" max="6411" width="9.44140625" style="1" customWidth="1"/>
    <col min="6412" max="6412" width="6.6640625" style="1" customWidth="1"/>
    <col min="6413" max="6413" width="11.44140625" style="1" customWidth="1"/>
    <col min="6414" max="6656" width="9.109375" style="1"/>
    <col min="6657" max="6657" width="61.6640625" style="1" customWidth="1"/>
    <col min="6658" max="6658" width="4.6640625" style="1" customWidth="1"/>
    <col min="6659" max="6659" width="3.88671875" style="1" customWidth="1"/>
    <col min="6660" max="6660" width="7.5546875" style="1" customWidth="1"/>
    <col min="6661" max="6661" width="9.109375" style="1"/>
    <col min="6662" max="6662" width="8.109375" style="1" customWidth="1"/>
    <col min="6663" max="6663" width="7.44140625" style="1" customWidth="1"/>
    <col min="6664" max="6664" width="8.88671875" style="1" customWidth="1"/>
    <col min="6665" max="6665" width="8.5546875" style="1" customWidth="1"/>
    <col min="6666" max="6666" width="8.109375" style="1" customWidth="1"/>
    <col min="6667" max="6667" width="9.44140625" style="1" customWidth="1"/>
    <col min="6668" max="6668" width="6.6640625" style="1" customWidth="1"/>
    <col min="6669" max="6669" width="11.44140625" style="1" customWidth="1"/>
    <col min="6670" max="6912" width="9.109375" style="1"/>
    <col min="6913" max="6913" width="61.6640625" style="1" customWidth="1"/>
    <col min="6914" max="6914" width="4.6640625" style="1" customWidth="1"/>
    <col min="6915" max="6915" width="3.88671875" style="1" customWidth="1"/>
    <col min="6916" max="6916" width="7.5546875" style="1" customWidth="1"/>
    <col min="6917" max="6917" width="9.109375" style="1"/>
    <col min="6918" max="6918" width="8.109375" style="1" customWidth="1"/>
    <col min="6919" max="6919" width="7.44140625" style="1" customWidth="1"/>
    <col min="6920" max="6920" width="8.88671875" style="1" customWidth="1"/>
    <col min="6921" max="6921" width="8.5546875" style="1" customWidth="1"/>
    <col min="6922" max="6922" width="8.109375" style="1" customWidth="1"/>
    <col min="6923" max="6923" width="9.44140625" style="1" customWidth="1"/>
    <col min="6924" max="6924" width="6.6640625" style="1" customWidth="1"/>
    <col min="6925" max="6925" width="11.44140625" style="1" customWidth="1"/>
    <col min="6926" max="7168" width="9.109375" style="1"/>
    <col min="7169" max="7169" width="61.6640625" style="1" customWidth="1"/>
    <col min="7170" max="7170" width="4.6640625" style="1" customWidth="1"/>
    <col min="7171" max="7171" width="3.88671875" style="1" customWidth="1"/>
    <col min="7172" max="7172" width="7.5546875" style="1" customWidth="1"/>
    <col min="7173" max="7173" width="9.109375" style="1"/>
    <col min="7174" max="7174" width="8.109375" style="1" customWidth="1"/>
    <col min="7175" max="7175" width="7.44140625" style="1" customWidth="1"/>
    <col min="7176" max="7176" width="8.88671875" style="1" customWidth="1"/>
    <col min="7177" max="7177" width="8.5546875" style="1" customWidth="1"/>
    <col min="7178" max="7178" width="8.109375" style="1" customWidth="1"/>
    <col min="7179" max="7179" width="9.44140625" style="1" customWidth="1"/>
    <col min="7180" max="7180" width="6.6640625" style="1" customWidth="1"/>
    <col min="7181" max="7181" width="11.44140625" style="1" customWidth="1"/>
    <col min="7182" max="7424" width="9.109375" style="1"/>
    <col min="7425" max="7425" width="61.6640625" style="1" customWidth="1"/>
    <col min="7426" max="7426" width="4.6640625" style="1" customWidth="1"/>
    <col min="7427" max="7427" width="3.88671875" style="1" customWidth="1"/>
    <col min="7428" max="7428" width="7.5546875" style="1" customWidth="1"/>
    <col min="7429" max="7429" width="9.109375" style="1"/>
    <col min="7430" max="7430" width="8.109375" style="1" customWidth="1"/>
    <col min="7431" max="7431" width="7.44140625" style="1" customWidth="1"/>
    <col min="7432" max="7432" width="8.88671875" style="1" customWidth="1"/>
    <col min="7433" max="7433" width="8.5546875" style="1" customWidth="1"/>
    <col min="7434" max="7434" width="8.109375" style="1" customWidth="1"/>
    <col min="7435" max="7435" width="9.44140625" style="1" customWidth="1"/>
    <col min="7436" max="7436" width="6.6640625" style="1" customWidth="1"/>
    <col min="7437" max="7437" width="11.44140625" style="1" customWidth="1"/>
    <col min="7438" max="7680" width="9.109375" style="1"/>
    <col min="7681" max="7681" width="61.6640625" style="1" customWidth="1"/>
    <col min="7682" max="7682" width="4.6640625" style="1" customWidth="1"/>
    <col min="7683" max="7683" width="3.88671875" style="1" customWidth="1"/>
    <col min="7684" max="7684" width="7.5546875" style="1" customWidth="1"/>
    <col min="7685" max="7685" width="9.109375" style="1"/>
    <col min="7686" max="7686" width="8.109375" style="1" customWidth="1"/>
    <col min="7687" max="7687" width="7.44140625" style="1" customWidth="1"/>
    <col min="7688" max="7688" width="8.88671875" style="1" customWidth="1"/>
    <col min="7689" max="7689" width="8.5546875" style="1" customWidth="1"/>
    <col min="7690" max="7690" width="8.109375" style="1" customWidth="1"/>
    <col min="7691" max="7691" width="9.44140625" style="1" customWidth="1"/>
    <col min="7692" max="7692" width="6.6640625" style="1" customWidth="1"/>
    <col min="7693" max="7693" width="11.44140625" style="1" customWidth="1"/>
    <col min="7694" max="7936" width="9.109375" style="1"/>
    <col min="7937" max="7937" width="61.6640625" style="1" customWidth="1"/>
    <col min="7938" max="7938" width="4.6640625" style="1" customWidth="1"/>
    <col min="7939" max="7939" width="3.88671875" style="1" customWidth="1"/>
    <col min="7940" max="7940" width="7.5546875" style="1" customWidth="1"/>
    <col min="7941" max="7941" width="9.109375" style="1"/>
    <col min="7942" max="7942" width="8.109375" style="1" customWidth="1"/>
    <col min="7943" max="7943" width="7.44140625" style="1" customWidth="1"/>
    <col min="7944" max="7944" width="8.88671875" style="1" customWidth="1"/>
    <col min="7945" max="7945" width="8.5546875" style="1" customWidth="1"/>
    <col min="7946" max="7946" width="8.109375" style="1" customWidth="1"/>
    <col min="7947" max="7947" width="9.44140625" style="1" customWidth="1"/>
    <col min="7948" max="7948" width="6.6640625" style="1" customWidth="1"/>
    <col min="7949" max="7949" width="11.44140625" style="1" customWidth="1"/>
    <col min="7950" max="8192" width="9.109375" style="1"/>
    <col min="8193" max="8193" width="61.6640625" style="1" customWidth="1"/>
    <col min="8194" max="8194" width="4.6640625" style="1" customWidth="1"/>
    <col min="8195" max="8195" width="3.88671875" style="1" customWidth="1"/>
    <col min="8196" max="8196" width="7.5546875" style="1" customWidth="1"/>
    <col min="8197" max="8197" width="9.109375" style="1"/>
    <col min="8198" max="8198" width="8.109375" style="1" customWidth="1"/>
    <col min="8199" max="8199" width="7.44140625" style="1" customWidth="1"/>
    <col min="8200" max="8200" width="8.88671875" style="1" customWidth="1"/>
    <col min="8201" max="8201" width="8.5546875" style="1" customWidth="1"/>
    <col min="8202" max="8202" width="8.109375" style="1" customWidth="1"/>
    <col min="8203" max="8203" width="9.44140625" style="1" customWidth="1"/>
    <col min="8204" max="8204" width="6.6640625" style="1" customWidth="1"/>
    <col min="8205" max="8205" width="11.44140625" style="1" customWidth="1"/>
    <col min="8206" max="8448" width="9.109375" style="1"/>
    <col min="8449" max="8449" width="61.6640625" style="1" customWidth="1"/>
    <col min="8450" max="8450" width="4.6640625" style="1" customWidth="1"/>
    <col min="8451" max="8451" width="3.88671875" style="1" customWidth="1"/>
    <col min="8452" max="8452" width="7.5546875" style="1" customWidth="1"/>
    <col min="8453" max="8453" width="9.109375" style="1"/>
    <col min="8454" max="8454" width="8.109375" style="1" customWidth="1"/>
    <col min="8455" max="8455" width="7.44140625" style="1" customWidth="1"/>
    <col min="8456" max="8456" width="8.88671875" style="1" customWidth="1"/>
    <col min="8457" max="8457" width="8.5546875" style="1" customWidth="1"/>
    <col min="8458" max="8458" width="8.109375" style="1" customWidth="1"/>
    <col min="8459" max="8459" width="9.44140625" style="1" customWidth="1"/>
    <col min="8460" max="8460" width="6.6640625" style="1" customWidth="1"/>
    <col min="8461" max="8461" width="11.44140625" style="1" customWidth="1"/>
    <col min="8462" max="8704" width="9.109375" style="1"/>
    <col min="8705" max="8705" width="61.6640625" style="1" customWidth="1"/>
    <col min="8706" max="8706" width="4.6640625" style="1" customWidth="1"/>
    <col min="8707" max="8707" width="3.88671875" style="1" customWidth="1"/>
    <col min="8708" max="8708" width="7.5546875" style="1" customWidth="1"/>
    <col min="8709" max="8709" width="9.109375" style="1"/>
    <col min="8710" max="8710" width="8.109375" style="1" customWidth="1"/>
    <col min="8711" max="8711" width="7.44140625" style="1" customWidth="1"/>
    <col min="8712" max="8712" width="8.88671875" style="1" customWidth="1"/>
    <col min="8713" max="8713" width="8.5546875" style="1" customWidth="1"/>
    <col min="8714" max="8714" width="8.109375" style="1" customWidth="1"/>
    <col min="8715" max="8715" width="9.44140625" style="1" customWidth="1"/>
    <col min="8716" max="8716" width="6.6640625" style="1" customWidth="1"/>
    <col min="8717" max="8717" width="11.44140625" style="1" customWidth="1"/>
    <col min="8718" max="8960" width="9.109375" style="1"/>
    <col min="8961" max="8961" width="61.6640625" style="1" customWidth="1"/>
    <col min="8962" max="8962" width="4.6640625" style="1" customWidth="1"/>
    <col min="8963" max="8963" width="3.88671875" style="1" customWidth="1"/>
    <col min="8964" max="8964" width="7.5546875" style="1" customWidth="1"/>
    <col min="8965" max="8965" width="9.109375" style="1"/>
    <col min="8966" max="8966" width="8.109375" style="1" customWidth="1"/>
    <col min="8967" max="8967" width="7.44140625" style="1" customWidth="1"/>
    <col min="8968" max="8968" width="8.88671875" style="1" customWidth="1"/>
    <col min="8969" max="8969" width="8.5546875" style="1" customWidth="1"/>
    <col min="8970" max="8970" width="8.109375" style="1" customWidth="1"/>
    <col min="8971" max="8971" width="9.44140625" style="1" customWidth="1"/>
    <col min="8972" max="8972" width="6.6640625" style="1" customWidth="1"/>
    <col min="8973" max="8973" width="11.44140625" style="1" customWidth="1"/>
    <col min="8974" max="9216" width="9.109375" style="1"/>
    <col min="9217" max="9217" width="61.6640625" style="1" customWidth="1"/>
    <col min="9218" max="9218" width="4.6640625" style="1" customWidth="1"/>
    <col min="9219" max="9219" width="3.88671875" style="1" customWidth="1"/>
    <col min="9220" max="9220" width="7.5546875" style="1" customWidth="1"/>
    <col min="9221" max="9221" width="9.109375" style="1"/>
    <col min="9222" max="9222" width="8.109375" style="1" customWidth="1"/>
    <col min="9223" max="9223" width="7.44140625" style="1" customWidth="1"/>
    <col min="9224" max="9224" width="8.88671875" style="1" customWidth="1"/>
    <col min="9225" max="9225" width="8.5546875" style="1" customWidth="1"/>
    <col min="9226" max="9226" width="8.109375" style="1" customWidth="1"/>
    <col min="9227" max="9227" width="9.44140625" style="1" customWidth="1"/>
    <col min="9228" max="9228" width="6.6640625" style="1" customWidth="1"/>
    <col min="9229" max="9229" width="11.44140625" style="1" customWidth="1"/>
    <col min="9230" max="9472" width="9.109375" style="1"/>
    <col min="9473" max="9473" width="61.6640625" style="1" customWidth="1"/>
    <col min="9474" max="9474" width="4.6640625" style="1" customWidth="1"/>
    <col min="9475" max="9475" width="3.88671875" style="1" customWidth="1"/>
    <col min="9476" max="9476" width="7.5546875" style="1" customWidth="1"/>
    <col min="9477" max="9477" width="9.109375" style="1"/>
    <col min="9478" max="9478" width="8.109375" style="1" customWidth="1"/>
    <col min="9479" max="9479" width="7.44140625" style="1" customWidth="1"/>
    <col min="9480" max="9480" width="8.88671875" style="1" customWidth="1"/>
    <col min="9481" max="9481" width="8.5546875" style="1" customWidth="1"/>
    <col min="9482" max="9482" width="8.109375" style="1" customWidth="1"/>
    <col min="9483" max="9483" width="9.44140625" style="1" customWidth="1"/>
    <col min="9484" max="9484" width="6.6640625" style="1" customWidth="1"/>
    <col min="9485" max="9485" width="11.44140625" style="1" customWidth="1"/>
    <col min="9486" max="9728" width="9.109375" style="1"/>
    <col min="9729" max="9729" width="61.6640625" style="1" customWidth="1"/>
    <col min="9730" max="9730" width="4.6640625" style="1" customWidth="1"/>
    <col min="9731" max="9731" width="3.88671875" style="1" customWidth="1"/>
    <col min="9732" max="9732" width="7.5546875" style="1" customWidth="1"/>
    <col min="9733" max="9733" width="9.109375" style="1"/>
    <col min="9734" max="9734" width="8.109375" style="1" customWidth="1"/>
    <col min="9735" max="9735" width="7.44140625" style="1" customWidth="1"/>
    <col min="9736" max="9736" width="8.88671875" style="1" customWidth="1"/>
    <col min="9737" max="9737" width="8.5546875" style="1" customWidth="1"/>
    <col min="9738" max="9738" width="8.109375" style="1" customWidth="1"/>
    <col min="9739" max="9739" width="9.44140625" style="1" customWidth="1"/>
    <col min="9740" max="9740" width="6.6640625" style="1" customWidth="1"/>
    <col min="9741" max="9741" width="11.44140625" style="1" customWidth="1"/>
    <col min="9742" max="9984" width="9.109375" style="1"/>
    <col min="9985" max="9985" width="61.6640625" style="1" customWidth="1"/>
    <col min="9986" max="9986" width="4.6640625" style="1" customWidth="1"/>
    <col min="9987" max="9987" width="3.88671875" style="1" customWidth="1"/>
    <col min="9988" max="9988" width="7.5546875" style="1" customWidth="1"/>
    <col min="9989" max="9989" width="9.109375" style="1"/>
    <col min="9990" max="9990" width="8.109375" style="1" customWidth="1"/>
    <col min="9991" max="9991" width="7.44140625" style="1" customWidth="1"/>
    <col min="9992" max="9992" width="8.88671875" style="1" customWidth="1"/>
    <col min="9993" max="9993" width="8.5546875" style="1" customWidth="1"/>
    <col min="9994" max="9994" width="8.109375" style="1" customWidth="1"/>
    <col min="9995" max="9995" width="9.44140625" style="1" customWidth="1"/>
    <col min="9996" max="9996" width="6.6640625" style="1" customWidth="1"/>
    <col min="9997" max="9997" width="11.44140625" style="1" customWidth="1"/>
    <col min="9998" max="10240" width="9.109375" style="1"/>
    <col min="10241" max="10241" width="61.6640625" style="1" customWidth="1"/>
    <col min="10242" max="10242" width="4.6640625" style="1" customWidth="1"/>
    <col min="10243" max="10243" width="3.88671875" style="1" customWidth="1"/>
    <col min="10244" max="10244" width="7.5546875" style="1" customWidth="1"/>
    <col min="10245" max="10245" width="9.109375" style="1"/>
    <col min="10246" max="10246" width="8.109375" style="1" customWidth="1"/>
    <col min="10247" max="10247" width="7.44140625" style="1" customWidth="1"/>
    <col min="10248" max="10248" width="8.88671875" style="1" customWidth="1"/>
    <col min="10249" max="10249" width="8.5546875" style="1" customWidth="1"/>
    <col min="10250" max="10250" width="8.109375" style="1" customWidth="1"/>
    <col min="10251" max="10251" width="9.44140625" style="1" customWidth="1"/>
    <col min="10252" max="10252" width="6.6640625" style="1" customWidth="1"/>
    <col min="10253" max="10253" width="11.44140625" style="1" customWidth="1"/>
    <col min="10254" max="10496" width="9.109375" style="1"/>
    <col min="10497" max="10497" width="61.6640625" style="1" customWidth="1"/>
    <col min="10498" max="10498" width="4.6640625" style="1" customWidth="1"/>
    <col min="10499" max="10499" width="3.88671875" style="1" customWidth="1"/>
    <col min="10500" max="10500" width="7.5546875" style="1" customWidth="1"/>
    <col min="10501" max="10501" width="9.109375" style="1"/>
    <col min="10502" max="10502" width="8.109375" style="1" customWidth="1"/>
    <col min="10503" max="10503" width="7.44140625" style="1" customWidth="1"/>
    <col min="10504" max="10504" width="8.88671875" style="1" customWidth="1"/>
    <col min="10505" max="10505" width="8.5546875" style="1" customWidth="1"/>
    <col min="10506" max="10506" width="8.109375" style="1" customWidth="1"/>
    <col min="10507" max="10507" width="9.44140625" style="1" customWidth="1"/>
    <col min="10508" max="10508" width="6.6640625" style="1" customWidth="1"/>
    <col min="10509" max="10509" width="11.44140625" style="1" customWidth="1"/>
    <col min="10510" max="10752" width="9.109375" style="1"/>
    <col min="10753" max="10753" width="61.6640625" style="1" customWidth="1"/>
    <col min="10754" max="10754" width="4.6640625" style="1" customWidth="1"/>
    <col min="10755" max="10755" width="3.88671875" style="1" customWidth="1"/>
    <col min="10756" max="10756" width="7.5546875" style="1" customWidth="1"/>
    <col min="10757" max="10757" width="9.109375" style="1"/>
    <col min="10758" max="10758" width="8.109375" style="1" customWidth="1"/>
    <col min="10759" max="10759" width="7.44140625" style="1" customWidth="1"/>
    <col min="10760" max="10760" width="8.88671875" style="1" customWidth="1"/>
    <col min="10761" max="10761" width="8.5546875" style="1" customWidth="1"/>
    <col min="10762" max="10762" width="8.109375" style="1" customWidth="1"/>
    <col min="10763" max="10763" width="9.44140625" style="1" customWidth="1"/>
    <col min="10764" max="10764" width="6.6640625" style="1" customWidth="1"/>
    <col min="10765" max="10765" width="11.44140625" style="1" customWidth="1"/>
    <col min="10766" max="11008" width="9.109375" style="1"/>
    <col min="11009" max="11009" width="61.6640625" style="1" customWidth="1"/>
    <col min="11010" max="11010" width="4.6640625" style="1" customWidth="1"/>
    <col min="11011" max="11011" width="3.88671875" style="1" customWidth="1"/>
    <col min="11012" max="11012" width="7.5546875" style="1" customWidth="1"/>
    <col min="11013" max="11013" width="9.109375" style="1"/>
    <col min="11014" max="11014" width="8.109375" style="1" customWidth="1"/>
    <col min="11015" max="11015" width="7.44140625" style="1" customWidth="1"/>
    <col min="11016" max="11016" width="8.88671875" style="1" customWidth="1"/>
    <col min="11017" max="11017" width="8.5546875" style="1" customWidth="1"/>
    <col min="11018" max="11018" width="8.109375" style="1" customWidth="1"/>
    <col min="11019" max="11019" width="9.44140625" style="1" customWidth="1"/>
    <col min="11020" max="11020" width="6.6640625" style="1" customWidth="1"/>
    <col min="11021" max="11021" width="11.44140625" style="1" customWidth="1"/>
    <col min="11022" max="11264" width="9.109375" style="1"/>
    <col min="11265" max="11265" width="61.6640625" style="1" customWidth="1"/>
    <col min="11266" max="11266" width="4.6640625" style="1" customWidth="1"/>
    <col min="11267" max="11267" width="3.88671875" style="1" customWidth="1"/>
    <col min="11268" max="11268" width="7.5546875" style="1" customWidth="1"/>
    <col min="11269" max="11269" width="9.109375" style="1"/>
    <col min="11270" max="11270" width="8.109375" style="1" customWidth="1"/>
    <col min="11271" max="11271" width="7.44140625" style="1" customWidth="1"/>
    <col min="11272" max="11272" width="8.88671875" style="1" customWidth="1"/>
    <col min="11273" max="11273" width="8.5546875" style="1" customWidth="1"/>
    <col min="11274" max="11274" width="8.109375" style="1" customWidth="1"/>
    <col min="11275" max="11275" width="9.44140625" style="1" customWidth="1"/>
    <col min="11276" max="11276" width="6.6640625" style="1" customWidth="1"/>
    <col min="11277" max="11277" width="11.44140625" style="1" customWidth="1"/>
    <col min="11278" max="11520" width="9.109375" style="1"/>
    <col min="11521" max="11521" width="61.6640625" style="1" customWidth="1"/>
    <col min="11522" max="11522" width="4.6640625" style="1" customWidth="1"/>
    <col min="11523" max="11523" width="3.88671875" style="1" customWidth="1"/>
    <col min="11524" max="11524" width="7.5546875" style="1" customWidth="1"/>
    <col min="11525" max="11525" width="9.109375" style="1"/>
    <col min="11526" max="11526" width="8.109375" style="1" customWidth="1"/>
    <col min="11527" max="11527" width="7.44140625" style="1" customWidth="1"/>
    <col min="11528" max="11528" width="8.88671875" style="1" customWidth="1"/>
    <col min="11529" max="11529" width="8.5546875" style="1" customWidth="1"/>
    <col min="11530" max="11530" width="8.109375" style="1" customWidth="1"/>
    <col min="11531" max="11531" width="9.44140625" style="1" customWidth="1"/>
    <col min="11532" max="11532" width="6.6640625" style="1" customWidth="1"/>
    <col min="11533" max="11533" width="11.44140625" style="1" customWidth="1"/>
    <col min="11534" max="11776" width="9.109375" style="1"/>
    <col min="11777" max="11777" width="61.6640625" style="1" customWidth="1"/>
    <col min="11778" max="11778" width="4.6640625" style="1" customWidth="1"/>
    <col min="11779" max="11779" width="3.88671875" style="1" customWidth="1"/>
    <col min="11780" max="11780" width="7.5546875" style="1" customWidth="1"/>
    <col min="11781" max="11781" width="9.109375" style="1"/>
    <col min="11782" max="11782" width="8.109375" style="1" customWidth="1"/>
    <col min="11783" max="11783" width="7.44140625" style="1" customWidth="1"/>
    <col min="11784" max="11784" width="8.88671875" style="1" customWidth="1"/>
    <col min="11785" max="11785" width="8.5546875" style="1" customWidth="1"/>
    <col min="11786" max="11786" width="8.109375" style="1" customWidth="1"/>
    <col min="11787" max="11787" width="9.44140625" style="1" customWidth="1"/>
    <col min="11788" max="11788" width="6.6640625" style="1" customWidth="1"/>
    <col min="11789" max="11789" width="11.44140625" style="1" customWidth="1"/>
    <col min="11790" max="12032" width="9.109375" style="1"/>
    <col min="12033" max="12033" width="61.6640625" style="1" customWidth="1"/>
    <col min="12034" max="12034" width="4.6640625" style="1" customWidth="1"/>
    <col min="12035" max="12035" width="3.88671875" style="1" customWidth="1"/>
    <col min="12036" max="12036" width="7.5546875" style="1" customWidth="1"/>
    <col min="12037" max="12037" width="9.109375" style="1"/>
    <col min="12038" max="12038" width="8.109375" style="1" customWidth="1"/>
    <col min="12039" max="12039" width="7.44140625" style="1" customWidth="1"/>
    <col min="12040" max="12040" width="8.88671875" style="1" customWidth="1"/>
    <col min="12041" max="12041" width="8.5546875" style="1" customWidth="1"/>
    <col min="12042" max="12042" width="8.109375" style="1" customWidth="1"/>
    <col min="12043" max="12043" width="9.44140625" style="1" customWidth="1"/>
    <col min="12044" max="12044" width="6.6640625" style="1" customWidth="1"/>
    <col min="12045" max="12045" width="11.44140625" style="1" customWidth="1"/>
    <col min="12046" max="12288" width="9.109375" style="1"/>
    <col min="12289" max="12289" width="61.6640625" style="1" customWidth="1"/>
    <col min="12290" max="12290" width="4.6640625" style="1" customWidth="1"/>
    <col min="12291" max="12291" width="3.88671875" style="1" customWidth="1"/>
    <col min="12292" max="12292" width="7.5546875" style="1" customWidth="1"/>
    <col min="12293" max="12293" width="9.109375" style="1"/>
    <col min="12294" max="12294" width="8.109375" style="1" customWidth="1"/>
    <col min="12295" max="12295" width="7.44140625" style="1" customWidth="1"/>
    <col min="12296" max="12296" width="8.88671875" style="1" customWidth="1"/>
    <col min="12297" max="12297" width="8.5546875" style="1" customWidth="1"/>
    <col min="12298" max="12298" width="8.109375" style="1" customWidth="1"/>
    <col min="12299" max="12299" width="9.44140625" style="1" customWidth="1"/>
    <col min="12300" max="12300" width="6.6640625" style="1" customWidth="1"/>
    <col min="12301" max="12301" width="11.44140625" style="1" customWidth="1"/>
    <col min="12302" max="12544" width="9.109375" style="1"/>
    <col min="12545" max="12545" width="61.6640625" style="1" customWidth="1"/>
    <col min="12546" max="12546" width="4.6640625" style="1" customWidth="1"/>
    <col min="12547" max="12547" width="3.88671875" style="1" customWidth="1"/>
    <col min="12548" max="12548" width="7.5546875" style="1" customWidth="1"/>
    <col min="12549" max="12549" width="9.109375" style="1"/>
    <col min="12550" max="12550" width="8.109375" style="1" customWidth="1"/>
    <col min="12551" max="12551" width="7.44140625" style="1" customWidth="1"/>
    <col min="12552" max="12552" width="8.88671875" style="1" customWidth="1"/>
    <col min="12553" max="12553" width="8.5546875" style="1" customWidth="1"/>
    <col min="12554" max="12554" width="8.109375" style="1" customWidth="1"/>
    <col min="12555" max="12555" width="9.44140625" style="1" customWidth="1"/>
    <col min="12556" max="12556" width="6.6640625" style="1" customWidth="1"/>
    <col min="12557" max="12557" width="11.44140625" style="1" customWidth="1"/>
    <col min="12558" max="12800" width="9.109375" style="1"/>
    <col min="12801" max="12801" width="61.6640625" style="1" customWidth="1"/>
    <col min="12802" max="12802" width="4.6640625" style="1" customWidth="1"/>
    <col min="12803" max="12803" width="3.88671875" style="1" customWidth="1"/>
    <col min="12804" max="12804" width="7.5546875" style="1" customWidth="1"/>
    <col min="12805" max="12805" width="9.109375" style="1"/>
    <col min="12806" max="12806" width="8.109375" style="1" customWidth="1"/>
    <col min="12807" max="12807" width="7.44140625" style="1" customWidth="1"/>
    <col min="12808" max="12808" width="8.88671875" style="1" customWidth="1"/>
    <col min="12809" max="12809" width="8.5546875" style="1" customWidth="1"/>
    <col min="12810" max="12810" width="8.109375" style="1" customWidth="1"/>
    <col min="12811" max="12811" width="9.44140625" style="1" customWidth="1"/>
    <col min="12812" max="12812" width="6.6640625" style="1" customWidth="1"/>
    <col min="12813" max="12813" width="11.44140625" style="1" customWidth="1"/>
    <col min="12814" max="13056" width="9.109375" style="1"/>
    <col min="13057" max="13057" width="61.6640625" style="1" customWidth="1"/>
    <col min="13058" max="13058" width="4.6640625" style="1" customWidth="1"/>
    <col min="13059" max="13059" width="3.88671875" style="1" customWidth="1"/>
    <col min="13060" max="13060" width="7.5546875" style="1" customWidth="1"/>
    <col min="13061" max="13061" width="9.109375" style="1"/>
    <col min="13062" max="13062" width="8.109375" style="1" customWidth="1"/>
    <col min="13063" max="13063" width="7.44140625" style="1" customWidth="1"/>
    <col min="13064" max="13064" width="8.88671875" style="1" customWidth="1"/>
    <col min="13065" max="13065" width="8.5546875" style="1" customWidth="1"/>
    <col min="13066" max="13066" width="8.109375" style="1" customWidth="1"/>
    <col min="13067" max="13067" width="9.44140625" style="1" customWidth="1"/>
    <col min="13068" max="13068" width="6.6640625" style="1" customWidth="1"/>
    <col min="13069" max="13069" width="11.44140625" style="1" customWidth="1"/>
    <col min="13070" max="13312" width="9.109375" style="1"/>
    <col min="13313" max="13313" width="61.6640625" style="1" customWidth="1"/>
    <col min="13314" max="13314" width="4.6640625" style="1" customWidth="1"/>
    <col min="13315" max="13315" width="3.88671875" style="1" customWidth="1"/>
    <col min="13316" max="13316" width="7.5546875" style="1" customWidth="1"/>
    <col min="13317" max="13317" width="9.109375" style="1"/>
    <col min="13318" max="13318" width="8.109375" style="1" customWidth="1"/>
    <col min="13319" max="13319" width="7.44140625" style="1" customWidth="1"/>
    <col min="13320" max="13320" width="8.88671875" style="1" customWidth="1"/>
    <col min="13321" max="13321" width="8.5546875" style="1" customWidth="1"/>
    <col min="13322" max="13322" width="8.109375" style="1" customWidth="1"/>
    <col min="13323" max="13323" width="9.44140625" style="1" customWidth="1"/>
    <col min="13324" max="13324" width="6.6640625" style="1" customWidth="1"/>
    <col min="13325" max="13325" width="11.44140625" style="1" customWidth="1"/>
    <col min="13326" max="13568" width="9.109375" style="1"/>
    <col min="13569" max="13569" width="61.6640625" style="1" customWidth="1"/>
    <col min="13570" max="13570" width="4.6640625" style="1" customWidth="1"/>
    <col min="13571" max="13571" width="3.88671875" style="1" customWidth="1"/>
    <col min="13572" max="13572" width="7.5546875" style="1" customWidth="1"/>
    <col min="13573" max="13573" width="9.109375" style="1"/>
    <col min="13574" max="13574" width="8.109375" style="1" customWidth="1"/>
    <col min="13575" max="13575" width="7.44140625" style="1" customWidth="1"/>
    <col min="13576" max="13576" width="8.88671875" style="1" customWidth="1"/>
    <col min="13577" max="13577" width="8.5546875" style="1" customWidth="1"/>
    <col min="13578" max="13578" width="8.109375" style="1" customWidth="1"/>
    <col min="13579" max="13579" width="9.44140625" style="1" customWidth="1"/>
    <col min="13580" max="13580" width="6.6640625" style="1" customWidth="1"/>
    <col min="13581" max="13581" width="11.44140625" style="1" customWidth="1"/>
    <col min="13582" max="13824" width="9.109375" style="1"/>
    <col min="13825" max="13825" width="61.6640625" style="1" customWidth="1"/>
    <col min="13826" max="13826" width="4.6640625" style="1" customWidth="1"/>
    <col min="13827" max="13827" width="3.88671875" style="1" customWidth="1"/>
    <col min="13828" max="13828" width="7.5546875" style="1" customWidth="1"/>
    <col min="13829" max="13829" width="9.109375" style="1"/>
    <col min="13830" max="13830" width="8.109375" style="1" customWidth="1"/>
    <col min="13831" max="13831" width="7.44140625" style="1" customWidth="1"/>
    <col min="13832" max="13832" width="8.88671875" style="1" customWidth="1"/>
    <col min="13833" max="13833" width="8.5546875" style="1" customWidth="1"/>
    <col min="13834" max="13834" width="8.109375" style="1" customWidth="1"/>
    <col min="13835" max="13835" width="9.44140625" style="1" customWidth="1"/>
    <col min="13836" max="13836" width="6.6640625" style="1" customWidth="1"/>
    <col min="13837" max="13837" width="11.44140625" style="1" customWidth="1"/>
    <col min="13838" max="14080" width="9.109375" style="1"/>
    <col min="14081" max="14081" width="61.6640625" style="1" customWidth="1"/>
    <col min="14082" max="14082" width="4.6640625" style="1" customWidth="1"/>
    <col min="14083" max="14083" width="3.88671875" style="1" customWidth="1"/>
    <col min="14084" max="14084" width="7.5546875" style="1" customWidth="1"/>
    <col min="14085" max="14085" width="9.109375" style="1"/>
    <col min="14086" max="14086" width="8.109375" style="1" customWidth="1"/>
    <col min="14087" max="14087" width="7.44140625" style="1" customWidth="1"/>
    <col min="14088" max="14088" width="8.88671875" style="1" customWidth="1"/>
    <col min="14089" max="14089" width="8.5546875" style="1" customWidth="1"/>
    <col min="14090" max="14090" width="8.109375" style="1" customWidth="1"/>
    <col min="14091" max="14091" width="9.44140625" style="1" customWidth="1"/>
    <col min="14092" max="14092" width="6.6640625" style="1" customWidth="1"/>
    <col min="14093" max="14093" width="11.44140625" style="1" customWidth="1"/>
    <col min="14094" max="14336" width="9.109375" style="1"/>
    <col min="14337" max="14337" width="61.6640625" style="1" customWidth="1"/>
    <col min="14338" max="14338" width="4.6640625" style="1" customWidth="1"/>
    <col min="14339" max="14339" width="3.88671875" style="1" customWidth="1"/>
    <col min="14340" max="14340" width="7.5546875" style="1" customWidth="1"/>
    <col min="14341" max="14341" width="9.109375" style="1"/>
    <col min="14342" max="14342" width="8.109375" style="1" customWidth="1"/>
    <col min="14343" max="14343" width="7.44140625" style="1" customWidth="1"/>
    <col min="14344" max="14344" width="8.88671875" style="1" customWidth="1"/>
    <col min="14345" max="14345" width="8.5546875" style="1" customWidth="1"/>
    <col min="14346" max="14346" width="8.109375" style="1" customWidth="1"/>
    <col min="14347" max="14347" width="9.44140625" style="1" customWidth="1"/>
    <col min="14348" max="14348" width="6.6640625" style="1" customWidth="1"/>
    <col min="14349" max="14349" width="11.44140625" style="1" customWidth="1"/>
    <col min="14350" max="14592" width="9.109375" style="1"/>
    <col min="14593" max="14593" width="61.6640625" style="1" customWidth="1"/>
    <col min="14594" max="14594" width="4.6640625" style="1" customWidth="1"/>
    <col min="14595" max="14595" width="3.88671875" style="1" customWidth="1"/>
    <col min="14596" max="14596" width="7.5546875" style="1" customWidth="1"/>
    <col min="14597" max="14597" width="9.109375" style="1"/>
    <col min="14598" max="14598" width="8.109375" style="1" customWidth="1"/>
    <col min="14599" max="14599" width="7.44140625" style="1" customWidth="1"/>
    <col min="14600" max="14600" width="8.88671875" style="1" customWidth="1"/>
    <col min="14601" max="14601" width="8.5546875" style="1" customWidth="1"/>
    <col min="14602" max="14602" width="8.109375" style="1" customWidth="1"/>
    <col min="14603" max="14603" width="9.44140625" style="1" customWidth="1"/>
    <col min="14604" max="14604" width="6.6640625" style="1" customWidth="1"/>
    <col min="14605" max="14605" width="11.44140625" style="1" customWidth="1"/>
    <col min="14606" max="14848" width="9.109375" style="1"/>
    <col min="14849" max="14849" width="61.6640625" style="1" customWidth="1"/>
    <col min="14850" max="14850" width="4.6640625" style="1" customWidth="1"/>
    <col min="14851" max="14851" width="3.88671875" style="1" customWidth="1"/>
    <col min="14852" max="14852" width="7.5546875" style="1" customWidth="1"/>
    <col min="14853" max="14853" width="9.109375" style="1"/>
    <col min="14854" max="14854" width="8.109375" style="1" customWidth="1"/>
    <col min="14855" max="14855" width="7.44140625" style="1" customWidth="1"/>
    <col min="14856" max="14856" width="8.88671875" style="1" customWidth="1"/>
    <col min="14857" max="14857" width="8.5546875" style="1" customWidth="1"/>
    <col min="14858" max="14858" width="8.109375" style="1" customWidth="1"/>
    <col min="14859" max="14859" width="9.44140625" style="1" customWidth="1"/>
    <col min="14860" max="14860" width="6.6640625" style="1" customWidth="1"/>
    <col min="14861" max="14861" width="11.44140625" style="1" customWidth="1"/>
    <col min="14862" max="15104" width="9.109375" style="1"/>
    <col min="15105" max="15105" width="61.6640625" style="1" customWidth="1"/>
    <col min="15106" max="15106" width="4.6640625" style="1" customWidth="1"/>
    <col min="15107" max="15107" width="3.88671875" style="1" customWidth="1"/>
    <col min="15108" max="15108" width="7.5546875" style="1" customWidth="1"/>
    <col min="15109" max="15109" width="9.109375" style="1"/>
    <col min="15110" max="15110" width="8.109375" style="1" customWidth="1"/>
    <col min="15111" max="15111" width="7.44140625" style="1" customWidth="1"/>
    <col min="15112" max="15112" width="8.88671875" style="1" customWidth="1"/>
    <col min="15113" max="15113" width="8.5546875" style="1" customWidth="1"/>
    <col min="15114" max="15114" width="8.109375" style="1" customWidth="1"/>
    <col min="15115" max="15115" width="9.44140625" style="1" customWidth="1"/>
    <col min="15116" max="15116" width="6.6640625" style="1" customWidth="1"/>
    <col min="15117" max="15117" width="11.44140625" style="1" customWidth="1"/>
    <col min="15118" max="15360" width="9.109375" style="1"/>
    <col min="15361" max="15361" width="61.6640625" style="1" customWidth="1"/>
    <col min="15362" max="15362" width="4.6640625" style="1" customWidth="1"/>
    <col min="15363" max="15363" width="3.88671875" style="1" customWidth="1"/>
    <col min="15364" max="15364" width="7.5546875" style="1" customWidth="1"/>
    <col min="15365" max="15365" width="9.109375" style="1"/>
    <col min="15366" max="15366" width="8.109375" style="1" customWidth="1"/>
    <col min="15367" max="15367" width="7.44140625" style="1" customWidth="1"/>
    <col min="15368" max="15368" width="8.88671875" style="1" customWidth="1"/>
    <col min="15369" max="15369" width="8.5546875" style="1" customWidth="1"/>
    <col min="15370" max="15370" width="8.109375" style="1" customWidth="1"/>
    <col min="15371" max="15371" width="9.44140625" style="1" customWidth="1"/>
    <col min="15372" max="15372" width="6.6640625" style="1" customWidth="1"/>
    <col min="15373" max="15373" width="11.44140625" style="1" customWidth="1"/>
    <col min="15374" max="15616" width="9.109375" style="1"/>
    <col min="15617" max="15617" width="61.6640625" style="1" customWidth="1"/>
    <col min="15618" max="15618" width="4.6640625" style="1" customWidth="1"/>
    <col min="15619" max="15619" width="3.88671875" style="1" customWidth="1"/>
    <col min="15620" max="15620" width="7.5546875" style="1" customWidth="1"/>
    <col min="15621" max="15621" width="9.109375" style="1"/>
    <col min="15622" max="15622" width="8.109375" style="1" customWidth="1"/>
    <col min="15623" max="15623" width="7.44140625" style="1" customWidth="1"/>
    <col min="15624" max="15624" width="8.88671875" style="1" customWidth="1"/>
    <col min="15625" max="15625" width="8.5546875" style="1" customWidth="1"/>
    <col min="15626" max="15626" width="8.109375" style="1" customWidth="1"/>
    <col min="15627" max="15627" width="9.44140625" style="1" customWidth="1"/>
    <col min="15628" max="15628" width="6.6640625" style="1" customWidth="1"/>
    <col min="15629" max="15629" width="11.44140625" style="1" customWidth="1"/>
    <col min="15630" max="15872" width="9.109375" style="1"/>
    <col min="15873" max="15873" width="61.6640625" style="1" customWidth="1"/>
    <col min="15874" max="15874" width="4.6640625" style="1" customWidth="1"/>
    <col min="15875" max="15875" width="3.88671875" style="1" customWidth="1"/>
    <col min="15876" max="15876" width="7.5546875" style="1" customWidth="1"/>
    <col min="15877" max="15877" width="9.109375" style="1"/>
    <col min="15878" max="15878" width="8.109375" style="1" customWidth="1"/>
    <col min="15879" max="15879" width="7.44140625" style="1" customWidth="1"/>
    <col min="15880" max="15880" width="8.88671875" style="1" customWidth="1"/>
    <col min="15881" max="15881" width="8.5546875" style="1" customWidth="1"/>
    <col min="15882" max="15882" width="8.109375" style="1" customWidth="1"/>
    <col min="15883" max="15883" width="9.44140625" style="1" customWidth="1"/>
    <col min="15884" max="15884" width="6.6640625" style="1" customWidth="1"/>
    <col min="15885" max="15885" width="11.44140625" style="1" customWidth="1"/>
    <col min="15886" max="16128" width="9.109375" style="1"/>
    <col min="16129" max="16129" width="61.6640625" style="1" customWidth="1"/>
    <col min="16130" max="16130" width="4.6640625" style="1" customWidth="1"/>
    <col min="16131" max="16131" width="3.88671875" style="1" customWidth="1"/>
    <col min="16132" max="16132" width="7.5546875" style="1" customWidth="1"/>
    <col min="16133" max="16133" width="9.109375" style="1"/>
    <col min="16134" max="16134" width="8.109375" style="1" customWidth="1"/>
    <col min="16135" max="16135" width="7.44140625" style="1" customWidth="1"/>
    <col min="16136" max="16136" width="8.88671875" style="1" customWidth="1"/>
    <col min="16137" max="16137" width="8.5546875" style="1" customWidth="1"/>
    <col min="16138" max="16138" width="8.109375" style="1" customWidth="1"/>
    <col min="16139" max="16139" width="9.44140625" style="1" customWidth="1"/>
    <col min="16140" max="16140" width="6.6640625" style="1" customWidth="1"/>
    <col min="16141" max="16141" width="11.44140625" style="1" customWidth="1"/>
    <col min="16142" max="16384" width="9.109375" style="1"/>
  </cols>
  <sheetData>
    <row r="1" spans="1:13" ht="15" customHeight="1" x14ac:dyDescent="0.25">
      <c r="J1" s="95" t="s">
        <v>262</v>
      </c>
      <c r="K1" s="95"/>
      <c r="L1" s="95"/>
      <c r="M1" s="95"/>
    </row>
    <row r="2" spans="1:13" ht="30.75" customHeight="1" x14ac:dyDescent="0.25">
      <c r="J2" s="95"/>
      <c r="K2" s="95"/>
      <c r="L2" s="95"/>
      <c r="M2" s="95"/>
    </row>
    <row r="3" spans="1:13" ht="0.75" customHeight="1" x14ac:dyDescent="0.25">
      <c r="J3" s="95"/>
      <c r="K3" s="95"/>
      <c r="L3" s="95"/>
      <c r="M3" s="95"/>
    </row>
    <row r="4" spans="1:13" x14ac:dyDescent="0.25">
      <c r="A4" s="5" t="s">
        <v>118</v>
      </c>
      <c r="B4" s="5"/>
      <c r="C4" s="5"/>
      <c r="D4" s="5"/>
      <c r="E4" s="5"/>
      <c r="F4" s="5"/>
      <c r="G4" s="5"/>
      <c r="H4" s="5"/>
      <c r="I4" s="5"/>
      <c r="J4" s="5"/>
      <c r="K4" s="5"/>
      <c r="L4" s="5"/>
      <c r="M4" s="5"/>
    </row>
    <row r="5" spans="1:13" x14ac:dyDescent="0.25">
      <c r="A5" s="96" t="str">
        <f>IF([1]ЗАПОЛНИТЬ!$F$7=1,CONCATENATE([1]шапки!A6),CONCATENATE([1]шапки!A6,[1]шапки!C6))</f>
        <v>про заборгованість за бюджетними коштами (форма</v>
      </c>
      <c r="B5" s="96"/>
      <c r="C5" s="96"/>
      <c r="D5" s="96"/>
      <c r="E5" s="96"/>
      <c r="F5" s="96"/>
      <c r="G5" s="96"/>
      <c r="H5" s="97" t="str">
        <f>IF([1]ЗАПОЛНИТЬ!$F$7=1,[1]шапки!C6,[1]шапки!D6)</f>
        <v xml:space="preserve">   № 7д, </v>
      </c>
      <c r="I5" s="99" t="str">
        <f>IF([1]ЗАПОЛНИТЬ!$F$7=1,[1]шапки!D6,"")</f>
        <v xml:space="preserve">   №7м)</v>
      </c>
      <c r="L5" s="99"/>
      <c r="M5" s="99"/>
    </row>
    <row r="6" spans="1:13" x14ac:dyDescent="0.25">
      <c r="A6" s="5" t="str">
        <f>CONCATENATE("на ",[1]ЗАПОЛНИТЬ!$B$18," ",[1]ЗАПОЛНИТЬ!$C$18)</f>
        <v>на 1 квітня 2016 р.</v>
      </c>
      <c r="B6" s="5"/>
      <c r="C6" s="5"/>
      <c r="D6" s="5"/>
      <c r="E6" s="5"/>
      <c r="F6" s="5"/>
      <c r="G6" s="5"/>
      <c r="H6" s="5"/>
      <c r="I6" s="5"/>
      <c r="J6" s="5"/>
      <c r="K6" s="5"/>
      <c r="L6" s="5"/>
      <c r="M6" s="5"/>
    </row>
    <row r="7" spans="1:13" s="21" customFormat="1" ht="10.199999999999999" hidden="1" x14ac:dyDescent="0.2"/>
    <row r="8" spans="1:13" s="21" customFormat="1" ht="7.5" customHeight="1" x14ac:dyDescent="0.2">
      <c r="M8" s="338" t="s">
        <v>2</v>
      </c>
    </row>
    <row r="9" spans="1:13" s="21" customFormat="1" ht="21.75" customHeight="1" x14ac:dyDescent="0.25">
      <c r="A9" s="196" t="s">
        <v>3</v>
      </c>
      <c r="B9" s="104" t="str">
        <f>[1]ЗАПОЛНИТЬ!B3</f>
        <v>Відділ освіти Амур - Нижньодніпровської районної у місті ради</v>
      </c>
      <c r="C9" s="104"/>
      <c r="D9" s="104"/>
      <c r="E9" s="104"/>
      <c r="F9" s="104"/>
      <c r="G9" s="104"/>
      <c r="H9" s="104"/>
      <c r="I9" s="104"/>
      <c r="J9" s="104"/>
      <c r="K9" s="198" t="str">
        <f>[1]ЗАПОЛНИТЬ!A13</f>
        <v>за ЄДРПОУ</v>
      </c>
      <c r="M9" s="339" t="str">
        <f>[1]ЗАПОЛНИТЬ!B13</f>
        <v>37969169</v>
      </c>
    </row>
    <row r="10" spans="1:13" s="21" customFormat="1" ht="11.25" customHeight="1" x14ac:dyDescent="0.25">
      <c r="A10" s="107" t="s">
        <v>5</v>
      </c>
      <c r="B10" s="108" t="str">
        <f>[1]ЗАПОЛНИТЬ!B5</f>
        <v>49023,м. Дніпропетровськ, пр.Мануйлівський,31</v>
      </c>
      <c r="C10" s="108"/>
      <c r="D10" s="108"/>
      <c r="E10" s="108"/>
      <c r="F10" s="108"/>
      <c r="G10" s="108"/>
      <c r="H10" s="108"/>
      <c r="I10" s="108"/>
      <c r="J10" s="108"/>
      <c r="K10" s="198" t="str">
        <f>[1]ЗАПОЛНИТЬ!A14</f>
        <v>за КОАТУУ</v>
      </c>
      <c r="M10" s="339">
        <f>[1]ЗАПОЛНИТЬ!B14</f>
        <v>1210136300</v>
      </c>
    </row>
    <row r="11" spans="1:13" s="21" customFormat="1" ht="11.25" customHeight="1" x14ac:dyDescent="0.25">
      <c r="A11" s="107" t="str">
        <f>[1]Ф.4.3.1.КВК2!A11</f>
        <v>Організаційно-правова форма господарювання</v>
      </c>
      <c r="B11" s="340" t="str">
        <f>[1]ЗАПОЛНИТЬ!D15</f>
        <v>Орган місцевого самоврядування</v>
      </c>
      <c r="C11" s="340"/>
      <c r="D11" s="340"/>
      <c r="E11" s="340"/>
      <c r="F11" s="340"/>
      <c r="G11" s="340"/>
      <c r="H11" s="340"/>
      <c r="I11" s="340"/>
      <c r="J11" s="340"/>
      <c r="K11" s="198" t="str">
        <f>[1]ЗАПОЛНИТЬ!A15</f>
        <v>за КОПФГ</v>
      </c>
      <c r="L11" s="341"/>
      <c r="M11" s="339">
        <f>[1]ЗАПОЛНИТЬ!B15</f>
        <v>420</v>
      </c>
    </row>
    <row r="12" spans="1:13" s="21" customFormat="1" ht="11.25" customHeight="1" x14ac:dyDescent="0.2">
      <c r="A12" s="242" t="s">
        <v>119</v>
      </c>
      <c r="B12" s="242"/>
      <c r="C12" s="242"/>
      <c r="D12" s="242"/>
      <c r="E12" s="201" t="str">
        <f>[1]ЗАПОЛНИТЬ!H9</f>
        <v>-</v>
      </c>
      <c r="F12" s="342" t="str">
        <f>IF(E12&gt;0,VLOOKUP(E12,'[1]ДовидникКВК(ГОС)'!A$1:B$65536,2,FALSE),"")</f>
        <v>-</v>
      </c>
      <c r="G12" s="342"/>
      <c r="H12" s="342"/>
      <c r="I12" s="342"/>
      <c r="J12" s="342"/>
      <c r="K12" s="342"/>
      <c r="L12" s="342"/>
    </row>
    <row r="13" spans="1:13" s="21" customFormat="1" ht="21.75" customHeight="1" x14ac:dyDescent="0.25">
      <c r="A13" s="110" t="s">
        <v>120</v>
      </c>
      <c r="B13" s="110"/>
      <c r="C13" s="110"/>
      <c r="D13" s="110"/>
      <c r="E13" s="343"/>
      <c r="F13" s="234" t="str">
        <f>IF(E13&gt;0,VLOOKUP(E13,[1]ДовидникКПК!B$1:C$65536,2,FALSE),"")</f>
        <v/>
      </c>
      <c r="G13" s="234"/>
      <c r="H13" s="234"/>
      <c r="I13" s="234"/>
      <c r="J13" s="234"/>
      <c r="K13" s="234"/>
      <c r="L13" s="234"/>
      <c r="M13" s="344"/>
    </row>
    <row r="14" spans="1:13" s="21" customFormat="1" ht="10.8" x14ac:dyDescent="0.25">
      <c r="A14" s="110" t="s">
        <v>8</v>
      </c>
      <c r="B14" s="110"/>
      <c r="C14" s="110"/>
      <c r="D14" s="110"/>
      <c r="E14" s="117" t="str">
        <f>[1]ЗАПОЛНИТЬ!H10</f>
        <v>10</v>
      </c>
      <c r="F14" s="202" t="str">
        <f>[1]ЗАПОЛНИТЬ!I10</f>
        <v>Орган з питань освіти і науки</v>
      </c>
      <c r="G14" s="202"/>
      <c r="H14" s="202"/>
      <c r="I14" s="202"/>
      <c r="J14" s="202"/>
      <c r="K14" s="202"/>
      <c r="L14" s="202"/>
      <c r="M14" s="345"/>
    </row>
    <row r="15" spans="1:13" s="21" customFormat="1" ht="43.5" customHeight="1" x14ac:dyDescent="0.25">
      <c r="A15" s="110" t="s">
        <v>121</v>
      </c>
      <c r="B15" s="110"/>
      <c r="C15" s="110"/>
      <c r="D15" s="110"/>
      <c r="E15" s="172" t="s">
        <v>261</v>
      </c>
      <c r="F15" s="202" t="str">
        <f>IF(E15&gt;0,VLOOKUP(E15,[1]ДовидникКФК!A$1:B$65536,2,FALSE),"")</f>
        <v>Інші видатки</v>
      </c>
      <c r="G15" s="202"/>
      <c r="H15" s="202"/>
      <c r="I15" s="202"/>
      <c r="J15" s="202"/>
      <c r="K15" s="202"/>
      <c r="L15" s="202"/>
      <c r="M15" s="345"/>
    </row>
    <row r="16" spans="1:13" s="21" customFormat="1" ht="10.199999999999999" x14ac:dyDescent="0.2">
      <c r="A16" s="121" t="s">
        <v>263</v>
      </c>
    </row>
    <row r="17" spans="1:14" s="21" customFormat="1" ht="10.199999999999999" x14ac:dyDescent="0.2">
      <c r="A17" s="122" t="s">
        <v>10</v>
      </c>
    </row>
    <row r="18" spans="1:14" s="21" customFormat="1" ht="19.5" customHeight="1" thickBot="1" x14ac:dyDescent="0.25">
      <c r="A18" s="346" t="s">
        <v>264</v>
      </c>
      <c r="B18" s="346"/>
      <c r="C18" s="346"/>
      <c r="D18" s="346"/>
      <c r="E18" s="346"/>
      <c r="F18" s="346"/>
      <c r="G18" s="346"/>
      <c r="H18" s="346"/>
      <c r="I18" s="346"/>
      <c r="J18" s="346"/>
      <c r="K18" s="346"/>
      <c r="L18" s="346"/>
    </row>
    <row r="19" spans="1:14" s="21" customFormat="1" ht="11.25" customHeight="1" thickTop="1" thickBot="1" x14ac:dyDescent="0.25">
      <c r="A19" s="29" t="s">
        <v>124</v>
      </c>
      <c r="B19" s="29" t="s">
        <v>125</v>
      </c>
      <c r="C19" s="29" t="s">
        <v>13</v>
      </c>
      <c r="D19" s="29" t="s">
        <v>30</v>
      </c>
      <c r="E19" s="29"/>
      <c r="F19" s="29"/>
      <c r="G19" s="29"/>
      <c r="H19" s="29" t="s">
        <v>82</v>
      </c>
      <c r="I19" s="29"/>
      <c r="J19" s="29"/>
      <c r="K19" s="29"/>
      <c r="L19" s="29"/>
      <c r="M19" s="29" t="s">
        <v>265</v>
      </c>
      <c r="N19" s="347"/>
    </row>
    <row r="20" spans="1:14" s="21" customFormat="1" ht="21.75" customHeight="1" thickTop="1" thickBot="1" x14ac:dyDescent="0.25">
      <c r="A20" s="29"/>
      <c r="B20" s="29"/>
      <c r="C20" s="29"/>
      <c r="D20" s="29" t="s">
        <v>266</v>
      </c>
      <c r="E20" s="29" t="s">
        <v>267</v>
      </c>
      <c r="F20" s="29"/>
      <c r="G20" s="29" t="s">
        <v>268</v>
      </c>
      <c r="H20" s="29" t="s">
        <v>269</v>
      </c>
      <c r="I20" s="29" t="s">
        <v>267</v>
      </c>
      <c r="J20" s="29"/>
      <c r="K20" s="29"/>
      <c r="L20" s="29" t="s">
        <v>268</v>
      </c>
      <c r="M20" s="29"/>
      <c r="N20" s="347"/>
    </row>
    <row r="21" spans="1:14" s="21" customFormat="1" ht="10.5" customHeight="1" thickTop="1" thickBot="1" x14ac:dyDescent="0.25">
      <c r="A21" s="29"/>
      <c r="B21" s="29"/>
      <c r="C21" s="29"/>
      <c r="D21" s="29"/>
      <c r="E21" s="29" t="s">
        <v>135</v>
      </c>
      <c r="F21" s="29" t="s">
        <v>270</v>
      </c>
      <c r="G21" s="29"/>
      <c r="H21" s="29"/>
      <c r="I21" s="29" t="s">
        <v>135</v>
      </c>
      <c r="J21" s="323" t="s">
        <v>271</v>
      </c>
      <c r="K21" s="323"/>
      <c r="L21" s="29"/>
      <c r="M21" s="29"/>
      <c r="N21" s="347"/>
    </row>
    <row r="22" spans="1:14" s="21" customFormat="1" ht="12" customHeight="1" thickTop="1" thickBot="1" x14ac:dyDescent="0.25">
      <c r="A22" s="29"/>
      <c r="B22" s="29"/>
      <c r="C22" s="29"/>
      <c r="D22" s="29"/>
      <c r="E22" s="29"/>
      <c r="F22" s="29"/>
      <c r="G22" s="29"/>
      <c r="H22" s="29"/>
      <c r="I22" s="29"/>
      <c r="J22" s="29" t="s">
        <v>272</v>
      </c>
      <c r="K22" s="29" t="s">
        <v>273</v>
      </c>
      <c r="L22" s="29"/>
      <c r="M22" s="29"/>
      <c r="N22" s="347"/>
    </row>
    <row r="23" spans="1:14" s="21" customFormat="1" ht="12" customHeight="1" thickTop="1" thickBot="1" x14ac:dyDescent="0.25">
      <c r="A23" s="29"/>
      <c r="B23" s="29"/>
      <c r="C23" s="29"/>
      <c r="D23" s="29"/>
      <c r="E23" s="29"/>
      <c r="F23" s="29"/>
      <c r="G23" s="29"/>
      <c r="H23" s="29"/>
      <c r="I23" s="29"/>
      <c r="J23" s="29"/>
      <c r="K23" s="29"/>
      <c r="L23" s="29"/>
      <c r="M23" s="29"/>
      <c r="N23" s="347"/>
    </row>
    <row r="24" spans="1:14" s="21" customFormat="1" ht="9.75" customHeight="1" thickTop="1" thickBot="1" x14ac:dyDescent="0.25">
      <c r="A24" s="29"/>
      <c r="B24" s="29"/>
      <c r="C24" s="29"/>
      <c r="D24" s="29"/>
      <c r="E24" s="29"/>
      <c r="F24" s="29"/>
      <c r="G24" s="29"/>
      <c r="H24" s="29"/>
      <c r="I24" s="29"/>
      <c r="J24" s="29"/>
      <c r="K24" s="29"/>
      <c r="L24" s="29"/>
      <c r="M24" s="29"/>
      <c r="N24" s="347"/>
    </row>
    <row r="25" spans="1:14" s="21" customFormat="1" ht="11.4" thickTop="1" thickBot="1" x14ac:dyDescent="0.25">
      <c r="A25" s="78">
        <v>1</v>
      </c>
      <c r="B25" s="78">
        <v>2</v>
      </c>
      <c r="C25" s="78">
        <v>3</v>
      </c>
      <c r="D25" s="78">
        <v>4</v>
      </c>
      <c r="E25" s="78">
        <v>5</v>
      </c>
      <c r="F25" s="78">
        <v>6</v>
      </c>
      <c r="G25" s="78">
        <v>7</v>
      </c>
      <c r="H25" s="78">
        <v>8</v>
      </c>
      <c r="I25" s="78">
        <v>9</v>
      </c>
      <c r="J25" s="78">
        <v>10</v>
      </c>
      <c r="K25" s="78">
        <v>11</v>
      </c>
      <c r="L25" s="78">
        <v>12</v>
      </c>
      <c r="M25" s="78">
        <v>13</v>
      </c>
      <c r="N25" s="347"/>
    </row>
    <row r="26" spans="1:14" s="21" customFormat="1" ht="12.6" thickTop="1" thickBot="1" x14ac:dyDescent="0.25">
      <c r="A26" s="68" t="s">
        <v>274</v>
      </c>
      <c r="B26" s="68" t="s">
        <v>144</v>
      </c>
      <c r="C26" s="324" t="s">
        <v>145</v>
      </c>
      <c r="D26" s="348">
        <v>0</v>
      </c>
      <c r="E26" s="348">
        <v>0</v>
      </c>
      <c r="F26" s="81">
        <v>0</v>
      </c>
      <c r="G26" s="81">
        <v>0</v>
      </c>
      <c r="H26" s="348">
        <v>0</v>
      </c>
      <c r="I26" s="348">
        <v>0</v>
      </c>
      <c r="J26" s="81">
        <v>0</v>
      </c>
      <c r="K26" s="326" t="s">
        <v>144</v>
      </c>
      <c r="L26" s="81">
        <v>0</v>
      </c>
      <c r="M26" s="327" t="s">
        <v>144</v>
      </c>
      <c r="N26" s="347"/>
    </row>
    <row r="27" spans="1:14" s="21" customFormat="1" ht="14.4" thickTop="1" thickBot="1" x14ac:dyDescent="0.25">
      <c r="A27" s="31" t="s">
        <v>275</v>
      </c>
      <c r="B27" s="31" t="s">
        <v>144</v>
      </c>
      <c r="C27" s="324" t="s">
        <v>147</v>
      </c>
      <c r="D27" s="325">
        <f>D28+D63</f>
        <v>0</v>
      </c>
      <c r="E27" s="325">
        <f t="shared" ref="E27:L27" si="0">E28+E63</f>
        <v>0</v>
      </c>
      <c r="F27" s="325">
        <f t="shared" si="0"/>
        <v>0</v>
      </c>
      <c r="G27" s="325">
        <f t="shared" si="0"/>
        <v>0</v>
      </c>
      <c r="H27" s="325">
        <f t="shared" si="0"/>
        <v>0</v>
      </c>
      <c r="I27" s="325">
        <f t="shared" si="0"/>
        <v>0</v>
      </c>
      <c r="J27" s="325">
        <f t="shared" si="0"/>
        <v>0</v>
      </c>
      <c r="K27" s="325">
        <f t="shared" si="0"/>
        <v>0</v>
      </c>
      <c r="L27" s="325">
        <f t="shared" si="0"/>
        <v>0</v>
      </c>
      <c r="M27" s="325">
        <f>M28+M63</f>
        <v>0</v>
      </c>
      <c r="N27" s="347"/>
    </row>
    <row r="28" spans="1:14" s="21" customFormat="1" ht="21.6" thickTop="1" thickBot="1" x14ac:dyDescent="0.25">
      <c r="A28" s="64" t="s">
        <v>276</v>
      </c>
      <c r="B28" s="68">
        <v>2000</v>
      </c>
      <c r="C28" s="128" t="s">
        <v>149</v>
      </c>
      <c r="D28" s="325">
        <f>D29+D34+D51+D54+D58+D62</f>
        <v>0</v>
      </c>
      <c r="E28" s="325">
        <f t="shared" ref="E28:M28" si="1">E29+E34+E51+E54+E58+E62</f>
        <v>0</v>
      </c>
      <c r="F28" s="325">
        <f t="shared" si="1"/>
        <v>0</v>
      </c>
      <c r="G28" s="325">
        <f t="shared" si="1"/>
        <v>0</v>
      </c>
      <c r="H28" s="325">
        <f t="shared" si="1"/>
        <v>0</v>
      </c>
      <c r="I28" s="325">
        <f t="shared" si="1"/>
        <v>0</v>
      </c>
      <c r="J28" s="325">
        <f t="shared" si="1"/>
        <v>0</v>
      </c>
      <c r="K28" s="325">
        <f t="shared" si="1"/>
        <v>0</v>
      </c>
      <c r="L28" s="325">
        <f t="shared" si="1"/>
        <v>0</v>
      </c>
      <c r="M28" s="325">
        <f t="shared" si="1"/>
        <v>0</v>
      </c>
      <c r="N28" s="349"/>
    </row>
    <row r="29" spans="1:14" s="21" customFormat="1" ht="11.4" thickTop="1" thickBot="1" x14ac:dyDescent="0.25">
      <c r="A29" s="138" t="s">
        <v>161</v>
      </c>
      <c r="B29" s="64">
        <v>2100</v>
      </c>
      <c r="C29" s="128" t="s">
        <v>151</v>
      </c>
      <c r="D29" s="325">
        <f>D30+D33</f>
        <v>0</v>
      </c>
      <c r="E29" s="325">
        <f t="shared" ref="E29:M29" si="2">E30+E33</f>
        <v>0</v>
      </c>
      <c r="F29" s="325">
        <f t="shared" si="2"/>
        <v>0</v>
      </c>
      <c r="G29" s="325">
        <f t="shared" si="2"/>
        <v>0</v>
      </c>
      <c r="H29" s="325">
        <f t="shared" si="2"/>
        <v>0</v>
      </c>
      <c r="I29" s="325">
        <f t="shared" si="2"/>
        <v>0</v>
      </c>
      <c r="J29" s="325">
        <f t="shared" si="2"/>
        <v>0</v>
      </c>
      <c r="K29" s="325">
        <f t="shared" si="2"/>
        <v>0</v>
      </c>
      <c r="L29" s="325">
        <f t="shared" si="2"/>
        <v>0</v>
      </c>
      <c r="M29" s="325">
        <f t="shared" si="2"/>
        <v>0</v>
      </c>
      <c r="N29" s="347"/>
    </row>
    <row r="30" spans="1:14" s="21" customFormat="1" ht="11.4" thickTop="1" thickBot="1" x14ac:dyDescent="0.25">
      <c r="A30" s="134" t="s">
        <v>163</v>
      </c>
      <c r="B30" s="135">
        <v>2110</v>
      </c>
      <c r="C30" s="216" t="s">
        <v>153</v>
      </c>
      <c r="D30" s="350">
        <f>SUM(D31:D32)</f>
        <v>0</v>
      </c>
      <c r="E30" s="350">
        <f t="shared" ref="E30:L30" si="3">SUM(E31:E32)</f>
        <v>0</v>
      </c>
      <c r="F30" s="350">
        <f t="shared" si="3"/>
        <v>0</v>
      </c>
      <c r="G30" s="350">
        <f t="shared" si="3"/>
        <v>0</v>
      </c>
      <c r="H30" s="350">
        <f t="shared" si="3"/>
        <v>0</v>
      </c>
      <c r="I30" s="350">
        <f t="shared" si="3"/>
        <v>0</v>
      </c>
      <c r="J30" s="350">
        <f t="shared" si="3"/>
        <v>0</v>
      </c>
      <c r="K30" s="350">
        <f t="shared" si="3"/>
        <v>0</v>
      </c>
      <c r="L30" s="350">
        <f t="shared" si="3"/>
        <v>0</v>
      </c>
      <c r="M30" s="350">
        <f>SUM(M31:M32)</f>
        <v>0</v>
      </c>
      <c r="N30" s="347"/>
    </row>
    <row r="31" spans="1:14" s="21" customFormat="1" ht="11.4" thickTop="1" thickBot="1" x14ac:dyDescent="0.25">
      <c r="A31" s="136" t="s">
        <v>164</v>
      </c>
      <c r="B31" s="125">
        <v>2111</v>
      </c>
      <c r="C31" s="248" t="s">
        <v>155</v>
      </c>
      <c r="D31" s="81">
        <v>0</v>
      </c>
      <c r="E31" s="81">
        <v>0</v>
      </c>
      <c r="F31" s="81">
        <v>0</v>
      </c>
      <c r="G31" s="81">
        <v>0</v>
      </c>
      <c r="H31" s="81">
        <v>0</v>
      </c>
      <c r="I31" s="325">
        <f>SUM(J31:K31)</f>
        <v>0</v>
      </c>
      <c r="J31" s="81">
        <v>0</v>
      </c>
      <c r="K31" s="81">
        <v>0</v>
      </c>
      <c r="L31" s="81">
        <v>0</v>
      </c>
      <c r="M31" s="82">
        <f>I31</f>
        <v>0</v>
      </c>
      <c r="N31" s="347"/>
    </row>
    <row r="32" spans="1:14" s="21" customFormat="1" ht="11.4" thickTop="1" thickBot="1" x14ac:dyDescent="0.25">
      <c r="A32" s="136" t="s">
        <v>165</v>
      </c>
      <c r="B32" s="125">
        <v>2112</v>
      </c>
      <c r="C32" s="248" t="s">
        <v>157</v>
      </c>
      <c r="D32" s="81">
        <v>0</v>
      </c>
      <c r="E32" s="81">
        <v>0</v>
      </c>
      <c r="F32" s="81">
        <v>0</v>
      </c>
      <c r="G32" s="81">
        <v>0</v>
      </c>
      <c r="H32" s="81">
        <v>0</v>
      </c>
      <c r="I32" s="325">
        <f>SUM(J32:K32)</f>
        <v>0</v>
      </c>
      <c r="J32" s="81">
        <v>0</v>
      </c>
      <c r="K32" s="81">
        <v>0</v>
      </c>
      <c r="L32" s="81">
        <v>0</v>
      </c>
      <c r="M32" s="82">
        <f>I32</f>
        <v>0</v>
      </c>
      <c r="N32" s="347"/>
    </row>
    <row r="33" spans="1:14" s="21" customFormat="1" ht="12" thickTop="1" thickBot="1" x14ac:dyDescent="0.3">
      <c r="A33" s="137" t="s">
        <v>277</v>
      </c>
      <c r="B33" s="135">
        <v>2120</v>
      </c>
      <c r="C33" s="216" t="s">
        <v>160</v>
      </c>
      <c r="D33" s="351">
        <v>0</v>
      </c>
      <c r="E33" s="351">
        <v>0</v>
      </c>
      <c r="F33" s="351">
        <v>0</v>
      </c>
      <c r="G33" s="351">
        <v>0</v>
      </c>
      <c r="H33" s="351">
        <v>0</v>
      </c>
      <c r="I33" s="352">
        <f>SUM(J33:K33)</f>
        <v>0</v>
      </c>
      <c r="J33" s="351">
        <v>0</v>
      </c>
      <c r="K33" s="351">
        <v>0</v>
      </c>
      <c r="L33" s="351">
        <v>0</v>
      </c>
      <c r="M33" s="350">
        <f>I33</f>
        <v>0</v>
      </c>
      <c r="N33" s="347"/>
    </row>
    <row r="34" spans="1:14" s="21" customFormat="1" ht="12" thickTop="1" thickBot="1" x14ac:dyDescent="0.3">
      <c r="A34" s="138" t="s">
        <v>167</v>
      </c>
      <c r="B34" s="64">
        <v>2200</v>
      </c>
      <c r="C34" s="128" t="s">
        <v>162</v>
      </c>
      <c r="D34" s="352">
        <f>SUM(D35:D41)+D48</f>
        <v>0</v>
      </c>
      <c r="E34" s="352">
        <f t="shared" ref="E34:M34" si="4">SUM(E35:E41)+E48</f>
        <v>0</v>
      </c>
      <c r="F34" s="352">
        <f t="shared" si="4"/>
        <v>0</v>
      </c>
      <c r="G34" s="352">
        <f t="shared" si="4"/>
        <v>0</v>
      </c>
      <c r="H34" s="352">
        <f t="shared" si="4"/>
        <v>0</v>
      </c>
      <c r="I34" s="352">
        <f t="shared" si="4"/>
        <v>0</v>
      </c>
      <c r="J34" s="352">
        <f t="shared" si="4"/>
        <v>0</v>
      </c>
      <c r="K34" s="352">
        <f t="shared" si="4"/>
        <v>0</v>
      </c>
      <c r="L34" s="352">
        <f t="shared" si="4"/>
        <v>0</v>
      </c>
      <c r="M34" s="352">
        <f t="shared" si="4"/>
        <v>0</v>
      </c>
      <c r="N34" s="349"/>
    </row>
    <row r="35" spans="1:14" s="21" customFormat="1" ht="12" thickTop="1" thickBot="1" x14ac:dyDescent="0.3">
      <c r="A35" s="134" t="s">
        <v>168</v>
      </c>
      <c r="B35" s="135">
        <v>2210</v>
      </c>
      <c r="C35" s="135">
        <v>100</v>
      </c>
      <c r="D35" s="351">
        <v>0</v>
      </c>
      <c r="E35" s="351">
        <v>0</v>
      </c>
      <c r="F35" s="351">
        <v>0</v>
      </c>
      <c r="G35" s="351">
        <v>0</v>
      </c>
      <c r="H35" s="351">
        <v>0</v>
      </c>
      <c r="I35" s="352">
        <f t="shared" ref="I35:I40" si="5">SUM(J35:K35)</f>
        <v>0</v>
      </c>
      <c r="J35" s="351">
        <v>0</v>
      </c>
      <c r="K35" s="351">
        <v>0</v>
      </c>
      <c r="L35" s="351">
        <v>0</v>
      </c>
      <c r="M35" s="350">
        <f t="shared" ref="M35:M40" si="6">I35</f>
        <v>0</v>
      </c>
      <c r="N35" s="347"/>
    </row>
    <row r="36" spans="1:14" s="21" customFormat="1" ht="12" thickTop="1" thickBot="1" x14ac:dyDescent="0.3">
      <c r="A36" s="134" t="s">
        <v>169</v>
      </c>
      <c r="B36" s="135">
        <v>2220</v>
      </c>
      <c r="C36" s="135">
        <v>110</v>
      </c>
      <c r="D36" s="351">
        <v>0</v>
      </c>
      <c r="E36" s="351">
        <v>0</v>
      </c>
      <c r="F36" s="351">
        <v>0</v>
      </c>
      <c r="G36" s="351">
        <v>0</v>
      </c>
      <c r="H36" s="351">
        <v>0</v>
      </c>
      <c r="I36" s="352">
        <f t="shared" si="5"/>
        <v>0</v>
      </c>
      <c r="J36" s="351">
        <v>0</v>
      </c>
      <c r="K36" s="351">
        <v>0</v>
      </c>
      <c r="L36" s="351">
        <v>0</v>
      </c>
      <c r="M36" s="350">
        <f t="shared" si="6"/>
        <v>0</v>
      </c>
      <c r="N36" s="347"/>
    </row>
    <row r="37" spans="1:14" s="21" customFormat="1" ht="12" thickTop="1" thickBot="1" x14ac:dyDescent="0.3">
      <c r="A37" s="134" t="s">
        <v>170</v>
      </c>
      <c r="B37" s="135">
        <v>2230</v>
      </c>
      <c r="C37" s="135">
        <v>120</v>
      </c>
      <c r="D37" s="351">
        <v>0</v>
      </c>
      <c r="E37" s="351">
        <v>0</v>
      </c>
      <c r="F37" s="351">
        <v>0</v>
      </c>
      <c r="G37" s="351">
        <v>0</v>
      </c>
      <c r="H37" s="351">
        <v>0</v>
      </c>
      <c r="I37" s="352">
        <f t="shared" si="5"/>
        <v>0</v>
      </c>
      <c r="J37" s="351">
        <v>0</v>
      </c>
      <c r="K37" s="351">
        <v>0</v>
      </c>
      <c r="L37" s="351">
        <v>0</v>
      </c>
      <c r="M37" s="350">
        <f t="shared" si="6"/>
        <v>0</v>
      </c>
      <c r="N37" s="347"/>
    </row>
    <row r="38" spans="1:14" s="21" customFormat="1" ht="12" thickTop="1" thickBot="1" x14ac:dyDescent="0.3">
      <c r="A38" s="134" t="s">
        <v>171</v>
      </c>
      <c r="B38" s="135">
        <v>2240</v>
      </c>
      <c r="C38" s="135">
        <v>130</v>
      </c>
      <c r="D38" s="351">
        <v>0</v>
      </c>
      <c r="E38" s="351">
        <v>0</v>
      </c>
      <c r="F38" s="351">
        <v>0</v>
      </c>
      <c r="G38" s="351">
        <v>0</v>
      </c>
      <c r="H38" s="351">
        <v>0</v>
      </c>
      <c r="I38" s="352">
        <f t="shared" si="5"/>
        <v>0</v>
      </c>
      <c r="J38" s="351">
        <v>0</v>
      </c>
      <c r="K38" s="351">
        <v>0</v>
      </c>
      <c r="L38" s="351">
        <v>0</v>
      </c>
      <c r="M38" s="350">
        <f t="shared" si="6"/>
        <v>0</v>
      </c>
      <c r="N38" s="347"/>
    </row>
    <row r="39" spans="1:14" s="21" customFormat="1" ht="12.75" customHeight="1" thickTop="1" thickBot="1" x14ac:dyDescent="0.3">
      <c r="A39" s="134" t="s">
        <v>172</v>
      </c>
      <c r="B39" s="135">
        <v>2250</v>
      </c>
      <c r="C39" s="135">
        <v>140</v>
      </c>
      <c r="D39" s="351">
        <v>0</v>
      </c>
      <c r="E39" s="351">
        <v>0</v>
      </c>
      <c r="F39" s="351">
        <v>0</v>
      </c>
      <c r="G39" s="351">
        <v>0</v>
      </c>
      <c r="H39" s="351">
        <v>0</v>
      </c>
      <c r="I39" s="352">
        <f t="shared" si="5"/>
        <v>0</v>
      </c>
      <c r="J39" s="351">
        <v>0</v>
      </c>
      <c r="K39" s="351">
        <v>0</v>
      </c>
      <c r="L39" s="351">
        <v>0</v>
      </c>
      <c r="M39" s="350">
        <f t="shared" si="6"/>
        <v>0</v>
      </c>
      <c r="N39" s="349"/>
    </row>
    <row r="40" spans="1:14" s="21" customFormat="1" ht="12" thickTop="1" thickBot="1" x14ac:dyDescent="0.3">
      <c r="A40" s="137" t="s">
        <v>173</v>
      </c>
      <c r="B40" s="135">
        <v>2260</v>
      </c>
      <c r="C40" s="135">
        <v>150</v>
      </c>
      <c r="D40" s="351">
        <v>0</v>
      </c>
      <c r="E40" s="351">
        <v>0</v>
      </c>
      <c r="F40" s="351">
        <v>0</v>
      </c>
      <c r="G40" s="351">
        <v>0</v>
      </c>
      <c r="H40" s="351">
        <v>0</v>
      </c>
      <c r="I40" s="352">
        <f t="shared" si="5"/>
        <v>0</v>
      </c>
      <c r="J40" s="351">
        <v>0</v>
      </c>
      <c r="K40" s="351">
        <v>0</v>
      </c>
      <c r="L40" s="351">
        <v>0</v>
      </c>
      <c r="M40" s="350">
        <f t="shared" si="6"/>
        <v>0</v>
      </c>
    </row>
    <row r="41" spans="1:14" s="21" customFormat="1" ht="11.4" thickTop="1" thickBot="1" x14ac:dyDescent="0.25">
      <c r="A41" s="137" t="s">
        <v>278</v>
      </c>
      <c r="B41" s="135">
        <v>2270</v>
      </c>
      <c r="C41" s="135">
        <v>160</v>
      </c>
      <c r="D41" s="350">
        <f>SUM(D42:D47)</f>
        <v>0</v>
      </c>
      <c r="E41" s="350">
        <f t="shared" ref="E41:M41" si="7">SUM(E42:E47)</f>
        <v>0</v>
      </c>
      <c r="F41" s="350">
        <f t="shared" si="7"/>
        <v>0</v>
      </c>
      <c r="G41" s="350">
        <f t="shared" si="7"/>
        <v>0</v>
      </c>
      <c r="H41" s="350">
        <f t="shared" si="7"/>
        <v>0</v>
      </c>
      <c r="I41" s="350">
        <f t="shared" si="7"/>
        <v>0</v>
      </c>
      <c r="J41" s="350">
        <f t="shared" si="7"/>
        <v>0</v>
      </c>
      <c r="K41" s="350">
        <f t="shared" si="7"/>
        <v>0</v>
      </c>
      <c r="L41" s="350">
        <f t="shared" si="7"/>
        <v>0</v>
      </c>
      <c r="M41" s="350">
        <f t="shared" si="7"/>
        <v>0</v>
      </c>
    </row>
    <row r="42" spans="1:14" s="21" customFormat="1" ht="11.4" thickTop="1" thickBot="1" x14ac:dyDescent="0.25">
      <c r="A42" s="136" t="s">
        <v>175</v>
      </c>
      <c r="B42" s="125">
        <v>2271</v>
      </c>
      <c r="C42" s="125">
        <v>170</v>
      </c>
      <c r="D42" s="81">
        <v>0</v>
      </c>
      <c r="E42" s="81">
        <v>0</v>
      </c>
      <c r="F42" s="81">
        <v>0</v>
      </c>
      <c r="G42" s="81">
        <v>0</v>
      </c>
      <c r="H42" s="81">
        <v>0</v>
      </c>
      <c r="I42" s="82">
        <f t="shared" ref="I42:I47" si="8">SUM(J42:K42)</f>
        <v>0</v>
      </c>
      <c r="J42" s="81">
        <v>0</v>
      </c>
      <c r="K42" s="81">
        <v>0</v>
      </c>
      <c r="L42" s="81">
        <v>0</v>
      </c>
      <c r="M42" s="82">
        <f t="shared" ref="M42:M47" si="9">I42</f>
        <v>0</v>
      </c>
    </row>
    <row r="43" spans="1:14" s="21" customFormat="1" ht="11.4" thickTop="1" thickBot="1" x14ac:dyDescent="0.25">
      <c r="A43" s="136" t="s">
        <v>176</v>
      </c>
      <c r="B43" s="125">
        <v>2272</v>
      </c>
      <c r="C43" s="125">
        <v>180</v>
      </c>
      <c r="D43" s="81">
        <v>0</v>
      </c>
      <c r="E43" s="81">
        <v>0</v>
      </c>
      <c r="F43" s="81">
        <v>0</v>
      </c>
      <c r="G43" s="81">
        <v>0</v>
      </c>
      <c r="H43" s="81">
        <v>0</v>
      </c>
      <c r="I43" s="82">
        <f t="shared" si="8"/>
        <v>0</v>
      </c>
      <c r="J43" s="81">
        <v>0</v>
      </c>
      <c r="K43" s="81">
        <v>0</v>
      </c>
      <c r="L43" s="81">
        <v>0</v>
      </c>
      <c r="M43" s="82">
        <f t="shared" si="9"/>
        <v>0</v>
      </c>
    </row>
    <row r="44" spans="1:14" s="21" customFormat="1" ht="11.4" thickTop="1" thickBot="1" x14ac:dyDescent="0.25">
      <c r="A44" s="136" t="s">
        <v>177</v>
      </c>
      <c r="B44" s="125">
        <v>2273</v>
      </c>
      <c r="C44" s="125">
        <v>190</v>
      </c>
      <c r="D44" s="81">
        <v>0</v>
      </c>
      <c r="E44" s="81">
        <v>0</v>
      </c>
      <c r="F44" s="81">
        <v>0</v>
      </c>
      <c r="G44" s="81">
        <v>0</v>
      </c>
      <c r="H44" s="81">
        <v>0</v>
      </c>
      <c r="I44" s="82">
        <f t="shared" si="8"/>
        <v>0</v>
      </c>
      <c r="J44" s="81">
        <v>0</v>
      </c>
      <c r="K44" s="81">
        <v>0</v>
      </c>
      <c r="L44" s="81">
        <v>0</v>
      </c>
      <c r="M44" s="82">
        <f t="shared" si="9"/>
        <v>0</v>
      </c>
    </row>
    <row r="45" spans="1:14" s="21" customFormat="1" ht="11.4" thickTop="1" thickBot="1" x14ac:dyDescent="0.25">
      <c r="A45" s="136" t="s">
        <v>178</v>
      </c>
      <c r="B45" s="125">
        <v>2274</v>
      </c>
      <c r="C45" s="125">
        <v>200</v>
      </c>
      <c r="D45" s="81">
        <v>0</v>
      </c>
      <c r="E45" s="81">
        <v>0</v>
      </c>
      <c r="F45" s="81">
        <v>0</v>
      </c>
      <c r="G45" s="81">
        <v>0</v>
      </c>
      <c r="H45" s="81">
        <v>0</v>
      </c>
      <c r="I45" s="82">
        <f t="shared" si="8"/>
        <v>0</v>
      </c>
      <c r="J45" s="81">
        <v>0</v>
      </c>
      <c r="K45" s="81">
        <v>0</v>
      </c>
      <c r="L45" s="81">
        <v>0</v>
      </c>
      <c r="M45" s="82">
        <f t="shared" si="9"/>
        <v>0</v>
      </c>
    </row>
    <row r="46" spans="1:14" s="21" customFormat="1" ht="11.4" thickTop="1" thickBot="1" x14ac:dyDescent="0.25">
      <c r="A46" s="136" t="s">
        <v>179</v>
      </c>
      <c r="B46" s="125">
        <v>2275</v>
      </c>
      <c r="C46" s="125">
        <v>210</v>
      </c>
      <c r="D46" s="81">
        <v>0</v>
      </c>
      <c r="E46" s="81">
        <v>0</v>
      </c>
      <c r="F46" s="81">
        <v>0</v>
      </c>
      <c r="G46" s="81">
        <v>0</v>
      </c>
      <c r="H46" s="81">
        <v>0</v>
      </c>
      <c r="I46" s="82">
        <f t="shared" si="8"/>
        <v>0</v>
      </c>
      <c r="J46" s="81">
        <v>0</v>
      </c>
      <c r="K46" s="81">
        <v>0</v>
      </c>
      <c r="L46" s="81">
        <v>0</v>
      </c>
      <c r="M46" s="82">
        <f t="shared" si="9"/>
        <v>0</v>
      </c>
    </row>
    <row r="47" spans="1:14" s="21" customFormat="1" ht="11.4" thickTop="1" thickBot="1" x14ac:dyDescent="0.25">
      <c r="A47" s="136" t="s">
        <v>180</v>
      </c>
      <c r="B47" s="125">
        <v>2276</v>
      </c>
      <c r="C47" s="125">
        <v>220</v>
      </c>
      <c r="D47" s="81">
        <v>0</v>
      </c>
      <c r="E47" s="81">
        <v>0</v>
      </c>
      <c r="F47" s="81">
        <v>0</v>
      </c>
      <c r="G47" s="81">
        <v>0</v>
      </c>
      <c r="H47" s="81">
        <v>0</v>
      </c>
      <c r="I47" s="82">
        <f t="shared" si="8"/>
        <v>0</v>
      </c>
      <c r="J47" s="81">
        <v>0</v>
      </c>
      <c r="K47" s="81">
        <v>0</v>
      </c>
      <c r="L47" s="81">
        <v>0</v>
      </c>
      <c r="M47" s="82">
        <f t="shared" si="9"/>
        <v>0</v>
      </c>
    </row>
    <row r="48" spans="1:14" s="21" customFormat="1" ht="13.5" customHeight="1" thickTop="1" thickBot="1" x14ac:dyDescent="0.25">
      <c r="A48" s="137" t="s">
        <v>181</v>
      </c>
      <c r="B48" s="135">
        <v>2280</v>
      </c>
      <c r="C48" s="135">
        <v>230</v>
      </c>
      <c r="D48" s="350">
        <f>SUM(D49:D50)</f>
        <v>0</v>
      </c>
      <c r="E48" s="350">
        <f t="shared" ref="E48:M48" si="10">SUM(E49:E50)</f>
        <v>0</v>
      </c>
      <c r="F48" s="350">
        <f t="shared" si="10"/>
        <v>0</v>
      </c>
      <c r="G48" s="350">
        <f t="shared" si="10"/>
        <v>0</v>
      </c>
      <c r="H48" s="350">
        <f t="shared" si="10"/>
        <v>0</v>
      </c>
      <c r="I48" s="350">
        <f t="shared" si="10"/>
        <v>0</v>
      </c>
      <c r="J48" s="350">
        <f t="shared" si="10"/>
        <v>0</v>
      </c>
      <c r="K48" s="350">
        <f t="shared" si="10"/>
        <v>0</v>
      </c>
      <c r="L48" s="350">
        <f t="shared" si="10"/>
        <v>0</v>
      </c>
      <c r="M48" s="350">
        <f t="shared" si="10"/>
        <v>0</v>
      </c>
    </row>
    <row r="49" spans="1:14" s="21" customFormat="1" ht="13.5" customHeight="1" thickTop="1" thickBot="1" x14ac:dyDescent="0.25">
      <c r="A49" s="139" t="s">
        <v>182</v>
      </c>
      <c r="B49" s="125">
        <v>2281</v>
      </c>
      <c r="C49" s="125">
        <v>240</v>
      </c>
      <c r="D49" s="81">
        <v>0</v>
      </c>
      <c r="E49" s="81">
        <v>0</v>
      </c>
      <c r="F49" s="81">
        <v>0</v>
      </c>
      <c r="G49" s="81">
        <v>0</v>
      </c>
      <c r="H49" s="81">
        <v>0</v>
      </c>
      <c r="I49" s="82">
        <f>SUM(J49:K49)</f>
        <v>0</v>
      </c>
      <c r="J49" s="81">
        <v>0</v>
      </c>
      <c r="K49" s="81">
        <v>0</v>
      </c>
      <c r="L49" s="81">
        <v>0</v>
      </c>
      <c r="M49" s="81">
        <f>I49</f>
        <v>0</v>
      </c>
    </row>
    <row r="50" spans="1:14" s="21" customFormat="1" ht="13.5" customHeight="1" thickTop="1" thickBot="1" x14ac:dyDescent="0.25">
      <c r="A50" s="139" t="s">
        <v>183</v>
      </c>
      <c r="B50" s="125">
        <v>2282</v>
      </c>
      <c r="C50" s="125">
        <v>250</v>
      </c>
      <c r="D50" s="81">
        <v>0</v>
      </c>
      <c r="E50" s="81">
        <v>0</v>
      </c>
      <c r="F50" s="81">
        <v>0</v>
      </c>
      <c r="G50" s="81">
        <v>0</v>
      </c>
      <c r="H50" s="81">
        <v>0</v>
      </c>
      <c r="I50" s="82">
        <f>SUM(J50:K50)</f>
        <v>0</v>
      </c>
      <c r="J50" s="81">
        <v>0</v>
      </c>
      <c r="K50" s="81">
        <v>0</v>
      </c>
      <c r="L50" s="81">
        <v>0</v>
      </c>
      <c r="M50" s="81">
        <f>I50</f>
        <v>0</v>
      </c>
    </row>
    <row r="51" spans="1:14" s="21" customFormat="1" ht="11.4" thickTop="1" thickBot="1" x14ac:dyDescent="0.25">
      <c r="A51" s="133" t="s">
        <v>279</v>
      </c>
      <c r="B51" s="64">
        <v>2400</v>
      </c>
      <c r="C51" s="64">
        <v>260</v>
      </c>
      <c r="D51" s="325">
        <f>SUM(D52:D53)</f>
        <v>0</v>
      </c>
      <c r="E51" s="325">
        <f t="shared" ref="E51:M51" si="11">SUM(E52:E53)</f>
        <v>0</v>
      </c>
      <c r="F51" s="325">
        <f t="shared" si="11"/>
        <v>0</v>
      </c>
      <c r="G51" s="325">
        <f t="shared" si="11"/>
        <v>0</v>
      </c>
      <c r="H51" s="325">
        <f t="shared" si="11"/>
        <v>0</v>
      </c>
      <c r="I51" s="325">
        <f t="shared" si="11"/>
        <v>0</v>
      </c>
      <c r="J51" s="325">
        <f t="shared" si="11"/>
        <v>0</v>
      </c>
      <c r="K51" s="325">
        <f t="shared" si="11"/>
        <v>0</v>
      </c>
      <c r="L51" s="325">
        <f t="shared" si="11"/>
        <v>0</v>
      </c>
      <c r="M51" s="325">
        <f t="shared" si="11"/>
        <v>0</v>
      </c>
    </row>
    <row r="52" spans="1:14" s="21" customFormat="1" ht="12" thickTop="1" thickBot="1" x14ac:dyDescent="0.3">
      <c r="A52" s="134" t="s">
        <v>185</v>
      </c>
      <c r="B52" s="135">
        <v>2410</v>
      </c>
      <c r="C52" s="135">
        <v>270</v>
      </c>
      <c r="D52" s="351">
        <v>0</v>
      </c>
      <c r="E52" s="351">
        <v>0</v>
      </c>
      <c r="F52" s="351">
        <v>0</v>
      </c>
      <c r="G52" s="351">
        <v>0</v>
      </c>
      <c r="H52" s="351">
        <v>0</v>
      </c>
      <c r="I52" s="352">
        <f>SUM(J52:K52)</f>
        <v>0</v>
      </c>
      <c r="J52" s="351">
        <v>0</v>
      </c>
      <c r="K52" s="351">
        <v>0</v>
      </c>
      <c r="L52" s="351">
        <v>0</v>
      </c>
      <c r="M52" s="350">
        <f>I52</f>
        <v>0</v>
      </c>
    </row>
    <row r="53" spans="1:14" s="21" customFormat="1" ht="12" thickTop="1" thickBot="1" x14ac:dyDescent="0.3">
      <c r="A53" s="134" t="s">
        <v>186</v>
      </c>
      <c r="B53" s="135">
        <v>2420</v>
      </c>
      <c r="C53" s="135">
        <v>280</v>
      </c>
      <c r="D53" s="353">
        <v>0</v>
      </c>
      <c r="E53" s="353">
        <v>0</v>
      </c>
      <c r="F53" s="353">
        <v>0</v>
      </c>
      <c r="G53" s="353">
        <v>0</v>
      </c>
      <c r="H53" s="353">
        <v>0</v>
      </c>
      <c r="I53" s="352">
        <f>SUM(J53:K53)</f>
        <v>0</v>
      </c>
      <c r="J53" s="353">
        <v>0</v>
      </c>
      <c r="K53" s="353">
        <v>0</v>
      </c>
      <c r="L53" s="353">
        <v>0</v>
      </c>
      <c r="M53" s="350">
        <f>I53</f>
        <v>0</v>
      </c>
    </row>
    <row r="54" spans="1:14" s="21" customFormat="1" ht="11.4" thickTop="1" thickBot="1" x14ac:dyDescent="0.25">
      <c r="A54" s="133" t="s">
        <v>187</v>
      </c>
      <c r="B54" s="64">
        <v>2600</v>
      </c>
      <c r="C54" s="64">
        <v>290</v>
      </c>
      <c r="D54" s="325">
        <f>SUM(D55:D57)</f>
        <v>0</v>
      </c>
      <c r="E54" s="325">
        <f t="shared" ref="E54:M54" si="12">SUM(E55:E57)</f>
        <v>0</v>
      </c>
      <c r="F54" s="325">
        <f t="shared" si="12"/>
        <v>0</v>
      </c>
      <c r="G54" s="325">
        <f t="shared" si="12"/>
        <v>0</v>
      </c>
      <c r="H54" s="325">
        <f t="shared" si="12"/>
        <v>0</v>
      </c>
      <c r="I54" s="325">
        <f t="shared" si="12"/>
        <v>0</v>
      </c>
      <c r="J54" s="325">
        <f t="shared" si="12"/>
        <v>0</v>
      </c>
      <c r="K54" s="325">
        <f t="shared" si="12"/>
        <v>0</v>
      </c>
      <c r="L54" s="325">
        <f t="shared" si="12"/>
        <v>0</v>
      </c>
      <c r="M54" s="325">
        <f t="shared" si="12"/>
        <v>0</v>
      </c>
    </row>
    <row r="55" spans="1:14" s="21" customFormat="1" ht="12" thickTop="1" thickBot="1" x14ac:dyDescent="0.3">
      <c r="A55" s="137" t="s">
        <v>188</v>
      </c>
      <c r="B55" s="135">
        <v>2610</v>
      </c>
      <c r="C55" s="135">
        <v>300</v>
      </c>
      <c r="D55" s="351">
        <v>0</v>
      </c>
      <c r="E55" s="351">
        <v>0</v>
      </c>
      <c r="F55" s="351">
        <v>0</v>
      </c>
      <c r="G55" s="351">
        <v>0</v>
      </c>
      <c r="H55" s="351">
        <v>0</v>
      </c>
      <c r="I55" s="352">
        <f>SUM(J55:K55)</f>
        <v>0</v>
      </c>
      <c r="J55" s="351">
        <v>0</v>
      </c>
      <c r="K55" s="351">
        <v>0</v>
      </c>
      <c r="L55" s="351">
        <v>0</v>
      </c>
      <c r="M55" s="350">
        <f>I55</f>
        <v>0</v>
      </c>
    </row>
    <row r="56" spans="1:14" s="21" customFormat="1" ht="12" thickTop="1" thickBot="1" x14ac:dyDescent="0.3">
      <c r="A56" s="137" t="s">
        <v>189</v>
      </c>
      <c r="B56" s="135">
        <v>2620</v>
      </c>
      <c r="C56" s="135">
        <v>310</v>
      </c>
      <c r="D56" s="351">
        <v>0</v>
      </c>
      <c r="E56" s="351">
        <v>0</v>
      </c>
      <c r="F56" s="351">
        <v>0</v>
      </c>
      <c r="G56" s="351">
        <v>0</v>
      </c>
      <c r="H56" s="351">
        <v>0</v>
      </c>
      <c r="I56" s="352">
        <f>SUM(J56:K56)</f>
        <v>0</v>
      </c>
      <c r="J56" s="351">
        <v>0</v>
      </c>
      <c r="K56" s="351">
        <v>0</v>
      </c>
      <c r="L56" s="351">
        <v>0</v>
      </c>
      <c r="M56" s="350">
        <f>I56</f>
        <v>0</v>
      </c>
    </row>
    <row r="57" spans="1:14" s="21" customFormat="1" ht="12" thickTop="1" thickBot="1" x14ac:dyDescent="0.3">
      <c r="A57" s="134" t="s">
        <v>190</v>
      </c>
      <c r="B57" s="135">
        <v>2630</v>
      </c>
      <c r="C57" s="135">
        <v>320</v>
      </c>
      <c r="D57" s="351">
        <v>0</v>
      </c>
      <c r="E57" s="351">
        <v>0</v>
      </c>
      <c r="F57" s="351">
        <v>0</v>
      </c>
      <c r="G57" s="351">
        <v>0</v>
      </c>
      <c r="H57" s="351">
        <v>0</v>
      </c>
      <c r="I57" s="352">
        <f>SUM(J57:K57)</f>
        <v>0</v>
      </c>
      <c r="J57" s="351">
        <v>0</v>
      </c>
      <c r="K57" s="351">
        <v>0</v>
      </c>
      <c r="L57" s="351">
        <v>0</v>
      </c>
      <c r="M57" s="350">
        <f>I57</f>
        <v>0</v>
      </c>
    </row>
    <row r="58" spans="1:14" s="21" customFormat="1" ht="11.4" thickTop="1" thickBot="1" x14ac:dyDescent="0.25">
      <c r="A58" s="138" t="s">
        <v>191</v>
      </c>
      <c r="B58" s="64">
        <v>2700</v>
      </c>
      <c r="C58" s="64">
        <v>330</v>
      </c>
      <c r="D58" s="325">
        <f>SUM(D59:D61)</f>
        <v>0</v>
      </c>
      <c r="E58" s="325">
        <f t="shared" ref="E58:M58" si="13">SUM(E59:E61)</f>
        <v>0</v>
      </c>
      <c r="F58" s="325">
        <f t="shared" si="13"/>
        <v>0</v>
      </c>
      <c r="G58" s="325">
        <f t="shared" si="13"/>
        <v>0</v>
      </c>
      <c r="H58" s="325">
        <f t="shared" si="13"/>
        <v>0</v>
      </c>
      <c r="I58" s="325">
        <f t="shared" si="13"/>
        <v>0</v>
      </c>
      <c r="J58" s="325">
        <f t="shared" si="13"/>
        <v>0</v>
      </c>
      <c r="K58" s="325">
        <f t="shared" si="13"/>
        <v>0</v>
      </c>
      <c r="L58" s="325">
        <f t="shared" si="13"/>
        <v>0</v>
      </c>
      <c r="M58" s="325">
        <f t="shared" si="13"/>
        <v>0</v>
      </c>
    </row>
    <row r="59" spans="1:14" s="21" customFormat="1" ht="12" thickTop="1" thickBot="1" x14ac:dyDescent="0.3">
      <c r="A59" s="137" t="s">
        <v>192</v>
      </c>
      <c r="B59" s="135">
        <v>2710</v>
      </c>
      <c r="C59" s="135">
        <v>340</v>
      </c>
      <c r="D59" s="351">
        <v>0</v>
      </c>
      <c r="E59" s="351">
        <v>0</v>
      </c>
      <c r="F59" s="351">
        <v>0</v>
      </c>
      <c r="G59" s="351">
        <v>0</v>
      </c>
      <c r="H59" s="351">
        <v>0</v>
      </c>
      <c r="I59" s="352">
        <f>SUM(J59:K59)</f>
        <v>0</v>
      </c>
      <c r="J59" s="351">
        <v>0</v>
      </c>
      <c r="K59" s="351">
        <v>0</v>
      </c>
      <c r="L59" s="351">
        <v>0</v>
      </c>
      <c r="M59" s="350">
        <f>I59</f>
        <v>0</v>
      </c>
      <c r="N59" s="354"/>
    </row>
    <row r="60" spans="1:14" s="21" customFormat="1" ht="12" thickTop="1" thickBot="1" x14ac:dyDescent="0.3">
      <c r="A60" s="137" t="s">
        <v>193</v>
      </c>
      <c r="B60" s="135">
        <v>2720</v>
      </c>
      <c r="C60" s="135">
        <v>350</v>
      </c>
      <c r="D60" s="351">
        <v>0</v>
      </c>
      <c r="E60" s="351">
        <v>0</v>
      </c>
      <c r="F60" s="351">
        <v>0</v>
      </c>
      <c r="G60" s="351">
        <v>0</v>
      </c>
      <c r="H60" s="351">
        <v>0</v>
      </c>
      <c r="I60" s="352">
        <f>SUM(J60:K60)</f>
        <v>0</v>
      </c>
      <c r="J60" s="351">
        <v>0</v>
      </c>
      <c r="K60" s="351">
        <v>0</v>
      </c>
      <c r="L60" s="351">
        <v>0</v>
      </c>
      <c r="M60" s="350">
        <f>I60</f>
        <v>0</v>
      </c>
    </row>
    <row r="61" spans="1:14" s="21" customFormat="1" ht="12" thickTop="1" thickBot="1" x14ac:dyDescent="0.3">
      <c r="A61" s="137" t="s">
        <v>194</v>
      </c>
      <c r="B61" s="135">
        <v>2730</v>
      </c>
      <c r="C61" s="135">
        <v>360</v>
      </c>
      <c r="D61" s="351">
        <v>0</v>
      </c>
      <c r="E61" s="351">
        <v>0</v>
      </c>
      <c r="F61" s="351">
        <v>0</v>
      </c>
      <c r="G61" s="351">
        <v>0</v>
      </c>
      <c r="H61" s="351">
        <v>0</v>
      </c>
      <c r="I61" s="352">
        <f>SUM(J61:K61)</f>
        <v>0</v>
      </c>
      <c r="J61" s="351">
        <v>0</v>
      </c>
      <c r="K61" s="351">
        <v>0</v>
      </c>
      <c r="L61" s="351">
        <v>0</v>
      </c>
      <c r="M61" s="350">
        <f>I61</f>
        <v>0</v>
      </c>
      <c r="N61" s="114"/>
    </row>
    <row r="62" spans="1:14" s="21" customFormat="1" ht="11.4" thickTop="1" thickBot="1" x14ac:dyDescent="0.25">
      <c r="A62" s="138" t="s">
        <v>195</v>
      </c>
      <c r="B62" s="64">
        <v>2800</v>
      </c>
      <c r="C62" s="64">
        <v>370</v>
      </c>
      <c r="D62" s="351">
        <v>0</v>
      </c>
      <c r="E62" s="351">
        <v>0</v>
      </c>
      <c r="F62" s="351">
        <v>0</v>
      </c>
      <c r="G62" s="351">
        <v>0</v>
      </c>
      <c r="H62" s="351">
        <v>0</v>
      </c>
      <c r="I62" s="325">
        <f>SUM(J62:K62)</f>
        <v>0</v>
      </c>
      <c r="J62" s="348">
        <v>0</v>
      </c>
      <c r="K62" s="348">
        <v>0</v>
      </c>
      <c r="L62" s="348">
        <v>0</v>
      </c>
      <c r="M62" s="325">
        <f>I62</f>
        <v>0</v>
      </c>
    </row>
    <row r="63" spans="1:14" s="21" customFormat="1" ht="12.6" thickTop="1" thickBot="1" x14ac:dyDescent="0.25">
      <c r="A63" s="68" t="s">
        <v>280</v>
      </c>
      <c r="B63" s="68">
        <v>3000</v>
      </c>
      <c r="C63" s="68">
        <v>380</v>
      </c>
      <c r="D63" s="350">
        <f>D64+D78</f>
        <v>0</v>
      </c>
      <c r="E63" s="350">
        <f t="shared" ref="E63:M63" si="14">E64+E78</f>
        <v>0</v>
      </c>
      <c r="F63" s="350">
        <f t="shared" si="14"/>
        <v>0</v>
      </c>
      <c r="G63" s="350">
        <f t="shared" si="14"/>
        <v>0</v>
      </c>
      <c r="H63" s="350">
        <f t="shared" si="14"/>
        <v>0</v>
      </c>
      <c r="I63" s="350">
        <f t="shared" si="14"/>
        <v>0</v>
      </c>
      <c r="J63" s="350">
        <f t="shared" si="14"/>
        <v>0</v>
      </c>
      <c r="K63" s="350">
        <f t="shared" si="14"/>
        <v>0</v>
      </c>
      <c r="L63" s="350">
        <f t="shared" si="14"/>
        <v>0</v>
      </c>
      <c r="M63" s="350">
        <f t="shared" si="14"/>
        <v>0</v>
      </c>
    </row>
    <row r="64" spans="1:14" s="21" customFormat="1" ht="11.25" customHeight="1" thickTop="1" thickBot="1" x14ac:dyDescent="0.25">
      <c r="A64" s="133" t="s">
        <v>281</v>
      </c>
      <c r="B64" s="64">
        <v>3100</v>
      </c>
      <c r="C64" s="64">
        <v>390</v>
      </c>
      <c r="D64" s="350">
        <f>D65+D66+D69+D72+D76+D77</f>
        <v>0</v>
      </c>
      <c r="E64" s="350">
        <f t="shared" ref="E64:M64" si="15">E65+E66+E69+E72+E76+E77</f>
        <v>0</v>
      </c>
      <c r="F64" s="350">
        <f t="shared" si="15"/>
        <v>0</v>
      </c>
      <c r="G64" s="350">
        <f t="shared" si="15"/>
        <v>0</v>
      </c>
      <c r="H64" s="350">
        <f t="shared" si="15"/>
        <v>0</v>
      </c>
      <c r="I64" s="350">
        <f t="shared" si="15"/>
        <v>0</v>
      </c>
      <c r="J64" s="350">
        <f t="shared" si="15"/>
        <v>0</v>
      </c>
      <c r="K64" s="350">
        <f t="shared" si="15"/>
        <v>0</v>
      </c>
      <c r="L64" s="350">
        <f t="shared" si="15"/>
        <v>0</v>
      </c>
      <c r="M64" s="350">
        <f t="shared" si="15"/>
        <v>0</v>
      </c>
    </row>
    <row r="65" spans="1:13" s="21" customFormat="1" ht="11.4" thickTop="1" thickBot="1" x14ac:dyDescent="0.25">
      <c r="A65" s="137" t="s">
        <v>198</v>
      </c>
      <c r="B65" s="135">
        <v>3110</v>
      </c>
      <c r="C65" s="135">
        <v>400</v>
      </c>
      <c r="D65" s="351">
        <v>0</v>
      </c>
      <c r="E65" s="351">
        <v>0</v>
      </c>
      <c r="F65" s="351">
        <v>0</v>
      </c>
      <c r="G65" s="351">
        <v>0</v>
      </c>
      <c r="H65" s="351">
        <v>0</v>
      </c>
      <c r="I65" s="325">
        <f>SUM(J65:K65)</f>
        <v>0</v>
      </c>
      <c r="J65" s="351">
        <v>0</v>
      </c>
      <c r="K65" s="351">
        <v>0</v>
      </c>
      <c r="L65" s="351">
        <v>0</v>
      </c>
      <c r="M65" s="325">
        <f>I65</f>
        <v>0</v>
      </c>
    </row>
    <row r="66" spans="1:13" s="21" customFormat="1" ht="11.4" thickTop="1" thickBot="1" x14ac:dyDescent="0.25">
      <c r="A66" s="134" t="s">
        <v>199</v>
      </c>
      <c r="B66" s="135">
        <v>3120</v>
      </c>
      <c r="C66" s="135">
        <v>410</v>
      </c>
      <c r="D66" s="350">
        <f>SUM(D67:D68)</f>
        <v>0</v>
      </c>
      <c r="E66" s="350">
        <f t="shared" ref="E66:M66" si="16">SUM(E67:E68)</f>
        <v>0</v>
      </c>
      <c r="F66" s="350">
        <f t="shared" si="16"/>
        <v>0</v>
      </c>
      <c r="G66" s="350">
        <f t="shared" si="16"/>
        <v>0</v>
      </c>
      <c r="H66" s="350">
        <f t="shared" si="16"/>
        <v>0</v>
      </c>
      <c r="I66" s="350">
        <f t="shared" si="16"/>
        <v>0</v>
      </c>
      <c r="J66" s="350">
        <f t="shared" si="16"/>
        <v>0</v>
      </c>
      <c r="K66" s="350">
        <f t="shared" si="16"/>
        <v>0</v>
      </c>
      <c r="L66" s="350">
        <f t="shared" si="16"/>
        <v>0</v>
      </c>
      <c r="M66" s="350">
        <f t="shared" si="16"/>
        <v>0</v>
      </c>
    </row>
    <row r="67" spans="1:13" s="21" customFormat="1" ht="11.4" thickTop="1" thickBot="1" x14ac:dyDescent="0.25">
      <c r="A67" s="136" t="s">
        <v>282</v>
      </c>
      <c r="B67" s="125">
        <v>3121</v>
      </c>
      <c r="C67" s="125">
        <v>420</v>
      </c>
      <c r="D67" s="351">
        <v>0</v>
      </c>
      <c r="E67" s="351">
        <v>0</v>
      </c>
      <c r="F67" s="351">
        <v>0</v>
      </c>
      <c r="G67" s="351">
        <v>0</v>
      </c>
      <c r="H67" s="351">
        <v>0</v>
      </c>
      <c r="I67" s="325">
        <f>SUM(J67:K67)</f>
        <v>0</v>
      </c>
      <c r="J67" s="351">
        <v>0</v>
      </c>
      <c r="K67" s="351">
        <v>0</v>
      </c>
      <c r="L67" s="351">
        <v>0</v>
      </c>
      <c r="M67" s="325">
        <f>I67</f>
        <v>0</v>
      </c>
    </row>
    <row r="68" spans="1:13" s="21" customFormat="1" ht="11.4" thickTop="1" thickBot="1" x14ac:dyDescent="0.25">
      <c r="A68" s="136" t="s">
        <v>283</v>
      </c>
      <c r="B68" s="125">
        <v>3122</v>
      </c>
      <c r="C68" s="125">
        <v>430</v>
      </c>
      <c r="D68" s="351">
        <v>0</v>
      </c>
      <c r="E68" s="351">
        <v>0</v>
      </c>
      <c r="F68" s="351">
        <v>0</v>
      </c>
      <c r="G68" s="351">
        <v>0</v>
      </c>
      <c r="H68" s="351">
        <v>0</v>
      </c>
      <c r="I68" s="325">
        <f>SUM(J68:K68)</f>
        <v>0</v>
      </c>
      <c r="J68" s="351">
        <v>0</v>
      </c>
      <c r="K68" s="351">
        <v>0</v>
      </c>
      <c r="L68" s="351">
        <v>0</v>
      </c>
      <c r="M68" s="325">
        <f>I68</f>
        <v>0</v>
      </c>
    </row>
    <row r="69" spans="1:13" s="21" customFormat="1" ht="11.4" thickTop="1" thickBot="1" x14ac:dyDescent="0.25">
      <c r="A69" s="134" t="s">
        <v>202</v>
      </c>
      <c r="B69" s="135">
        <v>3130</v>
      </c>
      <c r="C69" s="135">
        <v>440</v>
      </c>
      <c r="D69" s="350">
        <f>SUM(D70:D71)</f>
        <v>0</v>
      </c>
      <c r="E69" s="350">
        <f t="shared" ref="E69:M69" si="17">SUM(E70:E71)</f>
        <v>0</v>
      </c>
      <c r="F69" s="350">
        <f t="shared" si="17"/>
        <v>0</v>
      </c>
      <c r="G69" s="350">
        <f t="shared" si="17"/>
        <v>0</v>
      </c>
      <c r="H69" s="350">
        <f t="shared" si="17"/>
        <v>0</v>
      </c>
      <c r="I69" s="350">
        <f t="shared" si="17"/>
        <v>0</v>
      </c>
      <c r="J69" s="350">
        <f t="shared" si="17"/>
        <v>0</v>
      </c>
      <c r="K69" s="350">
        <f t="shared" si="17"/>
        <v>0</v>
      </c>
      <c r="L69" s="350">
        <f t="shared" si="17"/>
        <v>0</v>
      </c>
      <c r="M69" s="350">
        <f t="shared" si="17"/>
        <v>0</v>
      </c>
    </row>
    <row r="70" spans="1:13" s="21" customFormat="1" ht="11.4" thickTop="1" thickBot="1" x14ac:dyDescent="0.25">
      <c r="A70" s="136" t="s">
        <v>203</v>
      </c>
      <c r="B70" s="125">
        <v>3131</v>
      </c>
      <c r="C70" s="125">
        <v>450</v>
      </c>
      <c r="D70" s="351">
        <v>0</v>
      </c>
      <c r="E70" s="351">
        <v>0</v>
      </c>
      <c r="F70" s="351">
        <v>0</v>
      </c>
      <c r="G70" s="351">
        <v>0</v>
      </c>
      <c r="H70" s="351">
        <v>0</v>
      </c>
      <c r="I70" s="325">
        <f>SUM(J70:K70)</f>
        <v>0</v>
      </c>
      <c r="J70" s="351">
        <v>0</v>
      </c>
      <c r="K70" s="351">
        <v>0</v>
      </c>
      <c r="L70" s="351">
        <v>0</v>
      </c>
      <c r="M70" s="325">
        <f>I70</f>
        <v>0</v>
      </c>
    </row>
    <row r="71" spans="1:13" s="21" customFormat="1" ht="11.4" thickTop="1" thickBot="1" x14ac:dyDescent="0.25">
      <c r="A71" s="136" t="s">
        <v>204</v>
      </c>
      <c r="B71" s="125">
        <v>3132</v>
      </c>
      <c r="C71" s="125">
        <v>460</v>
      </c>
      <c r="D71" s="351">
        <v>0</v>
      </c>
      <c r="E71" s="351">
        <v>0</v>
      </c>
      <c r="F71" s="351">
        <v>0</v>
      </c>
      <c r="G71" s="351">
        <v>0</v>
      </c>
      <c r="H71" s="351">
        <v>0</v>
      </c>
      <c r="I71" s="325">
        <f>SUM(J71:K71)</f>
        <v>0</v>
      </c>
      <c r="J71" s="351">
        <v>0</v>
      </c>
      <c r="K71" s="351">
        <v>0</v>
      </c>
      <c r="L71" s="351">
        <v>0</v>
      </c>
      <c r="M71" s="325">
        <f>I71</f>
        <v>0</v>
      </c>
    </row>
    <row r="72" spans="1:13" s="21" customFormat="1" ht="11.4" thickTop="1" thickBot="1" x14ac:dyDescent="0.25">
      <c r="A72" s="134" t="s">
        <v>205</v>
      </c>
      <c r="B72" s="135">
        <v>3140</v>
      </c>
      <c r="C72" s="135">
        <v>470</v>
      </c>
      <c r="D72" s="350">
        <f>SUM(D73:D75)</f>
        <v>0</v>
      </c>
      <c r="E72" s="350">
        <f t="shared" ref="E72:M72" si="18">SUM(E73:E75)</f>
        <v>0</v>
      </c>
      <c r="F72" s="350">
        <f t="shared" si="18"/>
        <v>0</v>
      </c>
      <c r="G72" s="350">
        <f t="shared" si="18"/>
        <v>0</v>
      </c>
      <c r="H72" s="350">
        <f t="shared" si="18"/>
        <v>0</v>
      </c>
      <c r="I72" s="350">
        <f t="shared" si="18"/>
        <v>0</v>
      </c>
      <c r="J72" s="350">
        <f t="shared" si="18"/>
        <v>0</v>
      </c>
      <c r="K72" s="350">
        <f t="shared" si="18"/>
        <v>0</v>
      </c>
      <c r="L72" s="350">
        <f t="shared" si="18"/>
        <v>0</v>
      </c>
      <c r="M72" s="350">
        <f t="shared" si="18"/>
        <v>0</v>
      </c>
    </row>
    <row r="73" spans="1:13" s="21" customFormat="1" ht="12.6" thickTop="1" thickBot="1" x14ac:dyDescent="0.25">
      <c r="A73" s="219" t="s">
        <v>206</v>
      </c>
      <c r="B73" s="125">
        <v>3141</v>
      </c>
      <c r="C73" s="125">
        <v>480</v>
      </c>
      <c r="D73" s="351">
        <v>0</v>
      </c>
      <c r="E73" s="351">
        <v>0</v>
      </c>
      <c r="F73" s="351">
        <v>0</v>
      </c>
      <c r="G73" s="351">
        <v>0</v>
      </c>
      <c r="H73" s="351">
        <v>0</v>
      </c>
      <c r="I73" s="325">
        <f>SUM(J73:K73)</f>
        <v>0</v>
      </c>
      <c r="J73" s="351">
        <v>0</v>
      </c>
      <c r="K73" s="351">
        <v>0</v>
      </c>
      <c r="L73" s="351">
        <v>0</v>
      </c>
      <c r="M73" s="325">
        <f>I73</f>
        <v>0</v>
      </c>
    </row>
    <row r="74" spans="1:13" s="21" customFormat="1" ht="12.6" thickTop="1" thickBot="1" x14ac:dyDescent="0.25">
      <c r="A74" s="219" t="s">
        <v>284</v>
      </c>
      <c r="B74" s="125">
        <v>3142</v>
      </c>
      <c r="C74" s="125">
        <v>490</v>
      </c>
      <c r="D74" s="351">
        <v>0</v>
      </c>
      <c r="E74" s="351">
        <v>0</v>
      </c>
      <c r="F74" s="351">
        <v>0</v>
      </c>
      <c r="G74" s="351">
        <v>0</v>
      </c>
      <c r="H74" s="351">
        <v>0</v>
      </c>
      <c r="I74" s="325">
        <f>SUM(J74:K74)</f>
        <v>0</v>
      </c>
      <c r="J74" s="351">
        <v>0</v>
      </c>
      <c r="K74" s="351">
        <v>0</v>
      </c>
      <c r="L74" s="351">
        <v>0</v>
      </c>
      <c r="M74" s="325">
        <f>I74</f>
        <v>0</v>
      </c>
    </row>
    <row r="75" spans="1:13" s="21" customFormat="1" ht="12.6" thickTop="1" thickBot="1" x14ac:dyDescent="0.25">
      <c r="A75" s="219" t="s">
        <v>208</v>
      </c>
      <c r="B75" s="125">
        <v>3143</v>
      </c>
      <c r="C75" s="125">
        <v>500</v>
      </c>
      <c r="D75" s="351">
        <v>0</v>
      </c>
      <c r="E75" s="351">
        <v>0</v>
      </c>
      <c r="F75" s="351">
        <v>0</v>
      </c>
      <c r="G75" s="351">
        <v>0</v>
      </c>
      <c r="H75" s="351">
        <v>0</v>
      </c>
      <c r="I75" s="325">
        <f>SUM(J75:K75)</f>
        <v>0</v>
      </c>
      <c r="J75" s="351">
        <v>0</v>
      </c>
      <c r="K75" s="351">
        <v>0</v>
      </c>
      <c r="L75" s="351">
        <v>0</v>
      </c>
      <c r="M75" s="325">
        <f>I75</f>
        <v>0</v>
      </c>
    </row>
    <row r="76" spans="1:13" s="21" customFormat="1" ht="11.4" thickTop="1" thickBot="1" x14ac:dyDescent="0.25">
      <c r="A76" s="134" t="s">
        <v>209</v>
      </c>
      <c r="B76" s="135">
        <v>3150</v>
      </c>
      <c r="C76" s="135">
        <v>510</v>
      </c>
      <c r="D76" s="351">
        <v>0</v>
      </c>
      <c r="E76" s="351">
        <v>0</v>
      </c>
      <c r="F76" s="351">
        <v>0</v>
      </c>
      <c r="G76" s="351">
        <v>0</v>
      </c>
      <c r="H76" s="351">
        <v>0</v>
      </c>
      <c r="I76" s="325">
        <f>SUM(J76:K76)</f>
        <v>0</v>
      </c>
      <c r="J76" s="351">
        <v>0</v>
      </c>
      <c r="K76" s="351">
        <v>0</v>
      </c>
      <c r="L76" s="351">
        <v>0</v>
      </c>
      <c r="M76" s="325">
        <f>I76</f>
        <v>0</v>
      </c>
    </row>
    <row r="77" spans="1:13" s="21" customFormat="1" ht="11.4" thickTop="1" thickBot="1" x14ac:dyDescent="0.25">
      <c r="A77" s="134" t="s">
        <v>210</v>
      </c>
      <c r="B77" s="135">
        <v>3160</v>
      </c>
      <c r="C77" s="135">
        <v>520</v>
      </c>
      <c r="D77" s="351">
        <v>0</v>
      </c>
      <c r="E77" s="351">
        <v>0</v>
      </c>
      <c r="F77" s="351">
        <v>0</v>
      </c>
      <c r="G77" s="351">
        <v>0</v>
      </c>
      <c r="H77" s="351">
        <v>0</v>
      </c>
      <c r="I77" s="325">
        <f>SUM(J77:K77)</f>
        <v>0</v>
      </c>
      <c r="J77" s="351">
        <v>0</v>
      </c>
      <c r="K77" s="351">
        <v>0</v>
      </c>
      <c r="L77" s="351">
        <v>0</v>
      </c>
      <c r="M77" s="325">
        <f>I77</f>
        <v>0</v>
      </c>
    </row>
    <row r="78" spans="1:13" s="21" customFormat="1" ht="12" customHeight="1" thickTop="1" thickBot="1" x14ac:dyDescent="0.25">
      <c r="A78" s="133" t="s">
        <v>211</v>
      </c>
      <c r="B78" s="64">
        <v>3200</v>
      </c>
      <c r="C78" s="64">
        <v>530</v>
      </c>
      <c r="D78" s="350">
        <f>SUM(D79:D82)</f>
        <v>0</v>
      </c>
      <c r="E78" s="350">
        <f t="shared" ref="E78:M78" si="19">SUM(E79:E82)</f>
        <v>0</v>
      </c>
      <c r="F78" s="350">
        <f t="shared" si="19"/>
        <v>0</v>
      </c>
      <c r="G78" s="350">
        <f t="shared" si="19"/>
        <v>0</v>
      </c>
      <c r="H78" s="350">
        <f t="shared" si="19"/>
        <v>0</v>
      </c>
      <c r="I78" s="350">
        <f t="shared" si="19"/>
        <v>0</v>
      </c>
      <c r="J78" s="350">
        <f t="shared" si="19"/>
        <v>0</v>
      </c>
      <c r="K78" s="350">
        <f t="shared" si="19"/>
        <v>0</v>
      </c>
      <c r="L78" s="350">
        <f t="shared" si="19"/>
        <v>0</v>
      </c>
      <c r="M78" s="350">
        <f t="shared" si="19"/>
        <v>0</v>
      </c>
    </row>
    <row r="79" spans="1:13" s="21" customFormat="1" ht="11.4" thickTop="1" thickBot="1" x14ac:dyDescent="0.25">
      <c r="A79" s="137" t="s">
        <v>285</v>
      </c>
      <c r="B79" s="135">
        <v>3210</v>
      </c>
      <c r="C79" s="135">
        <v>540</v>
      </c>
      <c r="D79" s="351">
        <v>0</v>
      </c>
      <c r="E79" s="351">
        <v>0</v>
      </c>
      <c r="F79" s="351">
        <v>0</v>
      </c>
      <c r="G79" s="351">
        <v>0</v>
      </c>
      <c r="H79" s="351">
        <v>0</v>
      </c>
      <c r="I79" s="325">
        <f>SUM(J79:K79)</f>
        <v>0</v>
      </c>
      <c r="J79" s="351">
        <v>0</v>
      </c>
      <c r="K79" s="351">
        <v>0</v>
      </c>
      <c r="L79" s="351">
        <v>0</v>
      </c>
      <c r="M79" s="325">
        <f>I79</f>
        <v>0</v>
      </c>
    </row>
    <row r="80" spans="1:13" s="21" customFormat="1" ht="11.4" thickTop="1" thickBot="1" x14ac:dyDescent="0.25">
      <c r="A80" s="137" t="s">
        <v>213</v>
      </c>
      <c r="B80" s="135">
        <v>3220</v>
      </c>
      <c r="C80" s="135">
        <v>550</v>
      </c>
      <c r="D80" s="351">
        <v>0</v>
      </c>
      <c r="E80" s="351">
        <v>0</v>
      </c>
      <c r="F80" s="351">
        <v>0</v>
      </c>
      <c r="G80" s="351">
        <v>0</v>
      </c>
      <c r="H80" s="351">
        <v>0</v>
      </c>
      <c r="I80" s="325">
        <f>SUM(J80:K80)</f>
        <v>0</v>
      </c>
      <c r="J80" s="351">
        <v>0</v>
      </c>
      <c r="K80" s="351">
        <v>0</v>
      </c>
      <c r="L80" s="351">
        <v>0</v>
      </c>
      <c r="M80" s="325">
        <f>I80</f>
        <v>0</v>
      </c>
    </row>
    <row r="81" spans="1:13" s="21" customFormat="1" ht="12.75" customHeight="1" thickTop="1" thickBot="1" x14ac:dyDescent="0.25">
      <c r="A81" s="134" t="s">
        <v>214</v>
      </c>
      <c r="B81" s="135">
        <v>3230</v>
      </c>
      <c r="C81" s="135">
        <v>560</v>
      </c>
      <c r="D81" s="351">
        <v>0</v>
      </c>
      <c r="E81" s="351">
        <v>0</v>
      </c>
      <c r="F81" s="351">
        <v>0</v>
      </c>
      <c r="G81" s="351">
        <v>0</v>
      </c>
      <c r="H81" s="351">
        <v>0</v>
      </c>
      <c r="I81" s="325">
        <f>SUM(J81:K81)</f>
        <v>0</v>
      </c>
      <c r="J81" s="351">
        <v>0</v>
      </c>
      <c r="K81" s="351">
        <v>0</v>
      </c>
      <c r="L81" s="351">
        <v>0</v>
      </c>
      <c r="M81" s="325">
        <f>I81</f>
        <v>0</v>
      </c>
    </row>
    <row r="82" spans="1:13" s="21" customFormat="1" ht="11.4" thickTop="1" thickBot="1" x14ac:dyDescent="0.25">
      <c r="A82" s="134" t="s">
        <v>215</v>
      </c>
      <c r="B82" s="135">
        <v>3240</v>
      </c>
      <c r="C82" s="135">
        <v>570</v>
      </c>
      <c r="D82" s="351">
        <v>0</v>
      </c>
      <c r="E82" s="351">
        <v>0</v>
      </c>
      <c r="F82" s="351">
        <v>0</v>
      </c>
      <c r="G82" s="351">
        <v>0</v>
      </c>
      <c r="H82" s="351">
        <v>0</v>
      </c>
      <c r="I82" s="325">
        <f>SUM(J82:K82)</f>
        <v>0</v>
      </c>
      <c r="J82" s="351">
        <v>0</v>
      </c>
      <c r="K82" s="351">
        <v>0</v>
      </c>
      <c r="L82" s="351">
        <v>0</v>
      </c>
      <c r="M82" s="325">
        <f>I82</f>
        <v>0</v>
      </c>
    </row>
    <row r="83" spans="1:13" ht="6" hidden="1" customHeight="1" x14ac:dyDescent="0.25"/>
    <row r="84" spans="1:13" ht="14.25" customHeight="1" thickTop="1" x14ac:dyDescent="0.25">
      <c r="A84" s="330" t="s">
        <v>286</v>
      </c>
      <c r="B84" s="331"/>
      <c r="C84" s="331"/>
      <c r="D84" s="331"/>
    </row>
    <row r="85" spans="1:13" x14ac:dyDescent="0.25">
      <c r="A85" s="9" t="str">
        <f>[1]ЗАПОЛНИТЬ!F30</f>
        <v xml:space="preserve">Керівник </v>
      </c>
      <c r="C85" s="9"/>
      <c r="D85" s="9"/>
      <c r="E85" s="9"/>
      <c r="F85" s="9"/>
      <c r="G85" s="230"/>
      <c r="H85" s="230"/>
      <c r="J85" s="87" t="str">
        <f>[1]ЗАПОЛНИТЬ!F26</f>
        <v>Л.О.Темченко</v>
      </c>
      <c r="K85" s="87"/>
      <c r="L85" s="87"/>
    </row>
    <row r="86" spans="1:13" x14ac:dyDescent="0.25">
      <c r="A86" s="9"/>
      <c r="C86" s="9"/>
      <c r="D86" s="9"/>
      <c r="E86" s="9"/>
      <c r="F86" s="9"/>
      <c r="G86" s="231" t="s">
        <v>115</v>
      </c>
      <c r="H86" s="231"/>
      <c r="J86" s="189" t="s">
        <v>116</v>
      </c>
      <c r="K86" s="189"/>
    </row>
    <row r="87" spans="1:13" x14ac:dyDescent="0.25">
      <c r="A87" s="9" t="str">
        <f>[1]ЗАПОЛНИТЬ!F31</f>
        <v>Головний бухгалтер</v>
      </c>
      <c r="C87" s="9"/>
      <c r="D87" s="9"/>
      <c r="E87" s="9"/>
      <c r="F87" s="9"/>
      <c r="G87" s="230"/>
      <c r="H87" s="230"/>
      <c r="J87" s="87" t="str">
        <f>[1]ЗАПОЛНИТЬ!F28</f>
        <v>А.М.Трусевич</v>
      </c>
      <c r="K87" s="87"/>
      <c r="L87" s="87"/>
    </row>
    <row r="88" spans="1:13" x14ac:dyDescent="0.25">
      <c r="A88" s="1" t="str">
        <f>[1]ЗАПОЛНИТЬ!C19</f>
        <v>"11" квітня 2016 року</v>
      </c>
      <c r="C88" s="9"/>
      <c r="D88" s="9"/>
      <c r="E88" s="9"/>
      <c r="F88" s="9"/>
      <c r="G88" s="231" t="s">
        <v>115</v>
      </c>
      <c r="H88" s="231"/>
      <c r="J88" s="189" t="s">
        <v>116</v>
      </c>
      <c r="K88" s="189"/>
      <c r="L88" s="355"/>
    </row>
    <row r="89" spans="1:13" x14ac:dyDescent="0.25">
      <c r="A89" s="21" t="s">
        <v>287</v>
      </c>
    </row>
  </sheetData>
  <mergeCells count="43">
    <mergeCell ref="G87:H87"/>
    <mergeCell ref="J87:L87"/>
    <mergeCell ref="G88:H88"/>
    <mergeCell ref="J88:K88"/>
    <mergeCell ref="K22:K24"/>
    <mergeCell ref="A84:D84"/>
    <mergeCell ref="G85:H85"/>
    <mergeCell ref="J85:L85"/>
    <mergeCell ref="G86:H86"/>
    <mergeCell ref="J86:K86"/>
    <mergeCell ref="E20:F20"/>
    <mergeCell ref="G20:G24"/>
    <mergeCell ref="H20:H24"/>
    <mergeCell ref="I20:K20"/>
    <mergeCell ref="L20:L24"/>
    <mergeCell ref="E21:E24"/>
    <mergeCell ref="F21:F24"/>
    <mergeCell ref="I21:I24"/>
    <mergeCell ref="J21:K21"/>
    <mergeCell ref="J22:J24"/>
    <mergeCell ref="A15:D15"/>
    <mergeCell ref="F15:M15"/>
    <mergeCell ref="A18:L18"/>
    <mergeCell ref="A19:A24"/>
    <mergeCell ref="B19:B24"/>
    <mergeCell ref="C19:C24"/>
    <mergeCell ref="D19:G19"/>
    <mergeCell ref="H19:L19"/>
    <mergeCell ref="M19:M24"/>
    <mergeCell ref="D20:D24"/>
    <mergeCell ref="B11:J11"/>
    <mergeCell ref="A12:D12"/>
    <mergeCell ref="F12:L12"/>
    <mergeCell ref="A13:D13"/>
    <mergeCell ref="F13:M13"/>
    <mergeCell ref="A14:D14"/>
    <mergeCell ref="F14:M14"/>
    <mergeCell ref="J1:M3"/>
    <mergeCell ref="A4:M4"/>
    <mergeCell ref="A5:G5"/>
    <mergeCell ref="A6:M6"/>
    <mergeCell ref="B9:J9"/>
    <mergeCell ref="B10:J10"/>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6640625" style="1" customWidth="1"/>
    <col min="2" max="2" width="4.6640625" style="1" customWidth="1"/>
    <col min="3" max="3" width="3.88671875" style="1" customWidth="1"/>
    <col min="4" max="4" width="7.5546875" style="1" customWidth="1"/>
    <col min="5" max="5" width="9.109375" style="1"/>
    <col min="6" max="6" width="8.109375" style="1" customWidth="1"/>
    <col min="7" max="7" width="7.44140625" style="1" customWidth="1"/>
    <col min="8" max="8" width="8.88671875" style="1" customWidth="1"/>
    <col min="9" max="9" width="8.5546875" style="1" customWidth="1"/>
    <col min="10" max="10" width="8.109375" style="1" customWidth="1"/>
    <col min="11" max="11" width="9.44140625" style="1" customWidth="1"/>
    <col min="12" max="12" width="6.6640625" style="1" customWidth="1"/>
    <col min="13" max="13" width="11.44140625" style="1" customWidth="1"/>
    <col min="14" max="256" width="9.109375" style="1"/>
    <col min="257" max="257" width="61.6640625" style="1" customWidth="1"/>
    <col min="258" max="258" width="4.6640625" style="1" customWidth="1"/>
    <col min="259" max="259" width="3.88671875" style="1" customWidth="1"/>
    <col min="260" max="260" width="7.5546875" style="1" customWidth="1"/>
    <col min="261" max="261" width="9.109375" style="1"/>
    <col min="262" max="262" width="8.109375" style="1" customWidth="1"/>
    <col min="263" max="263" width="7.44140625" style="1" customWidth="1"/>
    <col min="264" max="264" width="8.88671875" style="1" customWidth="1"/>
    <col min="265" max="265" width="8.5546875" style="1" customWidth="1"/>
    <col min="266" max="266" width="8.109375" style="1" customWidth="1"/>
    <col min="267" max="267" width="9.44140625" style="1" customWidth="1"/>
    <col min="268" max="268" width="6.6640625" style="1" customWidth="1"/>
    <col min="269" max="269" width="11.44140625" style="1" customWidth="1"/>
    <col min="270" max="512" width="9.109375" style="1"/>
    <col min="513" max="513" width="61.6640625" style="1" customWidth="1"/>
    <col min="514" max="514" width="4.6640625" style="1" customWidth="1"/>
    <col min="515" max="515" width="3.88671875" style="1" customWidth="1"/>
    <col min="516" max="516" width="7.5546875" style="1" customWidth="1"/>
    <col min="517" max="517" width="9.109375" style="1"/>
    <col min="518" max="518" width="8.109375" style="1" customWidth="1"/>
    <col min="519" max="519" width="7.44140625" style="1" customWidth="1"/>
    <col min="520" max="520" width="8.88671875" style="1" customWidth="1"/>
    <col min="521" max="521" width="8.5546875" style="1" customWidth="1"/>
    <col min="522" max="522" width="8.109375" style="1" customWidth="1"/>
    <col min="523" max="523" width="9.44140625" style="1" customWidth="1"/>
    <col min="524" max="524" width="6.6640625" style="1" customWidth="1"/>
    <col min="525" max="525" width="11.44140625" style="1" customWidth="1"/>
    <col min="526" max="768" width="9.109375" style="1"/>
    <col min="769" max="769" width="61.6640625" style="1" customWidth="1"/>
    <col min="770" max="770" width="4.6640625" style="1" customWidth="1"/>
    <col min="771" max="771" width="3.88671875" style="1" customWidth="1"/>
    <col min="772" max="772" width="7.5546875" style="1" customWidth="1"/>
    <col min="773" max="773" width="9.109375" style="1"/>
    <col min="774" max="774" width="8.109375" style="1" customWidth="1"/>
    <col min="775" max="775" width="7.44140625" style="1" customWidth="1"/>
    <col min="776" max="776" width="8.88671875" style="1" customWidth="1"/>
    <col min="777" max="777" width="8.5546875" style="1" customWidth="1"/>
    <col min="778" max="778" width="8.109375" style="1" customWidth="1"/>
    <col min="779" max="779" width="9.44140625" style="1" customWidth="1"/>
    <col min="780" max="780" width="6.6640625" style="1" customWidth="1"/>
    <col min="781" max="781" width="11.44140625" style="1" customWidth="1"/>
    <col min="782" max="1024" width="9.109375" style="1"/>
    <col min="1025" max="1025" width="61.6640625" style="1" customWidth="1"/>
    <col min="1026" max="1026" width="4.6640625" style="1" customWidth="1"/>
    <col min="1027" max="1027" width="3.88671875" style="1" customWidth="1"/>
    <col min="1028" max="1028" width="7.5546875" style="1" customWidth="1"/>
    <col min="1029" max="1029" width="9.109375" style="1"/>
    <col min="1030" max="1030" width="8.109375" style="1" customWidth="1"/>
    <col min="1031" max="1031" width="7.44140625" style="1" customWidth="1"/>
    <col min="1032" max="1032" width="8.88671875" style="1" customWidth="1"/>
    <col min="1033" max="1033" width="8.5546875" style="1" customWidth="1"/>
    <col min="1034" max="1034" width="8.109375" style="1" customWidth="1"/>
    <col min="1035" max="1035" width="9.44140625" style="1" customWidth="1"/>
    <col min="1036" max="1036" width="6.6640625" style="1" customWidth="1"/>
    <col min="1037" max="1037" width="11.44140625" style="1" customWidth="1"/>
    <col min="1038" max="1280" width="9.109375" style="1"/>
    <col min="1281" max="1281" width="61.6640625" style="1" customWidth="1"/>
    <col min="1282" max="1282" width="4.6640625" style="1" customWidth="1"/>
    <col min="1283" max="1283" width="3.88671875" style="1" customWidth="1"/>
    <col min="1284" max="1284" width="7.5546875" style="1" customWidth="1"/>
    <col min="1285" max="1285" width="9.109375" style="1"/>
    <col min="1286" max="1286" width="8.109375" style="1" customWidth="1"/>
    <col min="1287" max="1287" width="7.44140625" style="1" customWidth="1"/>
    <col min="1288" max="1288" width="8.88671875" style="1" customWidth="1"/>
    <col min="1289" max="1289" width="8.5546875" style="1" customWidth="1"/>
    <col min="1290" max="1290" width="8.109375" style="1" customWidth="1"/>
    <col min="1291" max="1291" width="9.44140625" style="1" customWidth="1"/>
    <col min="1292" max="1292" width="6.6640625" style="1" customWidth="1"/>
    <col min="1293" max="1293" width="11.44140625" style="1" customWidth="1"/>
    <col min="1294" max="1536" width="9.109375" style="1"/>
    <col min="1537" max="1537" width="61.6640625" style="1" customWidth="1"/>
    <col min="1538" max="1538" width="4.6640625" style="1" customWidth="1"/>
    <col min="1539" max="1539" width="3.88671875" style="1" customWidth="1"/>
    <col min="1540" max="1540" width="7.5546875" style="1" customWidth="1"/>
    <col min="1541" max="1541" width="9.109375" style="1"/>
    <col min="1542" max="1542" width="8.109375" style="1" customWidth="1"/>
    <col min="1543" max="1543" width="7.44140625" style="1" customWidth="1"/>
    <col min="1544" max="1544" width="8.88671875" style="1" customWidth="1"/>
    <col min="1545" max="1545" width="8.5546875" style="1" customWidth="1"/>
    <col min="1546" max="1546" width="8.109375" style="1" customWidth="1"/>
    <col min="1547" max="1547" width="9.44140625" style="1" customWidth="1"/>
    <col min="1548" max="1548" width="6.6640625" style="1" customWidth="1"/>
    <col min="1549" max="1549" width="11.44140625" style="1" customWidth="1"/>
    <col min="1550" max="1792" width="9.109375" style="1"/>
    <col min="1793" max="1793" width="61.6640625" style="1" customWidth="1"/>
    <col min="1794" max="1794" width="4.6640625" style="1" customWidth="1"/>
    <col min="1795" max="1795" width="3.88671875" style="1" customWidth="1"/>
    <col min="1796" max="1796" width="7.5546875" style="1" customWidth="1"/>
    <col min="1797" max="1797" width="9.109375" style="1"/>
    <col min="1798" max="1798" width="8.109375" style="1" customWidth="1"/>
    <col min="1799" max="1799" width="7.44140625" style="1" customWidth="1"/>
    <col min="1800" max="1800" width="8.88671875" style="1" customWidth="1"/>
    <col min="1801" max="1801" width="8.5546875" style="1" customWidth="1"/>
    <col min="1802" max="1802" width="8.109375" style="1" customWidth="1"/>
    <col min="1803" max="1803" width="9.44140625" style="1" customWidth="1"/>
    <col min="1804" max="1804" width="6.6640625" style="1" customWidth="1"/>
    <col min="1805" max="1805" width="11.44140625" style="1" customWidth="1"/>
    <col min="1806" max="2048" width="9.109375" style="1"/>
    <col min="2049" max="2049" width="61.6640625" style="1" customWidth="1"/>
    <col min="2050" max="2050" width="4.6640625" style="1" customWidth="1"/>
    <col min="2051" max="2051" width="3.88671875" style="1" customWidth="1"/>
    <col min="2052" max="2052" width="7.5546875" style="1" customWidth="1"/>
    <col min="2053" max="2053" width="9.109375" style="1"/>
    <col min="2054" max="2054" width="8.109375" style="1" customWidth="1"/>
    <col min="2055" max="2055" width="7.44140625" style="1" customWidth="1"/>
    <col min="2056" max="2056" width="8.88671875" style="1" customWidth="1"/>
    <col min="2057" max="2057" width="8.5546875" style="1" customWidth="1"/>
    <col min="2058" max="2058" width="8.109375" style="1" customWidth="1"/>
    <col min="2059" max="2059" width="9.44140625" style="1" customWidth="1"/>
    <col min="2060" max="2060" width="6.6640625" style="1" customWidth="1"/>
    <col min="2061" max="2061" width="11.44140625" style="1" customWidth="1"/>
    <col min="2062" max="2304" width="9.109375" style="1"/>
    <col min="2305" max="2305" width="61.6640625" style="1" customWidth="1"/>
    <col min="2306" max="2306" width="4.6640625" style="1" customWidth="1"/>
    <col min="2307" max="2307" width="3.88671875" style="1" customWidth="1"/>
    <col min="2308" max="2308" width="7.5546875" style="1" customWidth="1"/>
    <col min="2309" max="2309" width="9.109375" style="1"/>
    <col min="2310" max="2310" width="8.109375" style="1" customWidth="1"/>
    <col min="2311" max="2311" width="7.44140625" style="1" customWidth="1"/>
    <col min="2312" max="2312" width="8.88671875" style="1" customWidth="1"/>
    <col min="2313" max="2313" width="8.5546875" style="1" customWidth="1"/>
    <col min="2314" max="2314" width="8.109375" style="1" customWidth="1"/>
    <col min="2315" max="2315" width="9.44140625" style="1" customWidth="1"/>
    <col min="2316" max="2316" width="6.6640625" style="1" customWidth="1"/>
    <col min="2317" max="2317" width="11.44140625" style="1" customWidth="1"/>
    <col min="2318" max="2560" width="9.109375" style="1"/>
    <col min="2561" max="2561" width="61.6640625" style="1" customWidth="1"/>
    <col min="2562" max="2562" width="4.6640625" style="1" customWidth="1"/>
    <col min="2563" max="2563" width="3.88671875" style="1" customWidth="1"/>
    <col min="2564" max="2564" width="7.5546875" style="1" customWidth="1"/>
    <col min="2565" max="2565" width="9.109375" style="1"/>
    <col min="2566" max="2566" width="8.109375" style="1" customWidth="1"/>
    <col min="2567" max="2567" width="7.44140625" style="1" customWidth="1"/>
    <col min="2568" max="2568" width="8.88671875" style="1" customWidth="1"/>
    <col min="2569" max="2569" width="8.5546875" style="1" customWidth="1"/>
    <col min="2570" max="2570" width="8.109375" style="1" customWidth="1"/>
    <col min="2571" max="2571" width="9.44140625" style="1" customWidth="1"/>
    <col min="2572" max="2572" width="6.6640625" style="1" customWidth="1"/>
    <col min="2573" max="2573" width="11.44140625" style="1" customWidth="1"/>
    <col min="2574" max="2816" width="9.109375" style="1"/>
    <col min="2817" max="2817" width="61.6640625" style="1" customWidth="1"/>
    <col min="2818" max="2818" width="4.6640625" style="1" customWidth="1"/>
    <col min="2819" max="2819" width="3.88671875" style="1" customWidth="1"/>
    <col min="2820" max="2820" width="7.5546875" style="1" customWidth="1"/>
    <col min="2821" max="2821" width="9.109375" style="1"/>
    <col min="2822" max="2822" width="8.109375" style="1" customWidth="1"/>
    <col min="2823" max="2823" width="7.44140625" style="1" customWidth="1"/>
    <col min="2824" max="2824" width="8.88671875" style="1" customWidth="1"/>
    <col min="2825" max="2825" width="8.5546875" style="1" customWidth="1"/>
    <col min="2826" max="2826" width="8.109375" style="1" customWidth="1"/>
    <col min="2827" max="2827" width="9.44140625" style="1" customWidth="1"/>
    <col min="2828" max="2828" width="6.6640625" style="1" customWidth="1"/>
    <col min="2829" max="2829" width="11.44140625" style="1" customWidth="1"/>
    <col min="2830" max="3072" width="9.109375" style="1"/>
    <col min="3073" max="3073" width="61.6640625" style="1" customWidth="1"/>
    <col min="3074" max="3074" width="4.6640625" style="1" customWidth="1"/>
    <col min="3075" max="3075" width="3.88671875" style="1" customWidth="1"/>
    <col min="3076" max="3076" width="7.5546875" style="1" customWidth="1"/>
    <col min="3077" max="3077" width="9.109375" style="1"/>
    <col min="3078" max="3078" width="8.109375" style="1" customWidth="1"/>
    <col min="3079" max="3079" width="7.44140625" style="1" customWidth="1"/>
    <col min="3080" max="3080" width="8.88671875" style="1" customWidth="1"/>
    <col min="3081" max="3081" width="8.5546875" style="1" customWidth="1"/>
    <col min="3082" max="3082" width="8.109375" style="1" customWidth="1"/>
    <col min="3083" max="3083" width="9.44140625" style="1" customWidth="1"/>
    <col min="3084" max="3084" width="6.6640625" style="1" customWidth="1"/>
    <col min="3085" max="3085" width="11.44140625" style="1" customWidth="1"/>
    <col min="3086" max="3328" width="9.109375" style="1"/>
    <col min="3329" max="3329" width="61.6640625" style="1" customWidth="1"/>
    <col min="3330" max="3330" width="4.6640625" style="1" customWidth="1"/>
    <col min="3331" max="3331" width="3.88671875" style="1" customWidth="1"/>
    <col min="3332" max="3332" width="7.5546875" style="1" customWidth="1"/>
    <col min="3333" max="3333" width="9.109375" style="1"/>
    <col min="3334" max="3334" width="8.109375" style="1" customWidth="1"/>
    <col min="3335" max="3335" width="7.44140625" style="1" customWidth="1"/>
    <col min="3336" max="3336" width="8.88671875" style="1" customWidth="1"/>
    <col min="3337" max="3337" width="8.5546875" style="1" customWidth="1"/>
    <col min="3338" max="3338" width="8.109375" style="1" customWidth="1"/>
    <col min="3339" max="3339" width="9.44140625" style="1" customWidth="1"/>
    <col min="3340" max="3340" width="6.6640625" style="1" customWidth="1"/>
    <col min="3341" max="3341" width="11.44140625" style="1" customWidth="1"/>
    <col min="3342" max="3584" width="9.109375" style="1"/>
    <col min="3585" max="3585" width="61.6640625" style="1" customWidth="1"/>
    <col min="3586" max="3586" width="4.6640625" style="1" customWidth="1"/>
    <col min="3587" max="3587" width="3.88671875" style="1" customWidth="1"/>
    <col min="3588" max="3588" width="7.5546875" style="1" customWidth="1"/>
    <col min="3589" max="3589" width="9.109375" style="1"/>
    <col min="3590" max="3590" width="8.109375" style="1" customWidth="1"/>
    <col min="3591" max="3591" width="7.44140625" style="1" customWidth="1"/>
    <col min="3592" max="3592" width="8.88671875" style="1" customWidth="1"/>
    <col min="3593" max="3593" width="8.5546875" style="1" customWidth="1"/>
    <col min="3594" max="3594" width="8.109375" style="1" customWidth="1"/>
    <col min="3595" max="3595" width="9.44140625" style="1" customWidth="1"/>
    <col min="3596" max="3596" width="6.6640625" style="1" customWidth="1"/>
    <col min="3597" max="3597" width="11.44140625" style="1" customWidth="1"/>
    <col min="3598" max="3840" width="9.109375" style="1"/>
    <col min="3841" max="3841" width="61.6640625" style="1" customWidth="1"/>
    <col min="3842" max="3842" width="4.6640625" style="1" customWidth="1"/>
    <col min="3843" max="3843" width="3.88671875" style="1" customWidth="1"/>
    <col min="3844" max="3844" width="7.5546875" style="1" customWidth="1"/>
    <col min="3845" max="3845" width="9.109375" style="1"/>
    <col min="3846" max="3846" width="8.109375" style="1" customWidth="1"/>
    <col min="3847" max="3847" width="7.44140625" style="1" customWidth="1"/>
    <col min="3848" max="3848" width="8.88671875" style="1" customWidth="1"/>
    <col min="3849" max="3849" width="8.5546875" style="1" customWidth="1"/>
    <col min="3850" max="3850" width="8.109375" style="1" customWidth="1"/>
    <col min="3851" max="3851" width="9.44140625" style="1" customWidth="1"/>
    <col min="3852" max="3852" width="6.6640625" style="1" customWidth="1"/>
    <col min="3853" max="3853" width="11.44140625" style="1" customWidth="1"/>
    <col min="3854" max="4096" width="9.109375" style="1"/>
    <col min="4097" max="4097" width="61.6640625" style="1" customWidth="1"/>
    <col min="4098" max="4098" width="4.6640625" style="1" customWidth="1"/>
    <col min="4099" max="4099" width="3.88671875" style="1" customWidth="1"/>
    <col min="4100" max="4100" width="7.5546875" style="1" customWidth="1"/>
    <col min="4101" max="4101" width="9.109375" style="1"/>
    <col min="4102" max="4102" width="8.109375" style="1" customWidth="1"/>
    <col min="4103" max="4103" width="7.44140625" style="1" customWidth="1"/>
    <col min="4104" max="4104" width="8.88671875" style="1" customWidth="1"/>
    <col min="4105" max="4105" width="8.5546875" style="1" customWidth="1"/>
    <col min="4106" max="4106" width="8.109375" style="1" customWidth="1"/>
    <col min="4107" max="4107" width="9.44140625" style="1" customWidth="1"/>
    <col min="4108" max="4108" width="6.6640625" style="1" customWidth="1"/>
    <col min="4109" max="4109" width="11.44140625" style="1" customWidth="1"/>
    <col min="4110" max="4352" width="9.109375" style="1"/>
    <col min="4353" max="4353" width="61.6640625" style="1" customWidth="1"/>
    <col min="4354" max="4354" width="4.6640625" style="1" customWidth="1"/>
    <col min="4355" max="4355" width="3.88671875" style="1" customWidth="1"/>
    <col min="4356" max="4356" width="7.5546875" style="1" customWidth="1"/>
    <col min="4357" max="4357" width="9.109375" style="1"/>
    <col min="4358" max="4358" width="8.109375" style="1" customWidth="1"/>
    <col min="4359" max="4359" width="7.44140625" style="1" customWidth="1"/>
    <col min="4360" max="4360" width="8.88671875" style="1" customWidth="1"/>
    <col min="4361" max="4361" width="8.5546875" style="1" customWidth="1"/>
    <col min="4362" max="4362" width="8.109375" style="1" customWidth="1"/>
    <col min="4363" max="4363" width="9.44140625" style="1" customWidth="1"/>
    <col min="4364" max="4364" width="6.6640625" style="1" customWidth="1"/>
    <col min="4365" max="4365" width="11.44140625" style="1" customWidth="1"/>
    <col min="4366" max="4608" width="9.109375" style="1"/>
    <col min="4609" max="4609" width="61.6640625" style="1" customWidth="1"/>
    <col min="4610" max="4610" width="4.6640625" style="1" customWidth="1"/>
    <col min="4611" max="4611" width="3.88671875" style="1" customWidth="1"/>
    <col min="4612" max="4612" width="7.5546875" style="1" customWidth="1"/>
    <col min="4613" max="4613" width="9.109375" style="1"/>
    <col min="4614" max="4614" width="8.109375" style="1" customWidth="1"/>
    <col min="4615" max="4615" width="7.44140625" style="1" customWidth="1"/>
    <col min="4616" max="4616" width="8.88671875" style="1" customWidth="1"/>
    <col min="4617" max="4617" width="8.5546875" style="1" customWidth="1"/>
    <col min="4618" max="4618" width="8.109375" style="1" customWidth="1"/>
    <col min="4619" max="4619" width="9.44140625" style="1" customWidth="1"/>
    <col min="4620" max="4620" width="6.6640625" style="1" customWidth="1"/>
    <col min="4621" max="4621" width="11.44140625" style="1" customWidth="1"/>
    <col min="4622" max="4864" width="9.109375" style="1"/>
    <col min="4865" max="4865" width="61.6640625" style="1" customWidth="1"/>
    <col min="4866" max="4866" width="4.6640625" style="1" customWidth="1"/>
    <col min="4867" max="4867" width="3.88671875" style="1" customWidth="1"/>
    <col min="4868" max="4868" width="7.5546875" style="1" customWidth="1"/>
    <col min="4869" max="4869" width="9.109375" style="1"/>
    <col min="4870" max="4870" width="8.109375" style="1" customWidth="1"/>
    <col min="4871" max="4871" width="7.44140625" style="1" customWidth="1"/>
    <col min="4872" max="4872" width="8.88671875" style="1" customWidth="1"/>
    <col min="4873" max="4873" width="8.5546875" style="1" customWidth="1"/>
    <col min="4874" max="4874" width="8.109375" style="1" customWidth="1"/>
    <col min="4875" max="4875" width="9.44140625" style="1" customWidth="1"/>
    <col min="4876" max="4876" width="6.6640625" style="1" customWidth="1"/>
    <col min="4877" max="4877" width="11.44140625" style="1" customWidth="1"/>
    <col min="4878" max="5120" width="9.109375" style="1"/>
    <col min="5121" max="5121" width="61.6640625" style="1" customWidth="1"/>
    <col min="5122" max="5122" width="4.6640625" style="1" customWidth="1"/>
    <col min="5123" max="5123" width="3.88671875" style="1" customWidth="1"/>
    <col min="5124" max="5124" width="7.5546875" style="1" customWidth="1"/>
    <col min="5125" max="5125" width="9.109375" style="1"/>
    <col min="5126" max="5126" width="8.109375" style="1" customWidth="1"/>
    <col min="5127" max="5127" width="7.44140625" style="1" customWidth="1"/>
    <col min="5128" max="5128" width="8.88671875" style="1" customWidth="1"/>
    <col min="5129" max="5129" width="8.5546875" style="1" customWidth="1"/>
    <col min="5130" max="5130" width="8.109375" style="1" customWidth="1"/>
    <col min="5131" max="5131" width="9.44140625" style="1" customWidth="1"/>
    <col min="5132" max="5132" width="6.6640625" style="1" customWidth="1"/>
    <col min="5133" max="5133" width="11.44140625" style="1" customWidth="1"/>
    <col min="5134" max="5376" width="9.109375" style="1"/>
    <col min="5377" max="5377" width="61.6640625" style="1" customWidth="1"/>
    <col min="5378" max="5378" width="4.6640625" style="1" customWidth="1"/>
    <col min="5379" max="5379" width="3.88671875" style="1" customWidth="1"/>
    <col min="5380" max="5380" width="7.5546875" style="1" customWidth="1"/>
    <col min="5381" max="5381" width="9.109375" style="1"/>
    <col min="5382" max="5382" width="8.109375" style="1" customWidth="1"/>
    <col min="5383" max="5383" width="7.44140625" style="1" customWidth="1"/>
    <col min="5384" max="5384" width="8.88671875" style="1" customWidth="1"/>
    <col min="5385" max="5385" width="8.5546875" style="1" customWidth="1"/>
    <col min="5386" max="5386" width="8.109375" style="1" customWidth="1"/>
    <col min="5387" max="5387" width="9.44140625" style="1" customWidth="1"/>
    <col min="5388" max="5388" width="6.6640625" style="1" customWidth="1"/>
    <col min="5389" max="5389" width="11.44140625" style="1" customWidth="1"/>
    <col min="5390" max="5632" width="9.109375" style="1"/>
    <col min="5633" max="5633" width="61.6640625" style="1" customWidth="1"/>
    <col min="5634" max="5634" width="4.6640625" style="1" customWidth="1"/>
    <col min="5635" max="5635" width="3.88671875" style="1" customWidth="1"/>
    <col min="5636" max="5636" width="7.5546875" style="1" customWidth="1"/>
    <col min="5637" max="5637" width="9.109375" style="1"/>
    <col min="5638" max="5638" width="8.109375" style="1" customWidth="1"/>
    <col min="5639" max="5639" width="7.44140625" style="1" customWidth="1"/>
    <col min="5640" max="5640" width="8.88671875" style="1" customWidth="1"/>
    <col min="5641" max="5641" width="8.5546875" style="1" customWidth="1"/>
    <col min="5642" max="5642" width="8.109375" style="1" customWidth="1"/>
    <col min="5643" max="5643" width="9.44140625" style="1" customWidth="1"/>
    <col min="5644" max="5644" width="6.6640625" style="1" customWidth="1"/>
    <col min="5645" max="5645" width="11.44140625" style="1" customWidth="1"/>
    <col min="5646" max="5888" width="9.109375" style="1"/>
    <col min="5889" max="5889" width="61.6640625" style="1" customWidth="1"/>
    <col min="5890" max="5890" width="4.6640625" style="1" customWidth="1"/>
    <col min="5891" max="5891" width="3.88671875" style="1" customWidth="1"/>
    <col min="5892" max="5892" width="7.5546875" style="1" customWidth="1"/>
    <col min="5893" max="5893" width="9.109375" style="1"/>
    <col min="5894" max="5894" width="8.109375" style="1" customWidth="1"/>
    <col min="5895" max="5895" width="7.44140625" style="1" customWidth="1"/>
    <col min="5896" max="5896" width="8.88671875" style="1" customWidth="1"/>
    <col min="5897" max="5897" width="8.5546875" style="1" customWidth="1"/>
    <col min="5898" max="5898" width="8.109375" style="1" customWidth="1"/>
    <col min="5899" max="5899" width="9.44140625" style="1" customWidth="1"/>
    <col min="5900" max="5900" width="6.6640625" style="1" customWidth="1"/>
    <col min="5901" max="5901" width="11.44140625" style="1" customWidth="1"/>
    <col min="5902" max="6144" width="9.109375" style="1"/>
    <col min="6145" max="6145" width="61.6640625" style="1" customWidth="1"/>
    <col min="6146" max="6146" width="4.6640625" style="1" customWidth="1"/>
    <col min="6147" max="6147" width="3.88671875" style="1" customWidth="1"/>
    <col min="6148" max="6148" width="7.5546875" style="1" customWidth="1"/>
    <col min="6149" max="6149" width="9.109375" style="1"/>
    <col min="6150" max="6150" width="8.109375" style="1" customWidth="1"/>
    <col min="6151" max="6151" width="7.44140625" style="1" customWidth="1"/>
    <col min="6152" max="6152" width="8.88671875" style="1" customWidth="1"/>
    <col min="6153" max="6153" width="8.5546875" style="1" customWidth="1"/>
    <col min="6154" max="6154" width="8.109375" style="1" customWidth="1"/>
    <col min="6155" max="6155" width="9.44140625" style="1" customWidth="1"/>
    <col min="6156" max="6156" width="6.6640625" style="1" customWidth="1"/>
    <col min="6157" max="6157" width="11.44140625" style="1" customWidth="1"/>
    <col min="6158" max="6400" width="9.109375" style="1"/>
    <col min="6401" max="6401" width="61.6640625" style="1" customWidth="1"/>
    <col min="6402" max="6402" width="4.6640625" style="1" customWidth="1"/>
    <col min="6403" max="6403" width="3.88671875" style="1" customWidth="1"/>
    <col min="6404" max="6404" width="7.5546875" style="1" customWidth="1"/>
    <col min="6405" max="6405" width="9.109375" style="1"/>
    <col min="6406" max="6406" width="8.109375" style="1" customWidth="1"/>
    <col min="6407" max="6407" width="7.44140625" style="1" customWidth="1"/>
    <col min="6408" max="6408" width="8.88671875" style="1" customWidth="1"/>
    <col min="6409" max="6409" width="8.5546875" style="1" customWidth="1"/>
    <col min="6410" max="6410" width="8.109375" style="1" customWidth="1"/>
    <col min="6411" max="6411" width="9.44140625" style="1" customWidth="1"/>
    <col min="6412" max="6412" width="6.6640625" style="1" customWidth="1"/>
    <col min="6413" max="6413" width="11.44140625" style="1" customWidth="1"/>
    <col min="6414" max="6656" width="9.109375" style="1"/>
    <col min="6657" max="6657" width="61.6640625" style="1" customWidth="1"/>
    <col min="6658" max="6658" width="4.6640625" style="1" customWidth="1"/>
    <col min="6659" max="6659" width="3.88671875" style="1" customWidth="1"/>
    <col min="6660" max="6660" width="7.5546875" style="1" customWidth="1"/>
    <col min="6661" max="6661" width="9.109375" style="1"/>
    <col min="6662" max="6662" width="8.109375" style="1" customWidth="1"/>
    <col min="6663" max="6663" width="7.44140625" style="1" customWidth="1"/>
    <col min="6664" max="6664" width="8.88671875" style="1" customWidth="1"/>
    <col min="6665" max="6665" width="8.5546875" style="1" customWidth="1"/>
    <col min="6666" max="6666" width="8.109375" style="1" customWidth="1"/>
    <col min="6667" max="6667" width="9.44140625" style="1" customWidth="1"/>
    <col min="6668" max="6668" width="6.6640625" style="1" customWidth="1"/>
    <col min="6669" max="6669" width="11.44140625" style="1" customWidth="1"/>
    <col min="6670" max="6912" width="9.109375" style="1"/>
    <col min="6913" max="6913" width="61.6640625" style="1" customWidth="1"/>
    <col min="6914" max="6914" width="4.6640625" style="1" customWidth="1"/>
    <col min="6915" max="6915" width="3.88671875" style="1" customWidth="1"/>
    <col min="6916" max="6916" width="7.5546875" style="1" customWidth="1"/>
    <col min="6917" max="6917" width="9.109375" style="1"/>
    <col min="6918" max="6918" width="8.109375" style="1" customWidth="1"/>
    <col min="6919" max="6919" width="7.44140625" style="1" customWidth="1"/>
    <col min="6920" max="6920" width="8.88671875" style="1" customWidth="1"/>
    <col min="6921" max="6921" width="8.5546875" style="1" customWidth="1"/>
    <col min="6922" max="6922" width="8.109375" style="1" customWidth="1"/>
    <col min="6923" max="6923" width="9.44140625" style="1" customWidth="1"/>
    <col min="6924" max="6924" width="6.6640625" style="1" customWidth="1"/>
    <col min="6925" max="6925" width="11.44140625" style="1" customWidth="1"/>
    <col min="6926" max="7168" width="9.109375" style="1"/>
    <col min="7169" max="7169" width="61.6640625" style="1" customWidth="1"/>
    <col min="7170" max="7170" width="4.6640625" style="1" customWidth="1"/>
    <col min="7171" max="7171" width="3.88671875" style="1" customWidth="1"/>
    <col min="7172" max="7172" width="7.5546875" style="1" customWidth="1"/>
    <col min="7173" max="7173" width="9.109375" style="1"/>
    <col min="7174" max="7174" width="8.109375" style="1" customWidth="1"/>
    <col min="7175" max="7175" width="7.44140625" style="1" customWidth="1"/>
    <col min="7176" max="7176" width="8.88671875" style="1" customWidth="1"/>
    <col min="7177" max="7177" width="8.5546875" style="1" customWidth="1"/>
    <col min="7178" max="7178" width="8.109375" style="1" customWidth="1"/>
    <col min="7179" max="7179" width="9.44140625" style="1" customWidth="1"/>
    <col min="7180" max="7180" width="6.6640625" style="1" customWidth="1"/>
    <col min="7181" max="7181" width="11.44140625" style="1" customWidth="1"/>
    <col min="7182" max="7424" width="9.109375" style="1"/>
    <col min="7425" max="7425" width="61.6640625" style="1" customWidth="1"/>
    <col min="7426" max="7426" width="4.6640625" style="1" customWidth="1"/>
    <col min="7427" max="7427" width="3.88671875" style="1" customWidth="1"/>
    <col min="7428" max="7428" width="7.5546875" style="1" customWidth="1"/>
    <col min="7429" max="7429" width="9.109375" style="1"/>
    <col min="7430" max="7430" width="8.109375" style="1" customWidth="1"/>
    <col min="7431" max="7431" width="7.44140625" style="1" customWidth="1"/>
    <col min="7432" max="7432" width="8.88671875" style="1" customWidth="1"/>
    <col min="7433" max="7433" width="8.5546875" style="1" customWidth="1"/>
    <col min="7434" max="7434" width="8.109375" style="1" customWidth="1"/>
    <col min="7435" max="7435" width="9.44140625" style="1" customWidth="1"/>
    <col min="7436" max="7436" width="6.6640625" style="1" customWidth="1"/>
    <col min="7437" max="7437" width="11.44140625" style="1" customWidth="1"/>
    <col min="7438" max="7680" width="9.109375" style="1"/>
    <col min="7681" max="7681" width="61.6640625" style="1" customWidth="1"/>
    <col min="7682" max="7682" width="4.6640625" style="1" customWidth="1"/>
    <col min="7683" max="7683" width="3.88671875" style="1" customWidth="1"/>
    <col min="7684" max="7684" width="7.5546875" style="1" customWidth="1"/>
    <col min="7685" max="7685" width="9.109375" style="1"/>
    <col min="7686" max="7686" width="8.109375" style="1" customWidth="1"/>
    <col min="7687" max="7687" width="7.44140625" style="1" customWidth="1"/>
    <col min="7688" max="7688" width="8.88671875" style="1" customWidth="1"/>
    <col min="7689" max="7689" width="8.5546875" style="1" customWidth="1"/>
    <col min="7690" max="7690" width="8.109375" style="1" customWidth="1"/>
    <col min="7691" max="7691" width="9.44140625" style="1" customWidth="1"/>
    <col min="7692" max="7692" width="6.6640625" style="1" customWidth="1"/>
    <col min="7693" max="7693" width="11.44140625" style="1" customWidth="1"/>
    <col min="7694" max="7936" width="9.109375" style="1"/>
    <col min="7937" max="7937" width="61.6640625" style="1" customWidth="1"/>
    <col min="7938" max="7938" width="4.6640625" style="1" customWidth="1"/>
    <col min="7939" max="7939" width="3.88671875" style="1" customWidth="1"/>
    <col min="7940" max="7940" width="7.5546875" style="1" customWidth="1"/>
    <col min="7941" max="7941" width="9.109375" style="1"/>
    <col min="7942" max="7942" width="8.109375" style="1" customWidth="1"/>
    <col min="7943" max="7943" width="7.44140625" style="1" customWidth="1"/>
    <col min="7944" max="7944" width="8.88671875" style="1" customWidth="1"/>
    <col min="7945" max="7945" width="8.5546875" style="1" customWidth="1"/>
    <col min="7946" max="7946" width="8.109375" style="1" customWidth="1"/>
    <col min="7947" max="7947" width="9.44140625" style="1" customWidth="1"/>
    <col min="7948" max="7948" width="6.6640625" style="1" customWidth="1"/>
    <col min="7949" max="7949" width="11.44140625" style="1" customWidth="1"/>
    <col min="7950" max="8192" width="9.109375" style="1"/>
    <col min="8193" max="8193" width="61.6640625" style="1" customWidth="1"/>
    <col min="8194" max="8194" width="4.6640625" style="1" customWidth="1"/>
    <col min="8195" max="8195" width="3.88671875" style="1" customWidth="1"/>
    <col min="8196" max="8196" width="7.5546875" style="1" customWidth="1"/>
    <col min="8197" max="8197" width="9.109375" style="1"/>
    <col min="8198" max="8198" width="8.109375" style="1" customWidth="1"/>
    <col min="8199" max="8199" width="7.44140625" style="1" customWidth="1"/>
    <col min="8200" max="8200" width="8.88671875" style="1" customWidth="1"/>
    <col min="8201" max="8201" width="8.5546875" style="1" customWidth="1"/>
    <col min="8202" max="8202" width="8.109375" style="1" customWidth="1"/>
    <col min="8203" max="8203" width="9.44140625" style="1" customWidth="1"/>
    <col min="8204" max="8204" width="6.6640625" style="1" customWidth="1"/>
    <col min="8205" max="8205" width="11.44140625" style="1" customWidth="1"/>
    <col min="8206" max="8448" width="9.109375" style="1"/>
    <col min="8449" max="8449" width="61.6640625" style="1" customWidth="1"/>
    <col min="8450" max="8450" width="4.6640625" style="1" customWidth="1"/>
    <col min="8451" max="8451" width="3.88671875" style="1" customWidth="1"/>
    <col min="8452" max="8452" width="7.5546875" style="1" customWidth="1"/>
    <col min="8453" max="8453" width="9.109375" style="1"/>
    <col min="8454" max="8454" width="8.109375" style="1" customWidth="1"/>
    <col min="8455" max="8455" width="7.44140625" style="1" customWidth="1"/>
    <col min="8456" max="8456" width="8.88671875" style="1" customWidth="1"/>
    <col min="8457" max="8457" width="8.5546875" style="1" customWidth="1"/>
    <col min="8458" max="8458" width="8.109375" style="1" customWidth="1"/>
    <col min="8459" max="8459" width="9.44140625" style="1" customWidth="1"/>
    <col min="8460" max="8460" width="6.6640625" style="1" customWidth="1"/>
    <col min="8461" max="8461" width="11.44140625" style="1" customWidth="1"/>
    <col min="8462" max="8704" width="9.109375" style="1"/>
    <col min="8705" max="8705" width="61.6640625" style="1" customWidth="1"/>
    <col min="8706" max="8706" width="4.6640625" style="1" customWidth="1"/>
    <col min="8707" max="8707" width="3.88671875" style="1" customWidth="1"/>
    <col min="8708" max="8708" width="7.5546875" style="1" customWidth="1"/>
    <col min="8709" max="8709" width="9.109375" style="1"/>
    <col min="8710" max="8710" width="8.109375" style="1" customWidth="1"/>
    <col min="8711" max="8711" width="7.44140625" style="1" customWidth="1"/>
    <col min="8712" max="8712" width="8.88671875" style="1" customWidth="1"/>
    <col min="8713" max="8713" width="8.5546875" style="1" customWidth="1"/>
    <col min="8714" max="8714" width="8.109375" style="1" customWidth="1"/>
    <col min="8715" max="8715" width="9.44140625" style="1" customWidth="1"/>
    <col min="8716" max="8716" width="6.6640625" style="1" customWidth="1"/>
    <col min="8717" max="8717" width="11.44140625" style="1" customWidth="1"/>
    <col min="8718" max="8960" width="9.109375" style="1"/>
    <col min="8961" max="8961" width="61.6640625" style="1" customWidth="1"/>
    <col min="8962" max="8962" width="4.6640625" style="1" customWidth="1"/>
    <col min="8963" max="8963" width="3.88671875" style="1" customWidth="1"/>
    <col min="8964" max="8964" width="7.5546875" style="1" customWidth="1"/>
    <col min="8965" max="8965" width="9.109375" style="1"/>
    <col min="8966" max="8966" width="8.109375" style="1" customWidth="1"/>
    <col min="8967" max="8967" width="7.44140625" style="1" customWidth="1"/>
    <col min="8968" max="8968" width="8.88671875" style="1" customWidth="1"/>
    <col min="8969" max="8969" width="8.5546875" style="1" customWidth="1"/>
    <col min="8970" max="8970" width="8.109375" style="1" customWidth="1"/>
    <col min="8971" max="8971" width="9.44140625" style="1" customWidth="1"/>
    <col min="8972" max="8972" width="6.6640625" style="1" customWidth="1"/>
    <col min="8973" max="8973" width="11.44140625" style="1" customWidth="1"/>
    <col min="8974" max="9216" width="9.109375" style="1"/>
    <col min="9217" max="9217" width="61.6640625" style="1" customWidth="1"/>
    <col min="9218" max="9218" width="4.6640625" style="1" customWidth="1"/>
    <col min="9219" max="9219" width="3.88671875" style="1" customWidth="1"/>
    <col min="9220" max="9220" width="7.5546875" style="1" customWidth="1"/>
    <col min="9221" max="9221" width="9.109375" style="1"/>
    <col min="9222" max="9222" width="8.109375" style="1" customWidth="1"/>
    <col min="9223" max="9223" width="7.44140625" style="1" customWidth="1"/>
    <col min="9224" max="9224" width="8.88671875" style="1" customWidth="1"/>
    <col min="9225" max="9225" width="8.5546875" style="1" customWidth="1"/>
    <col min="9226" max="9226" width="8.109375" style="1" customWidth="1"/>
    <col min="9227" max="9227" width="9.44140625" style="1" customWidth="1"/>
    <col min="9228" max="9228" width="6.6640625" style="1" customWidth="1"/>
    <col min="9229" max="9229" width="11.44140625" style="1" customWidth="1"/>
    <col min="9230" max="9472" width="9.109375" style="1"/>
    <col min="9473" max="9473" width="61.6640625" style="1" customWidth="1"/>
    <col min="9474" max="9474" width="4.6640625" style="1" customWidth="1"/>
    <col min="9475" max="9475" width="3.88671875" style="1" customWidth="1"/>
    <col min="9476" max="9476" width="7.5546875" style="1" customWidth="1"/>
    <col min="9477" max="9477" width="9.109375" style="1"/>
    <col min="9478" max="9478" width="8.109375" style="1" customWidth="1"/>
    <col min="9479" max="9479" width="7.44140625" style="1" customWidth="1"/>
    <col min="9480" max="9480" width="8.88671875" style="1" customWidth="1"/>
    <col min="9481" max="9481" width="8.5546875" style="1" customWidth="1"/>
    <col min="9482" max="9482" width="8.109375" style="1" customWidth="1"/>
    <col min="9483" max="9483" width="9.44140625" style="1" customWidth="1"/>
    <col min="9484" max="9484" width="6.6640625" style="1" customWidth="1"/>
    <col min="9485" max="9485" width="11.44140625" style="1" customWidth="1"/>
    <col min="9486" max="9728" width="9.109375" style="1"/>
    <col min="9729" max="9729" width="61.6640625" style="1" customWidth="1"/>
    <col min="9730" max="9730" width="4.6640625" style="1" customWidth="1"/>
    <col min="9731" max="9731" width="3.88671875" style="1" customWidth="1"/>
    <col min="9732" max="9732" width="7.5546875" style="1" customWidth="1"/>
    <col min="9733" max="9733" width="9.109375" style="1"/>
    <col min="9734" max="9734" width="8.109375" style="1" customWidth="1"/>
    <col min="9735" max="9735" width="7.44140625" style="1" customWidth="1"/>
    <col min="9736" max="9736" width="8.88671875" style="1" customWidth="1"/>
    <col min="9737" max="9737" width="8.5546875" style="1" customWidth="1"/>
    <col min="9738" max="9738" width="8.109375" style="1" customWidth="1"/>
    <col min="9739" max="9739" width="9.44140625" style="1" customWidth="1"/>
    <col min="9740" max="9740" width="6.6640625" style="1" customWidth="1"/>
    <col min="9741" max="9741" width="11.44140625" style="1" customWidth="1"/>
    <col min="9742" max="9984" width="9.109375" style="1"/>
    <col min="9985" max="9985" width="61.6640625" style="1" customWidth="1"/>
    <col min="9986" max="9986" width="4.6640625" style="1" customWidth="1"/>
    <col min="9987" max="9987" width="3.88671875" style="1" customWidth="1"/>
    <col min="9988" max="9988" width="7.5546875" style="1" customWidth="1"/>
    <col min="9989" max="9989" width="9.109375" style="1"/>
    <col min="9990" max="9990" width="8.109375" style="1" customWidth="1"/>
    <col min="9991" max="9991" width="7.44140625" style="1" customWidth="1"/>
    <col min="9992" max="9992" width="8.88671875" style="1" customWidth="1"/>
    <col min="9993" max="9993" width="8.5546875" style="1" customWidth="1"/>
    <col min="9994" max="9994" width="8.109375" style="1" customWidth="1"/>
    <col min="9995" max="9995" width="9.44140625" style="1" customWidth="1"/>
    <col min="9996" max="9996" width="6.6640625" style="1" customWidth="1"/>
    <col min="9997" max="9997" width="11.44140625" style="1" customWidth="1"/>
    <col min="9998" max="10240" width="9.109375" style="1"/>
    <col min="10241" max="10241" width="61.6640625" style="1" customWidth="1"/>
    <col min="10242" max="10242" width="4.6640625" style="1" customWidth="1"/>
    <col min="10243" max="10243" width="3.88671875" style="1" customWidth="1"/>
    <col min="10244" max="10244" width="7.5546875" style="1" customWidth="1"/>
    <col min="10245" max="10245" width="9.109375" style="1"/>
    <col min="10246" max="10246" width="8.109375" style="1" customWidth="1"/>
    <col min="10247" max="10247" width="7.44140625" style="1" customWidth="1"/>
    <col min="10248" max="10248" width="8.88671875" style="1" customWidth="1"/>
    <col min="10249" max="10249" width="8.5546875" style="1" customWidth="1"/>
    <col min="10250" max="10250" width="8.109375" style="1" customWidth="1"/>
    <col min="10251" max="10251" width="9.44140625" style="1" customWidth="1"/>
    <col min="10252" max="10252" width="6.6640625" style="1" customWidth="1"/>
    <col min="10253" max="10253" width="11.44140625" style="1" customWidth="1"/>
    <col min="10254" max="10496" width="9.109375" style="1"/>
    <col min="10497" max="10497" width="61.6640625" style="1" customWidth="1"/>
    <col min="10498" max="10498" width="4.6640625" style="1" customWidth="1"/>
    <col min="10499" max="10499" width="3.88671875" style="1" customWidth="1"/>
    <col min="10500" max="10500" width="7.5546875" style="1" customWidth="1"/>
    <col min="10501" max="10501" width="9.109375" style="1"/>
    <col min="10502" max="10502" width="8.109375" style="1" customWidth="1"/>
    <col min="10503" max="10503" width="7.44140625" style="1" customWidth="1"/>
    <col min="10504" max="10504" width="8.88671875" style="1" customWidth="1"/>
    <col min="10505" max="10505" width="8.5546875" style="1" customWidth="1"/>
    <col min="10506" max="10506" width="8.109375" style="1" customWidth="1"/>
    <col min="10507" max="10507" width="9.44140625" style="1" customWidth="1"/>
    <col min="10508" max="10508" width="6.6640625" style="1" customWidth="1"/>
    <col min="10509" max="10509" width="11.44140625" style="1" customWidth="1"/>
    <col min="10510" max="10752" width="9.109375" style="1"/>
    <col min="10753" max="10753" width="61.6640625" style="1" customWidth="1"/>
    <col min="10754" max="10754" width="4.6640625" style="1" customWidth="1"/>
    <col min="10755" max="10755" width="3.88671875" style="1" customWidth="1"/>
    <col min="10756" max="10756" width="7.5546875" style="1" customWidth="1"/>
    <col min="10757" max="10757" width="9.109375" style="1"/>
    <col min="10758" max="10758" width="8.109375" style="1" customWidth="1"/>
    <col min="10759" max="10759" width="7.44140625" style="1" customWidth="1"/>
    <col min="10760" max="10760" width="8.88671875" style="1" customWidth="1"/>
    <col min="10761" max="10761" width="8.5546875" style="1" customWidth="1"/>
    <col min="10762" max="10762" width="8.109375" style="1" customWidth="1"/>
    <col min="10763" max="10763" width="9.44140625" style="1" customWidth="1"/>
    <col min="10764" max="10764" width="6.6640625" style="1" customWidth="1"/>
    <col min="10765" max="10765" width="11.44140625" style="1" customWidth="1"/>
    <col min="10766" max="11008" width="9.109375" style="1"/>
    <col min="11009" max="11009" width="61.6640625" style="1" customWidth="1"/>
    <col min="11010" max="11010" width="4.6640625" style="1" customWidth="1"/>
    <col min="11011" max="11011" width="3.88671875" style="1" customWidth="1"/>
    <col min="11012" max="11012" width="7.5546875" style="1" customWidth="1"/>
    <col min="11013" max="11013" width="9.109375" style="1"/>
    <col min="11014" max="11014" width="8.109375" style="1" customWidth="1"/>
    <col min="11015" max="11015" width="7.44140625" style="1" customWidth="1"/>
    <col min="11016" max="11016" width="8.88671875" style="1" customWidth="1"/>
    <col min="11017" max="11017" width="8.5546875" style="1" customWidth="1"/>
    <col min="11018" max="11018" width="8.109375" style="1" customWidth="1"/>
    <col min="11019" max="11019" width="9.44140625" style="1" customWidth="1"/>
    <col min="11020" max="11020" width="6.6640625" style="1" customWidth="1"/>
    <col min="11021" max="11021" width="11.44140625" style="1" customWidth="1"/>
    <col min="11022" max="11264" width="9.109375" style="1"/>
    <col min="11265" max="11265" width="61.6640625" style="1" customWidth="1"/>
    <col min="11266" max="11266" width="4.6640625" style="1" customWidth="1"/>
    <col min="11267" max="11267" width="3.88671875" style="1" customWidth="1"/>
    <col min="11268" max="11268" width="7.5546875" style="1" customWidth="1"/>
    <col min="11269" max="11269" width="9.109375" style="1"/>
    <col min="11270" max="11270" width="8.109375" style="1" customWidth="1"/>
    <col min="11271" max="11271" width="7.44140625" style="1" customWidth="1"/>
    <col min="11272" max="11272" width="8.88671875" style="1" customWidth="1"/>
    <col min="11273" max="11273" width="8.5546875" style="1" customWidth="1"/>
    <col min="11274" max="11274" width="8.109375" style="1" customWidth="1"/>
    <col min="11275" max="11275" width="9.44140625" style="1" customWidth="1"/>
    <col min="11276" max="11276" width="6.6640625" style="1" customWidth="1"/>
    <col min="11277" max="11277" width="11.44140625" style="1" customWidth="1"/>
    <col min="11278" max="11520" width="9.109375" style="1"/>
    <col min="11521" max="11521" width="61.6640625" style="1" customWidth="1"/>
    <col min="11522" max="11522" width="4.6640625" style="1" customWidth="1"/>
    <col min="11523" max="11523" width="3.88671875" style="1" customWidth="1"/>
    <col min="11524" max="11524" width="7.5546875" style="1" customWidth="1"/>
    <col min="11525" max="11525" width="9.109375" style="1"/>
    <col min="11526" max="11526" width="8.109375" style="1" customWidth="1"/>
    <col min="11527" max="11527" width="7.44140625" style="1" customWidth="1"/>
    <col min="11528" max="11528" width="8.88671875" style="1" customWidth="1"/>
    <col min="11529" max="11529" width="8.5546875" style="1" customWidth="1"/>
    <col min="11530" max="11530" width="8.109375" style="1" customWidth="1"/>
    <col min="11531" max="11531" width="9.44140625" style="1" customWidth="1"/>
    <col min="11532" max="11532" width="6.6640625" style="1" customWidth="1"/>
    <col min="11533" max="11533" width="11.44140625" style="1" customWidth="1"/>
    <col min="11534" max="11776" width="9.109375" style="1"/>
    <col min="11777" max="11777" width="61.6640625" style="1" customWidth="1"/>
    <col min="11778" max="11778" width="4.6640625" style="1" customWidth="1"/>
    <col min="11779" max="11779" width="3.88671875" style="1" customWidth="1"/>
    <col min="11780" max="11780" width="7.5546875" style="1" customWidth="1"/>
    <col min="11781" max="11781" width="9.109375" style="1"/>
    <col min="11782" max="11782" width="8.109375" style="1" customWidth="1"/>
    <col min="11783" max="11783" width="7.44140625" style="1" customWidth="1"/>
    <col min="11784" max="11784" width="8.88671875" style="1" customWidth="1"/>
    <col min="11785" max="11785" width="8.5546875" style="1" customWidth="1"/>
    <col min="11786" max="11786" width="8.109375" style="1" customWidth="1"/>
    <col min="11787" max="11787" width="9.44140625" style="1" customWidth="1"/>
    <col min="11788" max="11788" width="6.6640625" style="1" customWidth="1"/>
    <col min="11789" max="11789" width="11.44140625" style="1" customWidth="1"/>
    <col min="11790" max="12032" width="9.109375" style="1"/>
    <col min="12033" max="12033" width="61.6640625" style="1" customWidth="1"/>
    <col min="12034" max="12034" width="4.6640625" style="1" customWidth="1"/>
    <col min="12035" max="12035" width="3.88671875" style="1" customWidth="1"/>
    <col min="12036" max="12036" width="7.5546875" style="1" customWidth="1"/>
    <col min="12037" max="12037" width="9.109375" style="1"/>
    <col min="12038" max="12038" width="8.109375" style="1" customWidth="1"/>
    <col min="12039" max="12039" width="7.44140625" style="1" customWidth="1"/>
    <col min="12040" max="12040" width="8.88671875" style="1" customWidth="1"/>
    <col min="12041" max="12041" width="8.5546875" style="1" customWidth="1"/>
    <col min="12042" max="12042" width="8.109375" style="1" customWidth="1"/>
    <col min="12043" max="12043" width="9.44140625" style="1" customWidth="1"/>
    <col min="12044" max="12044" width="6.6640625" style="1" customWidth="1"/>
    <col min="12045" max="12045" width="11.44140625" style="1" customWidth="1"/>
    <col min="12046" max="12288" width="9.109375" style="1"/>
    <col min="12289" max="12289" width="61.6640625" style="1" customWidth="1"/>
    <col min="12290" max="12290" width="4.6640625" style="1" customWidth="1"/>
    <col min="12291" max="12291" width="3.88671875" style="1" customWidth="1"/>
    <col min="12292" max="12292" width="7.5546875" style="1" customWidth="1"/>
    <col min="12293" max="12293" width="9.109375" style="1"/>
    <col min="12294" max="12294" width="8.109375" style="1" customWidth="1"/>
    <col min="12295" max="12295" width="7.44140625" style="1" customWidth="1"/>
    <col min="12296" max="12296" width="8.88671875" style="1" customWidth="1"/>
    <col min="12297" max="12297" width="8.5546875" style="1" customWidth="1"/>
    <col min="12298" max="12298" width="8.109375" style="1" customWidth="1"/>
    <col min="12299" max="12299" width="9.44140625" style="1" customWidth="1"/>
    <col min="12300" max="12300" width="6.6640625" style="1" customWidth="1"/>
    <col min="12301" max="12301" width="11.44140625" style="1" customWidth="1"/>
    <col min="12302" max="12544" width="9.109375" style="1"/>
    <col min="12545" max="12545" width="61.6640625" style="1" customWidth="1"/>
    <col min="12546" max="12546" width="4.6640625" style="1" customWidth="1"/>
    <col min="12547" max="12547" width="3.88671875" style="1" customWidth="1"/>
    <col min="12548" max="12548" width="7.5546875" style="1" customWidth="1"/>
    <col min="12549" max="12549" width="9.109375" style="1"/>
    <col min="12550" max="12550" width="8.109375" style="1" customWidth="1"/>
    <col min="12551" max="12551" width="7.44140625" style="1" customWidth="1"/>
    <col min="12552" max="12552" width="8.88671875" style="1" customWidth="1"/>
    <col min="12553" max="12553" width="8.5546875" style="1" customWidth="1"/>
    <col min="12554" max="12554" width="8.109375" style="1" customWidth="1"/>
    <col min="12555" max="12555" width="9.44140625" style="1" customWidth="1"/>
    <col min="12556" max="12556" width="6.6640625" style="1" customWidth="1"/>
    <col min="12557" max="12557" width="11.44140625" style="1" customWidth="1"/>
    <col min="12558" max="12800" width="9.109375" style="1"/>
    <col min="12801" max="12801" width="61.6640625" style="1" customWidth="1"/>
    <col min="12802" max="12802" width="4.6640625" style="1" customWidth="1"/>
    <col min="12803" max="12803" width="3.88671875" style="1" customWidth="1"/>
    <col min="12804" max="12804" width="7.5546875" style="1" customWidth="1"/>
    <col min="12805" max="12805" width="9.109375" style="1"/>
    <col min="12806" max="12806" width="8.109375" style="1" customWidth="1"/>
    <col min="12807" max="12807" width="7.44140625" style="1" customWidth="1"/>
    <col min="12808" max="12808" width="8.88671875" style="1" customWidth="1"/>
    <col min="12809" max="12809" width="8.5546875" style="1" customWidth="1"/>
    <col min="12810" max="12810" width="8.109375" style="1" customWidth="1"/>
    <col min="12811" max="12811" width="9.44140625" style="1" customWidth="1"/>
    <col min="12812" max="12812" width="6.6640625" style="1" customWidth="1"/>
    <col min="12813" max="12813" width="11.44140625" style="1" customWidth="1"/>
    <col min="12814" max="13056" width="9.109375" style="1"/>
    <col min="13057" max="13057" width="61.6640625" style="1" customWidth="1"/>
    <col min="13058" max="13058" width="4.6640625" style="1" customWidth="1"/>
    <col min="13059" max="13059" width="3.88671875" style="1" customWidth="1"/>
    <col min="13060" max="13060" width="7.5546875" style="1" customWidth="1"/>
    <col min="13061" max="13061" width="9.109375" style="1"/>
    <col min="13062" max="13062" width="8.109375" style="1" customWidth="1"/>
    <col min="13063" max="13063" width="7.44140625" style="1" customWidth="1"/>
    <col min="13064" max="13064" width="8.88671875" style="1" customWidth="1"/>
    <col min="13065" max="13065" width="8.5546875" style="1" customWidth="1"/>
    <col min="13066" max="13066" width="8.109375" style="1" customWidth="1"/>
    <col min="13067" max="13067" width="9.44140625" style="1" customWidth="1"/>
    <col min="13068" max="13068" width="6.6640625" style="1" customWidth="1"/>
    <col min="13069" max="13069" width="11.44140625" style="1" customWidth="1"/>
    <col min="13070" max="13312" width="9.109375" style="1"/>
    <col min="13313" max="13313" width="61.6640625" style="1" customWidth="1"/>
    <col min="13314" max="13314" width="4.6640625" style="1" customWidth="1"/>
    <col min="13315" max="13315" width="3.88671875" style="1" customWidth="1"/>
    <col min="13316" max="13316" width="7.5546875" style="1" customWidth="1"/>
    <col min="13317" max="13317" width="9.109375" style="1"/>
    <col min="13318" max="13318" width="8.109375" style="1" customWidth="1"/>
    <col min="13319" max="13319" width="7.44140625" style="1" customWidth="1"/>
    <col min="13320" max="13320" width="8.88671875" style="1" customWidth="1"/>
    <col min="13321" max="13321" width="8.5546875" style="1" customWidth="1"/>
    <col min="13322" max="13322" width="8.109375" style="1" customWidth="1"/>
    <col min="13323" max="13323" width="9.44140625" style="1" customWidth="1"/>
    <col min="13324" max="13324" width="6.6640625" style="1" customWidth="1"/>
    <col min="13325" max="13325" width="11.44140625" style="1" customWidth="1"/>
    <col min="13326" max="13568" width="9.109375" style="1"/>
    <col min="13569" max="13569" width="61.6640625" style="1" customWidth="1"/>
    <col min="13570" max="13570" width="4.6640625" style="1" customWidth="1"/>
    <col min="13571" max="13571" width="3.88671875" style="1" customWidth="1"/>
    <col min="13572" max="13572" width="7.5546875" style="1" customWidth="1"/>
    <col min="13573" max="13573" width="9.109375" style="1"/>
    <col min="13574" max="13574" width="8.109375" style="1" customWidth="1"/>
    <col min="13575" max="13575" width="7.44140625" style="1" customWidth="1"/>
    <col min="13576" max="13576" width="8.88671875" style="1" customWidth="1"/>
    <col min="13577" max="13577" width="8.5546875" style="1" customWidth="1"/>
    <col min="13578" max="13578" width="8.109375" style="1" customWidth="1"/>
    <col min="13579" max="13579" width="9.44140625" style="1" customWidth="1"/>
    <col min="13580" max="13580" width="6.6640625" style="1" customWidth="1"/>
    <col min="13581" max="13581" width="11.44140625" style="1" customWidth="1"/>
    <col min="13582" max="13824" width="9.109375" style="1"/>
    <col min="13825" max="13825" width="61.6640625" style="1" customWidth="1"/>
    <col min="13826" max="13826" width="4.6640625" style="1" customWidth="1"/>
    <col min="13827" max="13827" width="3.88671875" style="1" customWidth="1"/>
    <col min="13828" max="13828" width="7.5546875" style="1" customWidth="1"/>
    <col min="13829" max="13829" width="9.109375" style="1"/>
    <col min="13830" max="13830" width="8.109375" style="1" customWidth="1"/>
    <col min="13831" max="13831" width="7.44140625" style="1" customWidth="1"/>
    <col min="13832" max="13832" width="8.88671875" style="1" customWidth="1"/>
    <col min="13833" max="13833" width="8.5546875" style="1" customWidth="1"/>
    <col min="13834" max="13834" width="8.109375" style="1" customWidth="1"/>
    <col min="13835" max="13835" width="9.44140625" style="1" customWidth="1"/>
    <col min="13836" max="13836" width="6.6640625" style="1" customWidth="1"/>
    <col min="13837" max="13837" width="11.44140625" style="1" customWidth="1"/>
    <col min="13838" max="14080" width="9.109375" style="1"/>
    <col min="14081" max="14081" width="61.6640625" style="1" customWidth="1"/>
    <col min="14082" max="14082" width="4.6640625" style="1" customWidth="1"/>
    <col min="14083" max="14083" width="3.88671875" style="1" customWidth="1"/>
    <col min="14084" max="14084" width="7.5546875" style="1" customWidth="1"/>
    <col min="14085" max="14085" width="9.109375" style="1"/>
    <col min="14086" max="14086" width="8.109375" style="1" customWidth="1"/>
    <col min="14087" max="14087" width="7.44140625" style="1" customWidth="1"/>
    <col min="14088" max="14088" width="8.88671875" style="1" customWidth="1"/>
    <col min="14089" max="14089" width="8.5546875" style="1" customWidth="1"/>
    <col min="14090" max="14090" width="8.109375" style="1" customWidth="1"/>
    <col min="14091" max="14091" width="9.44140625" style="1" customWidth="1"/>
    <col min="14092" max="14092" width="6.6640625" style="1" customWidth="1"/>
    <col min="14093" max="14093" width="11.44140625" style="1" customWidth="1"/>
    <col min="14094" max="14336" width="9.109375" style="1"/>
    <col min="14337" max="14337" width="61.6640625" style="1" customWidth="1"/>
    <col min="14338" max="14338" width="4.6640625" style="1" customWidth="1"/>
    <col min="14339" max="14339" width="3.88671875" style="1" customWidth="1"/>
    <col min="14340" max="14340" width="7.5546875" style="1" customWidth="1"/>
    <col min="14341" max="14341" width="9.109375" style="1"/>
    <col min="14342" max="14342" width="8.109375" style="1" customWidth="1"/>
    <col min="14343" max="14343" width="7.44140625" style="1" customWidth="1"/>
    <col min="14344" max="14344" width="8.88671875" style="1" customWidth="1"/>
    <col min="14345" max="14345" width="8.5546875" style="1" customWidth="1"/>
    <col min="14346" max="14346" width="8.109375" style="1" customWidth="1"/>
    <col min="14347" max="14347" width="9.44140625" style="1" customWidth="1"/>
    <col min="14348" max="14348" width="6.6640625" style="1" customWidth="1"/>
    <col min="14349" max="14349" width="11.44140625" style="1" customWidth="1"/>
    <col min="14350" max="14592" width="9.109375" style="1"/>
    <col min="14593" max="14593" width="61.6640625" style="1" customWidth="1"/>
    <col min="14594" max="14594" width="4.6640625" style="1" customWidth="1"/>
    <col min="14595" max="14595" width="3.88671875" style="1" customWidth="1"/>
    <col min="14596" max="14596" width="7.5546875" style="1" customWidth="1"/>
    <col min="14597" max="14597" width="9.109375" style="1"/>
    <col min="14598" max="14598" width="8.109375" style="1" customWidth="1"/>
    <col min="14599" max="14599" width="7.44140625" style="1" customWidth="1"/>
    <col min="14600" max="14600" width="8.88671875" style="1" customWidth="1"/>
    <col min="14601" max="14601" width="8.5546875" style="1" customWidth="1"/>
    <col min="14602" max="14602" width="8.109375" style="1" customWidth="1"/>
    <col min="14603" max="14603" width="9.44140625" style="1" customWidth="1"/>
    <col min="14604" max="14604" width="6.6640625" style="1" customWidth="1"/>
    <col min="14605" max="14605" width="11.44140625" style="1" customWidth="1"/>
    <col min="14606" max="14848" width="9.109375" style="1"/>
    <col min="14849" max="14849" width="61.6640625" style="1" customWidth="1"/>
    <col min="14850" max="14850" width="4.6640625" style="1" customWidth="1"/>
    <col min="14851" max="14851" width="3.88671875" style="1" customWidth="1"/>
    <col min="14852" max="14852" width="7.5546875" style="1" customWidth="1"/>
    <col min="14853" max="14853" width="9.109375" style="1"/>
    <col min="14854" max="14854" width="8.109375" style="1" customWidth="1"/>
    <col min="14855" max="14855" width="7.44140625" style="1" customWidth="1"/>
    <col min="14856" max="14856" width="8.88671875" style="1" customWidth="1"/>
    <col min="14857" max="14857" width="8.5546875" style="1" customWidth="1"/>
    <col min="14858" max="14858" width="8.109375" style="1" customWidth="1"/>
    <col min="14859" max="14859" width="9.44140625" style="1" customWidth="1"/>
    <col min="14860" max="14860" width="6.6640625" style="1" customWidth="1"/>
    <col min="14861" max="14861" width="11.44140625" style="1" customWidth="1"/>
    <col min="14862" max="15104" width="9.109375" style="1"/>
    <col min="15105" max="15105" width="61.6640625" style="1" customWidth="1"/>
    <col min="15106" max="15106" width="4.6640625" style="1" customWidth="1"/>
    <col min="15107" max="15107" width="3.88671875" style="1" customWidth="1"/>
    <col min="15108" max="15108" width="7.5546875" style="1" customWidth="1"/>
    <col min="15109" max="15109" width="9.109375" style="1"/>
    <col min="15110" max="15110" width="8.109375" style="1" customWidth="1"/>
    <col min="15111" max="15111" width="7.44140625" style="1" customWidth="1"/>
    <col min="15112" max="15112" width="8.88671875" style="1" customWidth="1"/>
    <col min="15113" max="15113" width="8.5546875" style="1" customWidth="1"/>
    <col min="15114" max="15114" width="8.109375" style="1" customWidth="1"/>
    <col min="15115" max="15115" width="9.44140625" style="1" customWidth="1"/>
    <col min="15116" max="15116" width="6.6640625" style="1" customWidth="1"/>
    <col min="15117" max="15117" width="11.44140625" style="1" customWidth="1"/>
    <col min="15118" max="15360" width="9.109375" style="1"/>
    <col min="15361" max="15361" width="61.6640625" style="1" customWidth="1"/>
    <col min="15362" max="15362" width="4.6640625" style="1" customWidth="1"/>
    <col min="15363" max="15363" width="3.88671875" style="1" customWidth="1"/>
    <col min="15364" max="15364" width="7.5546875" style="1" customWidth="1"/>
    <col min="15365" max="15365" width="9.109375" style="1"/>
    <col min="15366" max="15366" width="8.109375" style="1" customWidth="1"/>
    <col min="15367" max="15367" width="7.44140625" style="1" customWidth="1"/>
    <col min="15368" max="15368" width="8.88671875" style="1" customWidth="1"/>
    <col min="15369" max="15369" width="8.5546875" style="1" customWidth="1"/>
    <col min="15370" max="15370" width="8.109375" style="1" customWidth="1"/>
    <col min="15371" max="15371" width="9.44140625" style="1" customWidth="1"/>
    <col min="15372" max="15372" width="6.6640625" style="1" customWidth="1"/>
    <col min="15373" max="15373" width="11.44140625" style="1" customWidth="1"/>
    <col min="15374" max="15616" width="9.109375" style="1"/>
    <col min="15617" max="15617" width="61.6640625" style="1" customWidth="1"/>
    <col min="15618" max="15618" width="4.6640625" style="1" customWidth="1"/>
    <col min="15619" max="15619" width="3.88671875" style="1" customWidth="1"/>
    <col min="15620" max="15620" width="7.5546875" style="1" customWidth="1"/>
    <col min="15621" max="15621" width="9.109375" style="1"/>
    <col min="15622" max="15622" width="8.109375" style="1" customWidth="1"/>
    <col min="15623" max="15623" width="7.44140625" style="1" customWidth="1"/>
    <col min="15624" max="15624" width="8.88671875" style="1" customWidth="1"/>
    <col min="15625" max="15625" width="8.5546875" style="1" customWidth="1"/>
    <col min="15626" max="15626" width="8.109375" style="1" customWidth="1"/>
    <col min="15627" max="15627" width="9.44140625" style="1" customWidth="1"/>
    <col min="15628" max="15628" width="6.6640625" style="1" customWidth="1"/>
    <col min="15629" max="15629" width="11.44140625" style="1" customWidth="1"/>
    <col min="15630" max="15872" width="9.109375" style="1"/>
    <col min="15873" max="15873" width="61.6640625" style="1" customWidth="1"/>
    <col min="15874" max="15874" width="4.6640625" style="1" customWidth="1"/>
    <col min="15875" max="15875" width="3.88671875" style="1" customWidth="1"/>
    <col min="15876" max="15876" width="7.5546875" style="1" customWidth="1"/>
    <col min="15877" max="15877" width="9.109375" style="1"/>
    <col min="15878" max="15878" width="8.109375" style="1" customWidth="1"/>
    <col min="15879" max="15879" width="7.44140625" style="1" customWidth="1"/>
    <col min="15880" max="15880" width="8.88671875" style="1" customWidth="1"/>
    <col min="15881" max="15881" width="8.5546875" style="1" customWidth="1"/>
    <col min="15882" max="15882" width="8.109375" style="1" customWidth="1"/>
    <col min="15883" max="15883" width="9.44140625" style="1" customWidth="1"/>
    <col min="15884" max="15884" width="6.6640625" style="1" customWidth="1"/>
    <col min="15885" max="15885" width="11.44140625" style="1" customWidth="1"/>
    <col min="15886" max="16128" width="9.109375" style="1"/>
    <col min="16129" max="16129" width="61.6640625" style="1" customWidth="1"/>
    <col min="16130" max="16130" width="4.6640625" style="1" customWidth="1"/>
    <col min="16131" max="16131" width="3.88671875" style="1" customWidth="1"/>
    <col min="16132" max="16132" width="7.5546875" style="1" customWidth="1"/>
    <col min="16133" max="16133" width="9.109375" style="1"/>
    <col min="16134" max="16134" width="8.109375" style="1" customWidth="1"/>
    <col min="16135" max="16135" width="7.44140625" style="1" customWidth="1"/>
    <col min="16136" max="16136" width="8.88671875" style="1" customWidth="1"/>
    <col min="16137" max="16137" width="8.5546875" style="1" customWidth="1"/>
    <col min="16138" max="16138" width="8.109375" style="1" customWidth="1"/>
    <col min="16139" max="16139" width="9.44140625" style="1" customWidth="1"/>
    <col min="16140" max="16140" width="6.6640625" style="1" customWidth="1"/>
    <col min="16141" max="16141" width="11.44140625" style="1" customWidth="1"/>
    <col min="16142" max="16384" width="9.109375" style="1"/>
  </cols>
  <sheetData>
    <row r="1" spans="1:13" ht="15" customHeight="1" x14ac:dyDescent="0.25">
      <c r="J1" s="95" t="s">
        <v>262</v>
      </c>
      <c r="K1" s="95"/>
      <c r="L1" s="95"/>
      <c r="M1" s="95"/>
    </row>
    <row r="2" spans="1:13" ht="30.75" customHeight="1" x14ac:dyDescent="0.25">
      <c r="J2" s="95"/>
      <c r="K2" s="95"/>
      <c r="L2" s="95"/>
      <c r="M2" s="95"/>
    </row>
    <row r="3" spans="1:13" ht="0.75" customHeight="1" x14ac:dyDescent="0.25">
      <c r="J3" s="95"/>
      <c r="K3" s="95"/>
      <c r="L3" s="95"/>
      <c r="M3" s="95"/>
    </row>
    <row r="4" spans="1:13" x14ac:dyDescent="0.25">
      <c r="A4" s="5" t="s">
        <v>118</v>
      </c>
      <c r="B4" s="5"/>
      <c r="C4" s="5"/>
      <c r="D4" s="5"/>
      <c r="E4" s="5"/>
      <c r="F4" s="5"/>
      <c r="G4" s="5"/>
      <c r="H4" s="5"/>
      <c r="I4" s="5"/>
      <c r="J4" s="5"/>
      <c r="K4" s="5"/>
      <c r="L4" s="5"/>
      <c r="M4" s="5"/>
    </row>
    <row r="5" spans="1:13" x14ac:dyDescent="0.25">
      <c r="A5" s="96" t="str">
        <f>IF([1]ЗАПОЛНИТЬ!$F$7=1,CONCATENATE([1]шапки!A6),CONCATENATE([1]шапки!A6,[1]шапки!C6))</f>
        <v>про заборгованість за бюджетними коштами (форма</v>
      </c>
      <c r="B5" s="96"/>
      <c r="C5" s="96"/>
      <c r="D5" s="96"/>
      <c r="E5" s="96"/>
      <c r="F5" s="96"/>
      <c r="G5" s="96"/>
      <c r="H5" s="97" t="str">
        <f>IF([1]ЗАПОЛНИТЬ!$F$7=1,[1]шапки!C6,[1]шапки!D6)</f>
        <v xml:space="preserve">   № 7д, </v>
      </c>
      <c r="I5" s="99" t="str">
        <f>IF([1]ЗАПОЛНИТЬ!$F$7=1,[1]шапки!D6,"")</f>
        <v xml:space="preserve">   №7м)</v>
      </c>
      <c r="L5" s="99"/>
      <c r="M5" s="99"/>
    </row>
    <row r="6" spans="1:13" x14ac:dyDescent="0.25">
      <c r="A6" s="5" t="str">
        <f>CONCATENATE("на ",[1]ЗАПОЛНИТЬ!$B$18," ",[1]ЗАПОЛНИТЬ!$C$18)</f>
        <v>на 1 квітня 2016 р.</v>
      </c>
      <c r="B6" s="5"/>
      <c r="C6" s="5"/>
      <c r="D6" s="5"/>
      <c r="E6" s="5"/>
      <c r="F6" s="5"/>
      <c r="G6" s="5"/>
      <c r="H6" s="5"/>
      <c r="I6" s="5"/>
      <c r="J6" s="5"/>
      <c r="K6" s="5"/>
      <c r="L6" s="5"/>
      <c r="M6" s="5"/>
    </row>
    <row r="7" spans="1:13" s="21" customFormat="1" ht="10.199999999999999" hidden="1" x14ac:dyDescent="0.2"/>
    <row r="8" spans="1:13" s="21" customFormat="1" ht="7.5" customHeight="1" x14ac:dyDescent="0.2">
      <c r="M8" s="338" t="s">
        <v>2</v>
      </c>
    </row>
    <row r="9" spans="1:13" s="21" customFormat="1" ht="21.75" customHeight="1" x14ac:dyDescent="0.25">
      <c r="A9" s="196" t="s">
        <v>3</v>
      </c>
      <c r="B9" s="104" t="str">
        <f>[1]ЗАПОЛНИТЬ!B3</f>
        <v>Відділ освіти Амур - Нижньодніпровської районної у місті ради</v>
      </c>
      <c r="C9" s="104"/>
      <c r="D9" s="104"/>
      <c r="E9" s="104"/>
      <c r="F9" s="104"/>
      <c r="G9" s="104"/>
      <c r="H9" s="104"/>
      <c r="I9" s="104"/>
      <c r="J9" s="104"/>
      <c r="K9" s="198" t="str">
        <f>[1]ЗАПОЛНИТЬ!A13</f>
        <v>за ЄДРПОУ</v>
      </c>
      <c r="M9" s="339" t="str">
        <f>[1]ЗАПОЛНИТЬ!B13</f>
        <v>37969169</v>
      </c>
    </row>
    <row r="10" spans="1:13" s="21" customFormat="1" ht="11.25" customHeight="1" x14ac:dyDescent="0.25">
      <c r="A10" s="107" t="s">
        <v>5</v>
      </c>
      <c r="B10" s="108" t="str">
        <f>[1]ЗАПОЛНИТЬ!B5</f>
        <v>49023,м. Дніпропетровськ, пр.Мануйлівський,31</v>
      </c>
      <c r="C10" s="108"/>
      <c r="D10" s="108"/>
      <c r="E10" s="108"/>
      <c r="F10" s="108"/>
      <c r="G10" s="108"/>
      <c r="H10" s="108"/>
      <c r="I10" s="108"/>
      <c r="J10" s="108"/>
      <c r="K10" s="198" t="str">
        <f>[1]ЗАПОЛНИТЬ!A14</f>
        <v>за КОАТУУ</v>
      </c>
      <c r="M10" s="339">
        <f>[1]ЗАПОЛНИТЬ!B14</f>
        <v>1210136300</v>
      </c>
    </row>
    <row r="11" spans="1:13" s="21" customFormat="1" ht="11.25" customHeight="1" x14ac:dyDescent="0.25">
      <c r="A11" s="107" t="str">
        <f>[1]Ф.4.3.1.КВК2!A11</f>
        <v>Організаційно-правова форма господарювання</v>
      </c>
      <c r="B11" s="340" t="str">
        <f>[1]ЗАПОЛНИТЬ!D15</f>
        <v>Орган місцевого самоврядування</v>
      </c>
      <c r="C11" s="340"/>
      <c r="D11" s="340"/>
      <c r="E11" s="340"/>
      <c r="F11" s="340"/>
      <c r="G11" s="340"/>
      <c r="H11" s="340"/>
      <c r="I11" s="340"/>
      <c r="J11" s="340"/>
      <c r="K11" s="198" t="str">
        <f>[1]ЗАПОЛНИТЬ!A15</f>
        <v>за КОПФГ</v>
      </c>
      <c r="L11" s="341"/>
      <c r="M11" s="339">
        <f>[1]ЗАПОЛНИТЬ!B15</f>
        <v>420</v>
      </c>
    </row>
    <row r="12" spans="1:13" s="21" customFormat="1" ht="11.25" customHeight="1" x14ac:dyDescent="0.2">
      <c r="A12" s="242" t="s">
        <v>119</v>
      </c>
      <c r="B12" s="242"/>
      <c r="C12" s="242"/>
      <c r="D12" s="242"/>
      <c r="E12" s="201" t="str">
        <f>[1]ЗАПОЛНИТЬ!H9</f>
        <v>-</v>
      </c>
      <c r="F12" s="342" t="str">
        <f>IF(E12&gt;0,VLOOKUP(E12,'[1]ДовидникКВК(ГОС)'!A$1:B$65536,2,FALSE),"")</f>
        <v>-</v>
      </c>
      <c r="G12" s="342"/>
      <c r="H12" s="342"/>
      <c r="I12" s="342"/>
      <c r="J12" s="342"/>
      <c r="K12" s="342"/>
      <c r="L12" s="342"/>
    </row>
    <row r="13" spans="1:13" s="21" customFormat="1" ht="21.75" customHeight="1" x14ac:dyDescent="0.25">
      <c r="A13" s="110" t="s">
        <v>120</v>
      </c>
      <c r="B13" s="110"/>
      <c r="C13" s="110"/>
      <c r="D13" s="110"/>
      <c r="E13" s="343"/>
      <c r="F13" s="234" t="str">
        <f>IF(E13&gt;0,VLOOKUP(E13,[1]ДовидникКПК!B$1:C$65536,2,FALSE),"")</f>
        <v/>
      </c>
      <c r="G13" s="234"/>
      <c r="H13" s="234"/>
      <c r="I13" s="234"/>
      <c r="J13" s="234"/>
      <c r="K13" s="234"/>
      <c r="L13" s="234"/>
      <c r="M13" s="344"/>
    </row>
    <row r="14" spans="1:13" s="21" customFormat="1" ht="10.8" x14ac:dyDescent="0.25">
      <c r="A14" s="110" t="s">
        <v>8</v>
      </c>
      <c r="B14" s="110"/>
      <c r="C14" s="110"/>
      <c r="D14" s="110"/>
      <c r="E14" s="117" t="str">
        <f>[1]ЗАПОЛНИТЬ!H10</f>
        <v>10</v>
      </c>
      <c r="F14" s="202" t="str">
        <f>[1]ЗАПОЛНИТЬ!I10</f>
        <v>Орган з питань освіти і науки</v>
      </c>
      <c r="G14" s="202"/>
      <c r="H14" s="202"/>
      <c r="I14" s="202"/>
      <c r="J14" s="202"/>
      <c r="K14" s="202"/>
      <c r="L14" s="202"/>
      <c r="M14" s="345"/>
    </row>
    <row r="15" spans="1:13" s="21" customFormat="1" ht="43.5" customHeight="1" x14ac:dyDescent="0.25">
      <c r="A15" s="110" t="s">
        <v>121</v>
      </c>
      <c r="B15" s="110"/>
      <c r="C15" s="110"/>
      <c r="D15" s="110"/>
      <c r="E15" s="172" t="s">
        <v>259</v>
      </c>
      <c r="F15" s="202" t="str">
        <f>IF(E15&gt;0,VLOOKUP(E15,[1]ДовидникКФК!A$1:B$65536,2,FALSE),"")</f>
        <v>Капітальні вкладення</v>
      </c>
      <c r="G15" s="202"/>
      <c r="H15" s="202"/>
      <c r="I15" s="202"/>
      <c r="J15" s="202"/>
      <c r="K15" s="202"/>
      <c r="L15" s="202"/>
      <c r="M15" s="345"/>
    </row>
    <row r="16" spans="1:13" s="21" customFormat="1" ht="10.199999999999999" x14ac:dyDescent="0.2">
      <c r="A16" s="121" t="s">
        <v>263</v>
      </c>
    </row>
    <row r="17" spans="1:14" s="21" customFormat="1" ht="10.199999999999999" x14ac:dyDescent="0.2">
      <c r="A17" s="122" t="s">
        <v>10</v>
      </c>
    </row>
    <row r="18" spans="1:14" s="21" customFormat="1" ht="19.5" customHeight="1" thickBot="1" x14ac:dyDescent="0.25">
      <c r="A18" s="346" t="s">
        <v>264</v>
      </c>
      <c r="B18" s="346"/>
      <c r="C18" s="346"/>
      <c r="D18" s="346"/>
      <c r="E18" s="346"/>
      <c r="F18" s="346"/>
      <c r="G18" s="346"/>
      <c r="H18" s="346"/>
      <c r="I18" s="346"/>
      <c r="J18" s="346"/>
      <c r="K18" s="346"/>
      <c r="L18" s="346"/>
    </row>
    <row r="19" spans="1:14" s="21" customFormat="1" ht="11.25" customHeight="1" thickTop="1" thickBot="1" x14ac:dyDescent="0.25">
      <c r="A19" s="29" t="s">
        <v>124</v>
      </c>
      <c r="B19" s="29" t="s">
        <v>125</v>
      </c>
      <c r="C19" s="29" t="s">
        <v>13</v>
      </c>
      <c r="D19" s="29" t="s">
        <v>30</v>
      </c>
      <c r="E19" s="29"/>
      <c r="F19" s="29"/>
      <c r="G19" s="29"/>
      <c r="H19" s="29" t="s">
        <v>82</v>
      </c>
      <c r="I19" s="29"/>
      <c r="J19" s="29"/>
      <c r="K19" s="29"/>
      <c r="L19" s="29"/>
      <c r="M19" s="29" t="s">
        <v>265</v>
      </c>
      <c r="N19" s="347"/>
    </row>
    <row r="20" spans="1:14" s="21" customFormat="1" ht="21.75" customHeight="1" thickTop="1" thickBot="1" x14ac:dyDescent="0.25">
      <c r="A20" s="29"/>
      <c r="B20" s="29"/>
      <c r="C20" s="29"/>
      <c r="D20" s="29" t="s">
        <v>266</v>
      </c>
      <c r="E20" s="29" t="s">
        <v>267</v>
      </c>
      <c r="F20" s="29"/>
      <c r="G20" s="29" t="s">
        <v>268</v>
      </c>
      <c r="H20" s="29" t="s">
        <v>269</v>
      </c>
      <c r="I20" s="29" t="s">
        <v>267</v>
      </c>
      <c r="J20" s="29"/>
      <c r="K20" s="29"/>
      <c r="L20" s="29" t="s">
        <v>268</v>
      </c>
      <c r="M20" s="29"/>
      <c r="N20" s="347"/>
    </row>
    <row r="21" spans="1:14" s="21" customFormat="1" ht="10.5" customHeight="1" thickTop="1" thickBot="1" x14ac:dyDescent="0.25">
      <c r="A21" s="29"/>
      <c r="B21" s="29"/>
      <c r="C21" s="29"/>
      <c r="D21" s="29"/>
      <c r="E21" s="29" t="s">
        <v>135</v>
      </c>
      <c r="F21" s="29" t="s">
        <v>270</v>
      </c>
      <c r="G21" s="29"/>
      <c r="H21" s="29"/>
      <c r="I21" s="29" t="s">
        <v>135</v>
      </c>
      <c r="J21" s="323" t="s">
        <v>271</v>
      </c>
      <c r="K21" s="323"/>
      <c r="L21" s="29"/>
      <c r="M21" s="29"/>
      <c r="N21" s="347"/>
    </row>
    <row r="22" spans="1:14" s="21" customFormat="1" ht="12" customHeight="1" thickTop="1" thickBot="1" x14ac:dyDescent="0.25">
      <c r="A22" s="29"/>
      <c r="B22" s="29"/>
      <c r="C22" s="29"/>
      <c r="D22" s="29"/>
      <c r="E22" s="29"/>
      <c r="F22" s="29"/>
      <c r="G22" s="29"/>
      <c r="H22" s="29"/>
      <c r="I22" s="29"/>
      <c r="J22" s="29" t="s">
        <v>272</v>
      </c>
      <c r="K22" s="29" t="s">
        <v>273</v>
      </c>
      <c r="L22" s="29"/>
      <c r="M22" s="29"/>
      <c r="N22" s="347"/>
    </row>
    <row r="23" spans="1:14" s="21" customFormat="1" ht="12" customHeight="1" thickTop="1" thickBot="1" x14ac:dyDescent="0.25">
      <c r="A23" s="29"/>
      <c r="B23" s="29"/>
      <c r="C23" s="29"/>
      <c r="D23" s="29"/>
      <c r="E23" s="29"/>
      <c r="F23" s="29"/>
      <c r="G23" s="29"/>
      <c r="H23" s="29"/>
      <c r="I23" s="29"/>
      <c r="J23" s="29"/>
      <c r="K23" s="29"/>
      <c r="L23" s="29"/>
      <c r="M23" s="29"/>
      <c r="N23" s="347"/>
    </row>
    <row r="24" spans="1:14" s="21" customFormat="1" ht="9.75" customHeight="1" thickTop="1" thickBot="1" x14ac:dyDescent="0.25">
      <c r="A24" s="29"/>
      <c r="B24" s="29"/>
      <c r="C24" s="29"/>
      <c r="D24" s="29"/>
      <c r="E24" s="29"/>
      <c r="F24" s="29"/>
      <c r="G24" s="29"/>
      <c r="H24" s="29"/>
      <c r="I24" s="29"/>
      <c r="J24" s="29"/>
      <c r="K24" s="29"/>
      <c r="L24" s="29"/>
      <c r="M24" s="29"/>
      <c r="N24" s="347"/>
    </row>
    <row r="25" spans="1:14" s="21" customFormat="1" ht="11.4" thickTop="1" thickBot="1" x14ac:dyDescent="0.25">
      <c r="A25" s="78">
        <v>1</v>
      </c>
      <c r="B25" s="78">
        <v>2</v>
      </c>
      <c r="C25" s="78">
        <v>3</v>
      </c>
      <c r="D25" s="78">
        <v>4</v>
      </c>
      <c r="E25" s="78">
        <v>5</v>
      </c>
      <c r="F25" s="78">
        <v>6</v>
      </c>
      <c r="G25" s="78">
        <v>7</v>
      </c>
      <c r="H25" s="78">
        <v>8</v>
      </c>
      <c r="I25" s="78">
        <v>9</v>
      </c>
      <c r="J25" s="78">
        <v>10</v>
      </c>
      <c r="K25" s="78">
        <v>11</v>
      </c>
      <c r="L25" s="78">
        <v>12</v>
      </c>
      <c r="M25" s="78">
        <v>13</v>
      </c>
      <c r="N25" s="347"/>
    </row>
    <row r="26" spans="1:14" s="21" customFormat="1" ht="12.6" thickTop="1" thickBot="1" x14ac:dyDescent="0.25">
      <c r="A26" s="68" t="s">
        <v>274</v>
      </c>
      <c r="B26" s="68" t="s">
        <v>144</v>
      </c>
      <c r="C26" s="324" t="s">
        <v>145</v>
      </c>
      <c r="D26" s="348">
        <v>0</v>
      </c>
      <c r="E26" s="348">
        <v>0</v>
      </c>
      <c r="F26" s="81">
        <v>0</v>
      </c>
      <c r="G26" s="81">
        <v>0</v>
      </c>
      <c r="H26" s="348">
        <v>0</v>
      </c>
      <c r="I26" s="348">
        <v>0</v>
      </c>
      <c r="J26" s="81">
        <v>0</v>
      </c>
      <c r="K26" s="326" t="s">
        <v>144</v>
      </c>
      <c r="L26" s="81">
        <v>0</v>
      </c>
      <c r="M26" s="327" t="s">
        <v>144</v>
      </c>
      <c r="N26" s="347"/>
    </row>
    <row r="27" spans="1:14" s="21" customFormat="1" ht="14.4" thickTop="1" thickBot="1" x14ac:dyDescent="0.25">
      <c r="A27" s="31" t="s">
        <v>275</v>
      </c>
      <c r="B27" s="31" t="s">
        <v>144</v>
      </c>
      <c r="C27" s="324" t="s">
        <v>147</v>
      </c>
      <c r="D27" s="325">
        <f>D28+D63</f>
        <v>0</v>
      </c>
      <c r="E27" s="325">
        <f t="shared" ref="E27:L27" si="0">E28+E63</f>
        <v>0</v>
      </c>
      <c r="F27" s="325">
        <f t="shared" si="0"/>
        <v>0</v>
      </c>
      <c r="G27" s="325">
        <f t="shared" si="0"/>
        <v>0</v>
      </c>
      <c r="H27" s="325">
        <f t="shared" si="0"/>
        <v>0</v>
      </c>
      <c r="I27" s="325">
        <f t="shared" si="0"/>
        <v>0</v>
      </c>
      <c r="J27" s="325">
        <f t="shared" si="0"/>
        <v>0</v>
      </c>
      <c r="K27" s="325">
        <f t="shared" si="0"/>
        <v>0</v>
      </c>
      <c r="L27" s="325">
        <f t="shared" si="0"/>
        <v>0</v>
      </c>
      <c r="M27" s="325">
        <f>M28+M63</f>
        <v>0</v>
      </c>
      <c r="N27" s="347"/>
    </row>
    <row r="28" spans="1:14" s="21" customFormat="1" ht="21.6" thickTop="1" thickBot="1" x14ac:dyDescent="0.25">
      <c r="A28" s="64" t="s">
        <v>276</v>
      </c>
      <c r="B28" s="68">
        <v>2000</v>
      </c>
      <c r="C28" s="128" t="s">
        <v>149</v>
      </c>
      <c r="D28" s="325">
        <f>D29+D34+D51+D54+D58+D62</f>
        <v>0</v>
      </c>
      <c r="E28" s="325">
        <f t="shared" ref="E28:M28" si="1">E29+E34+E51+E54+E58+E62</f>
        <v>0</v>
      </c>
      <c r="F28" s="325">
        <f t="shared" si="1"/>
        <v>0</v>
      </c>
      <c r="G28" s="325">
        <f t="shared" si="1"/>
        <v>0</v>
      </c>
      <c r="H28" s="325">
        <f t="shared" si="1"/>
        <v>0</v>
      </c>
      <c r="I28" s="325">
        <f t="shared" si="1"/>
        <v>0</v>
      </c>
      <c r="J28" s="325">
        <f t="shared" si="1"/>
        <v>0</v>
      </c>
      <c r="K28" s="325">
        <f t="shared" si="1"/>
        <v>0</v>
      </c>
      <c r="L28" s="325">
        <f t="shared" si="1"/>
        <v>0</v>
      </c>
      <c r="M28" s="325">
        <f t="shared" si="1"/>
        <v>0</v>
      </c>
      <c r="N28" s="349"/>
    </row>
    <row r="29" spans="1:14" s="21" customFormat="1" ht="11.4" thickTop="1" thickBot="1" x14ac:dyDescent="0.25">
      <c r="A29" s="138" t="s">
        <v>161</v>
      </c>
      <c r="B29" s="64">
        <v>2100</v>
      </c>
      <c r="C29" s="128" t="s">
        <v>151</v>
      </c>
      <c r="D29" s="325">
        <f>D30+D33</f>
        <v>0</v>
      </c>
      <c r="E29" s="325">
        <f t="shared" ref="E29:M29" si="2">E30+E33</f>
        <v>0</v>
      </c>
      <c r="F29" s="325">
        <f t="shared" si="2"/>
        <v>0</v>
      </c>
      <c r="G29" s="325">
        <f t="shared" si="2"/>
        <v>0</v>
      </c>
      <c r="H29" s="325">
        <f t="shared" si="2"/>
        <v>0</v>
      </c>
      <c r="I29" s="325">
        <f t="shared" si="2"/>
        <v>0</v>
      </c>
      <c r="J29" s="325">
        <f t="shared" si="2"/>
        <v>0</v>
      </c>
      <c r="K29" s="325">
        <f t="shared" si="2"/>
        <v>0</v>
      </c>
      <c r="L29" s="325">
        <f t="shared" si="2"/>
        <v>0</v>
      </c>
      <c r="M29" s="325">
        <f t="shared" si="2"/>
        <v>0</v>
      </c>
      <c r="N29" s="347"/>
    </row>
    <row r="30" spans="1:14" s="21" customFormat="1" ht="11.4" thickTop="1" thickBot="1" x14ac:dyDescent="0.25">
      <c r="A30" s="134" t="s">
        <v>163</v>
      </c>
      <c r="B30" s="135">
        <v>2110</v>
      </c>
      <c r="C30" s="216" t="s">
        <v>153</v>
      </c>
      <c r="D30" s="350">
        <f>SUM(D31:D32)</f>
        <v>0</v>
      </c>
      <c r="E30" s="350">
        <f t="shared" ref="E30:L30" si="3">SUM(E31:E32)</f>
        <v>0</v>
      </c>
      <c r="F30" s="350">
        <f t="shared" si="3"/>
        <v>0</v>
      </c>
      <c r="G30" s="350">
        <f t="shared" si="3"/>
        <v>0</v>
      </c>
      <c r="H30" s="350">
        <f t="shared" si="3"/>
        <v>0</v>
      </c>
      <c r="I30" s="350">
        <f t="shared" si="3"/>
        <v>0</v>
      </c>
      <c r="J30" s="350">
        <f t="shared" si="3"/>
        <v>0</v>
      </c>
      <c r="K30" s="350">
        <f t="shared" si="3"/>
        <v>0</v>
      </c>
      <c r="L30" s="350">
        <f t="shared" si="3"/>
        <v>0</v>
      </c>
      <c r="M30" s="350">
        <f>SUM(M31:M32)</f>
        <v>0</v>
      </c>
      <c r="N30" s="347"/>
    </row>
    <row r="31" spans="1:14" s="21" customFormat="1" ht="11.4" thickTop="1" thickBot="1" x14ac:dyDescent="0.25">
      <c r="A31" s="136" t="s">
        <v>164</v>
      </c>
      <c r="B31" s="125">
        <v>2111</v>
      </c>
      <c r="C31" s="248" t="s">
        <v>155</v>
      </c>
      <c r="D31" s="81">
        <v>0</v>
      </c>
      <c r="E31" s="81">
        <v>0</v>
      </c>
      <c r="F31" s="81">
        <v>0</v>
      </c>
      <c r="G31" s="81">
        <v>0</v>
      </c>
      <c r="H31" s="81">
        <v>0</v>
      </c>
      <c r="I31" s="325">
        <f>SUM(J31:K31)</f>
        <v>0</v>
      </c>
      <c r="J31" s="81">
        <v>0</v>
      </c>
      <c r="K31" s="81">
        <v>0</v>
      </c>
      <c r="L31" s="81">
        <v>0</v>
      </c>
      <c r="M31" s="82">
        <f>I31</f>
        <v>0</v>
      </c>
      <c r="N31" s="347"/>
    </row>
    <row r="32" spans="1:14" s="21" customFormat="1" ht="11.4" thickTop="1" thickBot="1" x14ac:dyDescent="0.25">
      <c r="A32" s="136" t="s">
        <v>165</v>
      </c>
      <c r="B32" s="125">
        <v>2112</v>
      </c>
      <c r="C32" s="248" t="s">
        <v>157</v>
      </c>
      <c r="D32" s="81">
        <v>0</v>
      </c>
      <c r="E32" s="81">
        <v>0</v>
      </c>
      <c r="F32" s="81">
        <v>0</v>
      </c>
      <c r="G32" s="81">
        <v>0</v>
      </c>
      <c r="H32" s="81">
        <v>0</v>
      </c>
      <c r="I32" s="325">
        <f>SUM(J32:K32)</f>
        <v>0</v>
      </c>
      <c r="J32" s="81">
        <v>0</v>
      </c>
      <c r="K32" s="81">
        <v>0</v>
      </c>
      <c r="L32" s="81">
        <v>0</v>
      </c>
      <c r="M32" s="82">
        <f>I32</f>
        <v>0</v>
      </c>
      <c r="N32" s="347"/>
    </row>
    <row r="33" spans="1:14" s="21" customFormat="1" ht="12" thickTop="1" thickBot="1" x14ac:dyDescent="0.3">
      <c r="A33" s="137" t="s">
        <v>277</v>
      </c>
      <c r="B33" s="135">
        <v>2120</v>
      </c>
      <c r="C33" s="216" t="s">
        <v>160</v>
      </c>
      <c r="D33" s="351">
        <v>0</v>
      </c>
      <c r="E33" s="351">
        <v>0</v>
      </c>
      <c r="F33" s="351">
        <v>0</v>
      </c>
      <c r="G33" s="351">
        <v>0</v>
      </c>
      <c r="H33" s="351">
        <v>0</v>
      </c>
      <c r="I33" s="352">
        <f>SUM(J33:K33)</f>
        <v>0</v>
      </c>
      <c r="J33" s="351">
        <v>0</v>
      </c>
      <c r="K33" s="351">
        <v>0</v>
      </c>
      <c r="L33" s="351">
        <v>0</v>
      </c>
      <c r="M33" s="350">
        <f>I33</f>
        <v>0</v>
      </c>
      <c r="N33" s="347"/>
    </row>
    <row r="34" spans="1:14" s="21" customFormat="1" ht="12" thickTop="1" thickBot="1" x14ac:dyDescent="0.3">
      <c r="A34" s="138" t="s">
        <v>167</v>
      </c>
      <c r="B34" s="64">
        <v>2200</v>
      </c>
      <c r="C34" s="128" t="s">
        <v>162</v>
      </c>
      <c r="D34" s="352">
        <f>SUM(D35:D41)+D48</f>
        <v>0</v>
      </c>
      <c r="E34" s="352">
        <f t="shared" ref="E34:M34" si="4">SUM(E35:E41)+E48</f>
        <v>0</v>
      </c>
      <c r="F34" s="352">
        <f t="shared" si="4"/>
        <v>0</v>
      </c>
      <c r="G34" s="352">
        <f t="shared" si="4"/>
        <v>0</v>
      </c>
      <c r="H34" s="352">
        <f t="shared" si="4"/>
        <v>0</v>
      </c>
      <c r="I34" s="352">
        <f t="shared" si="4"/>
        <v>0</v>
      </c>
      <c r="J34" s="352">
        <f t="shared" si="4"/>
        <v>0</v>
      </c>
      <c r="K34" s="352">
        <f t="shared" si="4"/>
        <v>0</v>
      </c>
      <c r="L34" s="352">
        <f t="shared" si="4"/>
        <v>0</v>
      </c>
      <c r="M34" s="352">
        <f t="shared" si="4"/>
        <v>0</v>
      </c>
      <c r="N34" s="349"/>
    </row>
    <row r="35" spans="1:14" s="21" customFormat="1" ht="12" thickTop="1" thickBot="1" x14ac:dyDescent="0.3">
      <c r="A35" s="134" t="s">
        <v>168</v>
      </c>
      <c r="B35" s="135">
        <v>2210</v>
      </c>
      <c r="C35" s="135">
        <v>100</v>
      </c>
      <c r="D35" s="351">
        <v>0</v>
      </c>
      <c r="E35" s="351">
        <v>0</v>
      </c>
      <c r="F35" s="351">
        <v>0</v>
      </c>
      <c r="G35" s="351">
        <v>0</v>
      </c>
      <c r="H35" s="351">
        <v>0</v>
      </c>
      <c r="I35" s="352">
        <f t="shared" ref="I35:I40" si="5">SUM(J35:K35)</f>
        <v>0</v>
      </c>
      <c r="J35" s="351">
        <v>0</v>
      </c>
      <c r="K35" s="351">
        <v>0</v>
      </c>
      <c r="L35" s="351">
        <v>0</v>
      </c>
      <c r="M35" s="350">
        <f t="shared" ref="M35:M40" si="6">I35</f>
        <v>0</v>
      </c>
      <c r="N35" s="347"/>
    </row>
    <row r="36" spans="1:14" s="21" customFormat="1" ht="12" thickTop="1" thickBot="1" x14ac:dyDescent="0.3">
      <c r="A36" s="134" t="s">
        <v>169</v>
      </c>
      <c r="B36" s="135">
        <v>2220</v>
      </c>
      <c r="C36" s="135">
        <v>110</v>
      </c>
      <c r="D36" s="351">
        <v>0</v>
      </c>
      <c r="E36" s="351">
        <v>0</v>
      </c>
      <c r="F36" s="351">
        <v>0</v>
      </c>
      <c r="G36" s="351">
        <v>0</v>
      </c>
      <c r="H36" s="351">
        <v>0</v>
      </c>
      <c r="I36" s="352">
        <f t="shared" si="5"/>
        <v>0</v>
      </c>
      <c r="J36" s="351">
        <v>0</v>
      </c>
      <c r="K36" s="351">
        <v>0</v>
      </c>
      <c r="L36" s="351">
        <v>0</v>
      </c>
      <c r="M36" s="350">
        <f t="shared" si="6"/>
        <v>0</v>
      </c>
      <c r="N36" s="347"/>
    </row>
    <row r="37" spans="1:14" s="21" customFormat="1" ht="12" thickTop="1" thickBot="1" x14ac:dyDescent="0.3">
      <c r="A37" s="134" t="s">
        <v>170</v>
      </c>
      <c r="B37" s="135">
        <v>2230</v>
      </c>
      <c r="C37" s="135">
        <v>120</v>
      </c>
      <c r="D37" s="351">
        <v>0</v>
      </c>
      <c r="E37" s="351">
        <v>0</v>
      </c>
      <c r="F37" s="351">
        <v>0</v>
      </c>
      <c r="G37" s="351">
        <v>0</v>
      </c>
      <c r="H37" s="351">
        <v>0</v>
      </c>
      <c r="I37" s="352">
        <f t="shared" si="5"/>
        <v>0</v>
      </c>
      <c r="J37" s="351">
        <v>0</v>
      </c>
      <c r="K37" s="351">
        <v>0</v>
      </c>
      <c r="L37" s="351">
        <v>0</v>
      </c>
      <c r="M37" s="350">
        <f t="shared" si="6"/>
        <v>0</v>
      </c>
      <c r="N37" s="347"/>
    </row>
    <row r="38" spans="1:14" s="21" customFormat="1" ht="12" thickTop="1" thickBot="1" x14ac:dyDescent="0.3">
      <c r="A38" s="134" t="s">
        <v>171</v>
      </c>
      <c r="B38" s="135">
        <v>2240</v>
      </c>
      <c r="C38" s="135">
        <v>130</v>
      </c>
      <c r="D38" s="351">
        <v>0</v>
      </c>
      <c r="E38" s="351">
        <v>0</v>
      </c>
      <c r="F38" s="351">
        <v>0</v>
      </c>
      <c r="G38" s="351">
        <v>0</v>
      </c>
      <c r="H38" s="351">
        <v>0</v>
      </c>
      <c r="I38" s="352">
        <f t="shared" si="5"/>
        <v>0</v>
      </c>
      <c r="J38" s="351">
        <v>0</v>
      </c>
      <c r="K38" s="351">
        <v>0</v>
      </c>
      <c r="L38" s="351">
        <v>0</v>
      </c>
      <c r="M38" s="350">
        <f t="shared" si="6"/>
        <v>0</v>
      </c>
      <c r="N38" s="347"/>
    </row>
    <row r="39" spans="1:14" s="21" customFormat="1" ht="12.75" customHeight="1" thickTop="1" thickBot="1" x14ac:dyDescent="0.3">
      <c r="A39" s="134" t="s">
        <v>172</v>
      </c>
      <c r="B39" s="135">
        <v>2250</v>
      </c>
      <c r="C39" s="135">
        <v>140</v>
      </c>
      <c r="D39" s="351">
        <v>0</v>
      </c>
      <c r="E39" s="351">
        <v>0</v>
      </c>
      <c r="F39" s="351">
        <v>0</v>
      </c>
      <c r="G39" s="351">
        <v>0</v>
      </c>
      <c r="H39" s="351">
        <v>0</v>
      </c>
      <c r="I39" s="352">
        <f t="shared" si="5"/>
        <v>0</v>
      </c>
      <c r="J39" s="351">
        <v>0</v>
      </c>
      <c r="K39" s="351">
        <v>0</v>
      </c>
      <c r="L39" s="351">
        <v>0</v>
      </c>
      <c r="M39" s="350">
        <f t="shared" si="6"/>
        <v>0</v>
      </c>
      <c r="N39" s="349"/>
    </row>
    <row r="40" spans="1:14" s="21" customFormat="1" ht="12" thickTop="1" thickBot="1" x14ac:dyDescent="0.3">
      <c r="A40" s="137" t="s">
        <v>173</v>
      </c>
      <c r="B40" s="135">
        <v>2260</v>
      </c>
      <c r="C40" s="135">
        <v>150</v>
      </c>
      <c r="D40" s="351">
        <v>0</v>
      </c>
      <c r="E40" s="351">
        <v>0</v>
      </c>
      <c r="F40" s="351">
        <v>0</v>
      </c>
      <c r="G40" s="351">
        <v>0</v>
      </c>
      <c r="H40" s="351">
        <v>0</v>
      </c>
      <c r="I40" s="352">
        <f t="shared" si="5"/>
        <v>0</v>
      </c>
      <c r="J40" s="351">
        <v>0</v>
      </c>
      <c r="K40" s="351">
        <v>0</v>
      </c>
      <c r="L40" s="351">
        <v>0</v>
      </c>
      <c r="M40" s="350">
        <f t="shared" si="6"/>
        <v>0</v>
      </c>
    </row>
    <row r="41" spans="1:14" s="21" customFormat="1" ht="11.4" thickTop="1" thickBot="1" x14ac:dyDescent="0.25">
      <c r="A41" s="137" t="s">
        <v>278</v>
      </c>
      <c r="B41" s="135">
        <v>2270</v>
      </c>
      <c r="C41" s="135">
        <v>160</v>
      </c>
      <c r="D41" s="350">
        <f>SUM(D42:D47)</f>
        <v>0</v>
      </c>
      <c r="E41" s="350">
        <f t="shared" ref="E41:M41" si="7">SUM(E42:E47)</f>
        <v>0</v>
      </c>
      <c r="F41" s="350">
        <f t="shared" si="7"/>
        <v>0</v>
      </c>
      <c r="G41" s="350">
        <f t="shared" si="7"/>
        <v>0</v>
      </c>
      <c r="H41" s="350">
        <f t="shared" si="7"/>
        <v>0</v>
      </c>
      <c r="I41" s="350">
        <f t="shared" si="7"/>
        <v>0</v>
      </c>
      <c r="J41" s="350">
        <f t="shared" si="7"/>
        <v>0</v>
      </c>
      <c r="K41" s="350">
        <f t="shared" si="7"/>
        <v>0</v>
      </c>
      <c r="L41" s="350">
        <f t="shared" si="7"/>
        <v>0</v>
      </c>
      <c r="M41" s="350">
        <f t="shared" si="7"/>
        <v>0</v>
      </c>
    </row>
    <row r="42" spans="1:14" s="21" customFormat="1" ht="11.4" thickTop="1" thickBot="1" x14ac:dyDescent="0.25">
      <c r="A42" s="136" t="s">
        <v>175</v>
      </c>
      <c r="B42" s="125">
        <v>2271</v>
      </c>
      <c r="C42" s="125">
        <v>170</v>
      </c>
      <c r="D42" s="81">
        <v>0</v>
      </c>
      <c r="E42" s="81">
        <v>0</v>
      </c>
      <c r="F42" s="81">
        <v>0</v>
      </c>
      <c r="G42" s="81">
        <v>0</v>
      </c>
      <c r="H42" s="81">
        <v>0</v>
      </c>
      <c r="I42" s="82">
        <f t="shared" ref="I42:I47" si="8">SUM(J42:K42)</f>
        <v>0</v>
      </c>
      <c r="J42" s="81">
        <v>0</v>
      </c>
      <c r="K42" s="81">
        <v>0</v>
      </c>
      <c r="L42" s="81">
        <v>0</v>
      </c>
      <c r="M42" s="82">
        <f t="shared" ref="M42:M47" si="9">I42</f>
        <v>0</v>
      </c>
    </row>
    <row r="43" spans="1:14" s="21" customFormat="1" ht="11.4" thickTop="1" thickBot="1" x14ac:dyDescent="0.25">
      <c r="A43" s="136" t="s">
        <v>176</v>
      </c>
      <c r="B43" s="125">
        <v>2272</v>
      </c>
      <c r="C43" s="125">
        <v>180</v>
      </c>
      <c r="D43" s="81">
        <v>0</v>
      </c>
      <c r="E43" s="81">
        <v>0</v>
      </c>
      <c r="F43" s="81">
        <v>0</v>
      </c>
      <c r="G43" s="81">
        <v>0</v>
      </c>
      <c r="H43" s="81">
        <v>0</v>
      </c>
      <c r="I43" s="82">
        <f t="shared" si="8"/>
        <v>0</v>
      </c>
      <c r="J43" s="81">
        <v>0</v>
      </c>
      <c r="K43" s="81">
        <v>0</v>
      </c>
      <c r="L43" s="81">
        <v>0</v>
      </c>
      <c r="M43" s="82">
        <f t="shared" si="9"/>
        <v>0</v>
      </c>
    </row>
    <row r="44" spans="1:14" s="21" customFormat="1" ht="11.4" thickTop="1" thickBot="1" x14ac:dyDescent="0.25">
      <c r="A44" s="136" t="s">
        <v>177</v>
      </c>
      <c r="B44" s="125">
        <v>2273</v>
      </c>
      <c r="C44" s="125">
        <v>190</v>
      </c>
      <c r="D44" s="81">
        <v>0</v>
      </c>
      <c r="E44" s="81">
        <v>0</v>
      </c>
      <c r="F44" s="81">
        <v>0</v>
      </c>
      <c r="G44" s="81">
        <v>0</v>
      </c>
      <c r="H44" s="81">
        <v>0</v>
      </c>
      <c r="I44" s="82">
        <f t="shared" si="8"/>
        <v>0</v>
      </c>
      <c r="J44" s="81">
        <v>0</v>
      </c>
      <c r="K44" s="81">
        <v>0</v>
      </c>
      <c r="L44" s="81">
        <v>0</v>
      </c>
      <c r="M44" s="82">
        <f t="shared" si="9"/>
        <v>0</v>
      </c>
    </row>
    <row r="45" spans="1:14" s="21" customFormat="1" ht="11.4" thickTop="1" thickBot="1" x14ac:dyDescent="0.25">
      <c r="A45" s="136" t="s">
        <v>178</v>
      </c>
      <c r="B45" s="125">
        <v>2274</v>
      </c>
      <c r="C45" s="125">
        <v>200</v>
      </c>
      <c r="D45" s="81">
        <v>0</v>
      </c>
      <c r="E45" s="81">
        <v>0</v>
      </c>
      <c r="F45" s="81">
        <v>0</v>
      </c>
      <c r="G45" s="81">
        <v>0</v>
      </c>
      <c r="H45" s="81">
        <v>0</v>
      </c>
      <c r="I45" s="82">
        <f t="shared" si="8"/>
        <v>0</v>
      </c>
      <c r="J45" s="81">
        <v>0</v>
      </c>
      <c r="K45" s="81">
        <v>0</v>
      </c>
      <c r="L45" s="81">
        <v>0</v>
      </c>
      <c r="M45" s="82">
        <f t="shared" si="9"/>
        <v>0</v>
      </c>
    </row>
    <row r="46" spans="1:14" s="21" customFormat="1" ht="11.4" thickTop="1" thickBot="1" x14ac:dyDescent="0.25">
      <c r="A46" s="136" t="s">
        <v>179</v>
      </c>
      <c r="B46" s="125">
        <v>2275</v>
      </c>
      <c r="C46" s="125">
        <v>210</v>
      </c>
      <c r="D46" s="81">
        <v>0</v>
      </c>
      <c r="E46" s="81">
        <v>0</v>
      </c>
      <c r="F46" s="81">
        <v>0</v>
      </c>
      <c r="G46" s="81">
        <v>0</v>
      </c>
      <c r="H46" s="81">
        <v>0</v>
      </c>
      <c r="I46" s="82">
        <f t="shared" si="8"/>
        <v>0</v>
      </c>
      <c r="J46" s="81">
        <v>0</v>
      </c>
      <c r="K46" s="81">
        <v>0</v>
      </c>
      <c r="L46" s="81">
        <v>0</v>
      </c>
      <c r="M46" s="82">
        <f t="shared" si="9"/>
        <v>0</v>
      </c>
    </row>
    <row r="47" spans="1:14" s="21" customFormat="1" ht="11.4" thickTop="1" thickBot="1" x14ac:dyDescent="0.25">
      <c r="A47" s="136" t="s">
        <v>180</v>
      </c>
      <c r="B47" s="125">
        <v>2276</v>
      </c>
      <c r="C47" s="125">
        <v>220</v>
      </c>
      <c r="D47" s="81">
        <v>0</v>
      </c>
      <c r="E47" s="81">
        <v>0</v>
      </c>
      <c r="F47" s="81">
        <v>0</v>
      </c>
      <c r="G47" s="81">
        <v>0</v>
      </c>
      <c r="H47" s="81">
        <v>0</v>
      </c>
      <c r="I47" s="82">
        <f t="shared" si="8"/>
        <v>0</v>
      </c>
      <c r="J47" s="81">
        <v>0</v>
      </c>
      <c r="K47" s="81">
        <v>0</v>
      </c>
      <c r="L47" s="81">
        <v>0</v>
      </c>
      <c r="M47" s="82">
        <f t="shared" si="9"/>
        <v>0</v>
      </c>
    </row>
    <row r="48" spans="1:14" s="21" customFormat="1" ht="13.5" customHeight="1" thickTop="1" thickBot="1" x14ac:dyDescent="0.25">
      <c r="A48" s="137" t="s">
        <v>181</v>
      </c>
      <c r="B48" s="135">
        <v>2280</v>
      </c>
      <c r="C48" s="135">
        <v>230</v>
      </c>
      <c r="D48" s="350">
        <f>SUM(D49:D50)</f>
        <v>0</v>
      </c>
      <c r="E48" s="350">
        <f t="shared" ref="E48:M48" si="10">SUM(E49:E50)</f>
        <v>0</v>
      </c>
      <c r="F48" s="350">
        <f t="shared" si="10"/>
        <v>0</v>
      </c>
      <c r="G48" s="350">
        <f t="shared" si="10"/>
        <v>0</v>
      </c>
      <c r="H48" s="350">
        <f t="shared" si="10"/>
        <v>0</v>
      </c>
      <c r="I48" s="350">
        <f t="shared" si="10"/>
        <v>0</v>
      </c>
      <c r="J48" s="350">
        <f t="shared" si="10"/>
        <v>0</v>
      </c>
      <c r="K48" s="350">
        <f t="shared" si="10"/>
        <v>0</v>
      </c>
      <c r="L48" s="350">
        <f t="shared" si="10"/>
        <v>0</v>
      </c>
      <c r="M48" s="350">
        <f t="shared" si="10"/>
        <v>0</v>
      </c>
    </row>
    <row r="49" spans="1:14" s="21" customFormat="1" ht="13.5" customHeight="1" thickTop="1" thickBot="1" x14ac:dyDescent="0.25">
      <c r="A49" s="139" t="s">
        <v>182</v>
      </c>
      <c r="B49" s="125">
        <v>2281</v>
      </c>
      <c r="C49" s="125">
        <v>240</v>
      </c>
      <c r="D49" s="81">
        <v>0</v>
      </c>
      <c r="E49" s="81">
        <v>0</v>
      </c>
      <c r="F49" s="81">
        <v>0</v>
      </c>
      <c r="G49" s="81">
        <v>0</v>
      </c>
      <c r="H49" s="81">
        <v>0</v>
      </c>
      <c r="I49" s="82">
        <f>SUM(J49:K49)</f>
        <v>0</v>
      </c>
      <c r="J49" s="81">
        <v>0</v>
      </c>
      <c r="K49" s="81">
        <v>0</v>
      </c>
      <c r="L49" s="81">
        <v>0</v>
      </c>
      <c r="M49" s="81">
        <f>I49</f>
        <v>0</v>
      </c>
    </row>
    <row r="50" spans="1:14" s="21" customFormat="1" ht="13.5" customHeight="1" thickTop="1" thickBot="1" x14ac:dyDescent="0.25">
      <c r="A50" s="139" t="s">
        <v>183</v>
      </c>
      <c r="B50" s="125">
        <v>2282</v>
      </c>
      <c r="C50" s="125">
        <v>250</v>
      </c>
      <c r="D50" s="81">
        <v>0</v>
      </c>
      <c r="E50" s="81">
        <v>0</v>
      </c>
      <c r="F50" s="81">
        <v>0</v>
      </c>
      <c r="G50" s="81">
        <v>0</v>
      </c>
      <c r="H50" s="81">
        <v>0</v>
      </c>
      <c r="I50" s="82">
        <f>SUM(J50:K50)</f>
        <v>0</v>
      </c>
      <c r="J50" s="81">
        <v>0</v>
      </c>
      <c r="K50" s="81">
        <v>0</v>
      </c>
      <c r="L50" s="81">
        <v>0</v>
      </c>
      <c r="M50" s="81">
        <f>I50</f>
        <v>0</v>
      </c>
    </row>
    <row r="51" spans="1:14" s="21" customFormat="1" ht="11.4" thickTop="1" thickBot="1" x14ac:dyDescent="0.25">
      <c r="A51" s="133" t="s">
        <v>279</v>
      </c>
      <c r="B51" s="64">
        <v>2400</v>
      </c>
      <c r="C51" s="64">
        <v>260</v>
      </c>
      <c r="D51" s="325">
        <f>SUM(D52:D53)</f>
        <v>0</v>
      </c>
      <c r="E51" s="325">
        <f t="shared" ref="E51:M51" si="11">SUM(E52:E53)</f>
        <v>0</v>
      </c>
      <c r="F51" s="325">
        <f t="shared" si="11"/>
        <v>0</v>
      </c>
      <c r="G51" s="325">
        <f t="shared" si="11"/>
        <v>0</v>
      </c>
      <c r="H51" s="325">
        <f t="shared" si="11"/>
        <v>0</v>
      </c>
      <c r="I51" s="325">
        <f t="shared" si="11"/>
        <v>0</v>
      </c>
      <c r="J51" s="325">
        <f t="shared" si="11"/>
        <v>0</v>
      </c>
      <c r="K51" s="325">
        <f t="shared" si="11"/>
        <v>0</v>
      </c>
      <c r="L51" s="325">
        <f t="shared" si="11"/>
        <v>0</v>
      </c>
      <c r="M51" s="325">
        <f t="shared" si="11"/>
        <v>0</v>
      </c>
    </row>
    <row r="52" spans="1:14" s="21" customFormat="1" ht="12" thickTop="1" thickBot="1" x14ac:dyDescent="0.3">
      <c r="A52" s="134" t="s">
        <v>185</v>
      </c>
      <c r="B52" s="135">
        <v>2410</v>
      </c>
      <c r="C52" s="135">
        <v>270</v>
      </c>
      <c r="D52" s="351">
        <v>0</v>
      </c>
      <c r="E52" s="351">
        <v>0</v>
      </c>
      <c r="F52" s="351">
        <v>0</v>
      </c>
      <c r="G52" s="351">
        <v>0</v>
      </c>
      <c r="H52" s="351">
        <v>0</v>
      </c>
      <c r="I52" s="352">
        <f>SUM(J52:K52)</f>
        <v>0</v>
      </c>
      <c r="J52" s="351">
        <v>0</v>
      </c>
      <c r="K52" s="351">
        <v>0</v>
      </c>
      <c r="L52" s="351">
        <v>0</v>
      </c>
      <c r="M52" s="350">
        <f>I52</f>
        <v>0</v>
      </c>
    </row>
    <row r="53" spans="1:14" s="21" customFormat="1" ht="12" thickTop="1" thickBot="1" x14ac:dyDescent="0.3">
      <c r="A53" s="134" t="s">
        <v>186</v>
      </c>
      <c r="B53" s="135">
        <v>2420</v>
      </c>
      <c r="C53" s="135">
        <v>280</v>
      </c>
      <c r="D53" s="353">
        <v>0</v>
      </c>
      <c r="E53" s="353">
        <v>0</v>
      </c>
      <c r="F53" s="353">
        <v>0</v>
      </c>
      <c r="G53" s="353">
        <v>0</v>
      </c>
      <c r="H53" s="353">
        <v>0</v>
      </c>
      <c r="I53" s="352">
        <f>SUM(J53:K53)</f>
        <v>0</v>
      </c>
      <c r="J53" s="353">
        <v>0</v>
      </c>
      <c r="K53" s="353">
        <v>0</v>
      </c>
      <c r="L53" s="353">
        <v>0</v>
      </c>
      <c r="M53" s="350">
        <f>I53</f>
        <v>0</v>
      </c>
    </row>
    <row r="54" spans="1:14" s="21" customFormat="1" ht="11.4" thickTop="1" thickBot="1" x14ac:dyDescent="0.25">
      <c r="A54" s="133" t="s">
        <v>187</v>
      </c>
      <c r="B54" s="64">
        <v>2600</v>
      </c>
      <c r="C54" s="64">
        <v>290</v>
      </c>
      <c r="D54" s="325">
        <f>SUM(D55:D57)</f>
        <v>0</v>
      </c>
      <c r="E54" s="325">
        <f t="shared" ref="E54:M54" si="12">SUM(E55:E57)</f>
        <v>0</v>
      </c>
      <c r="F54" s="325">
        <f t="shared" si="12"/>
        <v>0</v>
      </c>
      <c r="G54" s="325">
        <f t="shared" si="12"/>
        <v>0</v>
      </c>
      <c r="H54" s="325">
        <f t="shared" si="12"/>
        <v>0</v>
      </c>
      <c r="I54" s="325">
        <f t="shared" si="12"/>
        <v>0</v>
      </c>
      <c r="J54" s="325">
        <f t="shared" si="12"/>
        <v>0</v>
      </c>
      <c r="K54" s="325">
        <f t="shared" si="12"/>
        <v>0</v>
      </c>
      <c r="L54" s="325">
        <f t="shared" si="12"/>
        <v>0</v>
      </c>
      <c r="M54" s="325">
        <f t="shared" si="12"/>
        <v>0</v>
      </c>
    </row>
    <row r="55" spans="1:14" s="21" customFormat="1" ht="12" thickTop="1" thickBot="1" x14ac:dyDescent="0.3">
      <c r="A55" s="137" t="s">
        <v>188</v>
      </c>
      <c r="B55" s="135">
        <v>2610</v>
      </c>
      <c r="C55" s="135">
        <v>300</v>
      </c>
      <c r="D55" s="351">
        <v>0</v>
      </c>
      <c r="E55" s="351">
        <v>0</v>
      </c>
      <c r="F55" s="351">
        <v>0</v>
      </c>
      <c r="G55" s="351">
        <v>0</v>
      </c>
      <c r="H55" s="351">
        <v>0</v>
      </c>
      <c r="I55" s="352">
        <f>SUM(J55:K55)</f>
        <v>0</v>
      </c>
      <c r="J55" s="351">
        <v>0</v>
      </c>
      <c r="K55" s="351">
        <v>0</v>
      </c>
      <c r="L55" s="351">
        <v>0</v>
      </c>
      <c r="M55" s="350">
        <f>I55</f>
        <v>0</v>
      </c>
    </row>
    <row r="56" spans="1:14" s="21" customFormat="1" ht="12" thickTop="1" thickBot="1" x14ac:dyDescent="0.3">
      <c r="A56" s="137" t="s">
        <v>189</v>
      </c>
      <c r="B56" s="135">
        <v>2620</v>
      </c>
      <c r="C56" s="135">
        <v>310</v>
      </c>
      <c r="D56" s="351">
        <v>0</v>
      </c>
      <c r="E56" s="351">
        <v>0</v>
      </c>
      <c r="F56" s="351">
        <v>0</v>
      </c>
      <c r="G56" s="351">
        <v>0</v>
      </c>
      <c r="H56" s="351">
        <v>0</v>
      </c>
      <c r="I56" s="352">
        <f>SUM(J56:K56)</f>
        <v>0</v>
      </c>
      <c r="J56" s="351">
        <v>0</v>
      </c>
      <c r="K56" s="351">
        <v>0</v>
      </c>
      <c r="L56" s="351">
        <v>0</v>
      </c>
      <c r="M56" s="350">
        <f>I56</f>
        <v>0</v>
      </c>
    </row>
    <row r="57" spans="1:14" s="21" customFormat="1" ht="12" thickTop="1" thickBot="1" x14ac:dyDescent="0.3">
      <c r="A57" s="134" t="s">
        <v>190</v>
      </c>
      <c r="B57" s="135">
        <v>2630</v>
      </c>
      <c r="C57" s="135">
        <v>320</v>
      </c>
      <c r="D57" s="351">
        <v>0</v>
      </c>
      <c r="E57" s="351">
        <v>0</v>
      </c>
      <c r="F57" s="351">
        <v>0</v>
      </c>
      <c r="G57" s="351">
        <v>0</v>
      </c>
      <c r="H57" s="351">
        <v>0</v>
      </c>
      <c r="I57" s="352">
        <f>SUM(J57:K57)</f>
        <v>0</v>
      </c>
      <c r="J57" s="351">
        <v>0</v>
      </c>
      <c r="K57" s="351">
        <v>0</v>
      </c>
      <c r="L57" s="351">
        <v>0</v>
      </c>
      <c r="M57" s="350">
        <f>I57</f>
        <v>0</v>
      </c>
    </row>
    <row r="58" spans="1:14" s="21" customFormat="1" ht="11.4" thickTop="1" thickBot="1" x14ac:dyDescent="0.25">
      <c r="A58" s="138" t="s">
        <v>191</v>
      </c>
      <c r="B58" s="64">
        <v>2700</v>
      </c>
      <c r="C58" s="64">
        <v>330</v>
      </c>
      <c r="D58" s="325">
        <f>SUM(D59:D61)</f>
        <v>0</v>
      </c>
      <c r="E58" s="325">
        <f t="shared" ref="E58:M58" si="13">SUM(E59:E61)</f>
        <v>0</v>
      </c>
      <c r="F58" s="325">
        <f t="shared" si="13"/>
        <v>0</v>
      </c>
      <c r="G58" s="325">
        <f t="shared" si="13"/>
        <v>0</v>
      </c>
      <c r="H58" s="325">
        <f t="shared" si="13"/>
        <v>0</v>
      </c>
      <c r="I58" s="325">
        <f t="shared" si="13"/>
        <v>0</v>
      </c>
      <c r="J58" s="325">
        <f t="shared" si="13"/>
        <v>0</v>
      </c>
      <c r="K58" s="325">
        <f t="shared" si="13"/>
        <v>0</v>
      </c>
      <c r="L58" s="325">
        <f t="shared" si="13"/>
        <v>0</v>
      </c>
      <c r="M58" s="325">
        <f t="shared" si="13"/>
        <v>0</v>
      </c>
    </row>
    <row r="59" spans="1:14" s="21" customFormat="1" ht="12" thickTop="1" thickBot="1" x14ac:dyDescent="0.3">
      <c r="A59" s="137" t="s">
        <v>192</v>
      </c>
      <c r="B59" s="135">
        <v>2710</v>
      </c>
      <c r="C59" s="135">
        <v>340</v>
      </c>
      <c r="D59" s="351">
        <v>0</v>
      </c>
      <c r="E59" s="351">
        <v>0</v>
      </c>
      <c r="F59" s="351">
        <v>0</v>
      </c>
      <c r="G59" s="351">
        <v>0</v>
      </c>
      <c r="H59" s="351">
        <v>0</v>
      </c>
      <c r="I59" s="352">
        <f>SUM(J59:K59)</f>
        <v>0</v>
      </c>
      <c r="J59" s="351">
        <v>0</v>
      </c>
      <c r="K59" s="351">
        <v>0</v>
      </c>
      <c r="L59" s="351">
        <v>0</v>
      </c>
      <c r="M59" s="350">
        <f>I59</f>
        <v>0</v>
      </c>
      <c r="N59" s="354"/>
    </row>
    <row r="60" spans="1:14" s="21" customFormat="1" ht="12" thickTop="1" thickBot="1" x14ac:dyDescent="0.3">
      <c r="A60" s="137" t="s">
        <v>193</v>
      </c>
      <c r="B60" s="135">
        <v>2720</v>
      </c>
      <c r="C60" s="135">
        <v>350</v>
      </c>
      <c r="D60" s="351">
        <v>0</v>
      </c>
      <c r="E60" s="351">
        <v>0</v>
      </c>
      <c r="F60" s="351">
        <v>0</v>
      </c>
      <c r="G60" s="351">
        <v>0</v>
      </c>
      <c r="H60" s="351">
        <v>0</v>
      </c>
      <c r="I60" s="352">
        <f>SUM(J60:K60)</f>
        <v>0</v>
      </c>
      <c r="J60" s="351">
        <v>0</v>
      </c>
      <c r="K60" s="351">
        <v>0</v>
      </c>
      <c r="L60" s="351">
        <v>0</v>
      </c>
      <c r="M60" s="350">
        <f>I60</f>
        <v>0</v>
      </c>
    </row>
    <row r="61" spans="1:14" s="21" customFormat="1" ht="12" thickTop="1" thickBot="1" x14ac:dyDescent="0.3">
      <c r="A61" s="137" t="s">
        <v>194</v>
      </c>
      <c r="B61" s="135">
        <v>2730</v>
      </c>
      <c r="C61" s="135">
        <v>360</v>
      </c>
      <c r="D61" s="351">
        <v>0</v>
      </c>
      <c r="E61" s="351">
        <v>0</v>
      </c>
      <c r="F61" s="351">
        <v>0</v>
      </c>
      <c r="G61" s="351">
        <v>0</v>
      </c>
      <c r="H61" s="351">
        <v>0</v>
      </c>
      <c r="I61" s="352">
        <f>SUM(J61:K61)</f>
        <v>0</v>
      </c>
      <c r="J61" s="351">
        <v>0</v>
      </c>
      <c r="K61" s="351">
        <v>0</v>
      </c>
      <c r="L61" s="351">
        <v>0</v>
      </c>
      <c r="M61" s="350">
        <f>I61</f>
        <v>0</v>
      </c>
      <c r="N61" s="114"/>
    </row>
    <row r="62" spans="1:14" s="21" customFormat="1" ht="11.4" thickTop="1" thickBot="1" x14ac:dyDescent="0.25">
      <c r="A62" s="138" t="s">
        <v>195</v>
      </c>
      <c r="B62" s="64">
        <v>2800</v>
      </c>
      <c r="C62" s="64">
        <v>370</v>
      </c>
      <c r="D62" s="351">
        <v>0</v>
      </c>
      <c r="E62" s="351">
        <v>0</v>
      </c>
      <c r="F62" s="351">
        <v>0</v>
      </c>
      <c r="G62" s="351">
        <v>0</v>
      </c>
      <c r="H62" s="351">
        <v>0</v>
      </c>
      <c r="I62" s="325">
        <f>SUM(J62:K62)</f>
        <v>0</v>
      </c>
      <c r="J62" s="348">
        <v>0</v>
      </c>
      <c r="K62" s="348">
        <v>0</v>
      </c>
      <c r="L62" s="348">
        <v>0</v>
      </c>
      <c r="M62" s="325">
        <f>I62</f>
        <v>0</v>
      </c>
    </row>
    <row r="63" spans="1:14" s="21" customFormat="1" ht="12.6" thickTop="1" thickBot="1" x14ac:dyDescent="0.25">
      <c r="A63" s="68" t="s">
        <v>280</v>
      </c>
      <c r="B63" s="68">
        <v>3000</v>
      </c>
      <c r="C63" s="68">
        <v>380</v>
      </c>
      <c r="D63" s="350">
        <f>D64+D78</f>
        <v>0</v>
      </c>
      <c r="E63" s="350">
        <f t="shared" ref="E63:M63" si="14">E64+E78</f>
        <v>0</v>
      </c>
      <c r="F63" s="350">
        <f t="shared" si="14"/>
        <v>0</v>
      </c>
      <c r="G63" s="350">
        <f t="shared" si="14"/>
        <v>0</v>
      </c>
      <c r="H63" s="350">
        <f t="shared" si="14"/>
        <v>0</v>
      </c>
      <c r="I63" s="350">
        <f t="shared" si="14"/>
        <v>0</v>
      </c>
      <c r="J63" s="350">
        <f t="shared" si="14"/>
        <v>0</v>
      </c>
      <c r="K63" s="350">
        <f t="shared" si="14"/>
        <v>0</v>
      </c>
      <c r="L63" s="350">
        <f t="shared" si="14"/>
        <v>0</v>
      </c>
      <c r="M63" s="350">
        <f t="shared" si="14"/>
        <v>0</v>
      </c>
    </row>
    <row r="64" spans="1:14" s="21" customFormat="1" ht="11.25" customHeight="1" thickTop="1" thickBot="1" x14ac:dyDescent="0.25">
      <c r="A64" s="133" t="s">
        <v>281</v>
      </c>
      <c r="B64" s="64">
        <v>3100</v>
      </c>
      <c r="C64" s="64">
        <v>390</v>
      </c>
      <c r="D64" s="350">
        <f>D65+D66+D69+D72+D76+D77</f>
        <v>0</v>
      </c>
      <c r="E64" s="350">
        <f t="shared" ref="E64:M64" si="15">E65+E66+E69+E72+E76+E77</f>
        <v>0</v>
      </c>
      <c r="F64" s="350">
        <f t="shared" si="15"/>
        <v>0</v>
      </c>
      <c r="G64" s="350">
        <f t="shared" si="15"/>
        <v>0</v>
      </c>
      <c r="H64" s="350">
        <f t="shared" si="15"/>
        <v>0</v>
      </c>
      <c r="I64" s="350">
        <f t="shared" si="15"/>
        <v>0</v>
      </c>
      <c r="J64" s="350">
        <f t="shared" si="15"/>
        <v>0</v>
      </c>
      <c r="K64" s="350">
        <f t="shared" si="15"/>
        <v>0</v>
      </c>
      <c r="L64" s="350">
        <f t="shared" si="15"/>
        <v>0</v>
      </c>
      <c r="M64" s="350">
        <f t="shared" si="15"/>
        <v>0</v>
      </c>
    </row>
    <row r="65" spans="1:13" s="21" customFormat="1" ht="11.4" thickTop="1" thickBot="1" x14ac:dyDescent="0.25">
      <c r="A65" s="137" t="s">
        <v>198</v>
      </c>
      <c r="B65" s="135">
        <v>3110</v>
      </c>
      <c r="C65" s="135">
        <v>400</v>
      </c>
      <c r="D65" s="351">
        <v>0</v>
      </c>
      <c r="E65" s="351">
        <v>0</v>
      </c>
      <c r="F65" s="351">
        <v>0</v>
      </c>
      <c r="G65" s="351">
        <v>0</v>
      </c>
      <c r="H65" s="351">
        <v>0</v>
      </c>
      <c r="I65" s="325">
        <f>SUM(J65:K65)</f>
        <v>0</v>
      </c>
      <c r="J65" s="351">
        <v>0</v>
      </c>
      <c r="K65" s="351">
        <v>0</v>
      </c>
      <c r="L65" s="351">
        <v>0</v>
      </c>
      <c r="M65" s="325">
        <f>I65</f>
        <v>0</v>
      </c>
    </row>
    <row r="66" spans="1:13" s="21" customFormat="1" ht="11.4" thickTop="1" thickBot="1" x14ac:dyDescent="0.25">
      <c r="A66" s="134" t="s">
        <v>199</v>
      </c>
      <c r="B66" s="135">
        <v>3120</v>
      </c>
      <c r="C66" s="135">
        <v>410</v>
      </c>
      <c r="D66" s="350">
        <f>SUM(D67:D68)</f>
        <v>0</v>
      </c>
      <c r="E66" s="350">
        <f t="shared" ref="E66:M66" si="16">SUM(E67:E68)</f>
        <v>0</v>
      </c>
      <c r="F66" s="350">
        <f t="shared" si="16"/>
        <v>0</v>
      </c>
      <c r="G66" s="350">
        <f t="shared" si="16"/>
        <v>0</v>
      </c>
      <c r="H66" s="350">
        <f t="shared" si="16"/>
        <v>0</v>
      </c>
      <c r="I66" s="350">
        <f t="shared" si="16"/>
        <v>0</v>
      </c>
      <c r="J66" s="350">
        <f t="shared" si="16"/>
        <v>0</v>
      </c>
      <c r="K66" s="350">
        <f t="shared" si="16"/>
        <v>0</v>
      </c>
      <c r="L66" s="350">
        <f t="shared" si="16"/>
        <v>0</v>
      </c>
      <c r="M66" s="350">
        <f t="shared" si="16"/>
        <v>0</v>
      </c>
    </row>
    <row r="67" spans="1:13" s="21" customFormat="1" ht="11.4" thickTop="1" thickBot="1" x14ac:dyDescent="0.25">
      <c r="A67" s="136" t="s">
        <v>282</v>
      </c>
      <c r="B67" s="125">
        <v>3121</v>
      </c>
      <c r="C67" s="125">
        <v>420</v>
      </c>
      <c r="D67" s="351">
        <v>0</v>
      </c>
      <c r="E67" s="351">
        <v>0</v>
      </c>
      <c r="F67" s="351">
        <v>0</v>
      </c>
      <c r="G67" s="351">
        <v>0</v>
      </c>
      <c r="H67" s="351">
        <v>0</v>
      </c>
      <c r="I67" s="325">
        <f>SUM(J67:K67)</f>
        <v>0</v>
      </c>
      <c r="J67" s="351">
        <v>0</v>
      </c>
      <c r="K67" s="351">
        <v>0</v>
      </c>
      <c r="L67" s="351">
        <v>0</v>
      </c>
      <c r="M67" s="325">
        <f>I67</f>
        <v>0</v>
      </c>
    </row>
    <row r="68" spans="1:13" s="21" customFormat="1" ht="11.4" thickTop="1" thickBot="1" x14ac:dyDescent="0.25">
      <c r="A68" s="136" t="s">
        <v>283</v>
      </c>
      <c r="B68" s="125">
        <v>3122</v>
      </c>
      <c r="C68" s="125">
        <v>430</v>
      </c>
      <c r="D68" s="351">
        <v>0</v>
      </c>
      <c r="E68" s="351">
        <v>0</v>
      </c>
      <c r="F68" s="351">
        <v>0</v>
      </c>
      <c r="G68" s="351">
        <v>0</v>
      </c>
      <c r="H68" s="351">
        <v>0</v>
      </c>
      <c r="I68" s="325">
        <f>SUM(J68:K68)</f>
        <v>0</v>
      </c>
      <c r="J68" s="351">
        <v>0</v>
      </c>
      <c r="K68" s="351">
        <v>0</v>
      </c>
      <c r="L68" s="351">
        <v>0</v>
      </c>
      <c r="M68" s="325">
        <f>I68</f>
        <v>0</v>
      </c>
    </row>
    <row r="69" spans="1:13" s="21" customFormat="1" ht="11.4" thickTop="1" thickBot="1" x14ac:dyDescent="0.25">
      <c r="A69" s="134" t="s">
        <v>202</v>
      </c>
      <c r="B69" s="135">
        <v>3130</v>
      </c>
      <c r="C69" s="135">
        <v>440</v>
      </c>
      <c r="D69" s="350">
        <f>SUM(D70:D71)</f>
        <v>0</v>
      </c>
      <c r="E69" s="350">
        <f t="shared" ref="E69:M69" si="17">SUM(E70:E71)</f>
        <v>0</v>
      </c>
      <c r="F69" s="350">
        <f t="shared" si="17"/>
        <v>0</v>
      </c>
      <c r="G69" s="350">
        <f t="shared" si="17"/>
        <v>0</v>
      </c>
      <c r="H69" s="350">
        <f t="shared" si="17"/>
        <v>0</v>
      </c>
      <c r="I69" s="350">
        <f t="shared" si="17"/>
        <v>0</v>
      </c>
      <c r="J69" s="350">
        <f t="shared" si="17"/>
        <v>0</v>
      </c>
      <c r="K69" s="350">
        <f t="shared" si="17"/>
        <v>0</v>
      </c>
      <c r="L69" s="350">
        <f t="shared" si="17"/>
        <v>0</v>
      </c>
      <c r="M69" s="350">
        <f t="shared" si="17"/>
        <v>0</v>
      </c>
    </row>
    <row r="70" spans="1:13" s="21" customFormat="1" ht="11.4" thickTop="1" thickBot="1" x14ac:dyDescent="0.25">
      <c r="A70" s="136" t="s">
        <v>203</v>
      </c>
      <c r="B70" s="125">
        <v>3131</v>
      </c>
      <c r="C70" s="125">
        <v>450</v>
      </c>
      <c r="D70" s="351">
        <v>0</v>
      </c>
      <c r="E70" s="351">
        <v>0</v>
      </c>
      <c r="F70" s="351">
        <v>0</v>
      </c>
      <c r="G70" s="351">
        <v>0</v>
      </c>
      <c r="H70" s="351">
        <v>0</v>
      </c>
      <c r="I70" s="325">
        <f>SUM(J70:K70)</f>
        <v>0</v>
      </c>
      <c r="J70" s="351">
        <v>0</v>
      </c>
      <c r="K70" s="351">
        <v>0</v>
      </c>
      <c r="L70" s="351">
        <v>0</v>
      </c>
      <c r="M70" s="325">
        <f>I70</f>
        <v>0</v>
      </c>
    </row>
    <row r="71" spans="1:13" s="21" customFormat="1" ht="11.4" thickTop="1" thickBot="1" x14ac:dyDescent="0.25">
      <c r="A71" s="136" t="s">
        <v>204</v>
      </c>
      <c r="B71" s="125">
        <v>3132</v>
      </c>
      <c r="C71" s="125">
        <v>460</v>
      </c>
      <c r="D71" s="351">
        <v>0</v>
      </c>
      <c r="E71" s="351">
        <v>0</v>
      </c>
      <c r="F71" s="351">
        <v>0</v>
      </c>
      <c r="G71" s="351">
        <v>0</v>
      </c>
      <c r="H71" s="351">
        <v>0</v>
      </c>
      <c r="I71" s="325">
        <f>SUM(J71:K71)</f>
        <v>0</v>
      </c>
      <c r="J71" s="351">
        <v>0</v>
      </c>
      <c r="K71" s="351">
        <v>0</v>
      </c>
      <c r="L71" s="351">
        <v>0</v>
      </c>
      <c r="M71" s="325">
        <f>I71</f>
        <v>0</v>
      </c>
    </row>
    <row r="72" spans="1:13" s="21" customFormat="1" ht="11.4" thickTop="1" thickBot="1" x14ac:dyDescent="0.25">
      <c r="A72" s="134" t="s">
        <v>205</v>
      </c>
      <c r="B72" s="135">
        <v>3140</v>
      </c>
      <c r="C72" s="135">
        <v>470</v>
      </c>
      <c r="D72" s="350">
        <f>SUM(D73:D75)</f>
        <v>0</v>
      </c>
      <c r="E72" s="350">
        <f t="shared" ref="E72:M72" si="18">SUM(E73:E75)</f>
        <v>0</v>
      </c>
      <c r="F72" s="350">
        <f t="shared" si="18"/>
        <v>0</v>
      </c>
      <c r="G72" s="350">
        <f t="shared" si="18"/>
        <v>0</v>
      </c>
      <c r="H72" s="350">
        <f t="shared" si="18"/>
        <v>0</v>
      </c>
      <c r="I72" s="350">
        <f t="shared" si="18"/>
        <v>0</v>
      </c>
      <c r="J72" s="350">
        <f t="shared" si="18"/>
        <v>0</v>
      </c>
      <c r="K72" s="350">
        <f t="shared" si="18"/>
        <v>0</v>
      </c>
      <c r="L72" s="350">
        <f t="shared" si="18"/>
        <v>0</v>
      </c>
      <c r="M72" s="350">
        <f t="shared" si="18"/>
        <v>0</v>
      </c>
    </row>
    <row r="73" spans="1:13" s="21" customFormat="1" ht="12.6" thickTop="1" thickBot="1" x14ac:dyDescent="0.25">
      <c r="A73" s="219" t="s">
        <v>206</v>
      </c>
      <c r="B73" s="125">
        <v>3141</v>
      </c>
      <c r="C73" s="125">
        <v>480</v>
      </c>
      <c r="D73" s="351">
        <v>0</v>
      </c>
      <c r="E73" s="351">
        <v>0</v>
      </c>
      <c r="F73" s="351">
        <v>0</v>
      </c>
      <c r="G73" s="351">
        <v>0</v>
      </c>
      <c r="H73" s="351">
        <v>0</v>
      </c>
      <c r="I73" s="325">
        <f>SUM(J73:K73)</f>
        <v>0</v>
      </c>
      <c r="J73" s="351">
        <v>0</v>
      </c>
      <c r="K73" s="351">
        <v>0</v>
      </c>
      <c r="L73" s="351">
        <v>0</v>
      </c>
      <c r="M73" s="325">
        <f>I73</f>
        <v>0</v>
      </c>
    </row>
    <row r="74" spans="1:13" s="21" customFormat="1" ht="12.6" thickTop="1" thickBot="1" x14ac:dyDescent="0.25">
      <c r="A74" s="219" t="s">
        <v>284</v>
      </c>
      <c r="B74" s="125">
        <v>3142</v>
      </c>
      <c r="C74" s="125">
        <v>490</v>
      </c>
      <c r="D74" s="351">
        <v>0</v>
      </c>
      <c r="E74" s="351">
        <v>0</v>
      </c>
      <c r="F74" s="351">
        <v>0</v>
      </c>
      <c r="G74" s="351">
        <v>0</v>
      </c>
      <c r="H74" s="351">
        <v>0</v>
      </c>
      <c r="I74" s="325">
        <f>SUM(J74:K74)</f>
        <v>0</v>
      </c>
      <c r="J74" s="351">
        <v>0</v>
      </c>
      <c r="K74" s="351">
        <v>0</v>
      </c>
      <c r="L74" s="351">
        <v>0</v>
      </c>
      <c r="M74" s="325">
        <f>I74</f>
        <v>0</v>
      </c>
    </row>
    <row r="75" spans="1:13" s="21" customFormat="1" ht="12.6" thickTop="1" thickBot="1" x14ac:dyDescent="0.25">
      <c r="A75" s="219" t="s">
        <v>208</v>
      </c>
      <c r="B75" s="125">
        <v>3143</v>
      </c>
      <c r="C75" s="125">
        <v>500</v>
      </c>
      <c r="D75" s="351">
        <v>0</v>
      </c>
      <c r="E75" s="351">
        <v>0</v>
      </c>
      <c r="F75" s="351">
        <v>0</v>
      </c>
      <c r="G75" s="351">
        <v>0</v>
      </c>
      <c r="H75" s="351">
        <v>0</v>
      </c>
      <c r="I75" s="325">
        <f>SUM(J75:K75)</f>
        <v>0</v>
      </c>
      <c r="J75" s="351">
        <v>0</v>
      </c>
      <c r="K75" s="351">
        <v>0</v>
      </c>
      <c r="L75" s="351">
        <v>0</v>
      </c>
      <c r="M75" s="325">
        <f>I75</f>
        <v>0</v>
      </c>
    </row>
    <row r="76" spans="1:13" s="21" customFormat="1" ht="11.4" thickTop="1" thickBot="1" x14ac:dyDescent="0.25">
      <c r="A76" s="134" t="s">
        <v>209</v>
      </c>
      <c r="B76" s="135">
        <v>3150</v>
      </c>
      <c r="C76" s="135">
        <v>510</v>
      </c>
      <c r="D76" s="351">
        <v>0</v>
      </c>
      <c r="E76" s="351">
        <v>0</v>
      </c>
      <c r="F76" s="351">
        <v>0</v>
      </c>
      <c r="G76" s="351">
        <v>0</v>
      </c>
      <c r="H76" s="351">
        <v>0</v>
      </c>
      <c r="I76" s="325">
        <f>SUM(J76:K76)</f>
        <v>0</v>
      </c>
      <c r="J76" s="351">
        <v>0</v>
      </c>
      <c r="K76" s="351">
        <v>0</v>
      </c>
      <c r="L76" s="351">
        <v>0</v>
      </c>
      <c r="M76" s="325">
        <f>I76</f>
        <v>0</v>
      </c>
    </row>
    <row r="77" spans="1:13" s="21" customFormat="1" ht="11.4" thickTop="1" thickBot="1" x14ac:dyDescent="0.25">
      <c r="A77" s="134" t="s">
        <v>210</v>
      </c>
      <c r="B77" s="135">
        <v>3160</v>
      </c>
      <c r="C77" s="135">
        <v>520</v>
      </c>
      <c r="D77" s="351">
        <v>0</v>
      </c>
      <c r="E77" s="351">
        <v>0</v>
      </c>
      <c r="F77" s="351">
        <v>0</v>
      </c>
      <c r="G77" s="351">
        <v>0</v>
      </c>
      <c r="H77" s="351">
        <v>0</v>
      </c>
      <c r="I77" s="325">
        <f>SUM(J77:K77)</f>
        <v>0</v>
      </c>
      <c r="J77" s="351">
        <v>0</v>
      </c>
      <c r="K77" s="351">
        <v>0</v>
      </c>
      <c r="L77" s="351">
        <v>0</v>
      </c>
      <c r="M77" s="325">
        <f>I77</f>
        <v>0</v>
      </c>
    </row>
    <row r="78" spans="1:13" s="21" customFormat="1" ht="12" customHeight="1" thickTop="1" thickBot="1" x14ac:dyDescent="0.25">
      <c r="A78" s="133" t="s">
        <v>211</v>
      </c>
      <c r="B78" s="64">
        <v>3200</v>
      </c>
      <c r="C78" s="64">
        <v>530</v>
      </c>
      <c r="D78" s="350">
        <f>SUM(D79:D82)</f>
        <v>0</v>
      </c>
      <c r="E78" s="350">
        <f t="shared" ref="E78:M78" si="19">SUM(E79:E82)</f>
        <v>0</v>
      </c>
      <c r="F78" s="350">
        <f t="shared" si="19"/>
        <v>0</v>
      </c>
      <c r="G78" s="350">
        <f t="shared" si="19"/>
        <v>0</v>
      </c>
      <c r="H78" s="350">
        <f t="shared" si="19"/>
        <v>0</v>
      </c>
      <c r="I78" s="350">
        <f t="shared" si="19"/>
        <v>0</v>
      </c>
      <c r="J78" s="350">
        <f t="shared" si="19"/>
        <v>0</v>
      </c>
      <c r="K78" s="350">
        <f t="shared" si="19"/>
        <v>0</v>
      </c>
      <c r="L78" s="350">
        <f t="shared" si="19"/>
        <v>0</v>
      </c>
      <c r="M78" s="350">
        <f t="shared" si="19"/>
        <v>0</v>
      </c>
    </row>
    <row r="79" spans="1:13" s="21" customFormat="1" ht="11.4" thickTop="1" thickBot="1" x14ac:dyDescent="0.25">
      <c r="A79" s="137" t="s">
        <v>285</v>
      </c>
      <c r="B79" s="135">
        <v>3210</v>
      </c>
      <c r="C79" s="135">
        <v>540</v>
      </c>
      <c r="D79" s="351">
        <v>0</v>
      </c>
      <c r="E79" s="351">
        <v>0</v>
      </c>
      <c r="F79" s="351">
        <v>0</v>
      </c>
      <c r="G79" s="351">
        <v>0</v>
      </c>
      <c r="H79" s="351">
        <v>0</v>
      </c>
      <c r="I79" s="325">
        <f>SUM(J79:K79)</f>
        <v>0</v>
      </c>
      <c r="J79" s="351">
        <v>0</v>
      </c>
      <c r="K79" s="351">
        <v>0</v>
      </c>
      <c r="L79" s="351">
        <v>0</v>
      </c>
      <c r="M79" s="325">
        <f>I79</f>
        <v>0</v>
      </c>
    </row>
    <row r="80" spans="1:13" s="21" customFormat="1" ht="11.4" thickTop="1" thickBot="1" x14ac:dyDescent="0.25">
      <c r="A80" s="137" t="s">
        <v>213</v>
      </c>
      <c r="B80" s="135">
        <v>3220</v>
      </c>
      <c r="C80" s="135">
        <v>550</v>
      </c>
      <c r="D80" s="351">
        <v>0</v>
      </c>
      <c r="E80" s="351">
        <v>0</v>
      </c>
      <c r="F80" s="351">
        <v>0</v>
      </c>
      <c r="G80" s="351">
        <v>0</v>
      </c>
      <c r="H80" s="351">
        <v>0</v>
      </c>
      <c r="I80" s="325">
        <f>SUM(J80:K80)</f>
        <v>0</v>
      </c>
      <c r="J80" s="351">
        <v>0</v>
      </c>
      <c r="K80" s="351">
        <v>0</v>
      </c>
      <c r="L80" s="351">
        <v>0</v>
      </c>
      <c r="M80" s="325">
        <f>I80</f>
        <v>0</v>
      </c>
    </row>
    <row r="81" spans="1:13" s="21" customFormat="1" ht="12.75" customHeight="1" thickTop="1" thickBot="1" x14ac:dyDescent="0.25">
      <c r="A81" s="134" t="s">
        <v>214</v>
      </c>
      <c r="B81" s="135">
        <v>3230</v>
      </c>
      <c r="C81" s="135">
        <v>560</v>
      </c>
      <c r="D81" s="351">
        <v>0</v>
      </c>
      <c r="E81" s="351">
        <v>0</v>
      </c>
      <c r="F81" s="351">
        <v>0</v>
      </c>
      <c r="G81" s="351">
        <v>0</v>
      </c>
      <c r="H81" s="351">
        <v>0</v>
      </c>
      <c r="I81" s="325">
        <f>SUM(J81:K81)</f>
        <v>0</v>
      </c>
      <c r="J81" s="351">
        <v>0</v>
      </c>
      <c r="K81" s="351">
        <v>0</v>
      </c>
      <c r="L81" s="351">
        <v>0</v>
      </c>
      <c r="M81" s="325">
        <f>I81</f>
        <v>0</v>
      </c>
    </row>
    <row r="82" spans="1:13" s="21" customFormat="1" ht="11.4" thickTop="1" thickBot="1" x14ac:dyDescent="0.25">
      <c r="A82" s="134" t="s">
        <v>215</v>
      </c>
      <c r="B82" s="135">
        <v>3240</v>
      </c>
      <c r="C82" s="135">
        <v>570</v>
      </c>
      <c r="D82" s="351">
        <v>0</v>
      </c>
      <c r="E82" s="351">
        <v>0</v>
      </c>
      <c r="F82" s="351">
        <v>0</v>
      </c>
      <c r="G82" s="351">
        <v>0</v>
      </c>
      <c r="H82" s="351">
        <v>0</v>
      </c>
      <c r="I82" s="325">
        <f>SUM(J82:K82)</f>
        <v>0</v>
      </c>
      <c r="J82" s="351">
        <v>0</v>
      </c>
      <c r="K82" s="351">
        <v>0</v>
      </c>
      <c r="L82" s="351">
        <v>0</v>
      </c>
      <c r="M82" s="325">
        <f>I82</f>
        <v>0</v>
      </c>
    </row>
    <row r="83" spans="1:13" ht="6" hidden="1" customHeight="1" x14ac:dyDescent="0.25"/>
    <row r="84" spans="1:13" ht="14.25" customHeight="1" thickTop="1" x14ac:dyDescent="0.25">
      <c r="A84" s="330" t="s">
        <v>286</v>
      </c>
      <c r="B84" s="331"/>
      <c r="C84" s="331"/>
      <c r="D84" s="331"/>
    </row>
    <row r="85" spans="1:13" x14ac:dyDescent="0.25">
      <c r="A85" s="9" t="str">
        <f>[1]ЗАПОЛНИТЬ!F30</f>
        <v xml:space="preserve">Керівник </v>
      </c>
      <c r="C85" s="9"/>
      <c r="D85" s="9"/>
      <c r="E85" s="9"/>
      <c r="F85" s="9"/>
      <c r="G85" s="230"/>
      <c r="H85" s="230"/>
      <c r="J85" s="87" t="str">
        <f>[1]ЗАПОЛНИТЬ!F26</f>
        <v>Л.О.Темченко</v>
      </c>
      <c r="K85" s="87"/>
      <c r="L85" s="87"/>
    </row>
    <row r="86" spans="1:13" x14ac:dyDescent="0.25">
      <c r="A86" s="9"/>
      <c r="C86" s="9"/>
      <c r="D86" s="9"/>
      <c r="E86" s="9"/>
      <c r="F86" s="9"/>
      <c r="G86" s="231" t="s">
        <v>115</v>
      </c>
      <c r="H86" s="231"/>
      <c r="J86" s="189" t="s">
        <v>116</v>
      </c>
      <c r="K86" s="189"/>
    </row>
    <row r="87" spans="1:13" x14ac:dyDescent="0.25">
      <c r="A87" s="9" t="str">
        <f>[1]ЗАПОЛНИТЬ!F31</f>
        <v>Головний бухгалтер</v>
      </c>
      <c r="C87" s="9"/>
      <c r="D87" s="9"/>
      <c r="E87" s="9"/>
      <c r="F87" s="9"/>
      <c r="G87" s="230"/>
      <c r="H87" s="230"/>
      <c r="J87" s="87" t="str">
        <f>[1]ЗАПОЛНИТЬ!F28</f>
        <v>А.М.Трусевич</v>
      </c>
      <c r="K87" s="87"/>
      <c r="L87" s="87"/>
    </row>
    <row r="88" spans="1:13" x14ac:dyDescent="0.25">
      <c r="A88" s="1" t="str">
        <f>[1]ЗАПОЛНИТЬ!C19</f>
        <v>"11" квітня 2016 року</v>
      </c>
      <c r="C88" s="9"/>
      <c r="D88" s="9"/>
      <c r="E88" s="9"/>
      <c r="F88" s="9"/>
      <c r="G88" s="231" t="s">
        <v>115</v>
      </c>
      <c r="H88" s="231"/>
      <c r="J88" s="189" t="s">
        <v>116</v>
      </c>
      <c r="K88" s="189"/>
      <c r="L88" s="355"/>
    </row>
    <row r="89" spans="1:13" x14ac:dyDescent="0.25">
      <c r="A89" s="21" t="s">
        <v>287</v>
      </c>
    </row>
  </sheetData>
  <mergeCells count="43">
    <mergeCell ref="G87:H87"/>
    <mergeCell ref="J87:L87"/>
    <mergeCell ref="G88:H88"/>
    <mergeCell ref="J88:K88"/>
    <mergeCell ref="K22:K24"/>
    <mergeCell ref="A84:D84"/>
    <mergeCell ref="G85:H85"/>
    <mergeCell ref="J85:L85"/>
    <mergeCell ref="G86:H86"/>
    <mergeCell ref="J86:K86"/>
    <mergeCell ref="E20:F20"/>
    <mergeCell ref="G20:G24"/>
    <mergeCell ref="H20:H24"/>
    <mergeCell ref="I20:K20"/>
    <mergeCell ref="L20:L24"/>
    <mergeCell ref="E21:E24"/>
    <mergeCell ref="F21:F24"/>
    <mergeCell ref="I21:I24"/>
    <mergeCell ref="J21:K21"/>
    <mergeCell ref="J22:J24"/>
    <mergeCell ref="A15:D15"/>
    <mergeCell ref="F15:M15"/>
    <mergeCell ref="A18:L18"/>
    <mergeCell ref="A19:A24"/>
    <mergeCell ref="B19:B24"/>
    <mergeCell ref="C19:C24"/>
    <mergeCell ref="D19:G19"/>
    <mergeCell ref="H19:L19"/>
    <mergeCell ref="M19:M24"/>
    <mergeCell ref="D20:D24"/>
    <mergeCell ref="B11:J11"/>
    <mergeCell ref="A12:D12"/>
    <mergeCell ref="F12:L12"/>
    <mergeCell ref="A13:D13"/>
    <mergeCell ref="F13:M13"/>
    <mergeCell ref="A14:D14"/>
    <mergeCell ref="F14:M14"/>
    <mergeCell ref="J1:M3"/>
    <mergeCell ref="A4:M4"/>
    <mergeCell ref="A5:G5"/>
    <mergeCell ref="A6:M6"/>
    <mergeCell ref="B9:J9"/>
    <mergeCell ref="B10:J10"/>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XFD1048576"/>
    </sheetView>
  </sheetViews>
  <sheetFormatPr defaultColWidth="9.109375" defaultRowHeight="13.8" x14ac:dyDescent="0.25"/>
  <cols>
    <col min="1" max="1" width="61.6640625" style="1" customWidth="1"/>
    <col min="2" max="2" width="4.6640625" style="1" customWidth="1"/>
    <col min="3" max="3" width="3.88671875" style="1" customWidth="1"/>
    <col min="4" max="4" width="7.5546875" style="1" customWidth="1"/>
    <col min="5" max="5" width="9.109375" style="1"/>
    <col min="6" max="6" width="8.109375" style="1" customWidth="1"/>
    <col min="7" max="7" width="7.44140625" style="1" customWidth="1"/>
    <col min="8" max="8" width="8.88671875" style="1" customWidth="1"/>
    <col min="9" max="9" width="8.5546875" style="1" customWidth="1"/>
    <col min="10" max="10" width="8.109375" style="1" customWidth="1"/>
    <col min="11" max="11" width="9.44140625" style="1" customWidth="1"/>
    <col min="12" max="12" width="6.6640625" style="1" customWidth="1"/>
    <col min="13" max="13" width="11.44140625" style="1" customWidth="1"/>
    <col min="14" max="256" width="9.109375" style="1"/>
    <col min="257" max="257" width="61.6640625" style="1" customWidth="1"/>
    <col min="258" max="258" width="4.6640625" style="1" customWidth="1"/>
    <col min="259" max="259" width="3.88671875" style="1" customWidth="1"/>
    <col min="260" max="260" width="7.5546875" style="1" customWidth="1"/>
    <col min="261" max="261" width="9.109375" style="1"/>
    <col min="262" max="262" width="8.109375" style="1" customWidth="1"/>
    <col min="263" max="263" width="7.44140625" style="1" customWidth="1"/>
    <col min="264" max="264" width="8.88671875" style="1" customWidth="1"/>
    <col min="265" max="265" width="8.5546875" style="1" customWidth="1"/>
    <col min="266" max="266" width="8.109375" style="1" customWidth="1"/>
    <col min="267" max="267" width="9.44140625" style="1" customWidth="1"/>
    <col min="268" max="268" width="6.6640625" style="1" customWidth="1"/>
    <col min="269" max="269" width="11.44140625" style="1" customWidth="1"/>
    <col min="270" max="512" width="9.109375" style="1"/>
    <col min="513" max="513" width="61.6640625" style="1" customWidth="1"/>
    <col min="514" max="514" width="4.6640625" style="1" customWidth="1"/>
    <col min="515" max="515" width="3.88671875" style="1" customWidth="1"/>
    <col min="516" max="516" width="7.5546875" style="1" customWidth="1"/>
    <col min="517" max="517" width="9.109375" style="1"/>
    <col min="518" max="518" width="8.109375" style="1" customWidth="1"/>
    <col min="519" max="519" width="7.44140625" style="1" customWidth="1"/>
    <col min="520" max="520" width="8.88671875" style="1" customWidth="1"/>
    <col min="521" max="521" width="8.5546875" style="1" customWidth="1"/>
    <col min="522" max="522" width="8.109375" style="1" customWidth="1"/>
    <col min="523" max="523" width="9.44140625" style="1" customWidth="1"/>
    <col min="524" max="524" width="6.6640625" style="1" customWidth="1"/>
    <col min="525" max="525" width="11.44140625" style="1" customWidth="1"/>
    <col min="526" max="768" width="9.109375" style="1"/>
    <col min="769" max="769" width="61.6640625" style="1" customWidth="1"/>
    <col min="770" max="770" width="4.6640625" style="1" customWidth="1"/>
    <col min="771" max="771" width="3.88671875" style="1" customWidth="1"/>
    <col min="772" max="772" width="7.5546875" style="1" customWidth="1"/>
    <col min="773" max="773" width="9.109375" style="1"/>
    <col min="774" max="774" width="8.109375" style="1" customWidth="1"/>
    <col min="775" max="775" width="7.44140625" style="1" customWidth="1"/>
    <col min="776" max="776" width="8.88671875" style="1" customWidth="1"/>
    <col min="777" max="777" width="8.5546875" style="1" customWidth="1"/>
    <col min="778" max="778" width="8.109375" style="1" customWidth="1"/>
    <col min="779" max="779" width="9.44140625" style="1" customWidth="1"/>
    <col min="780" max="780" width="6.6640625" style="1" customWidth="1"/>
    <col min="781" max="781" width="11.44140625" style="1" customWidth="1"/>
    <col min="782" max="1024" width="9.109375" style="1"/>
    <col min="1025" max="1025" width="61.6640625" style="1" customWidth="1"/>
    <col min="1026" max="1026" width="4.6640625" style="1" customWidth="1"/>
    <col min="1027" max="1027" width="3.88671875" style="1" customWidth="1"/>
    <col min="1028" max="1028" width="7.5546875" style="1" customWidth="1"/>
    <col min="1029" max="1029" width="9.109375" style="1"/>
    <col min="1030" max="1030" width="8.109375" style="1" customWidth="1"/>
    <col min="1031" max="1031" width="7.44140625" style="1" customWidth="1"/>
    <col min="1032" max="1032" width="8.88671875" style="1" customWidth="1"/>
    <col min="1033" max="1033" width="8.5546875" style="1" customWidth="1"/>
    <col min="1034" max="1034" width="8.109375" style="1" customWidth="1"/>
    <col min="1035" max="1035" width="9.44140625" style="1" customWidth="1"/>
    <col min="1036" max="1036" width="6.6640625" style="1" customWidth="1"/>
    <col min="1037" max="1037" width="11.44140625" style="1" customWidth="1"/>
    <col min="1038" max="1280" width="9.109375" style="1"/>
    <col min="1281" max="1281" width="61.6640625" style="1" customWidth="1"/>
    <col min="1282" max="1282" width="4.6640625" style="1" customWidth="1"/>
    <col min="1283" max="1283" width="3.88671875" style="1" customWidth="1"/>
    <col min="1284" max="1284" width="7.5546875" style="1" customWidth="1"/>
    <col min="1285" max="1285" width="9.109375" style="1"/>
    <col min="1286" max="1286" width="8.109375" style="1" customWidth="1"/>
    <col min="1287" max="1287" width="7.44140625" style="1" customWidth="1"/>
    <col min="1288" max="1288" width="8.88671875" style="1" customWidth="1"/>
    <col min="1289" max="1289" width="8.5546875" style="1" customWidth="1"/>
    <col min="1290" max="1290" width="8.109375" style="1" customWidth="1"/>
    <col min="1291" max="1291" width="9.44140625" style="1" customWidth="1"/>
    <col min="1292" max="1292" width="6.6640625" style="1" customWidth="1"/>
    <col min="1293" max="1293" width="11.44140625" style="1" customWidth="1"/>
    <col min="1294" max="1536" width="9.109375" style="1"/>
    <col min="1537" max="1537" width="61.6640625" style="1" customWidth="1"/>
    <col min="1538" max="1538" width="4.6640625" style="1" customWidth="1"/>
    <col min="1539" max="1539" width="3.88671875" style="1" customWidth="1"/>
    <col min="1540" max="1540" width="7.5546875" style="1" customWidth="1"/>
    <col min="1541" max="1541" width="9.109375" style="1"/>
    <col min="1542" max="1542" width="8.109375" style="1" customWidth="1"/>
    <col min="1543" max="1543" width="7.44140625" style="1" customWidth="1"/>
    <col min="1544" max="1544" width="8.88671875" style="1" customWidth="1"/>
    <col min="1545" max="1545" width="8.5546875" style="1" customWidth="1"/>
    <col min="1546" max="1546" width="8.109375" style="1" customWidth="1"/>
    <col min="1547" max="1547" width="9.44140625" style="1" customWidth="1"/>
    <col min="1548" max="1548" width="6.6640625" style="1" customWidth="1"/>
    <col min="1549" max="1549" width="11.44140625" style="1" customWidth="1"/>
    <col min="1550" max="1792" width="9.109375" style="1"/>
    <col min="1793" max="1793" width="61.6640625" style="1" customWidth="1"/>
    <col min="1794" max="1794" width="4.6640625" style="1" customWidth="1"/>
    <col min="1795" max="1795" width="3.88671875" style="1" customWidth="1"/>
    <col min="1796" max="1796" width="7.5546875" style="1" customWidth="1"/>
    <col min="1797" max="1797" width="9.109375" style="1"/>
    <col min="1798" max="1798" width="8.109375" style="1" customWidth="1"/>
    <col min="1799" max="1799" width="7.44140625" style="1" customWidth="1"/>
    <col min="1800" max="1800" width="8.88671875" style="1" customWidth="1"/>
    <col min="1801" max="1801" width="8.5546875" style="1" customWidth="1"/>
    <col min="1802" max="1802" width="8.109375" style="1" customWidth="1"/>
    <col min="1803" max="1803" width="9.44140625" style="1" customWidth="1"/>
    <col min="1804" max="1804" width="6.6640625" style="1" customWidth="1"/>
    <col min="1805" max="1805" width="11.44140625" style="1" customWidth="1"/>
    <col min="1806" max="2048" width="9.109375" style="1"/>
    <col min="2049" max="2049" width="61.6640625" style="1" customWidth="1"/>
    <col min="2050" max="2050" width="4.6640625" style="1" customWidth="1"/>
    <col min="2051" max="2051" width="3.88671875" style="1" customWidth="1"/>
    <col min="2052" max="2052" width="7.5546875" style="1" customWidth="1"/>
    <col min="2053" max="2053" width="9.109375" style="1"/>
    <col min="2054" max="2054" width="8.109375" style="1" customWidth="1"/>
    <col min="2055" max="2055" width="7.44140625" style="1" customWidth="1"/>
    <col min="2056" max="2056" width="8.88671875" style="1" customWidth="1"/>
    <col min="2057" max="2057" width="8.5546875" style="1" customWidth="1"/>
    <col min="2058" max="2058" width="8.109375" style="1" customWidth="1"/>
    <col min="2059" max="2059" width="9.44140625" style="1" customWidth="1"/>
    <col min="2060" max="2060" width="6.6640625" style="1" customWidth="1"/>
    <col min="2061" max="2061" width="11.44140625" style="1" customWidth="1"/>
    <col min="2062" max="2304" width="9.109375" style="1"/>
    <col min="2305" max="2305" width="61.6640625" style="1" customWidth="1"/>
    <col min="2306" max="2306" width="4.6640625" style="1" customWidth="1"/>
    <col min="2307" max="2307" width="3.88671875" style="1" customWidth="1"/>
    <col min="2308" max="2308" width="7.5546875" style="1" customWidth="1"/>
    <col min="2309" max="2309" width="9.109375" style="1"/>
    <col min="2310" max="2310" width="8.109375" style="1" customWidth="1"/>
    <col min="2311" max="2311" width="7.44140625" style="1" customWidth="1"/>
    <col min="2312" max="2312" width="8.88671875" style="1" customWidth="1"/>
    <col min="2313" max="2313" width="8.5546875" style="1" customWidth="1"/>
    <col min="2314" max="2314" width="8.109375" style="1" customWidth="1"/>
    <col min="2315" max="2315" width="9.44140625" style="1" customWidth="1"/>
    <col min="2316" max="2316" width="6.6640625" style="1" customWidth="1"/>
    <col min="2317" max="2317" width="11.44140625" style="1" customWidth="1"/>
    <col min="2318" max="2560" width="9.109375" style="1"/>
    <col min="2561" max="2561" width="61.6640625" style="1" customWidth="1"/>
    <col min="2562" max="2562" width="4.6640625" style="1" customWidth="1"/>
    <col min="2563" max="2563" width="3.88671875" style="1" customWidth="1"/>
    <col min="2564" max="2564" width="7.5546875" style="1" customWidth="1"/>
    <col min="2565" max="2565" width="9.109375" style="1"/>
    <col min="2566" max="2566" width="8.109375" style="1" customWidth="1"/>
    <col min="2567" max="2567" width="7.44140625" style="1" customWidth="1"/>
    <col min="2568" max="2568" width="8.88671875" style="1" customWidth="1"/>
    <col min="2569" max="2569" width="8.5546875" style="1" customWidth="1"/>
    <col min="2570" max="2570" width="8.109375" style="1" customWidth="1"/>
    <col min="2571" max="2571" width="9.44140625" style="1" customWidth="1"/>
    <col min="2572" max="2572" width="6.6640625" style="1" customWidth="1"/>
    <col min="2573" max="2573" width="11.44140625" style="1" customWidth="1"/>
    <col min="2574" max="2816" width="9.109375" style="1"/>
    <col min="2817" max="2817" width="61.6640625" style="1" customWidth="1"/>
    <col min="2818" max="2818" width="4.6640625" style="1" customWidth="1"/>
    <col min="2819" max="2819" width="3.88671875" style="1" customWidth="1"/>
    <col min="2820" max="2820" width="7.5546875" style="1" customWidth="1"/>
    <col min="2821" max="2821" width="9.109375" style="1"/>
    <col min="2822" max="2822" width="8.109375" style="1" customWidth="1"/>
    <col min="2823" max="2823" width="7.44140625" style="1" customWidth="1"/>
    <col min="2824" max="2824" width="8.88671875" style="1" customWidth="1"/>
    <col min="2825" max="2825" width="8.5546875" style="1" customWidth="1"/>
    <col min="2826" max="2826" width="8.109375" style="1" customWidth="1"/>
    <col min="2827" max="2827" width="9.44140625" style="1" customWidth="1"/>
    <col min="2828" max="2828" width="6.6640625" style="1" customWidth="1"/>
    <col min="2829" max="2829" width="11.44140625" style="1" customWidth="1"/>
    <col min="2830" max="3072" width="9.109375" style="1"/>
    <col min="3073" max="3073" width="61.6640625" style="1" customWidth="1"/>
    <col min="3074" max="3074" width="4.6640625" style="1" customWidth="1"/>
    <col min="3075" max="3075" width="3.88671875" style="1" customWidth="1"/>
    <col min="3076" max="3076" width="7.5546875" style="1" customWidth="1"/>
    <col min="3077" max="3077" width="9.109375" style="1"/>
    <col min="3078" max="3078" width="8.109375" style="1" customWidth="1"/>
    <col min="3079" max="3079" width="7.44140625" style="1" customWidth="1"/>
    <col min="3080" max="3080" width="8.88671875" style="1" customWidth="1"/>
    <col min="3081" max="3081" width="8.5546875" style="1" customWidth="1"/>
    <col min="3082" max="3082" width="8.109375" style="1" customWidth="1"/>
    <col min="3083" max="3083" width="9.44140625" style="1" customWidth="1"/>
    <col min="3084" max="3084" width="6.6640625" style="1" customWidth="1"/>
    <col min="3085" max="3085" width="11.44140625" style="1" customWidth="1"/>
    <col min="3086" max="3328" width="9.109375" style="1"/>
    <col min="3329" max="3329" width="61.6640625" style="1" customWidth="1"/>
    <col min="3330" max="3330" width="4.6640625" style="1" customWidth="1"/>
    <col min="3331" max="3331" width="3.88671875" style="1" customWidth="1"/>
    <col min="3332" max="3332" width="7.5546875" style="1" customWidth="1"/>
    <col min="3333" max="3333" width="9.109375" style="1"/>
    <col min="3334" max="3334" width="8.109375" style="1" customWidth="1"/>
    <col min="3335" max="3335" width="7.44140625" style="1" customWidth="1"/>
    <col min="3336" max="3336" width="8.88671875" style="1" customWidth="1"/>
    <col min="3337" max="3337" width="8.5546875" style="1" customWidth="1"/>
    <col min="3338" max="3338" width="8.109375" style="1" customWidth="1"/>
    <col min="3339" max="3339" width="9.44140625" style="1" customWidth="1"/>
    <col min="3340" max="3340" width="6.6640625" style="1" customWidth="1"/>
    <col min="3341" max="3341" width="11.44140625" style="1" customWidth="1"/>
    <col min="3342" max="3584" width="9.109375" style="1"/>
    <col min="3585" max="3585" width="61.6640625" style="1" customWidth="1"/>
    <col min="3586" max="3586" width="4.6640625" style="1" customWidth="1"/>
    <col min="3587" max="3587" width="3.88671875" style="1" customWidth="1"/>
    <col min="3588" max="3588" width="7.5546875" style="1" customWidth="1"/>
    <col min="3589" max="3589" width="9.109375" style="1"/>
    <col min="3590" max="3590" width="8.109375" style="1" customWidth="1"/>
    <col min="3591" max="3591" width="7.44140625" style="1" customWidth="1"/>
    <col min="3592" max="3592" width="8.88671875" style="1" customWidth="1"/>
    <col min="3593" max="3593" width="8.5546875" style="1" customWidth="1"/>
    <col min="3594" max="3594" width="8.109375" style="1" customWidth="1"/>
    <col min="3595" max="3595" width="9.44140625" style="1" customWidth="1"/>
    <col min="3596" max="3596" width="6.6640625" style="1" customWidth="1"/>
    <col min="3597" max="3597" width="11.44140625" style="1" customWidth="1"/>
    <col min="3598" max="3840" width="9.109375" style="1"/>
    <col min="3841" max="3841" width="61.6640625" style="1" customWidth="1"/>
    <col min="3842" max="3842" width="4.6640625" style="1" customWidth="1"/>
    <col min="3843" max="3843" width="3.88671875" style="1" customWidth="1"/>
    <col min="3844" max="3844" width="7.5546875" style="1" customWidth="1"/>
    <col min="3845" max="3845" width="9.109375" style="1"/>
    <col min="3846" max="3846" width="8.109375" style="1" customWidth="1"/>
    <col min="3847" max="3847" width="7.44140625" style="1" customWidth="1"/>
    <col min="3848" max="3848" width="8.88671875" style="1" customWidth="1"/>
    <col min="3849" max="3849" width="8.5546875" style="1" customWidth="1"/>
    <col min="3850" max="3850" width="8.109375" style="1" customWidth="1"/>
    <col min="3851" max="3851" width="9.44140625" style="1" customWidth="1"/>
    <col min="3852" max="3852" width="6.6640625" style="1" customWidth="1"/>
    <col min="3853" max="3853" width="11.44140625" style="1" customWidth="1"/>
    <col min="3854" max="4096" width="9.109375" style="1"/>
    <col min="4097" max="4097" width="61.6640625" style="1" customWidth="1"/>
    <col min="4098" max="4098" width="4.6640625" style="1" customWidth="1"/>
    <col min="4099" max="4099" width="3.88671875" style="1" customWidth="1"/>
    <col min="4100" max="4100" width="7.5546875" style="1" customWidth="1"/>
    <col min="4101" max="4101" width="9.109375" style="1"/>
    <col min="4102" max="4102" width="8.109375" style="1" customWidth="1"/>
    <col min="4103" max="4103" width="7.44140625" style="1" customWidth="1"/>
    <col min="4104" max="4104" width="8.88671875" style="1" customWidth="1"/>
    <col min="4105" max="4105" width="8.5546875" style="1" customWidth="1"/>
    <col min="4106" max="4106" width="8.109375" style="1" customWidth="1"/>
    <col min="4107" max="4107" width="9.44140625" style="1" customWidth="1"/>
    <col min="4108" max="4108" width="6.6640625" style="1" customWidth="1"/>
    <col min="4109" max="4109" width="11.44140625" style="1" customWidth="1"/>
    <col min="4110" max="4352" width="9.109375" style="1"/>
    <col min="4353" max="4353" width="61.6640625" style="1" customWidth="1"/>
    <col min="4354" max="4354" width="4.6640625" style="1" customWidth="1"/>
    <col min="4355" max="4355" width="3.88671875" style="1" customWidth="1"/>
    <col min="4356" max="4356" width="7.5546875" style="1" customWidth="1"/>
    <col min="4357" max="4357" width="9.109375" style="1"/>
    <col min="4358" max="4358" width="8.109375" style="1" customWidth="1"/>
    <col min="4359" max="4359" width="7.44140625" style="1" customWidth="1"/>
    <col min="4360" max="4360" width="8.88671875" style="1" customWidth="1"/>
    <col min="4361" max="4361" width="8.5546875" style="1" customWidth="1"/>
    <col min="4362" max="4362" width="8.109375" style="1" customWidth="1"/>
    <col min="4363" max="4363" width="9.44140625" style="1" customWidth="1"/>
    <col min="4364" max="4364" width="6.6640625" style="1" customWidth="1"/>
    <col min="4365" max="4365" width="11.44140625" style="1" customWidth="1"/>
    <col min="4366" max="4608" width="9.109375" style="1"/>
    <col min="4609" max="4609" width="61.6640625" style="1" customWidth="1"/>
    <col min="4610" max="4610" width="4.6640625" style="1" customWidth="1"/>
    <col min="4611" max="4611" width="3.88671875" style="1" customWidth="1"/>
    <col min="4612" max="4612" width="7.5546875" style="1" customWidth="1"/>
    <col min="4613" max="4613" width="9.109375" style="1"/>
    <col min="4614" max="4614" width="8.109375" style="1" customWidth="1"/>
    <col min="4615" max="4615" width="7.44140625" style="1" customWidth="1"/>
    <col min="4616" max="4616" width="8.88671875" style="1" customWidth="1"/>
    <col min="4617" max="4617" width="8.5546875" style="1" customWidth="1"/>
    <col min="4618" max="4618" width="8.109375" style="1" customWidth="1"/>
    <col min="4619" max="4619" width="9.44140625" style="1" customWidth="1"/>
    <col min="4620" max="4620" width="6.6640625" style="1" customWidth="1"/>
    <col min="4621" max="4621" width="11.44140625" style="1" customWidth="1"/>
    <col min="4622" max="4864" width="9.109375" style="1"/>
    <col min="4865" max="4865" width="61.6640625" style="1" customWidth="1"/>
    <col min="4866" max="4866" width="4.6640625" style="1" customWidth="1"/>
    <col min="4867" max="4867" width="3.88671875" style="1" customWidth="1"/>
    <col min="4868" max="4868" width="7.5546875" style="1" customWidth="1"/>
    <col min="4869" max="4869" width="9.109375" style="1"/>
    <col min="4870" max="4870" width="8.109375" style="1" customWidth="1"/>
    <col min="4871" max="4871" width="7.44140625" style="1" customWidth="1"/>
    <col min="4872" max="4872" width="8.88671875" style="1" customWidth="1"/>
    <col min="4873" max="4873" width="8.5546875" style="1" customWidth="1"/>
    <col min="4874" max="4874" width="8.109375" style="1" customWidth="1"/>
    <col min="4875" max="4875" width="9.44140625" style="1" customWidth="1"/>
    <col min="4876" max="4876" width="6.6640625" style="1" customWidth="1"/>
    <col min="4877" max="4877" width="11.44140625" style="1" customWidth="1"/>
    <col min="4878" max="5120" width="9.109375" style="1"/>
    <col min="5121" max="5121" width="61.6640625" style="1" customWidth="1"/>
    <col min="5122" max="5122" width="4.6640625" style="1" customWidth="1"/>
    <col min="5123" max="5123" width="3.88671875" style="1" customWidth="1"/>
    <col min="5124" max="5124" width="7.5546875" style="1" customWidth="1"/>
    <col min="5125" max="5125" width="9.109375" style="1"/>
    <col min="5126" max="5126" width="8.109375" style="1" customWidth="1"/>
    <col min="5127" max="5127" width="7.44140625" style="1" customWidth="1"/>
    <col min="5128" max="5128" width="8.88671875" style="1" customWidth="1"/>
    <col min="5129" max="5129" width="8.5546875" style="1" customWidth="1"/>
    <col min="5130" max="5130" width="8.109375" style="1" customWidth="1"/>
    <col min="5131" max="5131" width="9.44140625" style="1" customWidth="1"/>
    <col min="5132" max="5132" width="6.6640625" style="1" customWidth="1"/>
    <col min="5133" max="5133" width="11.44140625" style="1" customWidth="1"/>
    <col min="5134" max="5376" width="9.109375" style="1"/>
    <col min="5377" max="5377" width="61.6640625" style="1" customWidth="1"/>
    <col min="5378" max="5378" width="4.6640625" style="1" customWidth="1"/>
    <col min="5379" max="5379" width="3.88671875" style="1" customWidth="1"/>
    <col min="5380" max="5380" width="7.5546875" style="1" customWidth="1"/>
    <col min="5381" max="5381" width="9.109375" style="1"/>
    <col min="5382" max="5382" width="8.109375" style="1" customWidth="1"/>
    <col min="5383" max="5383" width="7.44140625" style="1" customWidth="1"/>
    <col min="5384" max="5384" width="8.88671875" style="1" customWidth="1"/>
    <col min="5385" max="5385" width="8.5546875" style="1" customWidth="1"/>
    <col min="5386" max="5386" width="8.109375" style="1" customWidth="1"/>
    <col min="5387" max="5387" width="9.44140625" style="1" customWidth="1"/>
    <col min="5388" max="5388" width="6.6640625" style="1" customWidth="1"/>
    <col min="5389" max="5389" width="11.44140625" style="1" customWidth="1"/>
    <col min="5390" max="5632" width="9.109375" style="1"/>
    <col min="5633" max="5633" width="61.6640625" style="1" customWidth="1"/>
    <col min="5634" max="5634" width="4.6640625" style="1" customWidth="1"/>
    <col min="5635" max="5635" width="3.88671875" style="1" customWidth="1"/>
    <col min="5636" max="5636" width="7.5546875" style="1" customWidth="1"/>
    <col min="5637" max="5637" width="9.109375" style="1"/>
    <col min="5638" max="5638" width="8.109375" style="1" customWidth="1"/>
    <col min="5639" max="5639" width="7.44140625" style="1" customWidth="1"/>
    <col min="5640" max="5640" width="8.88671875" style="1" customWidth="1"/>
    <col min="5641" max="5641" width="8.5546875" style="1" customWidth="1"/>
    <col min="5642" max="5642" width="8.109375" style="1" customWidth="1"/>
    <col min="5643" max="5643" width="9.44140625" style="1" customWidth="1"/>
    <col min="5644" max="5644" width="6.6640625" style="1" customWidth="1"/>
    <col min="5645" max="5645" width="11.44140625" style="1" customWidth="1"/>
    <col min="5646" max="5888" width="9.109375" style="1"/>
    <col min="5889" max="5889" width="61.6640625" style="1" customWidth="1"/>
    <col min="5890" max="5890" width="4.6640625" style="1" customWidth="1"/>
    <col min="5891" max="5891" width="3.88671875" style="1" customWidth="1"/>
    <col min="5892" max="5892" width="7.5546875" style="1" customWidth="1"/>
    <col min="5893" max="5893" width="9.109375" style="1"/>
    <col min="5894" max="5894" width="8.109375" style="1" customWidth="1"/>
    <col min="5895" max="5895" width="7.44140625" style="1" customWidth="1"/>
    <col min="5896" max="5896" width="8.88671875" style="1" customWidth="1"/>
    <col min="5897" max="5897" width="8.5546875" style="1" customWidth="1"/>
    <col min="5898" max="5898" width="8.109375" style="1" customWidth="1"/>
    <col min="5899" max="5899" width="9.44140625" style="1" customWidth="1"/>
    <col min="5900" max="5900" width="6.6640625" style="1" customWidth="1"/>
    <col min="5901" max="5901" width="11.44140625" style="1" customWidth="1"/>
    <col min="5902" max="6144" width="9.109375" style="1"/>
    <col min="6145" max="6145" width="61.6640625" style="1" customWidth="1"/>
    <col min="6146" max="6146" width="4.6640625" style="1" customWidth="1"/>
    <col min="6147" max="6147" width="3.88671875" style="1" customWidth="1"/>
    <col min="6148" max="6148" width="7.5546875" style="1" customWidth="1"/>
    <col min="6149" max="6149" width="9.109375" style="1"/>
    <col min="6150" max="6150" width="8.109375" style="1" customWidth="1"/>
    <col min="6151" max="6151" width="7.44140625" style="1" customWidth="1"/>
    <col min="6152" max="6152" width="8.88671875" style="1" customWidth="1"/>
    <col min="6153" max="6153" width="8.5546875" style="1" customWidth="1"/>
    <col min="6154" max="6154" width="8.109375" style="1" customWidth="1"/>
    <col min="6155" max="6155" width="9.44140625" style="1" customWidth="1"/>
    <col min="6156" max="6156" width="6.6640625" style="1" customWidth="1"/>
    <col min="6157" max="6157" width="11.44140625" style="1" customWidth="1"/>
    <col min="6158" max="6400" width="9.109375" style="1"/>
    <col min="6401" max="6401" width="61.6640625" style="1" customWidth="1"/>
    <col min="6402" max="6402" width="4.6640625" style="1" customWidth="1"/>
    <col min="6403" max="6403" width="3.88671875" style="1" customWidth="1"/>
    <col min="6404" max="6404" width="7.5546875" style="1" customWidth="1"/>
    <col min="6405" max="6405" width="9.109375" style="1"/>
    <col min="6406" max="6406" width="8.109375" style="1" customWidth="1"/>
    <col min="6407" max="6407" width="7.44140625" style="1" customWidth="1"/>
    <col min="6408" max="6408" width="8.88671875" style="1" customWidth="1"/>
    <col min="6409" max="6409" width="8.5546875" style="1" customWidth="1"/>
    <col min="6410" max="6410" width="8.109375" style="1" customWidth="1"/>
    <col min="6411" max="6411" width="9.44140625" style="1" customWidth="1"/>
    <col min="6412" max="6412" width="6.6640625" style="1" customWidth="1"/>
    <col min="6413" max="6413" width="11.44140625" style="1" customWidth="1"/>
    <col min="6414" max="6656" width="9.109375" style="1"/>
    <col min="6657" max="6657" width="61.6640625" style="1" customWidth="1"/>
    <col min="6658" max="6658" width="4.6640625" style="1" customWidth="1"/>
    <col min="6659" max="6659" width="3.88671875" style="1" customWidth="1"/>
    <col min="6660" max="6660" width="7.5546875" style="1" customWidth="1"/>
    <col min="6661" max="6661" width="9.109375" style="1"/>
    <col min="6662" max="6662" width="8.109375" style="1" customWidth="1"/>
    <col min="6663" max="6663" width="7.44140625" style="1" customWidth="1"/>
    <col min="6664" max="6664" width="8.88671875" style="1" customWidth="1"/>
    <col min="6665" max="6665" width="8.5546875" style="1" customWidth="1"/>
    <col min="6666" max="6666" width="8.109375" style="1" customWidth="1"/>
    <col min="6667" max="6667" width="9.44140625" style="1" customWidth="1"/>
    <col min="6668" max="6668" width="6.6640625" style="1" customWidth="1"/>
    <col min="6669" max="6669" width="11.44140625" style="1" customWidth="1"/>
    <col min="6670" max="6912" width="9.109375" style="1"/>
    <col min="6913" max="6913" width="61.6640625" style="1" customWidth="1"/>
    <col min="6914" max="6914" width="4.6640625" style="1" customWidth="1"/>
    <col min="6915" max="6915" width="3.88671875" style="1" customWidth="1"/>
    <col min="6916" max="6916" width="7.5546875" style="1" customWidth="1"/>
    <col min="6917" max="6917" width="9.109375" style="1"/>
    <col min="6918" max="6918" width="8.109375" style="1" customWidth="1"/>
    <col min="6919" max="6919" width="7.44140625" style="1" customWidth="1"/>
    <col min="6920" max="6920" width="8.88671875" style="1" customWidth="1"/>
    <col min="6921" max="6921" width="8.5546875" style="1" customWidth="1"/>
    <col min="6922" max="6922" width="8.109375" style="1" customWidth="1"/>
    <col min="6923" max="6923" width="9.44140625" style="1" customWidth="1"/>
    <col min="6924" max="6924" width="6.6640625" style="1" customWidth="1"/>
    <col min="6925" max="6925" width="11.44140625" style="1" customWidth="1"/>
    <col min="6926" max="7168" width="9.109375" style="1"/>
    <col min="7169" max="7169" width="61.6640625" style="1" customWidth="1"/>
    <col min="7170" max="7170" width="4.6640625" style="1" customWidth="1"/>
    <col min="7171" max="7171" width="3.88671875" style="1" customWidth="1"/>
    <col min="7172" max="7172" width="7.5546875" style="1" customWidth="1"/>
    <col min="7173" max="7173" width="9.109375" style="1"/>
    <col min="7174" max="7174" width="8.109375" style="1" customWidth="1"/>
    <col min="7175" max="7175" width="7.44140625" style="1" customWidth="1"/>
    <col min="7176" max="7176" width="8.88671875" style="1" customWidth="1"/>
    <col min="7177" max="7177" width="8.5546875" style="1" customWidth="1"/>
    <col min="7178" max="7178" width="8.109375" style="1" customWidth="1"/>
    <col min="7179" max="7179" width="9.44140625" style="1" customWidth="1"/>
    <col min="7180" max="7180" width="6.6640625" style="1" customWidth="1"/>
    <col min="7181" max="7181" width="11.44140625" style="1" customWidth="1"/>
    <col min="7182" max="7424" width="9.109375" style="1"/>
    <col min="7425" max="7425" width="61.6640625" style="1" customWidth="1"/>
    <col min="7426" max="7426" width="4.6640625" style="1" customWidth="1"/>
    <col min="7427" max="7427" width="3.88671875" style="1" customWidth="1"/>
    <col min="7428" max="7428" width="7.5546875" style="1" customWidth="1"/>
    <col min="7429" max="7429" width="9.109375" style="1"/>
    <col min="7430" max="7430" width="8.109375" style="1" customWidth="1"/>
    <col min="7431" max="7431" width="7.44140625" style="1" customWidth="1"/>
    <col min="7432" max="7432" width="8.88671875" style="1" customWidth="1"/>
    <col min="7433" max="7433" width="8.5546875" style="1" customWidth="1"/>
    <col min="7434" max="7434" width="8.109375" style="1" customWidth="1"/>
    <col min="7435" max="7435" width="9.44140625" style="1" customWidth="1"/>
    <col min="7436" max="7436" width="6.6640625" style="1" customWidth="1"/>
    <col min="7437" max="7437" width="11.44140625" style="1" customWidth="1"/>
    <col min="7438" max="7680" width="9.109375" style="1"/>
    <col min="7681" max="7681" width="61.6640625" style="1" customWidth="1"/>
    <col min="7682" max="7682" width="4.6640625" style="1" customWidth="1"/>
    <col min="7683" max="7683" width="3.88671875" style="1" customWidth="1"/>
    <col min="7684" max="7684" width="7.5546875" style="1" customWidth="1"/>
    <col min="7685" max="7685" width="9.109375" style="1"/>
    <col min="7686" max="7686" width="8.109375" style="1" customWidth="1"/>
    <col min="7687" max="7687" width="7.44140625" style="1" customWidth="1"/>
    <col min="7688" max="7688" width="8.88671875" style="1" customWidth="1"/>
    <col min="7689" max="7689" width="8.5546875" style="1" customWidth="1"/>
    <col min="7690" max="7690" width="8.109375" style="1" customWidth="1"/>
    <col min="7691" max="7691" width="9.44140625" style="1" customWidth="1"/>
    <col min="7692" max="7692" width="6.6640625" style="1" customWidth="1"/>
    <col min="7693" max="7693" width="11.44140625" style="1" customWidth="1"/>
    <col min="7694" max="7936" width="9.109375" style="1"/>
    <col min="7937" max="7937" width="61.6640625" style="1" customWidth="1"/>
    <col min="7938" max="7938" width="4.6640625" style="1" customWidth="1"/>
    <col min="7939" max="7939" width="3.88671875" style="1" customWidth="1"/>
    <col min="7940" max="7940" width="7.5546875" style="1" customWidth="1"/>
    <col min="7941" max="7941" width="9.109375" style="1"/>
    <col min="7942" max="7942" width="8.109375" style="1" customWidth="1"/>
    <col min="7943" max="7943" width="7.44140625" style="1" customWidth="1"/>
    <col min="7944" max="7944" width="8.88671875" style="1" customWidth="1"/>
    <col min="7945" max="7945" width="8.5546875" style="1" customWidth="1"/>
    <col min="7946" max="7946" width="8.109375" style="1" customWidth="1"/>
    <col min="7947" max="7947" width="9.44140625" style="1" customWidth="1"/>
    <col min="7948" max="7948" width="6.6640625" style="1" customWidth="1"/>
    <col min="7949" max="7949" width="11.44140625" style="1" customWidth="1"/>
    <col min="7950" max="8192" width="9.109375" style="1"/>
    <col min="8193" max="8193" width="61.6640625" style="1" customWidth="1"/>
    <col min="8194" max="8194" width="4.6640625" style="1" customWidth="1"/>
    <col min="8195" max="8195" width="3.88671875" style="1" customWidth="1"/>
    <col min="8196" max="8196" width="7.5546875" style="1" customWidth="1"/>
    <col min="8197" max="8197" width="9.109375" style="1"/>
    <col min="8198" max="8198" width="8.109375" style="1" customWidth="1"/>
    <col min="8199" max="8199" width="7.44140625" style="1" customWidth="1"/>
    <col min="8200" max="8200" width="8.88671875" style="1" customWidth="1"/>
    <col min="8201" max="8201" width="8.5546875" style="1" customWidth="1"/>
    <col min="8202" max="8202" width="8.109375" style="1" customWidth="1"/>
    <col min="8203" max="8203" width="9.44140625" style="1" customWidth="1"/>
    <col min="8204" max="8204" width="6.6640625" style="1" customWidth="1"/>
    <col min="8205" max="8205" width="11.44140625" style="1" customWidth="1"/>
    <col min="8206" max="8448" width="9.109375" style="1"/>
    <col min="8449" max="8449" width="61.6640625" style="1" customWidth="1"/>
    <col min="8450" max="8450" width="4.6640625" style="1" customWidth="1"/>
    <col min="8451" max="8451" width="3.88671875" style="1" customWidth="1"/>
    <col min="8452" max="8452" width="7.5546875" style="1" customWidth="1"/>
    <col min="8453" max="8453" width="9.109375" style="1"/>
    <col min="8454" max="8454" width="8.109375" style="1" customWidth="1"/>
    <col min="8455" max="8455" width="7.44140625" style="1" customWidth="1"/>
    <col min="8456" max="8456" width="8.88671875" style="1" customWidth="1"/>
    <col min="8457" max="8457" width="8.5546875" style="1" customWidth="1"/>
    <col min="8458" max="8458" width="8.109375" style="1" customWidth="1"/>
    <col min="8459" max="8459" width="9.44140625" style="1" customWidth="1"/>
    <col min="8460" max="8460" width="6.6640625" style="1" customWidth="1"/>
    <col min="8461" max="8461" width="11.44140625" style="1" customWidth="1"/>
    <col min="8462" max="8704" width="9.109375" style="1"/>
    <col min="8705" max="8705" width="61.6640625" style="1" customWidth="1"/>
    <col min="8706" max="8706" width="4.6640625" style="1" customWidth="1"/>
    <col min="8707" max="8707" width="3.88671875" style="1" customWidth="1"/>
    <col min="8708" max="8708" width="7.5546875" style="1" customWidth="1"/>
    <col min="8709" max="8709" width="9.109375" style="1"/>
    <col min="8710" max="8710" width="8.109375" style="1" customWidth="1"/>
    <col min="8711" max="8711" width="7.44140625" style="1" customWidth="1"/>
    <col min="8712" max="8712" width="8.88671875" style="1" customWidth="1"/>
    <col min="8713" max="8713" width="8.5546875" style="1" customWidth="1"/>
    <col min="8714" max="8714" width="8.109375" style="1" customWidth="1"/>
    <col min="8715" max="8715" width="9.44140625" style="1" customWidth="1"/>
    <col min="8716" max="8716" width="6.6640625" style="1" customWidth="1"/>
    <col min="8717" max="8717" width="11.44140625" style="1" customWidth="1"/>
    <col min="8718" max="8960" width="9.109375" style="1"/>
    <col min="8961" max="8961" width="61.6640625" style="1" customWidth="1"/>
    <col min="8962" max="8962" width="4.6640625" style="1" customWidth="1"/>
    <col min="8963" max="8963" width="3.88671875" style="1" customWidth="1"/>
    <col min="8964" max="8964" width="7.5546875" style="1" customWidth="1"/>
    <col min="8965" max="8965" width="9.109375" style="1"/>
    <col min="8966" max="8966" width="8.109375" style="1" customWidth="1"/>
    <col min="8967" max="8967" width="7.44140625" style="1" customWidth="1"/>
    <col min="8968" max="8968" width="8.88671875" style="1" customWidth="1"/>
    <col min="8969" max="8969" width="8.5546875" style="1" customWidth="1"/>
    <col min="8970" max="8970" width="8.109375" style="1" customWidth="1"/>
    <col min="8971" max="8971" width="9.44140625" style="1" customWidth="1"/>
    <col min="8972" max="8972" width="6.6640625" style="1" customWidth="1"/>
    <col min="8973" max="8973" width="11.44140625" style="1" customWidth="1"/>
    <col min="8974" max="9216" width="9.109375" style="1"/>
    <col min="9217" max="9217" width="61.6640625" style="1" customWidth="1"/>
    <col min="9218" max="9218" width="4.6640625" style="1" customWidth="1"/>
    <col min="9219" max="9219" width="3.88671875" style="1" customWidth="1"/>
    <col min="9220" max="9220" width="7.5546875" style="1" customWidth="1"/>
    <col min="9221" max="9221" width="9.109375" style="1"/>
    <col min="9222" max="9222" width="8.109375" style="1" customWidth="1"/>
    <col min="9223" max="9223" width="7.44140625" style="1" customWidth="1"/>
    <col min="9224" max="9224" width="8.88671875" style="1" customWidth="1"/>
    <col min="9225" max="9225" width="8.5546875" style="1" customWidth="1"/>
    <col min="9226" max="9226" width="8.109375" style="1" customWidth="1"/>
    <col min="9227" max="9227" width="9.44140625" style="1" customWidth="1"/>
    <col min="9228" max="9228" width="6.6640625" style="1" customWidth="1"/>
    <col min="9229" max="9229" width="11.44140625" style="1" customWidth="1"/>
    <col min="9230" max="9472" width="9.109375" style="1"/>
    <col min="9473" max="9473" width="61.6640625" style="1" customWidth="1"/>
    <col min="9474" max="9474" width="4.6640625" style="1" customWidth="1"/>
    <col min="9475" max="9475" width="3.88671875" style="1" customWidth="1"/>
    <col min="9476" max="9476" width="7.5546875" style="1" customWidth="1"/>
    <col min="9477" max="9477" width="9.109375" style="1"/>
    <col min="9478" max="9478" width="8.109375" style="1" customWidth="1"/>
    <col min="9479" max="9479" width="7.44140625" style="1" customWidth="1"/>
    <col min="9480" max="9480" width="8.88671875" style="1" customWidth="1"/>
    <col min="9481" max="9481" width="8.5546875" style="1" customWidth="1"/>
    <col min="9482" max="9482" width="8.109375" style="1" customWidth="1"/>
    <col min="9483" max="9483" width="9.44140625" style="1" customWidth="1"/>
    <col min="9484" max="9484" width="6.6640625" style="1" customWidth="1"/>
    <col min="9485" max="9485" width="11.44140625" style="1" customWidth="1"/>
    <col min="9486" max="9728" width="9.109375" style="1"/>
    <col min="9729" max="9729" width="61.6640625" style="1" customWidth="1"/>
    <col min="9730" max="9730" width="4.6640625" style="1" customWidth="1"/>
    <col min="9731" max="9731" width="3.88671875" style="1" customWidth="1"/>
    <col min="9732" max="9732" width="7.5546875" style="1" customWidth="1"/>
    <col min="9733" max="9733" width="9.109375" style="1"/>
    <col min="9734" max="9734" width="8.109375" style="1" customWidth="1"/>
    <col min="9735" max="9735" width="7.44140625" style="1" customWidth="1"/>
    <col min="9736" max="9736" width="8.88671875" style="1" customWidth="1"/>
    <col min="9737" max="9737" width="8.5546875" style="1" customWidth="1"/>
    <col min="9738" max="9738" width="8.109375" style="1" customWidth="1"/>
    <col min="9739" max="9739" width="9.44140625" style="1" customWidth="1"/>
    <col min="9740" max="9740" width="6.6640625" style="1" customWidth="1"/>
    <col min="9741" max="9741" width="11.44140625" style="1" customWidth="1"/>
    <col min="9742" max="9984" width="9.109375" style="1"/>
    <col min="9985" max="9985" width="61.6640625" style="1" customWidth="1"/>
    <col min="9986" max="9986" width="4.6640625" style="1" customWidth="1"/>
    <col min="9987" max="9987" width="3.88671875" style="1" customWidth="1"/>
    <col min="9988" max="9988" width="7.5546875" style="1" customWidth="1"/>
    <col min="9989" max="9989" width="9.109375" style="1"/>
    <col min="9990" max="9990" width="8.109375" style="1" customWidth="1"/>
    <col min="9991" max="9991" width="7.44140625" style="1" customWidth="1"/>
    <col min="9992" max="9992" width="8.88671875" style="1" customWidth="1"/>
    <col min="9993" max="9993" width="8.5546875" style="1" customWidth="1"/>
    <col min="9994" max="9994" width="8.109375" style="1" customWidth="1"/>
    <col min="9995" max="9995" width="9.44140625" style="1" customWidth="1"/>
    <col min="9996" max="9996" width="6.6640625" style="1" customWidth="1"/>
    <col min="9997" max="9997" width="11.44140625" style="1" customWidth="1"/>
    <col min="9998" max="10240" width="9.109375" style="1"/>
    <col min="10241" max="10241" width="61.6640625" style="1" customWidth="1"/>
    <col min="10242" max="10242" width="4.6640625" style="1" customWidth="1"/>
    <col min="10243" max="10243" width="3.88671875" style="1" customWidth="1"/>
    <col min="10244" max="10244" width="7.5546875" style="1" customWidth="1"/>
    <col min="10245" max="10245" width="9.109375" style="1"/>
    <col min="10246" max="10246" width="8.109375" style="1" customWidth="1"/>
    <col min="10247" max="10247" width="7.44140625" style="1" customWidth="1"/>
    <col min="10248" max="10248" width="8.88671875" style="1" customWidth="1"/>
    <col min="10249" max="10249" width="8.5546875" style="1" customWidth="1"/>
    <col min="10250" max="10250" width="8.109375" style="1" customWidth="1"/>
    <col min="10251" max="10251" width="9.44140625" style="1" customWidth="1"/>
    <col min="10252" max="10252" width="6.6640625" style="1" customWidth="1"/>
    <col min="10253" max="10253" width="11.44140625" style="1" customWidth="1"/>
    <col min="10254" max="10496" width="9.109375" style="1"/>
    <col min="10497" max="10497" width="61.6640625" style="1" customWidth="1"/>
    <col min="10498" max="10498" width="4.6640625" style="1" customWidth="1"/>
    <col min="10499" max="10499" width="3.88671875" style="1" customWidth="1"/>
    <col min="10500" max="10500" width="7.5546875" style="1" customWidth="1"/>
    <col min="10501" max="10501" width="9.109375" style="1"/>
    <col min="10502" max="10502" width="8.109375" style="1" customWidth="1"/>
    <col min="10503" max="10503" width="7.44140625" style="1" customWidth="1"/>
    <col min="10504" max="10504" width="8.88671875" style="1" customWidth="1"/>
    <col min="10505" max="10505" width="8.5546875" style="1" customWidth="1"/>
    <col min="10506" max="10506" width="8.109375" style="1" customWidth="1"/>
    <col min="10507" max="10507" width="9.44140625" style="1" customWidth="1"/>
    <col min="10508" max="10508" width="6.6640625" style="1" customWidth="1"/>
    <col min="10509" max="10509" width="11.44140625" style="1" customWidth="1"/>
    <col min="10510" max="10752" width="9.109375" style="1"/>
    <col min="10753" max="10753" width="61.6640625" style="1" customWidth="1"/>
    <col min="10754" max="10754" width="4.6640625" style="1" customWidth="1"/>
    <col min="10755" max="10755" width="3.88671875" style="1" customWidth="1"/>
    <col min="10756" max="10756" width="7.5546875" style="1" customWidth="1"/>
    <col min="10757" max="10757" width="9.109375" style="1"/>
    <col min="10758" max="10758" width="8.109375" style="1" customWidth="1"/>
    <col min="10759" max="10759" width="7.44140625" style="1" customWidth="1"/>
    <col min="10760" max="10760" width="8.88671875" style="1" customWidth="1"/>
    <col min="10761" max="10761" width="8.5546875" style="1" customWidth="1"/>
    <col min="10762" max="10762" width="8.109375" style="1" customWidth="1"/>
    <col min="10763" max="10763" width="9.44140625" style="1" customWidth="1"/>
    <col min="10764" max="10764" width="6.6640625" style="1" customWidth="1"/>
    <col min="10765" max="10765" width="11.44140625" style="1" customWidth="1"/>
    <col min="10766" max="11008" width="9.109375" style="1"/>
    <col min="11009" max="11009" width="61.6640625" style="1" customWidth="1"/>
    <col min="11010" max="11010" width="4.6640625" style="1" customWidth="1"/>
    <col min="11011" max="11011" width="3.88671875" style="1" customWidth="1"/>
    <col min="11012" max="11012" width="7.5546875" style="1" customWidth="1"/>
    <col min="11013" max="11013" width="9.109375" style="1"/>
    <col min="11014" max="11014" width="8.109375" style="1" customWidth="1"/>
    <col min="11015" max="11015" width="7.44140625" style="1" customWidth="1"/>
    <col min="11016" max="11016" width="8.88671875" style="1" customWidth="1"/>
    <col min="11017" max="11017" width="8.5546875" style="1" customWidth="1"/>
    <col min="11018" max="11018" width="8.109375" style="1" customWidth="1"/>
    <col min="11019" max="11019" width="9.44140625" style="1" customWidth="1"/>
    <col min="11020" max="11020" width="6.6640625" style="1" customWidth="1"/>
    <col min="11021" max="11021" width="11.44140625" style="1" customWidth="1"/>
    <col min="11022" max="11264" width="9.109375" style="1"/>
    <col min="11265" max="11265" width="61.6640625" style="1" customWidth="1"/>
    <col min="11266" max="11266" width="4.6640625" style="1" customWidth="1"/>
    <col min="11267" max="11267" width="3.88671875" style="1" customWidth="1"/>
    <col min="11268" max="11268" width="7.5546875" style="1" customWidth="1"/>
    <col min="11269" max="11269" width="9.109375" style="1"/>
    <col min="11270" max="11270" width="8.109375" style="1" customWidth="1"/>
    <col min="11271" max="11271" width="7.44140625" style="1" customWidth="1"/>
    <col min="11272" max="11272" width="8.88671875" style="1" customWidth="1"/>
    <col min="11273" max="11273" width="8.5546875" style="1" customWidth="1"/>
    <col min="11274" max="11274" width="8.109375" style="1" customWidth="1"/>
    <col min="11275" max="11275" width="9.44140625" style="1" customWidth="1"/>
    <col min="11276" max="11276" width="6.6640625" style="1" customWidth="1"/>
    <col min="11277" max="11277" width="11.44140625" style="1" customWidth="1"/>
    <col min="11278" max="11520" width="9.109375" style="1"/>
    <col min="11521" max="11521" width="61.6640625" style="1" customWidth="1"/>
    <col min="11522" max="11522" width="4.6640625" style="1" customWidth="1"/>
    <col min="11523" max="11523" width="3.88671875" style="1" customWidth="1"/>
    <col min="11524" max="11524" width="7.5546875" style="1" customWidth="1"/>
    <col min="11525" max="11525" width="9.109375" style="1"/>
    <col min="11526" max="11526" width="8.109375" style="1" customWidth="1"/>
    <col min="11527" max="11527" width="7.44140625" style="1" customWidth="1"/>
    <col min="11528" max="11528" width="8.88671875" style="1" customWidth="1"/>
    <col min="11529" max="11529" width="8.5546875" style="1" customWidth="1"/>
    <col min="11530" max="11530" width="8.109375" style="1" customWidth="1"/>
    <col min="11531" max="11531" width="9.44140625" style="1" customWidth="1"/>
    <col min="11532" max="11532" width="6.6640625" style="1" customWidth="1"/>
    <col min="11533" max="11533" width="11.44140625" style="1" customWidth="1"/>
    <col min="11534" max="11776" width="9.109375" style="1"/>
    <col min="11777" max="11777" width="61.6640625" style="1" customWidth="1"/>
    <col min="11778" max="11778" width="4.6640625" style="1" customWidth="1"/>
    <col min="11779" max="11779" width="3.88671875" style="1" customWidth="1"/>
    <col min="11780" max="11780" width="7.5546875" style="1" customWidth="1"/>
    <col min="11781" max="11781" width="9.109375" style="1"/>
    <col min="11782" max="11782" width="8.109375" style="1" customWidth="1"/>
    <col min="11783" max="11783" width="7.44140625" style="1" customWidth="1"/>
    <col min="11784" max="11784" width="8.88671875" style="1" customWidth="1"/>
    <col min="11785" max="11785" width="8.5546875" style="1" customWidth="1"/>
    <col min="11786" max="11786" width="8.109375" style="1" customWidth="1"/>
    <col min="11787" max="11787" width="9.44140625" style="1" customWidth="1"/>
    <col min="11788" max="11788" width="6.6640625" style="1" customWidth="1"/>
    <col min="11789" max="11789" width="11.44140625" style="1" customWidth="1"/>
    <col min="11790" max="12032" width="9.109375" style="1"/>
    <col min="12033" max="12033" width="61.6640625" style="1" customWidth="1"/>
    <col min="12034" max="12034" width="4.6640625" style="1" customWidth="1"/>
    <col min="12035" max="12035" width="3.88671875" style="1" customWidth="1"/>
    <col min="12036" max="12036" width="7.5546875" style="1" customWidth="1"/>
    <col min="12037" max="12037" width="9.109375" style="1"/>
    <col min="12038" max="12038" width="8.109375" style="1" customWidth="1"/>
    <col min="12039" max="12039" width="7.44140625" style="1" customWidth="1"/>
    <col min="12040" max="12040" width="8.88671875" style="1" customWidth="1"/>
    <col min="12041" max="12041" width="8.5546875" style="1" customWidth="1"/>
    <col min="12042" max="12042" width="8.109375" style="1" customWidth="1"/>
    <col min="12043" max="12043" width="9.44140625" style="1" customWidth="1"/>
    <col min="12044" max="12044" width="6.6640625" style="1" customWidth="1"/>
    <col min="12045" max="12045" width="11.44140625" style="1" customWidth="1"/>
    <col min="12046" max="12288" width="9.109375" style="1"/>
    <col min="12289" max="12289" width="61.6640625" style="1" customWidth="1"/>
    <col min="12290" max="12290" width="4.6640625" style="1" customWidth="1"/>
    <col min="12291" max="12291" width="3.88671875" style="1" customWidth="1"/>
    <col min="12292" max="12292" width="7.5546875" style="1" customWidth="1"/>
    <col min="12293" max="12293" width="9.109375" style="1"/>
    <col min="12294" max="12294" width="8.109375" style="1" customWidth="1"/>
    <col min="12295" max="12295" width="7.44140625" style="1" customWidth="1"/>
    <col min="12296" max="12296" width="8.88671875" style="1" customWidth="1"/>
    <col min="12297" max="12297" width="8.5546875" style="1" customWidth="1"/>
    <col min="12298" max="12298" width="8.109375" style="1" customWidth="1"/>
    <col min="12299" max="12299" width="9.44140625" style="1" customWidth="1"/>
    <col min="12300" max="12300" width="6.6640625" style="1" customWidth="1"/>
    <col min="12301" max="12301" width="11.44140625" style="1" customWidth="1"/>
    <col min="12302" max="12544" width="9.109375" style="1"/>
    <col min="12545" max="12545" width="61.6640625" style="1" customWidth="1"/>
    <col min="12546" max="12546" width="4.6640625" style="1" customWidth="1"/>
    <col min="12547" max="12547" width="3.88671875" style="1" customWidth="1"/>
    <col min="12548" max="12548" width="7.5546875" style="1" customWidth="1"/>
    <col min="12549" max="12549" width="9.109375" style="1"/>
    <col min="12550" max="12550" width="8.109375" style="1" customWidth="1"/>
    <col min="12551" max="12551" width="7.44140625" style="1" customWidth="1"/>
    <col min="12552" max="12552" width="8.88671875" style="1" customWidth="1"/>
    <col min="12553" max="12553" width="8.5546875" style="1" customWidth="1"/>
    <col min="12554" max="12554" width="8.109375" style="1" customWidth="1"/>
    <col min="12555" max="12555" width="9.44140625" style="1" customWidth="1"/>
    <col min="12556" max="12556" width="6.6640625" style="1" customWidth="1"/>
    <col min="12557" max="12557" width="11.44140625" style="1" customWidth="1"/>
    <col min="12558" max="12800" width="9.109375" style="1"/>
    <col min="12801" max="12801" width="61.6640625" style="1" customWidth="1"/>
    <col min="12802" max="12802" width="4.6640625" style="1" customWidth="1"/>
    <col min="12803" max="12803" width="3.88671875" style="1" customWidth="1"/>
    <col min="12804" max="12804" width="7.5546875" style="1" customWidth="1"/>
    <col min="12805" max="12805" width="9.109375" style="1"/>
    <col min="12806" max="12806" width="8.109375" style="1" customWidth="1"/>
    <col min="12807" max="12807" width="7.44140625" style="1" customWidth="1"/>
    <col min="12808" max="12808" width="8.88671875" style="1" customWidth="1"/>
    <col min="12809" max="12809" width="8.5546875" style="1" customWidth="1"/>
    <col min="12810" max="12810" width="8.109375" style="1" customWidth="1"/>
    <col min="12811" max="12811" width="9.44140625" style="1" customWidth="1"/>
    <col min="12812" max="12812" width="6.6640625" style="1" customWidth="1"/>
    <col min="12813" max="12813" width="11.44140625" style="1" customWidth="1"/>
    <col min="12814" max="13056" width="9.109375" style="1"/>
    <col min="13057" max="13057" width="61.6640625" style="1" customWidth="1"/>
    <col min="13058" max="13058" width="4.6640625" style="1" customWidth="1"/>
    <col min="13059" max="13059" width="3.88671875" style="1" customWidth="1"/>
    <col min="13060" max="13060" width="7.5546875" style="1" customWidth="1"/>
    <col min="13061" max="13061" width="9.109375" style="1"/>
    <col min="13062" max="13062" width="8.109375" style="1" customWidth="1"/>
    <col min="13063" max="13063" width="7.44140625" style="1" customWidth="1"/>
    <col min="13064" max="13064" width="8.88671875" style="1" customWidth="1"/>
    <col min="13065" max="13065" width="8.5546875" style="1" customWidth="1"/>
    <col min="13066" max="13066" width="8.109375" style="1" customWidth="1"/>
    <col min="13067" max="13067" width="9.44140625" style="1" customWidth="1"/>
    <col min="13068" max="13068" width="6.6640625" style="1" customWidth="1"/>
    <col min="13069" max="13069" width="11.44140625" style="1" customWidth="1"/>
    <col min="13070" max="13312" width="9.109375" style="1"/>
    <col min="13313" max="13313" width="61.6640625" style="1" customWidth="1"/>
    <col min="13314" max="13314" width="4.6640625" style="1" customWidth="1"/>
    <col min="13315" max="13315" width="3.88671875" style="1" customWidth="1"/>
    <col min="13316" max="13316" width="7.5546875" style="1" customWidth="1"/>
    <col min="13317" max="13317" width="9.109375" style="1"/>
    <col min="13318" max="13318" width="8.109375" style="1" customWidth="1"/>
    <col min="13319" max="13319" width="7.44140625" style="1" customWidth="1"/>
    <col min="13320" max="13320" width="8.88671875" style="1" customWidth="1"/>
    <col min="13321" max="13321" width="8.5546875" style="1" customWidth="1"/>
    <col min="13322" max="13322" width="8.109375" style="1" customWidth="1"/>
    <col min="13323" max="13323" width="9.44140625" style="1" customWidth="1"/>
    <col min="13324" max="13324" width="6.6640625" style="1" customWidth="1"/>
    <col min="13325" max="13325" width="11.44140625" style="1" customWidth="1"/>
    <col min="13326" max="13568" width="9.109375" style="1"/>
    <col min="13569" max="13569" width="61.6640625" style="1" customWidth="1"/>
    <col min="13570" max="13570" width="4.6640625" style="1" customWidth="1"/>
    <col min="13571" max="13571" width="3.88671875" style="1" customWidth="1"/>
    <col min="13572" max="13572" width="7.5546875" style="1" customWidth="1"/>
    <col min="13573" max="13573" width="9.109375" style="1"/>
    <col min="13574" max="13574" width="8.109375" style="1" customWidth="1"/>
    <col min="13575" max="13575" width="7.44140625" style="1" customWidth="1"/>
    <col min="13576" max="13576" width="8.88671875" style="1" customWidth="1"/>
    <col min="13577" max="13577" width="8.5546875" style="1" customWidth="1"/>
    <col min="13578" max="13578" width="8.109375" style="1" customWidth="1"/>
    <col min="13579" max="13579" width="9.44140625" style="1" customWidth="1"/>
    <col min="13580" max="13580" width="6.6640625" style="1" customWidth="1"/>
    <col min="13581" max="13581" width="11.44140625" style="1" customWidth="1"/>
    <col min="13582" max="13824" width="9.109375" style="1"/>
    <col min="13825" max="13825" width="61.6640625" style="1" customWidth="1"/>
    <col min="13826" max="13826" width="4.6640625" style="1" customWidth="1"/>
    <col min="13827" max="13827" width="3.88671875" style="1" customWidth="1"/>
    <col min="13828" max="13828" width="7.5546875" style="1" customWidth="1"/>
    <col min="13829" max="13829" width="9.109375" style="1"/>
    <col min="13830" max="13830" width="8.109375" style="1" customWidth="1"/>
    <col min="13831" max="13831" width="7.44140625" style="1" customWidth="1"/>
    <col min="13832" max="13832" width="8.88671875" style="1" customWidth="1"/>
    <col min="13833" max="13833" width="8.5546875" style="1" customWidth="1"/>
    <col min="13834" max="13834" width="8.109375" style="1" customWidth="1"/>
    <col min="13835" max="13835" width="9.44140625" style="1" customWidth="1"/>
    <col min="13836" max="13836" width="6.6640625" style="1" customWidth="1"/>
    <col min="13837" max="13837" width="11.44140625" style="1" customWidth="1"/>
    <col min="13838" max="14080" width="9.109375" style="1"/>
    <col min="14081" max="14081" width="61.6640625" style="1" customWidth="1"/>
    <col min="14082" max="14082" width="4.6640625" style="1" customWidth="1"/>
    <col min="14083" max="14083" width="3.88671875" style="1" customWidth="1"/>
    <col min="14084" max="14084" width="7.5546875" style="1" customWidth="1"/>
    <col min="14085" max="14085" width="9.109375" style="1"/>
    <col min="14086" max="14086" width="8.109375" style="1" customWidth="1"/>
    <col min="14087" max="14087" width="7.44140625" style="1" customWidth="1"/>
    <col min="14088" max="14088" width="8.88671875" style="1" customWidth="1"/>
    <col min="14089" max="14089" width="8.5546875" style="1" customWidth="1"/>
    <col min="14090" max="14090" width="8.109375" style="1" customWidth="1"/>
    <col min="14091" max="14091" width="9.44140625" style="1" customWidth="1"/>
    <col min="14092" max="14092" width="6.6640625" style="1" customWidth="1"/>
    <col min="14093" max="14093" width="11.44140625" style="1" customWidth="1"/>
    <col min="14094" max="14336" width="9.109375" style="1"/>
    <col min="14337" max="14337" width="61.6640625" style="1" customWidth="1"/>
    <col min="14338" max="14338" width="4.6640625" style="1" customWidth="1"/>
    <col min="14339" max="14339" width="3.88671875" style="1" customWidth="1"/>
    <col min="14340" max="14340" width="7.5546875" style="1" customWidth="1"/>
    <col min="14341" max="14341" width="9.109375" style="1"/>
    <col min="14342" max="14342" width="8.109375" style="1" customWidth="1"/>
    <col min="14343" max="14343" width="7.44140625" style="1" customWidth="1"/>
    <col min="14344" max="14344" width="8.88671875" style="1" customWidth="1"/>
    <col min="14345" max="14345" width="8.5546875" style="1" customWidth="1"/>
    <col min="14346" max="14346" width="8.109375" style="1" customWidth="1"/>
    <col min="14347" max="14347" width="9.44140625" style="1" customWidth="1"/>
    <col min="14348" max="14348" width="6.6640625" style="1" customWidth="1"/>
    <col min="14349" max="14349" width="11.44140625" style="1" customWidth="1"/>
    <col min="14350" max="14592" width="9.109375" style="1"/>
    <col min="14593" max="14593" width="61.6640625" style="1" customWidth="1"/>
    <col min="14594" max="14594" width="4.6640625" style="1" customWidth="1"/>
    <col min="14595" max="14595" width="3.88671875" style="1" customWidth="1"/>
    <col min="14596" max="14596" width="7.5546875" style="1" customWidth="1"/>
    <col min="14597" max="14597" width="9.109375" style="1"/>
    <col min="14598" max="14598" width="8.109375" style="1" customWidth="1"/>
    <col min="14599" max="14599" width="7.44140625" style="1" customWidth="1"/>
    <col min="14600" max="14600" width="8.88671875" style="1" customWidth="1"/>
    <col min="14601" max="14601" width="8.5546875" style="1" customWidth="1"/>
    <col min="14602" max="14602" width="8.109375" style="1" customWidth="1"/>
    <col min="14603" max="14603" width="9.44140625" style="1" customWidth="1"/>
    <col min="14604" max="14604" width="6.6640625" style="1" customWidth="1"/>
    <col min="14605" max="14605" width="11.44140625" style="1" customWidth="1"/>
    <col min="14606" max="14848" width="9.109375" style="1"/>
    <col min="14849" max="14849" width="61.6640625" style="1" customWidth="1"/>
    <col min="14850" max="14850" width="4.6640625" style="1" customWidth="1"/>
    <col min="14851" max="14851" width="3.88671875" style="1" customWidth="1"/>
    <col min="14852" max="14852" width="7.5546875" style="1" customWidth="1"/>
    <col min="14853" max="14853" width="9.109375" style="1"/>
    <col min="14854" max="14854" width="8.109375" style="1" customWidth="1"/>
    <col min="14855" max="14855" width="7.44140625" style="1" customWidth="1"/>
    <col min="14856" max="14856" width="8.88671875" style="1" customWidth="1"/>
    <col min="14857" max="14857" width="8.5546875" style="1" customWidth="1"/>
    <col min="14858" max="14858" width="8.109375" style="1" customWidth="1"/>
    <col min="14859" max="14859" width="9.44140625" style="1" customWidth="1"/>
    <col min="14860" max="14860" width="6.6640625" style="1" customWidth="1"/>
    <col min="14861" max="14861" width="11.44140625" style="1" customWidth="1"/>
    <col min="14862" max="15104" width="9.109375" style="1"/>
    <col min="15105" max="15105" width="61.6640625" style="1" customWidth="1"/>
    <col min="15106" max="15106" width="4.6640625" style="1" customWidth="1"/>
    <col min="15107" max="15107" width="3.88671875" style="1" customWidth="1"/>
    <col min="15108" max="15108" width="7.5546875" style="1" customWidth="1"/>
    <col min="15109" max="15109" width="9.109375" style="1"/>
    <col min="15110" max="15110" width="8.109375" style="1" customWidth="1"/>
    <col min="15111" max="15111" width="7.44140625" style="1" customWidth="1"/>
    <col min="15112" max="15112" width="8.88671875" style="1" customWidth="1"/>
    <col min="15113" max="15113" width="8.5546875" style="1" customWidth="1"/>
    <col min="15114" max="15114" width="8.109375" style="1" customWidth="1"/>
    <col min="15115" max="15115" width="9.44140625" style="1" customWidth="1"/>
    <col min="15116" max="15116" width="6.6640625" style="1" customWidth="1"/>
    <col min="15117" max="15117" width="11.44140625" style="1" customWidth="1"/>
    <col min="15118" max="15360" width="9.109375" style="1"/>
    <col min="15361" max="15361" width="61.6640625" style="1" customWidth="1"/>
    <col min="15362" max="15362" width="4.6640625" style="1" customWidth="1"/>
    <col min="15363" max="15363" width="3.88671875" style="1" customWidth="1"/>
    <col min="15364" max="15364" width="7.5546875" style="1" customWidth="1"/>
    <col min="15365" max="15365" width="9.109375" style="1"/>
    <col min="15366" max="15366" width="8.109375" style="1" customWidth="1"/>
    <col min="15367" max="15367" width="7.44140625" style="1" customWidth="1"/>
    <col min="15368" max="15368" width="8.88671875" style="1" customWidth="1"/>
    <col min="15369" max="15369" width="8.5546875" style="1" customWidth="1"/>
    <col min="15370" max="15370" width="8.109375" style="1" customWidth="1"/>
    <col min="15371" max="15371" width="9.44140625" style="1" customWidth="1"/>
    <col min="15372" max="15372" width="6.6640625" style="1" customWidth="1"/>
    <col min="15373" max="15373" width="11.44140625" style="1" customWidth="1"/>
    <col min="15374" max="15616" width="9.109375" style="1"/>
    <col min="15617" max="15617" width="61.6640625" style="1" customWidth="1"/>
    <col min="15618" max="15618" width="4.6640625" style="1" customWidth="1"/>
    <col min="15619" max="15619" width="3.88671875" style="1" customWidth="1"/>
    <col min="15620" max="15620" width="7.5546875" style="1" customWidth="1"/>
    <col min="15621" max="15621" width="9.109375" style="1"/>
    <col min="15622" max="15622" width="8.109375" style="1" customWidth="1"/>
    <col min="15623" max="15623" width="7.44140625" style="1" customWidth="1"/>
    <col min="15624" max="15624" width="8.88671875" style="1" customWidth="1"/>
    <col min="15625" max="15625" width="8.5546875" style="1" customWidth="1"/>
    <col min="15626" max="15626" width="8.109375" style="1" customWidth="1"/>
    <col min="15627" max="15627" width="9.44140625" style="1" customWidth="1"/>
    <col min="15628" max="15628" width="6.6640625" style="1" customWidth="1"/>
    <col min="15629" max="15629" width="11.44140625" style="1" customWidth="1"/>
    <col min="15630" max="15872" width="9.109375" style="1"/>
    <col min="15873" max="15873" width="61.6640625" style="1" customWidth="1"/>
    <col min="15874" max="15874" width="4.6640625" style="1" customWidth="1"/>
    <col min="15875" max="15875" width="3.88671875" style="1" customWidth="1"/>
    <col min="15876" max="15876" width="7.5546875" style="1" customWidth="1"/>
    <col min="15877" max="15877" width="9.109375" style="1"/>
    <col min="15878" max="15878" width="8.109375" style="1" customWidth="1"/>
    <col min="15879" max="15879" width="7.44140625" style="1" customWidth="1"/>
    <col min="15880" max="15880" width="8.88671875" style="1" customWidth="1"/>
    <col min="15881" max="15881" width="8.5546875" style="1" customWidth="1"/>
    <col min="15882" max="15882" width="8.109375" style="1" customWidth="1"/>
    <col min="15883" max="15883" width="9.44140625" style="1" customWidth="1"/>
    <col min="15884" max="15884" width="6.6640625" style="1" customWidth="1"/>
    <col min="15885" max="15885" width="11.44140625" style="1" customWidth="1"/>
    <col min="15886" max="16128" width="9.109375" style="1"/>
    <col min="16129" max="16129" width="61.6640625" style="1" customWidth="1"/>
    <col min="16130" max="16130" width="4.6640625" style="1" customWidth="1"/>
    <col min="16131" max="16131" width="3.88671875" style="1" customWidth="1"/>
    <col min="16132" max="16132" width="7.5546875" style="1" customWidth="1"/>
    <col min="16133" max="16133" width="9.109375" style="1"/>
    <col min="16134" max="16134" width="8.109375" style="1" customWidth="1"/>
    <col min="16135" max="16135" width="7.44140625" style="1" customWidth="1"/>
    <col min="16136" max="16136" width="8.88671875" style="1" customWidth="1"/>
    <col min="16137" max="16137" width="8.5546875" style="1" customWidth="1"/>
    <col min="16138" max="16138" width="8.109375" style="1" customWidth="1"/>
    <col min="16139" max="16139" width="9.44140625" style="1" customWidth="1"/>
    <col min="16140" max="16140" width="6.6640625" style="1" customWidth="1"/>
    <col min="16141" max="16141" width="11.44140625" style="1" customWidth="1"/>
    <col min="16142" max="16384" width="9.109375" style="1"/>
  </cols>
  <sheetData>
    <row r="1" spans="1:13" ht="15" customHeight="1" x14ac:dyDescent="0.25">
      <c r="J1" s="95" t="s">
        <v>262</v>
      </c>
      <c r="K1" s="95"/>
      <c r="L1" s="95"/>
      <c r="M1" s="95"/>
    </row>
    <row r="2" spans="1:13" ht="30.75" customHeight="1" x14ac:dyDescent="0.25">
      <c r="J2" s="95"/>
      <c r="K2" s="95"/>
      <c r="L2" s="95"/>
      <c r="M2" s="95"/>
    </row>
    <row r="3" spans="1:13" ht="0.75" customHeight="1" x14ac:dyDescent="0.25">
      <c r="J3" s="95"/>
      <c r="K3" s="95"/>
      <c r="L3" s="95"/>
      <c r="M3" s="95"/>
    </row>
    <row r="4" spans="1:13" x14ac:dyDescent="0.25">
      <c r="A4" s="5" t="s">
        <v>118</v>
      </c>
      <c r="B4" s="5"/>
      <c r="C4" s="5"/>
      <c r="D4" s="5"/>
      <c r="E4" s="5"/>
      <c r="F4" s="5"/>
      <c r="G4" s="5"/>
      <c r="H4" s="5"/>
      <c r="I4" s="5"/>
      <c r="J4" s="5"/>
      <c r="K4" s="5"/>
      <c r="L4" s="5"/>
      <c r="M4" s="5"/>
    </row>
    <row r="5" spans="1:13" x14ac:dyDescent="0.25">
      <c r="A5" s="96" t="str">
        <f>IF([1]ЗАПОЛНИТЬ!$F$7=1,CONCATENATE([1]шапки!A6),CONCATENATE([1]шапки!A6,[1]шапки!C6))</f>
        <v>про заборгованість за бюджетними коштами (форма</v>
      </c>
      <c r="B5" s="96"/>
      <c r="C5" s="96"/>
      <c r="D5" s="96"/>
      <c r="E5" s="96"/>
      <c r="F5" s="96"/>
      <c r="G5" s="96"/>
      <c r="H5" s="97" t="str">
        <f>IF([1]ЗАПОЛНИТЬ!$F$7=1,[1]шапки!C6,[1]шапки!D6)</f>
        <v xml:space="preserve">   № 7д, </v>
      </c>
      <c r="I5" s="99" t="str">
        <f>IF([1]ЗАПОЛНИТЬ!$F$7=1,[1]шапки!D6,"")</f>
        <v xml:space="preserve">   №7м)</v>
      </c>
      <c r="L5" s="99"/>
      <c r="M5" s="99"/>
    </row>
    <row r="6" spans="1:13" x14ac:dyDescent="0.25">
      <c r="A6" s="5" t="str">
        <f>CONCATENATE("на ",[1]ЗАПОЛНИТЬ!$B$18," ",[1]ЗАПОЛНИТЬ!$C$18)</f>
        <v>на 1 квітня 2016 р.</v>
      </c>
      <c r="B6" s="5"/>
      <c r="C6" s="5"/>
      <c r="D6" s="5"/>
      <c r="E6" s="5"/>
      <c r="F6" s="5"/>
      <c r="G6" s="5"/>
      <c r="H6" s="5"/>
      <c r="I6" s="5"/>
      <c r="J6" s="5"/>
      <c r="K6" s="5"/>
      <c r="L6" s="5"/>
      <c r="M6" s="5"/>
    </row>
    <row r="7" spans="1:13" s="21" customFormat="1" ht="10.199999999999999" hidden="1" x14ac:dyDescent="0.2"/>
    <row r="8" spans="1:13" s="21" customFormat="1" ht="7.5" customHeight="1" x14ac:dyDescent="0.2">
      <c r="M8" s="338" t="s">
        <v>2</v>
      </c>
    </row>
    <row r="9" spans="1:13" s="21" customFormat="1" ht="21.75" customHeight="1" x14ac:dyDescent="0.25">
      <c r="A9" s="196" t="s">
        <v>3</v>
      </c>
      <c r="B9" s="104" t="str">
        <f>[1]ЗАПОЛНИТЬ!B3</f>
        <v>Відділ освіти Амур - Нижньодніпровської районної у місті ради</v>
      </c>
      <c r="C9" s="104"/>
      <c r="D9" s="104"/>
      <c r="E9" s="104"/>
      <c r="F9" s="104"/>
      <c r="G9" s="104"/>
      <c r="H9" s="104"/>
      <c r="I9" s="104"/>
      <c r="J9" s="104"/>
      <c r="K9" s="198" t="str">
        <f>[1]ЗАПОЛНИТЬ!A13</f>
        <v>за ЄДРПОУ</v>
      </c>
      <c r="M9" s="339" t="str">
        <f>[1]ЗАПОЛНИТЬ!B13</f>
        <v>37969169</v>
      </c>
    </row>
    <row r="10" spans="1:13" s="21" customFormat="1" ht="11.25" customHeight="1" x14ac:dyDescent="0.25">
      <c r="A10" s="107" t="s">
        <v>5</v>
      </c>
      <c r="B10" s="108" t="str">
        <f>[1]ЗАПОЛНИТЬ!B5</f>
        <v>49023,м. Дніпропетровськ, пр.Мануйлівський,31</v>
      </c>
      <c r="C10" s="108"/>
      <c r="D10" s="108"/>
      <c r="E10" s="108"/>
      <c r="F10" s="108"/>
      <c r="G10" s="108"/>
      <c r="H10" s="108"/>
      <c r="I10" s="108"/>
      <c r="J10" s="108"/>
      <c r="K10" s="198" t="str">
        <f>[1]ЗАПОЛНИТЬ!A14</f>
        <v>за КОАТУУ</v>
      </c>
      <c r="M10" s="339">
        <f>[1]ЗАПОЛНИТЬ!B14</f>
        <v>1210136300</v>
      </c>
    </row>
    <row r="11" spans="1:13" s="21" customFormat="1" ht="11.25" customHeight="1" x14ac:dyDescent="0.25">
      <c r="A11" s="107" t="str">
        <f>[1]Ф.4.3.1.КВК2!A11</f>
        <v>Організаційно-правова форма господарювання</v>
      </c>
      <c r="B11" s="340" t="str">
        <f>[1]ЗАПОЛНИТЬ!D15</f>
        <v>Орган місцевого самоврядування</v>
      </c>
      <c r="C11" s="340"/>
      <c r="D11" s="340"/>
      <c r="E11" s="340"/>
      <c r="F11" s="340"/>
      <c r="G11" s="340"/>
      <c r="H11" s="340"/>
      <c r="I11" s="340"/>
      <c r="J11" s="340"/>
      <c r="K11" s="198" t="str">
        <f>[1]ЗАПОЛНИТЬ!A15</f>
        <v>за КОПФГ</v>
      </c>
      <c r="L11" s="341"/>
      <c r="M11" s="339">
        <f>[1]ЗАПОЛНИТЬ!B15</f>
        <v>420</v>
      </c>
    </row>
    <row r="12" spans="1:13" s="21" customFormat="1" ht="11.25" customHeight="1" x14ac:dyDescent="0.2">
      <c r="A12" s="242" t="s">
        <v>119</v>
      </c>
      <c r="B12" s="242"/>
      <c r="C12" s="242"/>
      <c r="D12" s="242"/>
      <c r="E12" s="201" t="str">
        <f>[1]ЗАПОЛНИТЬ!H9</f>
        <v>-</v>
      </c>
      <c r="F12" s="342" t="str">
        <f>IF(E12&gt;0,VLOOKUP(E12,'[1]ДовидникКВК(ГОС)'!A$1:B$65536,2,FALSE),"")</f>
        <v>-</v>
      </c>
      <c r="G12" s="342"/>
      <c r="H12" s="342"/>
      <c r="I12" s="342"/>
      <c r="J12" s="342"/>
      <c r="K12" s="342"/>
      <c r="L12" s="342"/>
    </row>
    <row r="13" spans="1:13" s="21" customFormat="1" ht="21.75" customHeight="1" x14ac:dyDescent="0.25">
      <c r="A13" s="110" t="s">
        <v>120</v>
      </c>
      <c r="B13" s="110"/>
      <c r="C13" s="110"/>
      <c r="D13" s="110"/>
      <c r="E13" s="343"/>
      <c r="F13" s="234" t="str">
        <f>IF(E13&gt;0,VLOOKUP(E13,[1]ДовидникКПК!B$1:C$65536,2,FALSE),"")</f>
        <v/>
      </c>
      <c r="G13" s="234"/>
      <c r="H13" s="234"/>
      <c r="I13" s="234"/>
      <c r="J13" s="234"/>
      <c r="K13" s="234"/>
      <c r="L13" s="234"/>
      <c r="M13" s="344"/>
    </row>
    <row r="14" spans="1:13" s="21" customFormat="1" ht="10.8" x14ac:dyDescent="0.25">
      <c r="A14" s="110" t="s">
        <v>8</v>
      </c>
      <c r="B14" s="110"/>
      <c r="C14" s="110"/>
      <c r="D14" s="110"/>
      <c r="E14" s="117" t="str">
        <f>[1]ЗАПОЛНИТЬ!H10</f>
        <v>10</v>
      </c>
      <c r="F14" s="202" t="str">
        <f>[1]ЗАПОЛНИТЬ!I10</f>
        <v>Орган з питань освіти і науки</v>
      </c>
      <c r="G14" s="202"/>
      <c r="H14" s="202"/>
      <c r="I14" s="202"/>
      <c r="J14" s="202"/>
      <c r="K14" s="202"/>
      <c r="L14" s="202"/>
      <c r="M14" s="345"/>
    </row>
    <row r="15" spans="1:13" s="21" customFormat="1" ht="43.5" customHeight="1" x14ac:dyDescent="0.25">
      <c r="A15" s="110" t="s">
        <v>121</v>
      </c>
      <c r="B15" s="110"/>
      <c r="C15" s="110"/>
      <c r="D15" s="110"/>
      <c r="E15" s="172" t="s">
        <v>247</v>
      </c>
      <c r="F15" s="202" t="str">
        <f>IF(E15&gt;0,VLOOKUP(E15,[1]ДовидникКФК!A$1:B$65536,2,FALSE),"")</f>
        <v>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v>
      </c>
      <c r="G15" s="202"/>
      <c r="H15" s="202"/>
      <c r="I15" s="202"/>
      <c r="J15" s="202"/>
      <c r="K15" s="202"/>
      <c r="L15" s="202"/>
      <c r="M15" s="345"/>
    </row>
    <row r="16" spans="1:13" s="21" customFormat="1" ht="10.199999999999999" x14ac:dyDescent="0.2">
      <c r="A16" s="121" t="s">
        <v>263</v>
      </c>
    </row>
    <row r="17" spans="1:14" s="21" customFormat="1" ht="10.199999999999999" x14ac:dyDescent="0.2">
      <c r="A17" s="122" t="s">
        <v>10</v>
      </c>
    </row>
    <row r="18" spans="1:14" s="21" customFormat="1" ht="19.5" customHeight="1" thickBot="1" x14ac:dyDescent="0.25">
      <c r="A18" s="346" t="s">
        <v>264</v>
      </c>
      <c r="B18" s="346"/>
      <c r="C18" s="346"/>
      <c r="D18" s="346"/>
      <c r="E18" s="346"/>
      <c r="F18" s="346"/>
      <c r="G18" s="346"/>
      <c r="H18" s="346"/>
      <c r="I18" s="346"/>
      <c r="J18" s="346"/>
      <c r="K18" s="346"/>
      <c r="L18" s="346"/>
    </row>
    <row r="19" spans="1:14" s="21" customFormat="1" ht="11.25" customHeight="1" thickTop="1" thickBot="1" x14ac:dyDescent="0.25">
      <c r="A19" s="29" t="s">
        <v>124</v>
      </c>
      <c r="B19" s="29" t="s">
        <v>125</v>
      </c>
      <c r="C19" s="29" t="s">
        <v>13</v>
      </c>
      <c r="D19" s="29" t="s">
        <v>30</v>
      </c>
      <c r="E19" s="29"/>
      <c r="F19" s="29"/>
      <c r="G19" s="29"/>
      <c r="H19" s="29" t="s">
        <v>82</v>
      </c>
      <c r="I19" s="29"/>
      <c r="J19" s="29"/>
      <c r="K19" s="29"/>
      <c r="L19" s="29"/>
      <c r="M19" s="29" t="s">
        <v>265</v>
      </c>
      <c r="N19" s="347"/>
    </row>
    <row r="20" spans="1:14" s="21" customFormat="1" ht="21.75" customHeight="1" thickTop="1" thickBot="1" x14ac:dyDescent="0.25">
      <c r="A20" s="29"/>
      <c r="B20" s="29"/>
      <c r="C20" s="29"/>
      <c r="D20" s="29" t="s">
        <v>266</v>
      </c>
      <c r="E20" s="29" t="s">
        <v>267</v>
      </c>
      <c r="F20" s="29"/>
      <c r="G20" s="29" t="s">
        <v>268</v>
      </c>
      <c r="H20" s="29" t="s">
        <v>269</v>
      </c>
      <c r="I20" s="29" t="s">
        <v>267</v>
      </c>
      <c r="J20" s="29"/>
      <c r="K20" s="29"/>
      <c r="L20" s="29" t="s">
        <v>268</v>
      </c>
      <c r="M20" s="29"/>
      <c r="N20" s="347"/>
    </row>
    <row r="21" spans="1:14" s="21" customFormat="1" ht="10.5" customHeight="1" thickTop="1" thickBot="1" x14ac:dyDescent="0.25">
      <c r="A21" s="29"/>
      <c r="B21" s="29"/>
      <c r="C21" s="29"/>
      <c r="D21" s="29"/>
      <c r="E21" s="29" t="s">
        <v>135</v>
      </c>
      <c r="F21" s="29" t="s">
        <v>270</v>
      </c>
      <c r="G21" s="29"/>
      <c r="H21" s="29"/>
      <c r="I21" s="29" t="s">
        <v>135</v>
      </c>
      <c r="J21" s="323" t="s">
        <v>271</v>
      </c>
      <c r="K21" s="323"/>
      <c r="L21" s="29"/>
      <c r="M21" s="29"/>
      <c r="N21" s="347"/>
    </row>
    <row r="22" spans="1:14" s="21" customFormat="1" ht="12" customHeight="1" thickTop="1" thickBot="1" x14ac:dyDescent="0.25">
      <c r="A22" s="29"/>
      <c r="B22" s="29"/>
      <c r="C22" s="29"/>
      <c r="D22" s="29"/>
      <c r="E22" s="29"/>
      <c r="F22" s="29"/>
      <c r="G22" s="29"/>
      <c r="H22" s="29"/>
      <c r="I22" s="29"/>
      <c r="J22" s="29" t="s">
        <v>272</v>
      </c>
      <c r="K22" s="29" t="s">
        <v>273</v>
      </c>
      <c r="L22" s="29"/>
      <c r="M22" s="29"/>
      <c r="N22" s="347"/>
    </row>
    <row r="23" spans="1:14" s="21" customFormat="1" ht="12" customHeight="1" thickTop="1" thickBot="1" x14ac:dyDescent="0.25">
      <c r="A23" s="29"/>
      <c r="B23" s="29"/>
      <c r="C23" s="29"/>
      <c r="D23" s="29"/>
      <c r="E23" s="29"/>
      <c r="F23" s="29"/>
      <c r="G23" s="29"/>
      <c r="H23" s="29"/>
      <c r="I23" s="29"/>
      <c r="J23" s="29"/>
      <c r="K23" s="29"/>
      <c r="L23" s="29"/>
      <c r="M23" s="29"/>
      <c r="N23" s="347"/>
    </row>
    <row r="24" spans="1:14" s="21" customFormat="1" ht="9.75" customHeight="1" thickTop="1" thickBot="1" x14ac:dyDescent="0.25">
      <c r="A24" s="29"/>
      <c r="B24" s="29"/>
      <c r="C24" s="29"/>
      <c r="D24" s="29"/>
      <c r="E24" s="29"/>
      <c r="F24" s="29"/>
      <c r="G24" s="29"/>
      <c r="H24" s="29"/>
      <c r="I24" s="29"/>
      <c r="J24" s="29"/>
      <c r="K24" s="29"/>
      <c r="L24" s="29"/>
      <c r="M24" s="29"/>
      <c r="N24" s="347"/>
    </row>
    <row r="25" spans="1:14" s="21" customFormat="1" ht="11.4" thickTop="1" thickBot="1" x14ac:dyDescent="0.25">
      <c r="A25" s="78">
        <v>1</v>
      </c>
      <c r="B25" s="78">
        <v>2</v>
      </c>
      <c r="C25" s="78">
        <v>3</v>
      </c>
      <c r="D25" s="78">
        <v>4</v>
      </c>
      <c r="E25" s="78">
        <v>5</v>
      </c>
      <c r="F25" s="78">
        <v>6</v>
      </c>
      <c r="G25" s="78">
        <v>7</v>
      </c>
      <c r="H25" s="78">
        <v>8</v>
      </c>
      <c r="I25" s="78">
        <v>9</v>
      </c>
      <c r="J25" s="78">
        <v>10</v>
      </c>
      <c r="K25" s="78">
        <v>11</v>
      </c>
      <c r="L25" s="78">
        <v>12</v>
      </c>
      <c r="M25" s="78">
        <v>13</v>
      </c>
      <c r="N25" s="347"/>
    </row>
    <row r="26" spans="1:14" s="21" customFormat="1" ht="12.6" thickTop="1" thickBot="1" x14ac:dyDescent="0.25">
      <c r="A26" s="68" t="s">
        <v>274</v>
      </c>
      <c r="B26" s="68" t="s">
        <v>144</v>
      </c>
      <c r="C26" s="324" t="s">
        <v>145</v>
      </c>
      <c r="D26" s="348">
        <v>0</v>
      </c>
      <c r="E26" s="348">
        <v>0</v>
      </c>
      <c r="F26" s="81">
        <v>0</v>
      </c>
      <c r="G26" s="81">
        <v>0</v>
      </c>
      <c r="H26" s="348">
        <v>0</v>
      </c>
      <c r="I26" s="348">
        <v>0</v>
      </c>
      <c r="J26" s="81">
        <v>0</v>
      </c>
      <c r="K26" s="326" t="s">
        <v>144</v>
      </c>
      <c r="L26" s="81">
        <v>0</v>
      </c>
      <c r="M26" s="327" t="s">
        <v>144</v>
      </c>
      <c r="N26" s="347"/>
    </row>
    <row r="27" spans="1:14" s="21" customFormat="1" ht="14.4" thickTop="1" thickBot="1" x14ac:dyDescent="0.25">
      <c r="A27" s="31" t="s">
        <v>275</v>
      </c>
      <c r="B27" s="31" t="s">
        <v>144</v>
      </c>
      <c r="C27" s="324" t="s">
        <v>147</v>
      </c>
      <c r="D27" s="325">
        <f>D28+D63</f>
        <v>0</v>
      </c>
      <c r="E27" s="325">
        <f t="shared" ref="E27:L27" si="0">E28+E63</f>
        <v>0</v>
      </c>
      <c r="F27" s="325">
        <f t="shared" si="0"/>
        <v>0</v>
      </c>
      <c r="G27" s="325">
        <f t="shared" si="0"/>
        <v>0</v>
      </c>
      <c r="H27" s="325">
        <f t="shared" si="0"/>
        <v>0</v>
      </c>
      <c r="I27" s="325">
        <f t="shared" si="0"/>
        <v>0</v>
      </c>
      <c r="J27" s="325">
        <f t="shared" si="0"/>
        <v>0</v>
      </c>
      <c r="K27" s="325">
        <f t="shared" si="0"/>
        <v>0</v>
      </c>
      <c r="L27" s="325">
        <f t="shared" si="0"/>
        <v>0</v>
      </c>
      <c r="M27" s="325">
        <f>M28+M63</f>
        <v>0</v>
      </c>
      <c r="N27" s="347"/>
    </row>
    <row r="28" spans="1:14" s="21" customFormat="1" ht="21.6" thickTop="1" thickBot="1" x14ac:dyDescent="0.25">
      <c r="A28" s="64" t="s">
        <v>276</v>
      </c>
      <c r="B28" s="68">
        <v>2000</v>
      </c>
      <c r="C28" s="128" t="s">
        <v>149</v>
      </c>
      <c r="D28" s="325">
        <f>D29+D34+D51+D54+D58+D62</f>
        <v>0</v>
      </c>
      <c r="E28" s="325">
        <f t="shared" ref="E28:M28" si="1">E29+E34+E51+E54+E58+E62</f>
        <v>0</v>
      </c>
      <c r="F28" s="325">
        <f t="shared" si="1"/>
        <v>0</v>
      </c>
      <c r="G28" s="325">
        <f t="shared" si="1"/>
        <v>0</v>
      </c>
      <c r="H28" s="325">
        <f t="shared" si="1"/>
        <v>0</v>
      </c>
      <c r="I28" s="325">
        <f t="shared" si="1"/>
        <v>0</v>
      </c>
      <c r="J28" s="325">
        <f t="shared" si="1"/>
        <v>0</v>
      </c>
      <c r="K28" s="325">
        <f t="shared" si="1"/>
        <v>0</v>
      </c>
      <c r="L28" s="325">
        <f t="shared" si="1"/>
        <v>0</v>
      </c>
      <c r="M28" s="325">
        <f t="shared" si="1"/>
        <v>0</v>
      </c>
      <c r="N28" s="349"/>
    </row>
    <row r="29" spans="1:14" s="21" customFormat="1" ht="11.4" thickTop="1" thickBot="1" x14ac:dyDescent="0.25">
      <c r="A29" s="138" t="s">
        <v>161</v>
      </c>
      <c r="B29" s="64">
        <v>2100</v>
      </c>
      <c r="C29" s="128" t="s">
        <v>151</v>
      </c>
      <c r="D29" s="325">
        <f>D30+D33</f>
        <v>0</v>
      </c>
      <c r="E29" s="325">
        <f t="shared" ref="E29:M29" si="2">E30+E33</f>
        <v>0</v>
      </c>
      <c r="F29" s="325">
        <f t="shared" si="2"/>
        <v>0</v>
      </c>
      <c r="G29" s="325">
        <f t="shared" si="2"/>
        <v>0</v>
      </c>
      <c r="H29" s="325">
        <f t="shared" si="2"/>
        <v>0</v>
      </c>
      <c r="I29" s="325">
        <f t="shared" si="2"/>
        <v>0</v>
      </c>
      <c r="J29" s="325">
        <f t="shared" si="2"/>
        <v>0</v>
      </c>
      <c r="K29" s="325">
        <f t="shared" si="2"/>
        <v>0</v>
      </c>
      <c r="L29" s="325">
        <f t="shared" si="2"/>
        <v>0</v>
      </c>
      <c r="M29" s="325">
        <f t="shared" si="2"/>
        <v>0</v>
      </c>
      <c r="N29" s="347"/>
    </row>
    <row r="30" spans="1:14" s="21" customFormat="1" ht="11.4" thickTop="1" thickBot="1" x14ac:dyDescent="0.25">
      <c r="A30" s="134" t="s">
        <v>163</v>
      </c>
      <c r="B30" s="135">
        <v>2110</v>
      </c>
      <c r="C30" s="216" t="s">
        <v>153</v>
      </c>
      <c r="D30" s="350">
        <f>SUM(D31:D32)</f>
        <v>0</v>
      </c>
      <c r="E30" s="350">
        <f t="shared" ref="E30:L30" si="3">SUM(E31:E32)</f>
        <v>0</v>
      </c>
      <c r="F30" s="350">
        <f t="shared" si="3"/>
        <v>0</v>
      </c>
      <c r="G30" s="350">
        <f t="shared" si="3"/>
        <v>0</v>
      </c>
      <c r="H30" s="350">
        <f t="shared" si="3"/>
        <v>0</v>
      </c>
      <c r="I30" s="350">
        <f t="shared" si="3"/>
        <v>0</v>
      </c>
      <c r="J30" s="350">
        <f t="shared" si="3"/>
        <v>0</v>
      </c>
      <c r="K30" s="350">
        <f t="shared" si="3"/>
        <v>0</v>
      </c>
      <c r="L30" s="350">
        <f t="shared" si="3"/>
        <v>0</v>
      </c>
      <c r="M30" s="350">
        <f>SUM(M31:M32)</f>
        <v>0</v>
      </c>
      <c r="N30" s="347"/>
    </row>
    <row r="31" spans="1:14" s="21" customFormat="1" ht="11.4" thickTop="1" thickBot="1" x14ac:dyDescent="0.25">
      <c r="A31" s="136" t="s">
        <v>164</v>
      </c>
      <c r="B31" s="125">
        <v>2111</v>
      </c>
      <c r="C31" s="248" t="s">
        <v>155</v>
      </c>
      <c r="D31" s="81">
        <v>0</v>
      </c>
      <c r="E31" s="81">
        <v>0</v>
      </c>
      <c r="F31" s="81">
        <v>0</v>
      </c>
      <c r="G31" s="81">
        <v>0</v>
      </c>
      <c r="H31" s="81">
        <v>0</v>
      </c>
      <c r="I31" s="325">
        <f>SUM(J31:K31)</f>
        <v>0</v>
      </c>
      <c r="J31" s="81">
        <v>0</v>
      </c>
      <c r="K31" s="81">
        <v>0</v>
      </c>
      <c r="L31" s="81">
        <v>0</v>
      </c>
      <c r="M31" s="82">
        <f>I31</f>
        <v>0</v>
      </c>
      <c r="N31" s="347"/>
    </row>
    <row r="32" spans="1:14" s="21" customFormat="1" ht="11.4" thickTop="1" thickBot="1" x14ac:dyDescent="0.25">
      <c r="A32" s="136" t="s">
        <v>165</v>
      </c>
      <c r="B32" s="125">
        <v>2112</v>
      </c>
      <c r="C32" s="248" t="s">
        <v>157</v>
      </c>
      <c r="D32" s="81">
        <v>0</v>
      </c>
      <c r="E32" s="81">
        <v>0</v>
      </c>
      <c r="F32" s="81">
        <v>0</v>
      </c>
      <c r="G32" s="81">
        <v>0</v>
      </c>
      <c r="H32" s="81">
        <v>0</v>
      </c>
      <c r="I32" s="325">
        <f>SUM(J32:K32)</f>
        <v>0</v>
      </c>
      <c r="J32" s="81">
        <v>0</v>
      </c>
      <c r="K32" s="81">
        <v>0</v>
      </c>
      <c r="L32" s="81">
        <v>0</v>
      </c>
      <c r="M32" s="82">
        <f>I32</f>
        <v>0</v>
      </c>
      <c r="N32" s="347"/>
    </row>
    <row r="33" spans="1:14" s="21" customFormat="1" ht="12" thickTop="1" thickBot="1" x14ac:dyDescent="0.3">
      <c r="A33" s="137" t="s">
        <v>277</v>
      </c>
      <c r="B33" s="135">
        <v>2120</v>
      </c>
      <c r="C33" s="216" t="s">
        <v>160</v>
      </c>
      <c r="D33" s="351">
        <v>0</v>
      </c>
      <c r="E33" s="351">
        <v>0</v>
      </c>
      <c r="F33" s="351">
        <v>0</v>
      </c>
      <c r="G33" s="351">
        <v>0</v>
      </c>
      <c r="H33" s="351">
        <v>0</v>
      </c>
      <c r="I33" s="352">
        <f>SUM(J33:K33)</f>
        <v>0</v>
      </c>
      <c r="J33" s="351">
        <v>0</v>
      </c>
      <c r="K33" s="351">
        <v>0</v>
      </c>
      <c r="L33" s="351">
        <v>0</v>
      </c>
      <c r="M33" s="350">
        <f>I33</f>
        <v>0</v>
      </c>
      <c r="N33" s="347"/>
    </row>
    <row r="34" spans="1:14" s="21" customFormat="1" ht="12" thickTop="1" thickBot="1" x14ac:dyDescent="0.3">
      <c r="A34" s="138" t="s">
        <v>167</v>
      </c>
      <c r="B34" s="64">
        <v>2200</v>
      </c>
      <c r="C34" s="128" t="s">
        <v>162</v>
      </c>
      <c r="D34" s="352">
        <f>SUM(D35:D41)+D48</f>
        <v>0</v>
      </c>
      <c r="E34" s="352">
        <f t="shared" ref="E34:M34" si="4">SUM(E35:E41)+E48</f>
        <v>0</v>
      </c>
      <c r="F34" s="352">
        <f t="shared" si="4"/>
        <v>0</v>
      </c>
      <c r="G34" s="352">
        <f t="shared" si="4"/>
        <v>0</v>
      </c>
      <c r="H34" s="352">
        <f t="shared" si="4"/>
        <v>0</v>
      </c>
      <c r="I34" s="352">
        <f t="shared" si="4"/>
        <v>0</v>
      </c>
      <c r="J34" s="352">
        <f t="shared" si="4"/>
        <v>0</v>
      </c>
      <c r="K34" s="352">
        <f t="shared" si="4"/>
        <v>0</v>
      </c>
      <c r="L34" s="352">
        <f t="shared" si="4"/>
        <v>0</v>
      </c>
      <c r="M34" s="352">
        <f t="shared" si="4"/>
        <v>0</v>
      </c>
      <c r="N34" s="349"/>
    </row>
    <row r="35" spans="1:14" s="21" customFormat="1" ht="12" thickTop="1" thickBot="1" x14ac:dyDescent="0.3">
      <c r="A35" s="134" t="s">
        <v>168</v>
      </c>
      <c r="B35" s="135">
        <v>2210</v>
      </c>
      <c r="C35" s="135">
        <v>100</v>
      </c>
      <c r="D35" s="351">
        <v>0</v>
      </c>
      <c r="E35" s="351">
        <v>0</v>
      </c>
      <c r="F35" s="351">
        <v>0</v>
      </c>
      <c r="G35" s="351">
        <v>0</v>
      </c>
      <c r="H35" s="351">
        <v>0</v>
      </c>
      <c r="I35" s="352">
        <f t="shared" ref="I35:I40" si="5">SUM(J35:K35)</f>
        <v>0</v>
      </c>
      <c r="J35" s="351">
        <v>0</v>
      </c>
      <c r="K35" s="351">
        <v>0</v>
      </c>
      <c r="L35" s="351">
        <v>0</v>
      </c>
      <c r="M35" s="350">
        <f t="shared" ref="M35:M40" si="6">I35</f>
        <v>0</v>
      </c>
      <c r="N35" s="347"/>
    </row>
    <row r="36" spans="1:14" s="21" customFormat="1" ht="12" thickTop="1" thickBot="1" x14ac:dyDescent="0.3">
      <c r="A36" s="134" t="s">
        <v>169</v>
      </c>
      <c r="B36" s="135">
        <v>2220</v>
      </c>
      <c r="C36" s="135">
        <v>110</v>
      </c>
      <c r="D36" s="351">
        <v>0</v>
      </c>
      <c r="E36" s="351">
        <v>0</v>
      </c>
      <c r="F36" s="351">
        <v>0</v>
      </c>
      <c r="G36" s="351">
        <v>0</v>
      </c>
      <c r="H36" s="351">
        <v>0</v>
      </c>
      <c r="I36" s="352">
        <f t="shared" si="5"/>
        <v>0</v>
      </c>
      <c r="J36" s="351">
        <v>0</v>
      </c>
      <c r="K36" s="351">
        <v>0</v>
      </c>
      <c r="L36" s="351">
        <v>0</v>
      </c>
      <c r="M36" s="350">
        <f t="shared" si="6"/>
        <v>0</v>
      </c>
      <c r="N36" s="347"/>
    </row>
    <row r="37" spans="1:14" s="21" customFormat="1" ht="12" thickTop="1" thickBot="1" x14ac:dyDescent="0.3">
      <c r="A37" s="134" t="s">
        <v>170</v>
      </c>
      <c r="B37" s="135">
        <v>2230</v>
      </c>
      <c r="C37" s="135">
        <v>120</v>
      </c>
      <c r="D37" s="351">
        <v>0</v>
      </c>
      <c r="E37" s="351">
        <v>0</v>
      </c>
      <c r="F37" s="351">
        <v>0</v>
      </c>
      <c r="G37" s="351">
        <v>0</v>
      </c>
      <c r="H37" s="351">
        <v>0</v>
      </c>
      <c r="I37" s="352">
        <f t="shared" si="5"/>
        <v>0</v>
      </c>
      <c r="J37" s="351">
        <v>0</v>
      </c>
      <c r="K37" s="351">
        <v>0</v>
      </c>
      <c r="L37" s="351">
        <v>0</v>
      </c>
      <c r="M37" s="350">
        <f t="shared" si="6"/>
        <v>0</v>
      </c>
      <c r="N37" s="347"/>
    </row>
    <row r="38" spans="1:14" s="21" customFormat="1" ht="12" thickTop="1" thickBot="1" x14ac:dyDescent="0.3">
      <c r="A38" s="134" t="s">
        <v>171</v>
      </c>
      <c r="B38" s="135">
        <v>2240</v>
      </c>
      <c r="C38" s="135">
        <v>130</v>
      </c>
      <c r="D38" s="351">
        <v>0</v>
      </c>
      <c r="E38" s="351">
        <v>0</v>
      </c>
      <c r="F38" s="351">
        <v>0</v>
      </c>
      <c r="G38" s="351">
        <v>0</v>
      </c>
      <c r="H38" s="351">
        <v>0</v>
      </c>
      <c r="I38" s="352">
        <f t="shared" si="5"/>
        <v>0</v>
      </c>
      <c r="J38" s="351">
        <v>0</v>
      </c>
      <c r="K38" s="351">
        <v>0</v>
      </c>
      <c r="L38" s="351">
        <v>0</v>
      </c>
      <c r="M38" s="350">
        <f t="shared" si="6"/>
        <v>0</v>
      </c>
      <c r="N38" s="347"/>
    </row>
    <row r="39" spans="1:14" s="21" customFormat="1" ht="13.5" customHeight="1" thickTop="1" thickBot="1" x14ac:dyDescent="0.3">
      <c r="A39" s="134" t="s">
        <v>172</v>
      </c>
      <c r="B39" s="135">
        <v>2250</v>
      </c>
      <c r="C39" s="135">
        <v>140</v>
      </c>
      <c r="D39" s="351">
        <v>0</v>
      </c>
      <c r="E39" s="351">
        <v>0</v>
      </c>
      <c r="F39" s="351">
        <v>0</v>
      </c>
      <c r="G39" s="351">
        <v>0</v>
      </c>
      <c r="H39" s="351">
        <v>0</v>
      </c>
      <c r="I39" s="352">
        <f t="shared" si="5"/>
        <v>0</v>
      </c>
      <c r="J39" s="351">
        <v>0</v>
      </c>
      <c r="K39" s="351">
        <v>0</v>
      </c>
      <c r="L39" s="351">
        <v>0</v>
      </c>
      <c r="M39" s="350">
        <f t="shared" si="6"/>
        <v>0</v>
      </c>
      <c r="N39" s="349"/>
    </row>
    <row r="40" spans="1:14" s="21" customFormat="1" ht="12" thickTop="1" thickBot="1" x14ac:dyDescent="0.3">
      <c r="A40" s="137" t="s">
        <v>173</v>
      </c>
      <c r="B40" s="135">
        <v>2260</v>
      </c>
      <c r="C40" s="135">
        <v>150</v>
      </c>
      <c r="D40" s="351">
        <v>0</v>
      </c>
      <c r="E40" s="351">
        <v>0</v>
      </c>
      <c r="F40" s="351">
        <v>0</v>
      </c>
      <c r="G40" s="351">
        <v>0</v>
      </c>
      <c r="H40" s="351">
        <v>0</v>
      </c>
      <c r="I40" s="352">
        <f t="shared" si="5"/>
        <v>0</v>
      </c>
      <c r="J40" s="351">
        <v>0</v>
      </c>
      <c r="K40" s="351">
        <v>0</v>
      </c>
      <c r="L40" s="351">
        <v>0</v>
      </c>
      <c r="M40" s="350">
        <f t="shared" si="6"/>
        <v>0</v>
      </c>
    </row>
    <row r="41" spans="1:14" s="21" customFormat="1" ht="11.4" thickTop="1" thickBot="1" x14ac:dyDescent="0.25">
      <c r="A41" s="137" t="s">
        <v>278</v>
      </c>
      <c r="B41" s="135">
        <v>2270</v>
      </c>
      <c r="C41" s="135">
        <v>160</v>
      </c>
      <c r="D41" s="350">
        <f>SUM(D42:D47)</f>
        <v>0</v>
      </c>
      <c r="E41" s="350">
        <f t="shared" ref="E41:M41" si="7">SUM(E42:E47)</f>
        <v>0</v>
      </c>
      <c r="F41" s="350">
        <f t="shared" si="7"/>
        <v>0</v>
      </c>
      <c r="G41" s="350">
        <f t="shared" si="7"/>
        <v>0</v>
      </c>
      <c r="H41" s="350">
        <f t="shared" si="7"/>
        <v>0</v>
      </c>
      <c r="I41" s="350">
        <f t="shared" si="7"/>
        <v>0</v>
      </c>
      <c r="J41" s="350">
        <f t="shared" si="7"/>
        <v>0</v>
      </c>
      <c r="K41" s="350">
        <f t="shared" si="7"/>
        <v>0</v>
      </c>
      <c r="L41" s="350">
        <f t="shared" si="7"/>
        <v>0</v>
      </c>
      <c r="M41" s="350">
        <f t="shared" si="7"/>
        <v>0</v>
      </c>
    </row>
    <row r="42" spans="1:14" s="21" customFormat="1" ht="11.4" thickTop="1" thickBot="1" x14ac:dyDescent="0.25">
      <c r="A42" s="136" t="s">
        <v>175</v>
      </c>
      <c r="B42" s="125">
        <v>2271</v>
      </c>
      <c r="C42" s="125">
        <v>170</v>
      </c>
      <c r="D42" s="81">
        <v>0</v>
      </c>
      <c r="E42" s="81">
        <v>0</v>
      </c>
      <c r="F42" s="81">
        <v>0</v>
      </c>
      <c r="G42" s="81">
        <v>0</v>
      </c>
      <c r="H42" s="81">
        <v>0</v>
      </c>
      <c r="I42" s="82">
        <f t="shared" ref="I42:I47" si="8">SUM(J42:K42)</f>
        <v>0</v>
      </c>
      <c r="J42" s="81">
        <v>0</v>
      </c>
      <c r="K42" s="81">
        <v>0</v>
      </c>
      <c r="L42" s="81">
        <v>0</v>
      </c>
      <c r="M42" s="82">
        <f t="shared" ref="M42:M47" si="9">I42</f>
        <v>0</v>
      </c>
    </row>
    <row r="43" spans="1:14" s="21" customFormat="1" ht="11.4" thickTop="1" thickBot="1" x14ac:dyDescent="0.25">
      <c r="A43" s="136" t="s">
        <v>176</v>
      </c>
      <c r="B43" s="125">
        <v>2272</v>
      </c>
      <c r="C43" s="125">
        <v>180</v>
      </c>
      <c r="D43" s="81">
        <v>0</v>
      </c>
      <c r="E43" s="81">
        <v>0</v>
      </c>
      <c r="F43" s="81">
        <v>0</v>
      </c>
      <c r="G43" s="81">
        <v>0</v>
      </c>
      <c r="H43" s="81">
        <v>0</v>
      </c>
      <c r="I43" s="82">
        <f t="shared" si="8"/>
        <v>0</v>
      </c>
      <c r="J43" s="81">
        <v>0</v>
      </c>
      <c r="K43" s="81">
        <v>0</v>
      </c>
      <c r="L43" s="81">
        <v>0</v>
      </c>
      <c r="M43" s="82">
        <f t="shared" si="9"/>
        <v>0</v>
      </c>
    </row>
    <row r="44" spans="1:14" s="21" customFormat="1" ht="11.4" thickTop="1" thickBot="1" x14ac:dyDescent="0.25">
      <c r="A44" s="136" t="s">
        <v>177</v>
      </c>
      <c r="B44" s="125">
        <v>2273</v>
      </c>
      <c r="C44" s="125">
        <v>190</v>
      </c>
      <c r="D44" s="81">
        <v>0</v>
      </c>
      <c r="E44" s="81">
        <v>0</v>
      </c>
      <c r="F44" s="81">
        <v>0</v>
      </c>
      <c r="G44" s="81">
        <v>0</v>
      </c>
      <c r="H44" s="81">
        <v>0</v>
      </c>
      <c r="I44" s="82">
        <f t="shared" si="8"/>
        <v>0</v>
      </c>
      <c r="J44" s="81">
        <v>0</v>
      </c>
      <c r="K44" s="81">
        <v>0</v>
      </c>
      <c r="L44" s="81">
        <v>0</v>
      </c>
      <c r="M44" s="82">
        <f t="shared" si="9"/>
        <v>0</v>
      </c>
    </row>
    <row r="45" spans="1:14" s="21" customFormat="1" ht="11.4" thickTop="1" thickBot="1" x14ac:dyDescent="0.25">
      <c r="A45" s="136" t="s">
        <v>178</v>
      </c>
      <c r="B45" s="125">
        <v>2274</v>
      </c>
      <c r="C45" s="125">
        <v>200</v>
      </c>
      <c r="D45" s="81">
        <v>0</v>
      </c>
      <c r="E45" s="81">
        <v>0</v>
      </c>
      <c r="F45" s="81">
        <v>0</v>
      </c>
      <c r="G45" s="81">
        <v>0</v>
      </c>
      <c r="H45" s="81">
        <v>0</v>
      </c>
      <c r="I45" s="82">
        <f t="shared" si="8"/>
        <v>0</v>
      </c>
      <c r="J45" s="81">
        <v>0</v>
      </c>
      <c r="K45" s="81">
        <v>0</v>
      </c>
      <c r="L45" s="81">
        <v>0</v>
      </c>
      <c r="M45" s="82">
        <f t="shared" si="9"/>
        <v>0</v>
      </c>
    </row>
    <row r="46" spans="1:14" s="21" customFormat="1" ht="11.4" thickTop="1" thickBot="1" x14ac:dyDescent="0.25">
      <c r="A46" s="136" t="s">
        <v>179</v>
      </c>
      <c r="B46" s="125">
        <v>2275</v>
      </c>
      <c r="C46" s="125">
        <v>210</v>
      </c>
      <c r="D46" s="81">
        <v>0</v>
      </c>
      <c r="E46" s="81">
        <v>0</v>
      </c>
      <c r="F46" s="81">
        <v>0</v>
      </c>
      <c r="G46" s="81">
        <v>0</v>
      </c>
      <c r="H46" s="81">
        <v>0</v>
      </c>
      <c r="I46" s="82">
        <f t="shared" si="8"/>
        <v>0</v>
      </c>
      <c r="J46" s="81">
        <v>0</v>
      </c>
      <c r="K46" s="81">
        <v>0</v>
      </c>
      <c r="L46" s="81">
        <v>0</v>
      </c>
      <c r="M46" s="82">
        <f t="shared" si="9"/>
        <v>0</v>
      </c>
    </row>
    <row r="47" spans="1:14" s="21" customFormat="1" ht="11.4" thickTop="1" thickBot="1" x14ac:dyDescent="0.25">
      <c r="A47" s="136" t="s">
        <v>180</v>
      </c>
      <c r="B47" s="125">
        <v>2276</v>
      </c>
      <c r="C47" s="125">
        <v>220</v>
      </c>
      <c r="D47" s="81">
        <v>0</v>
      </c>
      <c r="E47" s="81">
        <v>0</v>
      </c>
      <c r="F47" s="81">
        <v>0</v>
      </c>
      <c r="G47" s="81">
        <v>0</v>
      </c>
      <c r="H47" s="81">
        <v>0</v>
      </c>
      <c r="I47" s="82">
        <f t="shared" si="8"/>
        <v>0</v>
      </c>
      <c r="J47" s="81">
        <v>0</v>
      </c>
      <c r="K47" s="81">
        <v>0</v>
      </c>
      <c r="L47" s="81">
        <v>0</v>
      </c>
      <c r="M47" s="82">
        <f t="shared" si="9"/>
        <v>0</v>
      </c>
    </row>
    <row r="48" spans="1:14" s="21" customFormat="1" ht="13.5" customHeight="1" thickTop="1" thickBot="1" x14ac:dyDescent="0.25">
      <c r="A48" s="137" t="s">
        <v>181</v>
      </c>
      <c r="B48" s="135">
        <v>2280</v>
      </c>
      <c r="C48" s="135">
        <v>230</v>
      </c>
      <c r="D48" s="350">
        <f>SUM(D49:D50)</f>
        <v>0</v>
      </c>
      <c r="E48" s="350">
        <f t="shared" ref="E48:M48" si="10">SUM(E49:E50)</f>
        <v>0</v>
      </c>
      <c r="F48" s="350">
        <f t="shared" si="10"/>
        <v>0</v>
      </c>
      <c r="G48" s="350">
        <f t="shared" si="10"/>
        <v>0</v>
      </c>
      <c r="H48" s="350">
        <f t="shared" si="10"/>
        <v>0</v>
      </c>
      <c r="I48" s="350">
        <f t="shared" si="10"/>
        <v>0</v>
      </c>
      <c r="J48" s="350">
        <f t="shared" si="10"/>
        <v>0</v>
      </c>
      <c r="K48" s="350">
        <f t="shared" si="10"/>
        <v>0</v>
      </c>
      <c r="L48" s="350">
        <f t="shared" si="10"/>
        <v>0</v>
      </c>
      <c r="M48" s="350">
        <f t="shared" si="10"/>
        <v>0</v>
      </c>
    </row>
    <row r="49" spans="1:14" s="21" customFormat="1" ht="13.5" customHeight="1" thickTop="1" thickBot="1" x14ac:dyDescent="0.25">
      <c r="A49" s="139" t="s">
        <v>182</v>
      </c>
      <c r="B49" s="125">
        <v>2281</v>
      </c>
      <c r="C49" s="125">
        <v>240</v>
      </c>
      <c r="D49" s="81">
        <v>0</v>
      </c>
      <c r="E49" s="81">
        <v>0</v>
      </c>
      <c r="F49" s="81">
        <v>0</v>
      </c>
      <c r="G49" s="81">
        <v>0</v>
      </c>
      <c r="H49" s="81">
        <v>0</v>
      </c>
      <c r="I49" s="82">
        <f>SUM(J49:K49)</f>
        <v>0</v>
      </c>
      <c r="J49" s="81">
        <v>0</v>
      </c>
      <c r="K49" s="81">
        <v>0</v>
      </c>
      <c r="L49" s="81">
        <v>0</v>
      </c>
      <c r="M49" s="81">
        <f>I49</f>
        <v>0</v>
      </c>
    </row>
    <row r="50" spans="1:14" s="21" customFormat="1" ht="13.5" customHeight="1" thickTop="1" thickBot="1" x14ac:dyDescent="0.25">
      <c r="A50" s="139" t="s">
        <v>183</v>
      </c>
      <c r="B50" s="125">
        <v>2282</v>
      </c>
      <c r="C50" s="125">
        <v>250</v>
      </c>
      <c r="D50" s="81">
        <v>0</v>
      </c>
      <c r="E50" s="81">
        <v>0</v>
      </c>
      <c r="F50" s="81">
        <v>0</v>
      </c>
      <c r="G50" s="81">
        <v>0</v>
      </c>
      <c r="H50" s="81">
        <v>0</v>
      </c>
      <c r="I50" s="82">
        <f>SUM(J50:K50)</f>
        <v>0</v>
      </c>
      <c r="J50" s="81">
        <v>0</v>
      </c>
      <c r="K50" s="81">
        <v>0</v>
      </c>
      <c r="L50" s="81">
        <v>0</v>
      </c>
      <c r="M50" s="81">
        <f>I50</f>
        <v>0</v>
      </c>
    </row>
    <row r="51" spans="1:14" s="21" customFormat="1" ht="11.4" thickTop="1" thickBot="1" x14ac:dyDescent="0.25">
      <c r="A51" s="133" t="s">
        <v>279</v>
      </c>
      <c r="B51" s="64">
        <v>2400</v>
      </c>
      <c r="C51" s="64">
        <v>260</v>
      </c>
      <c r="D51" s="325">
        <f>SUM(D52:D53)</f>
        <v>0</v>
      </c>
      <c r="E51" s="325">
        <f t="shared" ref="E51:M51" si="11">SUM(E52:E53)</f>
        <v>0</v>
      </c>
      <c r="F51" s="325">
        <f t="shared" si="11"/>
        <v>0</v>
      </c>
      <c r="G51" s="325">
        <f t="shared" si="11"/>
        <v>0</v>
      </c>
      <c r="H51" s="325">
        <f t="shared" si="11"/>
        <v>0</v>
      </c>
      <c r="I51" s="325">
        <f t="shared" si="11"/>
        <v>0</v>
      </c>
      <c r="J51" s="325">
        <f t="shared" si="11"/>
        <v>0</v>
      </c>
      <c r="K51" s="325">
        <f t="shared" si="11"/>
        <v>0</v>
      </c>
      <c r="L51" s="325">
        <f t="shared" si="11"/>
        <v>0</v>
      </c>
      <c r="M51" s="325">
        <f t="shared" si="11"/>
        <v>0</v>
      </c>
    </row>
    <row r="52" spans="1:14" s="21" customFormat="1" ht="12" thickTop="1" thickBot="1" x14ac:dyDescent="0.3">
      <c r="A52" s="134" t="s">
        <v>185</v>
      </c>
      <c r="B52" s="135">
        <v>2410</v>
      </c>
      <c r="C52" s="135">
        <v>270</v>
      </c>
      <c r="D52" s="351">
        <v>0</v>
      </c>
      <c r="E52" s="351">
        <v>0</v>
      </c>
      <c r="F52" s="351">
        <v>0</v>
      </c>
      <c r="G52" s="351">
        <v>0</v>
      </c>
      <c r="H52" s="351">
        <v>0</v>
      </c>
      <c r="I52" s="352">
        <f>SUM(J52:K52)</f>
        <v>0</v>
      </c>
      <c r="J52" s="351">
        <v>0</v>
      </c>
      <c r="K52" s="351">
        <v>0</v>
      </c>
      <c r="L52" s="351">
        <v>0</v>
      </c>
      <c r="M52" s="350">
        <f>I52</f>
        <v>0</v>
      </c>
    </row>
    <row r="53" spans="1:14" s="21" customFormat="1" ht="12" thickTop="1" thickBot="1" x14ac:dyDescent="0.3">
      <c r="A53" s="134" t="s">
        <v>186</v>
      </c>
      <c r="B53" s="135">
        <v>2420</v>
      </c>
      <c r="C53" s="135">
        <v>280</v>
      </c>
      <c r="D53" s="353">
        <v>0</v>
      </c>
      <c r="E53" s="353">
        <v>0</v>
      </c>
      <c r="F53" s="353">
        <v>0</v>
      </c>
      <c r="G53" s="353">
        <v>0</v>
      </c>
      <c r="H53" s="353">
        <v>0</v>
      </c>
      <c r="I53" s="352">
        <f>SUM(J53:K53)</f>
        <v>0</v>
      </c>
      <c r="J53" s="353">
        <v>0</v>
      </c>
      <c r="K53" s="353">
        <v>0</v>
      </c>
      <c r="L53" s="353">
        <v>0</v>
      </c>
      <c r="M53" s="350">
        <f>I53</f>
        <v>0</v>
      </c>
    </row>
    <row r="54" spans="1:14" s="21" customFormat="1" ht="11.4" thickTop="1" thickBot="1" x14ac:dyDescent="0.25">
      <c r="A54" s="133" t="s">
        <v>187</v>
      </c>
      <c r="B54" s="64">
        <v>2600</v>
      </c>
      <c r="C54" s="64">
        <v>290</v>
      </c>
      <c r="D54" s="325">
        <f>SUM(D55:D57)</f>
        <v>0</v>
      </c>
      <c r="E54" s="325">
        <f t="shared" ref="E54:M54" si="12">SUM(E55:E57)</f>
        <v>0</v>
      </c>
      <c r="F54" s="325">
        <f t="shared" si="12"/>
        <v>0</v>
      </c>
      <c r="G54" s="325">
        <f t="shared" si="12"/>
        <v>0</v>
      </c>
      <c r="H54" s="325">
        <f t="shared" si="12"/>
        <v>0</v>
      </c>
      <c r="I54" s="325">
        <f t="shared" si="12"/>
        <v>0</v>
      </c>
      <c r="J54" s="325">
        <f t="shared" si="12"/>
        <v>0</v>
      </c>
      <c r="K54" s="325">
        <f t="shared" si="12"/>
        <v>0</v>
      </c>
      <c r="L54" s="325">
        <f t="shared" si="12"/>
        <v>0</v>
      </c>
      <c r="M54" s="325">
        <f t="shared" si="12"/>
        <v>0</v>
      </c>
    </row>
    <row r="55" spans="1:14" s="21" customFormat="1" ht="12" thickTop="1" thickBot="1" x14ac:dyDescent="0.3">
      <c r="A55" s="137" t="s">
        <v>188</v>
      </c>
      <c r="B55" s="135">
        <v>2610</v>
      </c>
      <c r="C55" s="135">
        <v>300</v>
      </c>
      <c r="D55" s="351">
        <v>0</v>
      </c>
      <c r="E55" s="351">
        <v>0</v>
      </c>
      <c r="F55" s="351">
        <v>0</v>
      </c>
      <c r="G55" s="351">
        <v>0</v>
      </c>
      <c r="H55" s="351">
        <v>0</v>
      </c>
      <c r="I55" s="352">
        <f>SUM(J55:K55)</f>
        <v>0</v>
      </c>
      <c r="J55" s="351">
        <v>0</v>
      </c>
      <c r="K55" s="351">
        <v>0</v>
      </c>
      <c r="L55" s="351">
        <v>0</v>
      </c>
      <c r="M55" s="350">
        <f>I55</f>
        <v>0</v>
      </c>
    </row>
    <row r="56" spans="1:14" s="21" customFormat="1" ht="12" thickTop="1" thickBot="1" x14ac:dyDescent="0.3">
      <c r="A56" s="137" t="s">
        <v>189</v>
      </c>
      <c r="B56" s="135">
        <v>2620</v>
      </c>
      <c r="C56" s="135">
        <v>310</v>
      </c>
      <c r="D56" s="351">
        <v>0</v>
      </c>
      <c r="E56" s="351">
        <v>0</v>
      </c>
      <c r="F56" s="351">
        <v>0</v>
      </c>
      <c r="G56" s="351">
        <v>0</v>
      </c>
      <c r="H56" s="351">
        <v>0</v>
      </c>
      <c r="I56" s="352">
        <f>SUM(J56:K56)</f>
        <v>0</v>
      </c>
      <c r="J56" s="351">
        <v>0</v>
      </c>
      <c r="K56" s="351">
        <v>0</v>
      </c>
      <c r="L56" s="351">
        <v>0</v>
      </c>
      <c r="M56" s="350">
        <f>I56</f>
        <v>0</v>
      </c>
    </row>
    <row r="57" spans="1:14" s="21" customFormat="1" ht="12" thickTop="1" thickBot="1" x14ac:dyDescent="0.3">
      <c r="A57" s="134" t="s">
        <v>190</v>
      </c>
      <c r="B57" s="135">
        <v>2630</v>
      </c>
      <c r="C57" s="135">
        <v>320</v>
      </c>
      <c r="D57" s="351">
        <v>0</v>
      </c>
      <c r="E57" s="351">
        <v>0</v>
      </c>
      <c r="F57" s="351">
        <v>0</v>
      </c>
      <c r="G57" s="351">
        <v>0</v>
      </c>
      <c r="H57" s="351">
        <v>0</v>
      </c>
      <c r="I57" s="352">
        <f>SUM(J57:K57)</f>
        <v>0</v>
      </c>
      <c r="J57" s="351">
        <v>0</v>
      </c>
      <c r="K57" s="351">
        <v>0</v>
      </c>
      <c r="L57" s="351">
        <v>0</v>
      </c>
      <c r="M57" s="350">
        <f>I57</f>
        <v>0</v>
      </c>
    </row>
    <row r="58" spans="1:14" s="21" customFormat="1" ht="11.4" thickTop="1" thickBot="1" x14ac:dyDescent="0.25">
      <c r="A58" s="138" t="s">
        <v>191</v>
      </c>
      <c r="B58" s="64">
        <v>2700</v>
      </c>
      <c r="C58" s="64">
        <v>330</v>
      </c>
      <c r="D58" s="325">
        <f>SUM(D59:D61)</f>
        <v>0</v>
      </c>
      <c r="E58" s="325">
        <f t="shared" ref="E58:M58" si="13">SUM(E59:E61)</f>
        <v>0</v>
      </c>
      <c r="F58" s="325">
        <f t="shared" si="13"/>
        <v>0</v>
      </c>
      <c r="G58" s="325">
        <f t="shared" si="13"/>
        <v>0</v>
      </c>
      <c r="H58" s="325">
        <f t="shared" si="13"/>
        <v>0</v>
      </c>
      <c r="I58" s="325">
        <f t="shared" si="13"/>
        <v>0</v>
      </c>
      <c r="J58" s="325">
        <f t="shared" si="13"/>
        <v>0</v>
      </c>
      <c r="K58" s="325">
        <f t="shared" si="13"/>
        <v>0</v>
      </c>
      <c r="L58" s="325">
        <f t="shared" si="13"/>
        <v>0</v>
      </c>
      <c r="M58" s="325">
        <f t="shared" si="13"/>
        <v>0</v>
      </c>
    </row>
    <row r="59" spans="1:14" s="21" customFormat="1" ht="12" thickTop="1" thickBot="1" x14ac:dyDescent="0.3">
      <c r="A59" s="137" t="s">
        <v>192</v>
      </c>
      <c r="B59" s="135">
        <v>2710</v>
      </c>
      <c r="C59" s="135">
        <v>340</v>
      </c>
      <c r="D59" s="351">
        <v>0</v>
      </c>
      <c r="E59" s="351">
        <v>0</v>
      </c>
      <c r="F59" s="351">
        <v>0</v>
      </c>
      <c r="G59" s="351">
        <v>0</v>
      </c>
      <c r="H59" s="351">
        <v>0</v>
      </c>
      <c r="I59" s="352">
        <f>SUM(J59:K59)</f>
        <v>0</v>
      </c>
      <c r="J59" s="351">
        <v>0</v>
      </c>
      <c r="K59" s="351">
        <v>0</v>
      </c>
      <c r="L59" s="351">
        <v>0</v>
      </c>
      <c r="M59" s="350">
        <f>I59</f>
        <v>0</v>
      </c>
      <c r="N59" s="354"/>
    </row>
    <row r="60" spans="1:14" s="21" customFormat="1" ht="12" thickTop="1" thickBot="1" x14ac:dyDescent="0.3">
      <c r="A60" s="137" t="s">
        <v>193</v>
      </c>
      <c r="B60" s="135">
        <v>2720</v>
      </c>
      <c r="C60" s="135">
        <v>350</v>
      </c>
      <c r="D60" s="351">
        <v>0</v>
      </c>
      <c r="E60" s="351">
        <v>0</v>
      </c>
      <c r="F60" s="351">
        <v>0</v>
      </c>
      <c r="G60" s="351">
        <v>0</v>
      </c>
      <c r="H60" s="351">
        <v>0</v>
      </c>
      <c r="I60" s="352">
        <f>SUM(J60:K60)</f>
        <v>0</v>
      </c>
      <c r="J60" s="351">
        <v>0</v>
      </c>
      <c r="K60" s="351">
        <v>0</v>
      </c>
      <c r="L60" s="351">
        <v>0</v>
      </c>
      <c r="M60" s="350">
        <f>I60</f>
        <v>0</v>
      </c>
    </row>
    <row r="61" spans="1:14" s="21" customFormat="1" ht="12" thickTop="1" thickBot="1" x14ac:dyDescent="0.3">
      <c r="A61" s="137" t="s">
        <v>194</v>
      </c>
      <c r="B61" s="135">
        <v>2730</v>
      </c>
      <c r="C61" s="135">
        <v>360</v>
      </c>
      <c r="D61" s="351">
        <v>0</v>
      </c>
      <c r="E61" s="351">
        <v>0</v>
      </c>
      <c r="F61" s="351">
        <v>0</v>
      </c>
      <c r="G61" s="351">
        <v>0</v>
      </c>
      <c r="H61" s="351">
        <v>0</v>
      </c>
      <c r="I61" s="352">
        <f>SUM(J61:K61)</f>
        <v>0</v>
      </c>
      <c r="J61" s="351">
        <v>0</v>
      </c>
      <c r="K61" s="351">
        <v>0</v>
      </c>
      <c r="L61" s="351">
        <v>0</v>
      </c>
      <c r="M61" s="350">
        <f>I61</f>
        <v>0</v>
      </c>
      <c r="N61" s="114"/>
    </row>
    <row r="62" spans="1:14" s="21" customFormat="1" ht="11.4" thickTop="1" thickBot="1" x14ac:dyDescent="0.25">
      <c r="A62" s="138" t="s">
        <v>195</v>
      </c>
      <c r="B62" s="64">
        <v>2800</v>
      </c>
      <c r="C62" s="64">
        <v>370</v>
      </c>
      <c r="D62" s="351">
        <v>0</v>
      </c>
      <c r="E62" s="351">
        <v>0</v>
      </c>
      <c r="F62" s="351">
        <v>0</v>
      </c>
      <c r="G62" s="351">
        <v>0</v>
      </c>
      <c r="H62" s="351">
        <v>0</v>
      </c>
      <c r="I62" s="325">
        <f>SUM(J62:K62)</f>
        <v>0</v>
      </c>
      <c r="J62" s="348">
        <v>0</v>
      </c>
      <c r="K62" s="348">
        <v>0</v>
      </c>
      <c r="L62" s="348">
        <v>0</v>
      </c>
      <c r="M62" s="325">
        <f>I62</f>
        <v>0</v>
      </c>
    </row>
    <row r="63" spans="1:14" s="21" customFormat="1" ht="12.6" thickTop="1" thickBot="1" x14ac:dyDescent="0.25">
      <c r="A63" s="68" t="s">
        <v>280</v>
      </c>
      <c r="B63" s="68">
        <v>3000</v>
      </c>
      <c r="C63" s="68">
        <v>380</v>
      </c>
      <c r="D63" s="350">
        <f>D64+D78</f>
        <v>0</v>
      </c>
      <c r="E63" s="350">
        <f t="shared" ref="E63:M63" si="14">E64+E78</f>
        <v>0</v>
      </c>
      <c r="F63" s="350">
        <f t="shared" si="14"/>
        <v>0</v>
      </c>
      <c r="G63" s="350">
        <f t="shared" si="14"/>
        <v>0</v>
      </c>
      <c r="H63" s="350">
        <f t="shared" si="14"/>
        <v>0</v>
      </c>
      <c r="I63" s="350">
        <f t="shared" si="14"/>
        <v>0</v>
      </c>
      <c r="J63" s="350">
        <f t="shared" si="14"/>
        <v>0</v>
      </c>
      <c r="K63" s="350">
        <f t="shared" si="14"/>
        <v>0</v>
      </c>
      <c r="L63" s="350">
        <f t="shared" si="14"/>
        <v>0</v>
      </c>
      <c r="M63" s="350">
        <f t="shared" si="14"/>
        <v>0</v>
      </c>
    </row>
    <row r="64" spans="1:14" s="21" customFormat="1" ht="11.25" customHeight="1" thickTop="1" thickBot="1" x14ac:dyDescent="0.25">
      <c r="A64" s="133" t="s">
        <v>281</v>
      </c>
      <c r="B64" s="64">
        <v>3100</v>
      </c>
      <c r="C64" s="64">
        <v>390</v>
      </c>
      <c r="D64" s="350">
        <f>D65+D66+D69+D72+D76+D77</f>
        <v>0</v>
      </c>
      <c r="E64" s="350">
        <f t="shared" ref="E64:M64" si="15">E65+E66+E69+E72+E76+E77</f>
        <v>0</v>
      </c>
      <c r="F64" s="350">
        <f t="shared" si="15"/>
        <v>0</v>
      </c>
      <c r="G64" s="350">
        <f t="shared" si="15"/>
        <v>0</v>
      </c>
      <c r="H64" s="350">
        <f t="shared" si="15"/>
        <v>0</v>
      </c>
      <c r="I64" s="350">
        <f t="shared" si="15"/>
        <v>0</v>
      </c>
      <c r="J64" s="350">
        <f t="shared" si="15"/>
        <v>0</v>
      </c>
      <c r="K64" s="350">
        <f t="shared" si="15"/>
        <v>0</v>
      </c>
      <c r="L64" s="350">
        <f t="shared" si="15"/>
        <v>0</v>
      </c>
      <c r="M64" s="350">
        <f t="shared" si="15"/>
        <v>0</v>
      </c>
    </row>
    <row r="65" spans="1:13" s="21" customFormat="1" ht="11.4" thickTop="1" thickBot="1" x14ac:dyDescent="0.25">
      <c r="A65" s="137" t="s">
        <v>198</v>
      </c>
      <c r="B65" s="135">
        <v>3110</v>
      </c>
      <c r="C65" s="135">
        <v>400</v>
      </c>
      <c r="D65" s="351">
        <v>0</v>
      </c>
      <c r="E65" s="351">
        <v>0</v>
      </c>
      <c r="F65" s="351">
        <v>0</v>
      </c>
      <c r="G65" s="351">
        <v>0</v>
      </c>
      <c r="H65" s="351">
        <v>0</v>
      </c>
      <c r="I65" s="325">
        <f>SUM(J65:K65)</f>
        <v>0</v>
      </c>
      <c r="J65" s="351">
        <v>0</v>
      </c>
      <c r="K65" s="351">
        <v>0</v>
      </c>
      <c r="L65" s="351">
        <v>0</v>
      </c>
      <c r="M65" s="325">
        <f>I65</f>
        <v>0</v>
      </c>
    </row>
    <row r="66" spans="1:13" s="21" customFormat="1" ht="11.4" thickTop="1" thickBot="1" x14ac:dyDescent="0.25">
      <c r="A66" s="134" t="s">
        <v>199</v>
      </c>
      <c r="B66" s="135">
        <v>3120</v>
      </c>
      <c r="C66" s="135">
        <v>410</v>
      </c>
      <c r="D66" s="350">
        <f>SUM(D67:D68)</f>
        <v>0</v>
      </c>
      <c r="E66" s="350">
        <f t="shared" ref="E66:M66" si="16">SUM(E67:E68)</f>
        <v>0</v>
      </c>
      <c r="F66" s="350">
        <f t="shared" si="16"/>
        <v>0</v>
      </c>
      <c r="G66" s="350">
        <f t="shared" si="16"/>
        <v>0</v>
      </c>
      <c r="H66" s="350">
        <f t="shared" si="16"/>
        <v>0</v>
      </c>
      <c r="I66" s="350">
        <f t="shared" si="16"/>
        <v>0</v>
      </c>
      <c r="J66" s="350">
        <f t="shared" si="16"/>
        <v>0</v>
      </c>
      <c r="K66" s="350">
        <f t="shared" si="16"/>
        <v>0</v>
      </c>
      <c r="L66" s="350">
        <f t="shared" si="16"/>
        <v>0</v>
      </c>
      <c r="M66" s="350">
        <f t="shared" si="16"/>
        <v>0</v>
      </c>
    </row>
    <row r="67" spans="1:13" s="21" customFormat="1" ht="11.4" thickTop="1" thickBot="1" x14ac:dyDescent="0.25">
      <c r="A67" s="136" t="s">
        <v>282</v>
      </c>
      <c r="B67" s="125">
        <v>3121</v>
      </c>
      <c r="C67" s="125">
        <v>420</v>
      </c>
      <c r="D67" s="351">
        <v>0</v>
      </c>
      <c r="E67" s="351">
        <v>0</v>
      </c>
      <c r="F67" s="351">
        <v>0</v>
      </c>
      <c r="G67" s="351">
        <v>0</v>
      </c>
      <c r="H67" s="351">
        <v>0</v>
      </c>
      <c r="I67" s="325">
        <f>SUM(J67:K67)</f>
        <v>0</v>
      </c>
      <c r="J67" s="351">
        <v>0</v>
      </c>
      <c r="K67" s="351">
        <v>0</v>
      </c>
      <c r="L67" s="351">
        <v>0</v>
      </c>
      <c r="M67" s="325">
        <f>I67</f>
        <v>0</v>
      </c>
    </row>
    <row r="68" spans="1:13" s="21" customFormat="1" ht="11.4" thickTop="1" thickBot="1" x14ac:dyDescent="0.25">
      <c r="A68" s="136" t="s">
        <v>283</v>
      </c>
      <c r="B68" s="125">
        <v>3122</v>
      </c>
      <c r="C68" s="125">
        <v>430</v>
      </c>
      <c r="D68" s="351">
        <v>0</v>
      </c>
      <c r="E68" s="351">
        <v>0</v>
      </c>
      <c r="F68" s="351">
        <v>0</v>
      </c>
      <c r="G68" s="351">
        <v>0</v>
      </c>
      <c r="H68" s="351">
        <v>0</v>
      </c>
      <c r="I68" s="325">
        <f>SUM(J68:K68)</f>
        <v>0</v>
      </c>
      <c r="J68" s="351">
        <v>0</v>
      </c>
      <c r="K68" s="351">
        <v>0</v>
      </c>
      <c r="L68" s="351">
        <v>0</v>
      </c>
      <c r="M68" s="325">
        <f>I68</f>
        <v>0</v>
      </c>
    </row>
    <row r="69" spans="1:13" s="21" customFormat="1" ht="11.4" thickTop="1" thickBot="1" x14ac:dyDescent="0.25">
      <c r="A69" s="134" t="s">
        <v>202</v>
      </c>
      <c r="B69" s="135">
        <v>3130</v>
      </c>
      <c r="C69" s="135">
        <v>440</v>
      </c>
      <c r="D69" s="350">
        <f>SUM(D70:D71)</f>
        <v>0</v>
      </c>
      <c r="E69" s="350">
        <f t="shared" ref="E69:M69" si="17">SUM(E70:E71)</f>
        <v>0</v>
      </c>
      <c r="F69" s="350">
        <f t="shared" si="17"/>
        <v>0</v>
      </c>
      <c r="G69" s="350">
        <f t="shared" si="17"/>
        <v>0</v>
      </c>
      <c r="H69" s="350">
        <f t="shared" si="17"/>
        <v>0</v>
      </c>
      <c r="I69" s="350">
        <f t="shared" si="17"/>
        <v>0</v>
      </c>
      <c r="J69" s="350">
        <f t="shared" si="17"/>
        <v>0</v>
      </c>
      <c r="K69" s="350">
        <f t="shared" si="17"/>
        <v>0</v>
      </c>
      <c r="L69" s="350">
        <f t="shared" si="17"/>
        <v>0</v>
      </c>
      <c r="M69" s="350">
        <f t="shared" si="17"/>
        <v>0</v>
      </c>
    </row>
    <row r="70" spans="1:13" s="21" customFormat="1" ht="11.4" thickTop="1" thickBot="1" x14ac:dyDescent="0.25">
      <c r="A70" s="136" t="s">
        <v>203</v>
      </c>
      <c r="B70" s="125">
        <v>3131</v>
      </c>
      <c r="C70" s="125">
        <v>450</v>
      </c>
      <c r="D70" s="351">
        <v>0</v>
      </c>
      <c r="E70" s="351">
        <v>0</v>
      </c>
      <c r="F70" s="351">
        <v>0</v>
      </c>
      <c r="G70" s="351">
        <v>0</v>
      </c>
      <c r="H70" s="351">
        <v>0</v>
      </c>
      <c r="I70" s="325">
        <f>SUM(J70:K70)</f>
        <v>0</v>
      </c>
      <c r="J70" s="351">
        <v>0</v>
      </c>
      <c r="K70" s="351">
        <v>0</v>
      </c>
      <c r="L70" s="351">
        <v>0</v>
      </c>
      <c r="M70" s="325">
        <f>I70</f>
        <v>0</v>
      </c>
    </row>
    <row r="71" spans="1:13" s="21" customFormat="1" ht="11.4" thickTop="1" thickBot="1" x14ac:dyDescent="0.25">
      <c r="A71" s="136" t="s">
        <v>204</v>
      </c>
      <c r="B71" s="125">
        <v>3132</v>
      </c>
      <c r="C71" s="125">
        <v>460</v>
      </c>
      <c r="D71" s="351">
        <v>0</v>
      </c>
      <c r="E71" s="351">
        <v>0</v>
      </c>
      <c r="F71" s="351">
        <v>0</v>
      </c>
      <c r="G71" s="351">
        <v>0</v>
      </c>
      <c r="H71" s="351">
        <v>0</v>
      </c>
      <c r="I71" s="325">
        <f>SUM(J71:K71)</f>
        <v>0</v>
      </c>
      <c r="J71" s="351">
        <v>0</v>
      </c>
      <c r="K71" s="351">
        <v>0</v>
      </c>
      <c r="L71" s="351">
        <v>0</v>
      </c>
      <c r="M71" s="325">
        <f>I71</f>
        <v>0</v>
      </c>
    </row>
    <row r="72" spans="1:13" s="21" customFormat="1" ht="11.4" thickTop="1" thickBot="1" x14ac:dyDescent="0.25">
      <c r="A72" s="134" t="s">
        <v>205</v>
      </c>
      <c r="B72" s="135">
        <v>3140</v>
      </c>
      <c r="C72" s="135">
        <v>470</v>
      </c>
      <c r="D72" s="350">
        <f>SUM(D73:D75)</f>
        <v>0</v>
      </c>
      <c r="E72" s="350">
        <f t="shared" ref="E72:M72" si="18">SUM(E73:E75)</f>
        <v>0</v>
      </c>
      <c r="F72" s="350">
        <f t="shared" si="18"/>
        <v>0</v>
      </c>
      <c r="G72" s="350">
        <f t="shared" si="18"/>
        <v>0</v>
      </c>
      <c r="H72" s="350">
        <f t="shared" si="18"/>
        <v>0</v>
      </c>
      <c r="I72" s="350">
        <f t="shared" si="18"/>
        <v>0</v>
      </c>
      <c r="J72" s="350">
        <f t="shared" si="18"/>
        <v>0</v>
      </c>
      <c r="K72" s="350">
        <f t="shared" si="18"/>
        <v>0</v>
      </c>
      <c r="L72" s="350">
        <f t="shared" si="18"/>
        <v>0</v>
      </c>
      <c r="M72" s="350">
        <f t="shared" si="18"/>
        <v>0</v>
      </c>
    </row>
    <row r="73" spans="1:13" s="21" customFormat="1" ht="12.6" thickTop="1" thickBot="1" x14ac:dyDescent="0.25">
      <c r="A73" s="219" t="s">
        <v>206</v>
      </c>
      <c r="B73" s="125">
        <v>3141</v>
      </c>
      <c r="C73" s="125">
        <v>480</v>
      </c>
      <c r="D73" s="351">
        <v>0</v>
      </c>
      <c r="E73" s="351">
        <v>0</v>
      </c>
      <c r="F73" s="351">
        <v>0</v>
      </c>
      <c r="G73" s="351">
        <v>0</v>
      </c>
      <c r="H73" s="351">
        <v>0</v>
      </c>
      <c r="I73" s="325">
        <f>SUM(J73:K73)</f>
        <v>0</v>
      </c>
      <c r="J73" s="351">
        <v>0</v>
      </c>
      <c r="K73" s="351">
        <v>0</v>
      </c>
      <c r="L73" s="351">
        <v>0</v>
      </c>
      <c r="M73" s="325">
        <f>I73</f>
        <v>0</v>
      </c>
    </row>
    <row r="74" spans="1:13" s="21" customFormat="1" ht="12.6" thickTop="1" thickBot="1" x14ac:dyDescent="0.25">
      <c r="A74" s="219" t="s">
        <v>284</v>
      </c>
      <c r="B74" s="125">
        <v>3142</v>
      </c>
      <c r="C74" s="125">
        <v>490</v>
      </c>
      <c r="D74" s="351">
        <v>0</v>
      </c>
      <c r="E74" s="351">
        <v>0</v>
      </c>
      <c r="F74" s="351">
        <v>0</v>
      </c>
      <c r="G74" s="351">
        <v>0</v>
      </c>
      <c r="H74" s="351">
        <v>0</v>
      </c>
      <c r="I74" s="325">
        <f>SUM(J74:K74)</f>
        <v>0</v>
      </c>
      <c r="J74" s="351">
        <v>0</v>
      </c>
      <c r="K74" s="351">
        <v>0</v>
      </c>
      <c r="L74" s="351">
        <v>0</v>
      </c>
      <c r="M74" s="325">
        <f>I74</f>
        <v>0</v>
      </c>
    </row>
    <row r="75" spans="1:13" s="21" customFormat="1" ht="12.6" thickTop="1" thickBot="1" x14ac:dyDescent="0.25">
      <c r="A75" s="219" t="s">
        <v>208</v>
      </c>
      <c r="B75" s="125">
        <v>3143</v>
      </c>
      <c r="C75" s="125">
        <v>500</v>
      </c>
      <c r="D75" s="351">
        <v>0</v>
      </c>
      <c r="E75" s="351">
        <v>0</v>
      </c>
      <c r="F75" s="351">
        <v>0</v>
      </c>
      <c r="G75" s="351">
        <v>0</v>
      </c>
      <c r="H75" s="351">
        <v>0</v>
      </c>
      <c r="I75" s="325">
        <f>SUM(J75:K75)</f>
        <v>0</v>
      </c>
      <c r="J75" s="351">
        <v>0</v>
      </c>
      <c r="K75" s="351">
        <v>0</v>
      </c>
      <c r="L75" s="351">
        <v>0</v>
      </c>
      <c r="M75" s="325">
        <f>I75</f>
        <v>0</v>
      </c>
    </row>
    <row r="76" spans="1:13" s="21" customFormat="1" ht="11.4" thickTop="1" thickBot="1" x14ac:dyDescent="0.25">
      <c r="A76" s="134" t="s">
        <v>209</v>
      </c>
      <c r="B76" s="135">
        <v>3150</v>
      </c>
      <c r="C76" s="135">
        <v>510</v>
      </c>
      <c r="D76" s="351">
        <v>0</v>
      </c>
      <c r="E76" s="351">
        <v>0</v>
      </c>
      <c r="F76" s="351">
        <v>0</v>
      </c>
      <c r="G76" s="351">
        <v>0</v>
      </c>
      <c r="H76" s="351">
        <v>0</v>
      </c>
      <c r="I76" s="325">
        <f>SUM(J76:K76)</f>
        <v>0</v>
      </c>
      <c r="J76" s="351">
        <v>0</v>
      </c>
      <c r="K76" s="351">
        <v>0</v>
      </c>
      <c r="L76" s="351">
        <v>0</v>
      </c>
      <c r="M76" s="325">
        <f>I76</f>
        <v>0</v>
      </c>
    </row>
    <row r="77" spans="1:13" s="21" customFormat="1" ht="11.4" thickTop="1" thickBot="1" x14ac:dyDescent="0.25">
      <c r="A77" s="134" t="s">
        <v>210</v>
      </c>
      <c r="B77" s="135">
        <v>3160</v>
      </c>
      <c r="C77" s="135">
        <v>520</v>
      </c>
      <c r="D77" s="351">
        <v>0</v>
      </c>
      <c r="E77" s="351">
        <v>0</v>
      </c>
      <c r="F77" s="351">
        <v>0</v>
      </c>
      <c r="G77" s="351">
        <v>0</v>
      </c>
      <c r="H77" s="351">
        <v>0</v>
      </c>
      <c r="I77" s="325">
        <f>SUM(J77:K77)</f>
        <v>0</v>
      </c>
      <c r="J77" s="351">
        <v>0</v>
      </c>
      <c r="K77" s="351">
        <v>0</v>
      </c>
      <c r="L77" s="351">
        <v>0</v>
      </c>
      <c r="M77" s="325">
        <f>I77</f>
        <v>0</v>
      </c>
    </row>
    <row r="78" spans="1:13" s="21" customFormat="1" ht="12" customHeight="1" thickTop="1" thickBot="1" x14ac:dyDescent="0.25">
      <c r="A78" s="133" t="s">
        <v>211</v>
      </c>
      <c r="B78" s="64">
        <v>3200</v>
      </c>
      <c r="C78" s="64">
        <v>530</v>
      </c>
      <c r="D78" s="350">
        <f>SUM(D79:D82)</f>
        <v>0</v>
      </c>
      <c r="E78" s="350">
        <f t="shared" ref="E78:M78" si="19">SUM(E79:E82)</f>
        <v>0</v>
      </c>
      <c r="F78" s="350">
        <f t="shared" si="19"/>
        <v>0</v>
      </c>
      <c r="G78" s="350">
        <f t="shared" si="19"/>
        <v>0</v>
      </c>
      <c r="H78" s="350">
        <f t="shared" si="19"/>
        <v>0</v>
      </c>
      <c r="I78" s="350">
        <f t="shared" si="19"/>
        <v>0</v>
      </c>
      <c r="J78" s="350">
        <f t="shared" si="19"/>
        <v>0</v>
      </c>
      <c r="K78" s="350">
        <f t="shared" si="19"/>
        <v>0</v>
      </c>
      <c r="L78" s="350">
        <f t="shared" si="19"/>
        <v>0</v>
      </c>
      <c r="M78" s="350">
        <f t="shared" si="19"/>
        <v>0</v>
      </c>
    </row>
    <row r="79" spans="1:13" s="21" customFormat="1" ht="11.4" thickTop="1" thickBot="1" x14ac:dyDescent="0.25">
      <c r="A79" s="137" t="s">
        <v>285</v>
      </c>
      <c r="B79" s="135">
        <v>3210</v>
      </c>
      <c r="C79" s="135">
        <v>540</v>
      </c>
      <c r="D79" s="351">
        <v>0</v>
      </c>
      <c r="E79" s="351">
        <v>0</v>
      </c>
      <c r="F79" s="351">
        <v>0</v>
      </c>
      <c r="G79" s="351">
        <v>0</v>
      </c>
      <c r="H79" s="351">
        <v>0</v>
      </c>
      <c r="I79" s="325">
        <f>SUM(J79:K79)</f>
        <v>0</v>
      </c>
      <c r="J79" s="351">
        <v>0</v>
      </c>
      <c r="K79" s="351">
        <v>0</v>
      </c>
      <c r="L79" s="351">
        <v>0</v>
      </c>
      <c r="M79" s="325">
        <f>I79</f>
        <v>0</v>
      </c>
    </row>
    <row r="80" spans="1:13" s="21" customFormat="1" ht="11.4" thickTop="1" thickBot="1" x14ac:dyDescent="0.25">
      <c r="A80" s="137" t="s">
        <v>213</v>
      </c>
      <c r="B80" s="135">
        <v>3220</v>
      </c>
      <c r="C80" s="135">
        <v>550</v>
      </c>
      <c r="D80" s="351">
        <v>0</v>
      </c>
      <c r="E80" s="351">
        <v>0</v>
      </c>
      <c r="F80" s="351">
        <v>0</v>
      </c>
      <c r="G80" s="351">
        <v>0</v>
      </c>
      <c r="H80" s="351">
        <v>0</v>
      </c>
      <c r="I80" s="325">
        <f>SUM(J80:K80)</f>
        <v>0</v>
      </c>
      <c r="J80" s="351">
        <v>0</v>
      </c>
      <c r="K80" s="351">
        <v>0</v>
      </c>
      <c r="L80" s="351">
        <v>0</v>
      </c>
      <c r="M80" s="325">
        <f>I80</f>
        <v>0</v>
      </c>
    </row>
    <row r="81" spans="1:13" s="21" customFormat="1" ht="12.75" customHeight="1" thickTop="1" thickBot="1" x14ac:dyDescent="0.25">
      <c r="A81" s="134" t="s">
        <v>214</v>
      </c>
      <c r="B81" s="135">
        <v>3230</v>
      </c>
      <c r="C81" s="135">
        <v>560</v>
      </c>
      <c r="D81" s="351">
        <v>0</v>
      </c>
      <c r="E81" s="351">
        <v>0</v>
      </c>
      <c r="F81" s="351">
        <v>0</v>
      </c>
      <c r="G81" s="351">
        <v>0</v>
      </c>
      <c r="H81" s="351">
        <v>0</v>
      </c>
      <c r="I81" s="325">
        <f>SUM(J81:K81)</f>
        <v>0</v>
      </c>
      <c r="J81" s="351">
        <v>0</v>
      </c>
      <c r="K81" s="351">
        <v>0</v>
      </c>
      <c r="L81" s="351">
        <v>0</v>
      </c>
      <c r="M81" s="325">
        <f>I81</f>
        <v>0</v>
      </c>
    </row>
    <row r="82" spans="1:13" s="21" customFormat="1" ht="11.4" thickTop="1" thickBot="1" x14ac:dyDescent="0.25">
      <c r="A82" s="134" t="s">
        <v>215</v>
      </c>
      <c r="B82" s="135">
        <v>3240</v>
      </c>
      <c r="C82" s="135">
        <v>570</v>
      </c>
      <c r="D82" s="351">
        <v>0</v>
      </c>
      <c r="E82" s="351">
        <v>0</v>
      </c>
      <c r="F82" s="351">
        <v>0</v>
      </c>
      <c r="G82" s="351">
        <v>0</v>
      </c>
      <c r="H82" s="351">
        <v>0</v>
      </c>
      <c r="I82" s="325">
        <f>SUM(J82:K82)</f>
        <v>0</v>
      </c>
      <c r="J82" s="351">
        <v>0</v>
      </c>
      <c r="K82" s="351">
        <v>0</v>
      </c>
      <c r="L82" s="351">
        <v>0</v>
      </c>
      <c r="M82" s="325">
        <f>I82</f>
        <v>0</v>
      </c>
    </row>
    <row r="83" spans="1:13" ht="6" hidden="1" customHeight="1" x14ac:dyDescent="0.25"/>
    <row r="84" spans="1:13" ht="14.25" customHeight="1" thickTop="1" x14ac:dyDescent="0.25">
      <c r="A84" s="330" t="s">
        <v>286</v>
      </c>
      <c r="B84" s="331"/>
      <c r="C84" s="331"/>
      <c r="D84" s="331"/>
    </row>
    <row r="85" spans="1:13" x14ac:dyDescent="0.25">
      <c r="A85" s="9" t="str">
        <f>[1]ЗАПОЛНИТЬ!F30</f>
        <v xml:space="preserve">Керівник </v>
      </c>
      <c r="C85" s="9"/>
      <c r="D85" s="9"/>
      <c r="E85" s="9"/>
      <c r="F85" s="9"/>
      <c r="G85" s="230"/>
      <c r="H85" s="230"/>
      <c r="J85" s="87" t="str">
        <f>[1]ЗАПОЛНИТЬ!F26</f>
        <v>Л.О.Темченко</v>
      </c>
      <c r="K85" s="87"/>
      <c r="L85" s="87"/>
    </row>
    <row r="86" spans="1:13" x14ac:dyDescent="0.25">
      <c r="A86" s="9"/>
      <c r="C86" s="9"/>
      <c r="D86" s="9"/>
      <c r="E86" s="9"/>
      <c r="F86" s="9"/>
      <c r="G86" s="231" t="s">
        <v>115</v>
      </c>
      <c r="H86" s="231"/>
      <c r="J86" s="189" t="s">
        <v>116</v>
      </c>
      <c r="K86" s="189"/>
    </row>
    <row r="87" spans="1:13" x14ac:dyDescent="0.25">
      <c r="A87" s="9" t="str">
        <f>[1]ЗАПОЛНИТЬ!F31</f>
        <v>Головний бухгалтер</v>
      </c>
      <c r="C87" s="9"/>
      <c r="D87" s="9"/>
      <c r="E87" s="9"/>
      <c r="F87" s="9"/>
      <c r="G87" s="230"/>
      <c r="H87" s="230"/>
      <c r="J87" s="87" t="str">
        <f>[1]ЗАПОЛНИТЬ!F28</f>
        <v>А.М.Трусевич</v>
      </c>
      <c r="K87" s="87"/>
      <c r="L87" s="87"/>
    </row>
    <row r="88" spans="1:13" x14ac:dyDescent="0.25">
      <c r="A88" s="1" t="str">
        <f>[1]ЗАПОЛНИТЬ!C19</f>
        <v>"11" квітня 2016 року</v>
      </c>
      <c r="C88" s="9"/>
      <c r="D88" s="9"/>
      <c r="E88" s="9"/>
      <c r="F88" s="9"/>
      <c r="G88" s="231" t="s">
        <v>115</v>
      </c>
      <c r="H88" s="231"/>
      <c r="J88" s="189" t="s">
        <v>116</v>
      </c>
      <c r="K88" s="189"/>
      <c r="L88" s="355"/>
    </row>
    <row r="89" spans="1:13" x14ac:dyDescent="0.25">
      <c r="A89" s="21" t="s">
        <v>287</v>
      </c>
    </row>
  </sheetData>
  <mergeCells count="43">
    <mergeCell ref="G87:H87"/>
    <mergeCell ref="J87:L87"/>
    <mergeCell ref="G88:H88"/>
    <mergeCell ref="J88:K88"/>
    <mergeCell ref="K22:K24"/>
    <mergeCell ref="A84:D84"/>
    <mergeCell ref="G85:H85"/>
    <mergeCell ref="J85:L85"/>
    <mergeCell ref="G86:H86"/>
    <mergeCell ref="J86:K86"/>
    <mergeCell ref="E20:F20"/>
    <mergeCell ref="G20:G24"/>
    <mergeCell ref="H20:H24"/>
    <mergeCell ref="I20:K20"/>
    <mergeCell ref="L20:L24"/>
    <mergeCell ref="E21:E24"/>
    <mergeCell ref="F21:F24"/>
    <mergeCell ref="I21:I24"/>
    <mergeCell ref="J21:K21"/>
    <mergeCell ref="J22:J24"/>
    <mergeCell ref="A15:D15"/>
    <mergeCell ref="F15:M15"/>
    <mergeCell ref="A18:L18"/>
    <mergeCell ref="A19:A24"/>
    <mergeCell ref="B19:B24"/>
    <mergeCell ref="C19:C24"/>
    <mergeCell ref="D19:G19"/>
    <mergeCell ref="H19:L19"/>
    <mergeCell ref="M19:M24"/>
    <mergeCell ref="D20:D24"/>
    <mergeCell ref="B11:J11"/>
    <mergeCell ref="A12:D12"/>
    <mergeCell ref="F12:L12"/>
    <mergeCell ref="A13:D13"/>
    <mergeCell ref="F13:M13"/>
    <mergeCell ref="A14:D14"/>
    <mergeCell ref="F14:M14"/>
    <mergeCell ref="J1:M3"/>
    <mergeCell ref="A4:M4"/>
    <mergeCell ref="A5:G5"/>
    <mergeCell ref="A6:M6"/>
    <mergeCell ref="B9:J9"/>
    <mergeCell ref="B10:J10"/>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workbookViewId="0">
      <selection sqref="A1:XFD1048576"/>
    </sheetView>
  </sheetViews>
  <sheetFormatPr defaultColWidth="9.109375" defaultRowHeight="13.8" x14ac:dyDescent="0.25"/>
  <cols>
    <col min="1" max="1" width="39.5546875" style="1" customWidth="1"/>
    <col min="2" max="2" width="14.88671875" style="1" customWidth="1"/>
    <col min="3" max="3" width="6.6640625" style="1" customWidth="1"/>
    <col min="4" max="7" width="11.33203125" style="1" customWidth="1"/>
    <col min="8" max="256" width="9.109375" style="1"/>
    <col min="257" max="257" width="39.5546875" style="1" customWidth="1"/>
    <col min="258" max="258" width="14.88671875" style="1" customWidth="1"/>
    <col min="259" max="259" width="6.6640625" style="1" customWidth="1"/>
    <col min="260" max="263" width="11.33203125" style="1" customWidth="1"/>
    <col min="264" max="512" width="9.109375" style="1"/>
    <col min="513" max="513" width="39.5546875" style="1" customWidth="1"/>
    <col min="514" max="514" width="14.88671875" style="1" customWidth="1"/>
    <col min="515" max="515" width="6.6640625" style="1" customWidth="1"/>
    <col min="516" max="519" width="11.33203125" style="1" customWidth="1"/>
    <col min="520" max="768" width="9.109375" style="1"/>
    <col min="769" max="769" width="39.5546875" style="1" customWidth="1"/>
    <col min="770" max="770" width="14.88671875" style="1" customWidth="1"/>
    <col min="771" max="771" width="6.6640625" style="1" customWidth="1"/>
    <col min="772" max="775" width="11.33203125" style="1" customWidth="1"/>
    <col min="776" max="1024" width="9.109375" style="1"/>
    <col min="1025" max="1025" width="39.5546875" style="1" customWidth="1"/>
    <col min="1026" max="1026" width="14.88671875" style="1" customWidth="1"/>
    <col min="1027" max="1027" width="6.6640625" style="1" customWidth="1"/>
    <col min="1028" max="1031" width="11.33203125" style="1" customWidth="1"/>
    <col min="1032" max="1280" width="9.109375" style="1"/>
    <col min="1281" max="1281" width="39.5546875" style="1" customWidth="1"/>
    <col min="1282" max="1282" width="14.88671875" style="1" customWidth="1"/>
    <col min="1283" max="1283" width="6.6640625" style="1" customWidth="1"/>
    <col min="1284" max="1287" width="11.33203125" style="1" customWidth="1"/>
    <col min="1288" max="1536" width="9.109375" style="1"/>
    <col min="1537" max="1537" width="39.5546875" style="1" customWidth="1"/>
    <col min="1538" max="1538" width="14.88671875" style="1" customWidth="1"/>
    <col min="1539" max="1539" width="6.6640625" style="1" customWidth="1"/>
    <col min="1540" max="1543" width="11.33203125" style="1" customWidth="1"/>
    <col min="1544" max="1792" width="9.109375" style="1"/>
    <col min="1793" max="1793" width="39.5546875" style="1" customWidth="1"/>
    <col min="1794" max="1794" width="14.88671875" style="1" customWidth="1"/>
    <col min="1795" max="1795" width="6.6640625" style="1" customWidth="1"/>
    <col min="1796" max="1799" width="11.33203125" style="1" customWidth="1"/>
    <col min="1800" max="2048" width="9.109375" style="1"/>
    <col min="2049" max="2049" width="39.5546875" style="1" customWidth="1"/>
    <col min="2050" max="2050" width="14.88671875" style="1" customWidth="1"/>
    <col min="2051" max="2051" width="6.6640625" style="1" customWidth="1"/>
    <col min="2052" max="2055" width="11.33203125" style="1" customWidth="1"/>
    <col min="2056" max="2304" width="9.109375" style="1"/>
    <col min="2305" max="2305" width="39.5546875" style="1" customWidth="1"/>
    <col min="2306" max="2306" width="14.88671875" style="1" customWidth="1"/>
    <col min="2307" max="2307" width="6.6640625" style="1" customWidth="1"/>
    <col min="2308" max="2311" width="11.33203125" style="1" customWidth="1"/>
    <col min="2312" max="2560" width="9.109375" style="1"/>
    <col min="2561" max="2561" width="39.5546875" style="1" customWidth="1"/>
    <col min="2562" max="2562" width="14.88671875" style="1" customWidth="1"/>
    <col min="2563" max="2563" width="6.6640625" style="1" customWidth="1"/>
    <col min="2564" max="2567" width="11.33203125" style="1" customWidth="1"/>
    <col min="2568" max="2816" width="9.109375" style="1"/>
    <col min="2817" max="2817" width="39.5546875" style="1" customWidth="1"/>
    <col min="2818" max="2818" width="14.88671875" style="1" customWidth="1"/>
    <col min="2819" max="2819" width="6.6640625" style="1" customWidth="1"/>
    <col min="2820" max="2823" width="11.33203125" style="1" customWidth="1"/>
    <col min="2824" max="3072" width="9.109375" style="1"/>
    <col min="3073" max="3073" width="39.5546875" style="1" customWidth="1"/>
    <col min="3074" max="3074" width="14.88671875" style="1" customWidth="1"/>
    <col min="3075" max="3075" width="6.6640625" style="1" customWidth="1"/>
    <col min="3076" max="3079" width="11.33203125" style="1" customWidth="1"/>
    <col min="3080" max="3328" width="9.109375" style="1"/>
    <col min="3329" max="3329" width="39.5546875" style="1" customWidth="1"/>
    <col min="3330" max="3330" width="14.88671875" style="1" customWidth="1"/>
    <col min="3331" max="3331" width="6.6640625" style="1" customWidth="1"/>
    <col min="3332" max="3335" width="11.33203125" style="1" customWidth="1"/>
    <col min="3336" max="3584" width="9.109375" style="1"/>
    <col min="3585" max="3585" width="39.5546875" style="1" customWidth="1"/>
    <col min="3586" max="3586" width="14.88671875" style="1" customWidth="1"/>
    <col min="3587" max="3587" width="6.6640625" style="1" customWidth="1"/>
    <col min="3588" max="3591" width="11.33203125" style="1" customWidth="1"/>
    <col min="3592" max="3840" width="9.109375" style="1"/>
    <col min="3841" max="3841" width="39.5546875" style="1" customWidth="1"/>
    <col min="3842" max="3842" width="14.88671875" style="1" customWidth="1"/>
    <col min="3843" max="3843" width="6.6640625" style="1" customWidth="1"/>
    <col min="3844" max="3847" width="11.33203125" style="1" customWidth="1"/>
    <col min="3848" max="4096" width="9.109375" style="1"/>
    <col min="4097" max="4097" width="39.5546875" style="1" customWidth="1"/>
    <col min="4098" max="4098" width="14.88671875" style="1" customWidth="1"/>
    <col min="4099" max="4099" width="6.6640625" style="1" customWidth="1"/>
    <col min="4100" max="4103" width="11.33203125" style="1" customWidth="1"/>
    <col min="4104" max="4352" width="9.109375" style="1"/>
    <col min="4353" max="4353" width="39.5546875" style="1" customWidth="1"/>
    <col min="4354" max="4354" width="14.88671875" style="1" customWidth="1"/>
    <col min="4355" max="4355" width="6.6640625" style="1" customWidth="1"/>
    <col min="4356" max="4359" width="11.33203125" style="1" customWidth="1"/>
    <col min="4360" max="4608" width="9.109375" style="1"/>
    <col min="4609" max="4609" width="39.5546875" style="1" customWidth="1"/>
    <col min="4610" max="4610" width="14.88671875" style="1" customWidth="1"/>
    <col min="4611" max="4611" width="6.6640625" style="1" customWidth="1"/>
    <col min="4612" max="4615" width="11.33203125" style="1" customWidth="1"/>
    <col min="4616" max="4864" width="9.109375" style="1"/>
    <col min="4865" max="4865" width="39.5546875" style="1" customWidth="1"/>
    <col min="4866" max="4866" width="14.88671875" style="1" customWidth="1"/>
    <col min="4867" max="4867" width="6.6640625" style="1" customWidth="1"/>
    <col min="4868" max="4871" width="11.33203125" style="1" customWidth="1"/>
    <col min="4872" max="5120" width="9.109375" style="1"/>
    <col min="5121" max="5121" width="39.5546875" style="1" customWidth="1"/>
    <col min="5122" max="5122" width="14.88671875" style="1" customWidth="1"/>
    <col min="5123" max="5123" width="6.6640625" style="1" customWidth="1"/>
    <col min="5124" max="5127" width="11.33203125" style="1" customWidth="1"/>
    <col min="5128" max="5376" width="9.109375" style="1"/>
    <col min="5377" max="5377" width="39.5546875" style="1" customWidth="1"/>
    <col min="5378" max="5378" width="14.88671875" style="1" customWidth="1"/>
    <col min="5379" max="5379" width="6.6640625" style="1" customWidth="1"/>
    <col min="5380" max="5383" width="11.33203125" style="1" customWidth="1"/>
    <col min="5384" max="5632" width="9.109375" style="1"/>
    <col min="5633" max="5633" width="39.5546875" style="1" customWidth="1"/>
    <col min="5634" max="5634" width="14.88671875" style="1" customWidth="1"/>
    <col min="5635" max="5635" width="6.6640625" style="1" customWidth="1"/>
    <col min="5636" max="5639" width="11.33203125" style="1" customWidth="1"/>
    <col min="5640" max="5888" width="9.109375" style="1"/>
    <col min="5889" max="5889" width="39.5546875" style="1" customWidth="1"/>
    <col min="5890" max="5890" width="14.88671875" style="1" customWidth="1"/>
    <col min="5891" max="5891" width="6.6640625" style="1" customWidth="1"/>
    <col min="5892" max="5895" width="11.33203125" style="1" customWidth="1"/>
    <col min="5896" max="6144" width="9.109375" style="1"/>
    <col min="6145" max="6145" width="39.5546875" style="1" customWidth="1"/>
    <col min="6146" max="6146" width="14.88671875" style="1" customWidth="1"/>
    <col min="6147" max="6147" width="6.6640625" style="1" customWidth="1"/>
    <col min="6148" max="6151" width="11.33203125" style="1" customWidth="1"/>
    <col min="6152" max="6400" width="9.109375" style="1"/>
    <col min="6401" max="6401" width="39.5546875" style="1" customWidth="1"/>
    <col min="6402" max="6402" width="14.88671875" style="1" customWidth="1"/>
    <col min="6403" max="6403" width="6.6640625" style="1" customWidth="1"/>
    <col min="6404" max="6407" width="11.33203125" style="1" customWidth="1"/>
    <col min="6408" max="6656" width="9.109375" style="1"/>
    <col min="6657" max="6657" width="39.5546875" style="1" customWidth="1"/>
    <col min="6658" max="6658" width="14.88671875" style="1" customWidth="1"/>
    <col min="6659" max="6659" width="6.6640625" style="1" customWidth="1"/>
    <col min="6660" max="6663" width="11.33203125" style="1" customWidth="1"/>
    <col min="6664" max="6912" width="9.109375" style="1"/>
    <col min="6913" max="6913" width="39.5546875" style="1" customWidth="1"/>
    <col min="6914" max="6914" width="14.88671875" style="1" customWidth="1"/>
    <col min="6915" max="6915" width="6.6640625" style="1" customWidth="1"/>
    <col min="6916" max="6919" width="11.33203125" style="1" customWidth="1"/>
    <col min="6920" max="7168" width="9.109375" style="1"/>
    <col min="7169" max="7169" width="39.5546875" style="1" customWidth="1"/>
    <col min="7170" max="7170" width="14.88671875" style="1" customWidth="1"/>
    <col min="7171" max="7171" width="6.6640625" style="1" customWidth="1"/>
    <col min="7172" max="7175" width="11.33203125" style="1" customWidth="1"/>
    <col min="7176" max="7424" width="9.109375" style="1"/>
    <col min="7425" max="7425" width="39.5546875" style="1" customWidth="1"/>
    <col min="7426" max="7426" width="14.88671875" style="1" customWidth="1"/>
    <col min="7427" max="7427" width="6.6640625" style="1" customWidth="1"/>
    <col min="7428" max="7431" width="11.33203125" style="1" customWidth="1"/>
    <col min="7432" max="7680" width="9.109375" style="1"/>
    <col min="7681" max="7681" width="39.5546875" style="1" customWidth="1"/>
    <col min="7682" max="7682" width="14.88671875" style="1" customWidth="1"/>
    <col min="7683" max="7683" width="6.6640625" style="1" customWidth="1"/>
    <col min="7684" max="7687" width="11.33203125" style="1" customWidth="1"/>
    <col min="7688" max="7936" width="9.109375" style="1"/>
    <col min="7937" max="7937" width="39.5546875" style="1" customWidth="1"/>
    <col min="7938" max="7938" width="14.88671875" style="1" customWidth="1"/>
    <col min="7939" max="7939" width="6.6640625" style="1" customWidth="1"/>
    <col min="7940" max="7943" width="11.33203125" style="1" customWidth="1"/>
    <col min="7944" max="8192" width="9.109375" style="1"/>
    <col min="8193" max="8193" width="39.5546875" style="1" customWidth="1"/>
    <col min="8194" max="8194" width="14.88671875" style="1" customWidth="1"/>
    <col min="8195" max="8195" width="6.6640625" style="1" customWidth="1"/>
    <col min="8196" max="8199" width="11.33203125" style="1" customWidth="1"/>
    <col min="8200" max="8448" width="9.109375" style="1"/>
    <col min="8449" max="8449" width="39.5546875" style="1" customWidth="1"/>
    <col min="8450" max="8450" width="14.88671875" style="1" customWidth="1"/>
    <col min="8451" max="8451" width="6.6640625" style="1" customWidth="1"/>
    <col min="8452" max="8455" width="11.33203125" style="1" customWidth="1"/>
    <col min="8456" max="8704" width="9.109375" style="1"/>
    <col min="8705" max="8705" width="39.5546875" style="1" customWidth="1"/>
    <col min="8706" max="8706" width="14.88671875" style="1" customWidth="1"/>
    <col min="8707" max="8707" width="6.6640625" style="1" customWidth="1"/>
    <col min="8708" max="8711" width="11.33203125" style="1" customWidth="1"/>
    <col min="8712" max="8960" width="9.109375" style="1"/>
    <col min="8961" max="8961" width="39.5546875" style="1" customWidth="1"/>
    <col min="8962" max="8962" width="14.88671875" style="1" customWidth="1"/>
    <col min="8963" max="8963" width="6.6640625" style="1" customWidth="1"/>
    <col min="8964" max="8967" width="11.33203125" style="1" customWidth="1"/>
    <col min="8968" max="9216" width="9.109375" style="1"/>
    <col min="9217" max="9217" width="39.5546875" style="1" customWidth="1"/>
    <col min="9218" max="9218" width="14.88671875" style="1" customWidth="1"/>
    <col min="9219" max="9219" width="6.6640625" style="1" customWidth="1"/>
    <col min="9220" max="9223" width="11.33203125" style="1" customWidth="1"/>
    <col min="9224" max="9472" width="9.109375" style="1"/>
    <col min="9473" max="9473" width="39.5546875" style="1" customWidth="1"/>
    <col min="9474" max="9474" width="14.88671875" style="1" customWidth="1"/>
    <col min="9475" max="9475" width="6.6640625" style="1" customWidth="1"/>
    <col min="9476" max="9479" width="11.33203125" style="1" customWidth="1"/>
    <col min="9480" max="9728" width="9.109375" style="1"/>
    <col min="9729" max="9729" width="39.5546875" style="1" customWidth="1"/>
    <col min="9730" max="9730" width="14.88671875" style="1" customWidth="1"/>
    <col min="9731" max="9731" width="6.6640625" style="1" customWidth="1"/>
    <col min="9732" max="9735" width="11.33203125" style="1" customWidth="1"/>
    <col min="9736" max="9984" width="9.109375" style="1"/>
    <col min="9985" max="9985" width="39.5546875" style="1" customWidth="1"/>
    <col min="9986" max="9986" width="14.88671875" style="1" customWidth="1"/>
    <col min="9987" max="9987" width="6.6640625" style="1" customWidth="1"/>
    <col min="9988" max="9991" width="11.33203125" style="1" customWidth="1"/>
    <col min="9992" max="10240" width="9.109375" style="1"/>
    <col min="10241" max="10241" width="39.5546875" style="1" customWidth="1"/>
    <col min="10242" max="10242" width="14.88671875" style="1" customWidth="1"/>
    <col min="10243" max="10243" width="6.6640625" style="1" customWidth="1"/>
    <col min="10244" max="10247" width="11.33203125" style="1" customWidth="1"/>
    <col min="10248" max="10496" width="9.109375" style="1"/>
    <col min="10497" max="10497" width="39.5546875" style="1" customWidth="1"/>
    <col min="10498" max="10498" width="14.88671875" style="1" customWidth="1"/>
    <col min="10499" max="10499" width="6.6640625" style="1" customWidth="1"/>
    <col min="10500" max="10503" width="11.33203125" style="1" customWidth="1"/>
    <col min="10504" max="10752" width="9.109375" style="1"/>
    <col min="10753" max="10753" width="39.5546875" style="1" customWidth="1"/>
    <col min="10754" max="10754" width="14.88671875" style="1" customWidth="1"/>
    <col min="10755" max="10755" width="6.6640625" style="1" customWidth="1"/>
    <col min="10756" max="10759" width="11.33203125" style="1" customWidth="1"/>
    <col min="10760" max="11008" width="9.109375" style="1"/>
    <col min="11009" max="11009" width="39.5546875" style="1" customWidth="1"/>
    <col min="11010" max="11010" width="14.88671875" style="1" customWidth="1"/>
    <col min="11011" max="11011" width="6.6640625" style="1" customWidth="1"/>
    <col min="11012" max="11015" width="11.33203125" style="1" customWidth="1"/>
    <col min="11016" max="11264" width="9.109375" style="1"/>
    <col min="11265" max="11265" width="39.5546875" style="1" customWidth="1"/>
    <col min="11266" max="11266" width="14.88671875" style="1" customWidth="1"/>
    <col min="11267" max="11267" width="6.6640625" style="1" customWidth="1"/>
    <col min="11268" max="11271" width="11.33203125" style="1" customWidth="1"/>
    <col min="11272" max="11520" width="9.109375" style="1"/>
    <col min="11521" max="11521" width="39.5546875" style="1" customWidth="1"/>
    <col min="11522" max="11522" width="14.88671875" style="1" customWidth="1"/>
    <col min="11523" max="11523" width="6.6640625" style="1" customWidth="1"/>
    <col min="11524" max="11527" width="11.33203125" style="1" customWidth="1"/>
    <col min="11528" max="11776" width="9.109375" style="1"/>
    <col min="11777" max="11777" width="39.5546875" style="1" customWidth="1"/>
    <col min="11778" max="11778" width="14.88671875" style="1" customWidth="1"/>
    <col min="11779" max="11779" width="6.6640625" style="1" customWidth="1"/>
    <col min="11780" max="11783" width="11.33203125" style="1" customWidth="1"/>
    <col min="11784" max="12032" width="9.109375" style="1"/>
    <col min="12033" max="12033" width="39.5546875" style="1" customWidth="1"/>
    <col min="12034" max="12034" width="14.88671875" style="1" customWidth="1"/>
    <col min="12035" max="12035" width="6.6640625" style="1" customWidth="1"/>
    <col min="12036" max="12039" width="11.33203125" style="1" customWidth="1"/>
    <col min="12040" max="12288" width="9.109375" style="1"/>
    <col min="12289" max="12289" width="39.5546875" style="1" customWidth="1"/>
    <col min="12290" max="12290" width="14.88671875" style="1" customWidth="1"/>
    <col min="12291" max="12291" width="6.6640625" style="1" customWidth="1"/>
    <col min="12292" max="12295" width="11.33203125" style="1" customWidth="1"/>
    <col min="12296" max="12544" width="9.109375" style="1"/>
    <col min="12545" max="12545" width="39.5546875" style="1" customWidth="1"/>
    <col min="12546" max="12546" width="14.88671875" style="1" customWidth="1"/>
    <col min="12547" max="12547" width="6.6640625" style="1" customWidth="1"/>
    <col min="12548" max="12551" width="11.33203125" style="1" customWidth="1"/>
    <col min="12552" max="12800" width="9.109375" style="1"/>
    <col min="12801" max="12801" width="39.5546875" style="1" customWidth="1"/>
    <col min="12802" max="12802" width="14.88671875" style="1" customWidth="1"/>
    <col min="12803" max="12803" width="6.6640625" style="1" customWidth="1"/>
    <col min="12804" max="12807" width="11.33203125" style="1" customWidth="1"/>
    <col min="12808" max="13056" width="9.109375" style="1"/>
    <col min="13057" max="13057" width="39.5546875" style="1" customWidth="1"/>
    <col min="13058" max="13058" width="14.88671875" style="1" customWidth="1"/>
    <col min="13059" max="13059" width="6.6640625" style="1" customWidth="1"/>
    <col min="13060" max="13063" width="11.33203125" style="1" customWidth="1"/>
    <col min="13064" max="13312" width="9.109375" style="1"/>
    <col min="13313" max="13313" width="39.5546875" style="1" customWidth="1"/>
    <col min="13314" max="13314" width="14.88671875" style="1" customWidth="1"/>
    <col min="13315" max="13315" width="6.6640625" style="1" customWidth="1"/>
    <col min="13316" max="13319" width="11.33203125" style="1" customWidth="1"/>
    <col min="13320" max="13568" width="9.109375" style="1"/>
    <col min="13569" max="13569" width="39.5546875" style="1" customWidth="1"/>
    <col min="13570" max="13570" width="14.88671875" style="1" customWidth="1"/>
    <col min="13571" max="13571" width="6.6640625" style="1" customWidth="1"/>
    <col min="13572" max="13575" width="11.33203125" style="1" customWidth="1"/>
    <col min="13576" max="13824" width="9.109375" style="1"/>
    <col min="13825" max="13825" width="39.5546875" style="1" customWidth="1"/>
    <col min="13826" max="13826" width="14.88671875" style="1" customWidth="1"/>
    <col min="13827" max="13827" width="6.6640625" style="1" customWidth="1"/>
    <col min="13828" max="13831" width="11.33203125" style="1" customWidth="1"/>
    <col min="13832" max="14080" width="9.109375" style="1"/>
    <col min="14081" max="14081" width="39.5546875" style="1" customWidth="1"/>
    <col min="14082" max="14082" width="14.88671875" style="1" customWidth="1"/>
    <col min="14083" max="14083" width="6.6640625" style="1" customWidth="1"/>
    <col min="14084" max="14087" width="11.33203125" style="1" customWidth="1"/>
    <col min="14088" max="14336" width="9.109375" style="1"/>
    <col min="14337" max="14337" width="39.5546875" style="1" customWidth="1"/>
    <col min="14338" max="14338" width="14.88671875" style="1" customWidth="1"/>
    <col min="14339" max="14339" width="6.6640625" style="1" customWidth="1"/>
    <col min="14340" max="14343" width="11.33203125" style="1" customWidth="1"/>
    <col min="14344" max="14592" width="9.109375" style="1"/>
    <col min="14593" max="14593" width="39.5546875" style="1" customWidth="1"/>
    <col min="14594" max="14594" width="14.88671875" style="1" customWidth="1"/>
    <col min="14595" max="14595" width="6.6640625" style="1" customWidth="1"/>
    <col min="14596" max="14599" width="11.33203125" style="1" customWidth="1"/>
    <col min="14600" max="14848" width="9.109375" style="1"/>
    <col min="14849" max="14849" width="39.5546875" style="1" customWidth="1"/>
    <col min="14850" max="14850" width="14.88671875" style="1" customWidth="1"/>
    <col min="14851" max="14851" width="6.6640625" style="1" customWidth="1"/>
    <col min="14852" max="14855" width="11.33203125" style="1" customWidth="1"/>
    <col min="14856" max="15104" width="9.109375" style="1"/>
    <col min="15105" max="15105" width="39.5546875" style="1" customWidth="1"/>
    <col min="15106" max="15106" width="14.88671875" style="1" customWidth="1"/>
    <col min="15107" max="15107" width="6.6640625" style="1" customWidth="1"/>
    <col min="15108" max="15111" width="11.33203125" style="1" customWidth="1"/>
    <col min="15112" max="15360" width="9.109375" style="1"/>
    <col min="15361" max="15361" width="39.5546875" style="1" customWidth="1"/>
    <col min="15362" max="15362" width="14.88671875" style="1" customWidth="1"/>
    <col min="15363" max="15363" width="6.6640625" style="1" customWidth="1"/>
    <col min="15364" max="15367" width="11.33203125" style="1" customWidth="1"/>
    <col min="15368" max="15616" width="9.109375" style="1"/>
    <col min="15617" max="15617" width="39.5546875" style="1" customWidth="1"/>
    <col min="15618" max="15618" width="14.88671875" style="1" customWidth="1"/>
    <col min="15619" max="15619" width="6.6640625" style="1" customWidth="1"/>
    <col min="15620" max="15623" width="11.33203125" style="1" customWidth="1"/>
    <col min="15624" max="15872" width="9.109375" style="1"/>
    <col min="15873" max="15873" width="39.5546875" style="1" customWidth="1"/>
    <col min="15874" max="15874" width="14.88671875" style="1" customWidth="1"/>
    <col min="15875" max="15875" width="6.6640625" style="1" customWidth="1"/>
    <col min="15876" max="15879" width="11.33203125" style="1" customWidth="1"/>
    <col min="15880" max="16128" width="9.109375" style="1"/>
    <col min="16129" max="16129" width="39.5546875" style="1" customWidth="1"/>
    <col min="16130" max="16130" width="14.88671875" style="1" customWidth="1"/>
    <col min="16131" max="16131" width="6.6640625" style="1" customWidth="1"/>
    <col min="16132" max="16135" width="11.33203125" style="1" customWidth="1"/>
    <col min="16136" max="16384" width="9.109375" style="1"/>
  </cols>
  <sheetData>
    <row r="1" spans="1:7" x14ac:dyDescent="0.25">
      <c r="D1" s="25" t="s">
        <v>288</v>
      </c>
      <c r="E1" s="25"/>
      <c r="F1" s="25"/>
      <c r="G1" s="25"/>
    </row>
    <row r="2" spans="1:7" x14ac:dyDescent="0.25">
      <c r="D2" s="25"/>
      <c r="E2" s="25"/>
      <c r="F2" s="25"/>
      <c r="G2" s="25"/>
    </row>
    <row r="3" spans="1:7" x14ac:dyDescent="0.25">
      <c r="D3" s="25"/>
      <c r="E3" s="25"/>
      <c r="F3" s="25"/>
      <c r="G3" s="25"/>
    </row>
    <row r="4" spans="1:7" x14ac:dyDescent="0.25">
      <c r="A4" s="5" t="s">
        <v>289</v>
      </c>
      <c r="B4" s="5"/>
      <c r="C4" s="5"/>
      <c r="D4" s="5"/>
      <c r="E4" s="5"/>
      <c r="F4" s="5"/>
      <c r="G4" s="5"/>
    </row>
    <row r="5" spans="1:7" x14ac:dyDescent="0.25">
      <c r="A5" s="5" t="s">
        <v>290</v>
      </c>
      <c r="B5" s="5"/>
      <c r="C5" s="5"/>
      <c r="D5" s="5"/>
      <c r="E5" s="5"/>
      <c r="F5" s="5"/>
      <c r="G5" s="5"/>
    </row>
    <row r="6" spans="1:7" x14ac:dyDescent="0.25">
      <c r="A6" s="5" t="s">
        <v>291</v>
      </c>
      <c r="B6" s="5"/>
      <c r="C6" s="5"/>
      <c r="D6" s="5"/>
      <c r="E6" s="5"/>
      <c r="F6" s="5"/>
      <c r="G6" s="5"/>
    </row>
    <row r="7" spans="1:7" x14ac:dyDescent="0.25">
      <c r="A7" s="356" t="str">
        <f>CONCATENATE("на ",[1]ЗАПОЛНИТЬ!$B$18," ",[1]ЗАПОЛНИТЬ!$C$18)</f>
        <v>на 1 квітня 2016 р.</v>
      </c>
      <c r="B7" s="356"/>
      <c r="C7" s="356"/>
      <c r="D7" s="356"/>
      <c r="E7" s="356"/>
      <c r="F7" s="356"/>
      <c r="G7" s="356"/>
    </row>
    <row r="8" spans="1:7" ht="42" customHeight="1" x14ac:dyDescent="0.25">
      <c r="A8" s="196" t="s">
        <v>3</v>
      </c>
      <c r="B8" s="104" t="str">
        <f>[1]ЗАПОЛНИТЬ!$B$3</f>
        <v>Відділ освіти Амур - Нижньодніпровської районної у місті ради</v>
      </c>
      <c r="C8" s="104"/>
      <c r="D8" s="104"/>
      <c r="E8" s="198" t="str">
        <f>[1]ЗАПОЛНИТЬ!$A$13</f>
        <v>за ЄДРПОУ</v>
      </c>
      <c r="F8" s="357" t="str">
        <f>[1]ЗАПОЛНИТЬ!$B$13</f>
        <v>37969169</v>
      </c>
      <c r="G8" s="357"/>
    </row>
    <row r="9" spans="1:7" ht="26.25" customHeight="1" x14ac:dyDescent="0.25">
      <c r="A9" s="103" t="s">
        <v>5</v>
      </c>
      <c r="B9" s="358" t="str">
        <f>[1]ЗАПОЛНИТЬ!$B$5</f>
        <v>49023,м. Дніпропетровськ, пр.Мануйлівський,31</v>
      </c>
      <c r="C9" s="358"/>
      <c r="D9" s="358"/>
      <c r="E9" s="198" t="str">
        <f>[1]ЗАПОЛНИТЬ!$A$14</f>
        <v>за КОАТУУ</v>
      </c>
      <c r="F9" s="106">
        <f>[1]ЗАПОЛНИТЬ!$B$14</f>
        <v>1210136300</v>
      </c>
      <c r="G9" s="106"/>
    </row>
    <row r="10" spans="1:7" ht="28.5" customHeight="1" x14ac:dyDescent="0.25">
      <c r="A10" s="103" t="str">
        <f>[1]Ф.4.3.1.КВК2!$A$11</f>
        <v>Організаційно-правова форма господарювання</v>
      </c>
      <c r="B10" s="359" t="str">
        <f>[1]ЗАПОЛНИТЬ!$D$15</f>
        <v>Орган місцевого самоврядування</v>
      </c>
      <c r="C10" s="359"/>
      <c r="D10" s="359"/>
      <c r="E10" s="198" t="str">
        <f>[1]ЗАПОЛНИТЬ!$A$15</f>
        <v>за КОПФГ</v>
      </c>
      <c r="F10" s="106">
        <f>[1]ЗАПОЛНИТЬ!$B$15</f>
        <v>420</v>
      </c>
      <c r="G10" s="106"/>
    </row>
    <row r="11" spans="1:7" ht="37.5" customHeight="1" x14ac:dyDescent="0.25">
      <c r="A11" s="110" t="s">
        <v>7</v>
      </c>
      <c r="B11" s="110"/>
      <c r="C11" s="110"/>
      <c r="D11" s="119" t="str">
        <f>[1]ЗАПОЛНИТЬ!$H$9</f>
        <v>-</v>
      </c>
      <c r="E11" s="360" t="str">
        <f>IF(D11&gt;0,VLOOKUP(D11,'[1]ДовидникКВК(ГОС)'!A$1:B$65536,2,FALSE),"")</f>
        <v>-</v>
      </c>
      <c r="F11" s="360"/>
      <c r="G11" s="360"/>
    </row>
    <row r="12" spans="1:7" ht="39.75" customHeight="1" x14ac:dyDescent="0.25">
      <c r="A12" s="110" t="s">
        <v>8</v>
      </c>
      <c r="B12" s="110"/>
      <c r="C12" s="110"/>
      <c r="D12" s="117" t="str">
        <f>[1]ЗАПОЛНИТЬ!$H$10</f>
        <v>10</v>
      </c>
      <c r="E12" s="202" t="str">
        <f>[1]ЗАПОЛНИТЬ!I10</f>
        <v>Орган з питань освіти і науки</v>
      </c>
      <c r="F12" s="202"/>
      <c r="G12" s="202"/>
    </row>
    <row r="13" spans="1:7" x14ac:dyDescent="0.25">
      <c r="A13" s="361" t="s">
        <v>9</v>
      </c>
      <c r="B13" s="21"/>
      <c r="C13" s="21"/>
      <c r="D13" s="21"/>
      <c r="E13" s="21"/>
      <c r="F13" s="21"/>
      <c r="G13" s="21"/>
    </row>
    <row r="14" spans="1:7" ht="14.4" thickBot="1" x14ac:dyDescent="0.3">
      <c r="A14" s="21" t="s">
        <v>10</v>
      </c>
    </row>
    <row r="15" spans="1:7" ht="28.5" customHeight="1" thickTop="1" thickBot="1" x14ac:dyDescent="0.3">
      <c r="A15" s="362" t="s">
        <v>292</v>
      </c>
      <c r="B15" s="362"/>
      <c r="C15" s="362" t="s">
        <v>13</v>
      </c>
      <c r="D15" s="362" t="s">
        <v>293</v>
      </c>
      <c r="E15" s="362"/>
      <c r="F15" s="363" t="s">
        <v>294</v>
      </c>
      <c r="G15" s="363"/>
    </row>
    <row r="16" spans="1:7" ht="15" thickTop="1" thickBot="1" x14ac:dyDescent="0.3">
      <c r="A16" s="362"/>
      <c r="B16" s="362"/>
      <c r="C16" s="362"/>
      <c r="D16" s="364" t="s">
        <v>295</v>
      </c>
      <c r="E16" s="364" t="s">
        <v>296</v>
      </c>
      <c r="F16" s="364" t="s">
        <v>295</v>
      </c>
      <c r="G16" s="364" t="s">
        <v>296</v>
      </c>
    </row>
    <row r="17" spans="1:7" ht="15" thickTop="1" thickBot="1" x14ac:dyDescent="0.3">
      <c r="A17" s="365">
        <v>1</v>
      </c>
      <c r="B17" s="365"/>
      <c r="C17" s="78">
        <v>2</v>
      </c>
      <c r="D17" s="78">
        <v>3</v>
      </c>
      <c r="E17" s="78">
        <v>4</v>
      </c>
      <c r="F17" s="78">
        <v>5</v>
      </c>
      <c r="G17" s="78">
        <v>6</v>
      </c>
    </row>
    <row r="18" spans="1:7" ht="15" thickTop="1" thickBot="1" x14ac:dyDescent="0.3">
      <c r="A18" s="366" t="s">
        <v>297</v>
      </c>
      <c r="B18" s="366"/>
      <c r="C18" s="367" t="s">
        <v>145</v>
      </c>
      <c r="D18" s="368">
        <f>SUM(D19:D20)</f>
        <v>0</v>
      </c>
      <c r="E18" s="368"/>
      <c r="F18" s="368">
        <f>SUM(F19:F20)</f>
        <v>85708.58</v>
      </c>
      <c r="G18" s="368">
        <f>SUM(G19:G20)</f>
        <v>85811.68</v>
      </c>
    </row>
    <row r="19" spans="1:7" ht="27" customHeight="1" thickTop="1" thickBot="1" x14ac:dyDescent="0.3">
      <c r="A19" s="369" t="s">
        <v>298</v>
      </c>
      <c r="B19" s="369"/>
      <c r="C19" s="370" t="s">
        <v>299</v>
      </c>
      <c r="D19" s="371">
        <v>0</v>
      </c>
      <c r="E19" s="371">
        <v>0</v>
      </c>
      <c r="F19" s="371">
        <v>6424.83</v>
      </c>
      <c r="G19" s="371">
        <v>6527.93</v>
      </c>
    </row>
    <row r="20" spans="1:7" ht="27" customHeight="1" thickTop="1" thickBot="1" x14ac:dyDescent="0.3">
      <c r="A20" s="369" t="s">
        <v>300</v>
      </c>
      <c r="B20" s="369"/>
      <c r="C20" s="370" t="s">
        <v>301</v>
      </c>
      <c r="D20" s="371">
        <v>0</v>
      </c>
      <c r="E20" s="371"/>
      <c r="F20" s="371">
        <v>79283.75</v>
      </c>
      <c r="G20" s="371">
        <v>79283.75</v>
      </c>
    </row>
    <row r="21" spans="1:7" ht="15" customHeight="1" thickTop="1" thickBot="1" x14ac:dyDescent="0.3">
      <c r="A21" s="366" t="s">
        <v>38</v>
      </c>
      <c r="B21" s="366"/>
      <c r="C21" s="367" t="s">
        <v>147</v>
      </c>
      <c r="D21" s="368">
        <v>0</v>
      </c>
      <c r="E21" s="371">
        <v>2007.16</v>
      </c>
      <c r="F21" s="372"/>
      <c r="G21" s="372">
        <v>2192.16</v>
      </c>
    </row>
    <row r="22" spans="1:7" ht="15" thickTop="1" thickBot="1" x14ac:dyDescent="0.3">
      <c r="A22" s="369" t="s">
        <v>302</v>
      </c>
      <c r="B22" s="369"/>
      <c r="C22" s="367" t="s">
        <v>149</v>
      </c>
      <c r="D22" s="368">
        <f>SUM(D23:D24)</f>
        <v>0</v>
      </c>
      <c r="E22" s="372"/>
      <c r="F22" s="372"/>
      <c r="G22" s="372"/>
    </row>
    <row r="23" spans="1:7" ht="27" customHeight="1" thickTop="1" thickBot="1" x14ac:dyDescent="0.3">
      <c r="A23" s="369" t="s">
        <v>303</v>
      </c>
      <c r="B23" s="369"/>
      <c r="C23" s="367" t="s">
        <v>304</v>
      </c>
      <c r="D23" s="368">
        <v>0</v>
      </c>
      <c r="E23" s="372"/>
      <c r="F23" s="372"/>
      <c r="G23" s="372"/>
    </row>
    <row r="24" spans="1:7" ht="15" thickTop="1" thickBot="1" x14ac:dyDescent="0.3">
      <c r="A24" s="366" t="s">
        <v>305</v>
      </c>
      <c r="B24" s="366"/>
      <c r="C24" s="367" t="s">
        <v>306</v>
      </c>
      <c r="D24" s="368">
        <v>0</v>
      </c>
      <c r="E24" s="368">
        <v>0</v>
      </c>
      <c r="F24" s="368">
        <v>0</v>
      </c>
      <c r="G24" s="368">
        <v>0</v>
      </c>
    </row>
    <row r="25" spans="1:7" ht="15" thickTop="1" thickBot="1" x14ac:dyDescent="0.3">
      <c r="A25" s="366" t="s">
        <v>307</v>
      </c>
      <c r="B25" s="366"/>
      <c r="C25" s="367" t="s">
        <v>151</v>
      </c>
      <c r="D25" s="368">
        <v>0</v>
      </c>
      <c r="E25" s="368">
        <v>0</v>
      </c>
      <c r="F25" s="368">
        <v>0</v>
      </c>
      <c r="G25" s="368">
        <v>0</v>
      </c>
    </row>
    <row r="26" spans="1:7" ht="15" thickTop="1" thickBot="1" x14ac:dyDescent="0.3">
      <c r="A26" s="366" t="s">
        <v>79</v>
      </c>
      <c r="B26" s="366"/>
      <c r="C26" s="367" t="s">
        <v>153</v>
      </c>
      <c r="D26" s="368">
        <v>0</v>
      </c>
      <c r="E26" s="368">
        <v>0</v>
      </c>
      <c r="F26" s="368">
        <v>0</v>
      </c>
      <c r="G26" s="368">
        <v>0</v>
      </c>
    </row>
    <row r="27" spans="1:7" ht="15" customHeight="1" thickTop="1" thickBot="1" x14ac:dyDescent="0.3">
      <c r="A27" s="366" t="s">
        <v>308</v>
      </c>
      <c r="B27" s="366"/>
      <c r="C27" s="367" t="s">
        <v>155</v>
      </c>
      <c r="D27" s="368">
        <v>0</v>
      </c>
      <c r="E27" s="368">
        <v>0</v>
      </c>
      <c r="F27" s="368">
        <v>0</v>
      </c>
      <c r="G27" s="368">
        <v>0</v>
      </c>
    </row>
    <row r="28" spans="1:7" ht="15" thickTop="1" thickBot="1" x14ac:dyDescent="0.3">
      <c r="A28" s="366" t="s">
        <v>309</v>
      </c>
      <c r="B28" s="366"/>
      <c r="C28" s="367" t="s">
        <v>157</v>
      </c>
      <c r="D28" s="368">
        <v>0</v>
      </c>
      <c r="E28" s="368">
        <v>0</v>
      </c>
      <c r="F28" s="368">
        <v>0</v>
      </c>
      <c r="G28" s="368">
        <v>0</v>
      </c>
    </row>
    <row r="29" spans="1:7" ht="27" customHeight="1" thickTop="1" thickBot="1" x14ac:dyDescent="0.3">
      <c r="A29" s="369" t="s">
        <v>310</v>
      </c>
      <c r="B29" s="369"/>
      <c r="C29" s="367" t="s">
        <v>160</v>
      </c>
      <c r="D29" s="368">
        <v>0</v>
      </c>
      <c r="E29" s="368">
        <v>0</v>
      </c>
      <c r="F29" s="368">
        <v>0</v>
      </c>
      <c r="G29" s="368">
        <v>0</v>
      </c>
    </row>
    <row r="30" spans="1:7" ht="15" thickTop="1" thickBot="1" x14ac:dyDescent="0.3">
      <c r="A30" s="366" t="s">
        <v>311</v>
      </c>
      <c r="B30" s="366"/>
      <c r="C30" s="367" t="s">
        <v>162</v>
      </c>
      <c r="D30" s="368">
        <v>0</v>
      </c>
      <c r="E30" s="368">
        <v>0</v>
      </c>
      <c r="F30" s="368">
        <v>0</v>
      </c>
      <c r="G30" s="368">
        <v>0</v>
      </c>
    </row>
    <row r="31" spans="1:7" ht="40.5" customHeight="1" thickTop="1" thickBot="1" x14ac:dyDescent="0.3">
      <c r="A31" s="369" t="s">
        <v>312</v>
      </c>
      <c r="B31" s="369"/>
      <c r="C31" s="373">
        <v>100</v>
      </c>
      <c r="D31" s="368">
        <v>0</v>
      </c>
      <c r="E31" s="368">
        <v>0</v>
      </c>
      <c r="F31" s="368">
        <v>0</v>
      </c>
      <c r="G31" s="368">
        <v>0</v>
      </c>
    </row>
    <row r="32" spans="1:7" ht="15" thickTop="1" thickBot="1" x14ac:dyDescent="0.3">
      <c r="A32" s="366" t="s">
        <v>313</v>
      </c>
      <c r="B32" s="366"/>
      <c r="C32" s="373">
        <v>110</v>
      </c>
      <c r="D32" s="368">
        <v>0</v>
      </c>
      <c r="E32" s="368">
        <v>0</v>
      </c>
      <c r="F32" s="368">
        <v>0</v>
      </c>
      <c r="G32" s="368">
        <v>0</v>
      </c>
    </row>
    <row r="33" spans="1:11" ht="15" hidden="1" customHeight="1" x14ac:dyDescent="0.25">
      <c r="A33" s="369"/>
      <c r="B33" s="369"/>
      <c r="C33" s="373"/>
      <c r="D33" s="368" t="s">
        <v>47</v>
      </c>
      <c r="E33" s="368" t="s">
        <v>47</v>
      </c>
      <c r="F33" s="368" t="s">
        <v>47</v>
      </c>
      <c r="G33" s="368" t="s">
        <v>47</v>
      </c>
    </row>
    <row r="34" spans="1:11" ht="27" customHeight="1" thickTop="1" thickBot="1" x14ac:dyDescent="0.3">
      <c r="A34" s="374" t="s">
        <v>314</v>
      </c>
      <c r="B34" s="374"/>
      <c r="C34" s="373">
        <v>120</v>
      </c>
      <c r="D34" s="368">
        <v>0</v>
      </c>
      <c r="E34" s="368">
        <v>0</v>
      </c>
      <c r="F34" s="368">
        <v>0</v>
      </c>
      <c r="G34" s="368">
        <v>0</v>
      </c>
    </row>
    <row r="35" spans="1:11" ht="15" thickTop="1" thickBot="1" x14ac:dyDescent="0.3">
      <c r="A35" s="374" t="s">
        <v>315</v>
      </c>
      <c r="B35" s="374"/>
      <c r="C35" s="373">
        <v>130</v>
      </c>
      <c r="D35" s="368">
        <f>SUM(D36:D44)</f>
        <v>0</v>
      </c>
      <c r="E35" s="368">
        <v>5240.43</v>
      </c>
      <c r="F35" s="368">
        <f>SUM(F36:F44)</f>
        <v>0</v>
      </c>
      <c r="G35" s="368">
        <f>SUM(G36:G44)</f>
        <v>4943.71</v>
      </c>
    </row>
    <row r="36" spans="1:11" ht="15" thickTop="1" thickBot="1" x14ac:dyDescent="0.3">
      <c r="A36" s="375" t="s">
        <v>158</v>
      </c>
      <c r="B36" s="375"/>
      <c r="C36" s="373">
        <v>131</v>
      </c>
      <c r="D36" s="368">
        <v>0</v>
      </c>
      <c r="E36" s="368">
        <v>0</v>
      </c>
      <c r="F36" s="368">
        <v>0</v>
      </c>
      <c r="G36" s="368">
        <v>0</v>
      </c>
    </row>
    <row r="37" spans="1:11" ht="15" thickTop="1" thickBot="1" x14ac:dyDescent="0.3">
      <c r="A37" s="376" t="s">
        <v>316</v>
      </c>
      <c r="B37" s="376"/>
      <c r="C37" s="373">
        <v>132</v>
      </c>
      <c r="D37" s="368">
        <v>0</v>
      </c>
      <c r="E37" s="368">
        <v>5240.43</v>
      </c>
      <c r="F37" s="368">
        <v>0</v>
      </c>
      <c r="G37" s="368">
        <v>4943.71</v>
      </c>
    </row>
    <row r="38" spans="1:11" ht="15" thickTop="1" thickBot="1" x14ac:dyDescent="0.3">
      <c r="A38" s="376"/>
      <c r="B38" s="376"/>
      <c r="C38" s="373">
        <v>133</v>
      </c>
      <c r="D38" s="368">
        <v>0</v>
      </c>
      <c r="E38" s="368">
        <v>0</v>
      </c>
      <c r="F38" s="368">
        <v>0</v>
      </c>
      <c r="G38" s="368">
        <v>0</v>
      </c>
    </row>
    <row r="39" spans="1:11" ht="15" thickTop="1" thickBot="1" x14ac:dyDescent="0.3">
      <c r="A39" s="376"/>
      <c r="B39" s="376"/>
      <c r="C39" s="373">
        <v>134</v>
      </c>
      <c r="D39" s="368">
        <v>0</v>
      </c>
      <c r="E39" s="368">
        <v>0</v>
      </c>
      <c r="F39" s="368">
        <v>0</v>
      </c>
      <c r="G39" s="368">
        <v>0</v>
      </c>
    </row>
    <row r="40" spans="1:11" ht="15" thickTop="1" thickBot="1" x14ac:dyDescent="0.3">
      <c r="A40" s="376"/>
      <c r="B40" s="376"/>
      <c r="C40" s="373">
        <v>135</v>
      </c>
      <c r="D40" s="368">
        <v>0</v>
      </c>
      <c r="E40" s="368">
        <v>0</v>
      </c>
      <c r="F40" s="368">
        <v>0</v>
      </c>
      <c r="G40" s="368">
        <v>0</v>
      </c>
    </row>
    <row r="41" spans="1:11" ht="15" thickTop="1" thickBot="1" x14ac:dyDescent="0.3">
      <c r="A41" s="376"/>
      <c r="B41" s="376"/>
      <c r="C41" s="373">
        <v>136</v>
      </c>
      <c r="D41" s="368">
        <v>0</v>
      </c>
      <c r="E41" s="368">
        <v>0</v>
      </c>
      <c r="F41" s="368">
        <v>0</v>
      </c>
      <c r="G41" s="368">
        <v>0</v>
      </c>
    </row>
    <row r="42" spans="1:11" ht="15" thickTop="1" thickBot="1" x14ac:dyDescent="0.3">
      <c r="A42" s="376"/>
      <c r="B42" s="376"/>
      <c r="C42" s="373">
        <v>137</v>
      </c>
      <c r="D42" s="368">
        <v>0</v>
      </c>
      <c r="E42" s="368">
        <v>0</v>
      </c>
      <c r="F42" s="368">
        <v>0</v>
      </c>
      <c r="G42" s="368">
        <v>0</v>
      </c>
    </row>
    <row r="43" spans="1:11" ht="15" thickTop="1" thickBot="1" x14ac:dyDescent="0.3">
      <c r="A43" s="376"/>
      <c r="B43" s="376"/>
      <c r="C43" s="373">
        <v>138</v>
      </c>
      <c r="D43" s="368">
        <v>0</v>
      </c>
      <c r="E43" s="368">
        <v>0</v>
      </c>
      <c r="F43" s="368">
        <v>0</v>
      </c>
      <c r="G43" s="368">
        <v>0</v>
      </c>
    </row>
    <row r="44" spans="1:11" ht="15" thickTop="1" thickBot="1" x14ac:dyDescent="0.3">
      <c r="A44" s="376"/>
      <c r="B44" s="376"/>
      <c r="C44" s="373">
        <v>139</v>
      </c>
      <c r="D44" s="368">
        <v>0</v>
      </c>
      <c r="E44" s="368">
        <v>0</v>
      </c>
      <c r="F44" s="368">
        <v>0</v>
      </c>
      <c r="G44" s="368">
        <v>0</v>
      </c>
    </row>
    <row r="45" spans="1:11" ht="15" thickTop="1" thickBot="1" x14ac:dyDescent="0.3">
      <c r="A45" s="362" t="s">
        <v>317</v>
      </c>
      <c r="B45" s="362"/>
      <c r="C45" s="364">
        <v>140</v>
      </c>
      <c r="D45" s="377">
        <f>D35+D34+D32+D31+D30+D29+D28+D27+D26+D25+D22+D21+D18</f>
        <v>0</v>
      </c>
      <c r="E45" s="377">
        <f>E35+E34+E32+E31+E30+E29+E28+E27+E26+E25+E22+E21+E18</f>
        <v>7247.59</v>
      </c>
      <c r="F45" s="377">
        <f>F35+F34+F32+F31+F30+F29+F28+F27+F26+F25+F22+F21+F18</f>
        <v>85708.58</v>
      </c>
      <c r="G45" s="377">
        <f>G35+G34+G32+G31+G30+G29+G28+G27+G26+G25+G22+G21+G18</f>
        <v>92947.549999999988</v>
      </c>
    </row>
    <row r="46" spans="1:11" ht="14.4" thickTop="1" x14ac:dyDescent="0.25"/>
    <row r="47" spans="1:11" x14ac:dyDescent="0.25">
      <c r="A47" s="378" t="str">
        <f>[1]ЗАПОЛНИТЬ!$F$30</f>
        <v xml:space="preserve">Керівник </v>
      </c>
      <c r="B47" s="93"/>
      <c r="C47" s="9"/>
      <c r="D47" s="87" t="str">
        <f>[1]ЗАПОЛНИТЬ!$F$26</f>
        <v>Л.О.Темченко</v>
      </c>
      <c r="E47" s="87"/>
      <c r="F47" s="87"/>
      <c r="I47" s="88"/>
      <c r="J47" s="88"/>
      <c r="K47" s="88"/>
    </row>
    <row r="48" spans="1:11" x14ac:dyDescent="0.25">
      <c r="A48" s="378"/>
      <c r="B48" s="89" t="s">
        <v>115</v>
      </c>
      <c r="C48" s="9"/>
      <c r="D48" s="379" t="s">
        <v>116</v>
      </c>
      <c r="E48" s="94"/>
      <c r="I48" s="380"/>
    </row>
    <row r="49" spans="1:11" x14ac:dyDescent="0.25">
      <c r="A49" s="378" t="str">
        <f>[1]ЗАПОЛНИТЬ!$F$31</f>
        <v>Головний бухгалтер</v>
      </c>
      <c r="B49" s="93"/>
      <c r="C49" s="9"/>
      <c r="D49" s="87" t="str">
        <f>[1]ЗАПОЛНИТЬ!$F$28</f>
        <v>А.М.Трусевич</v>
      </c>
      <c r="E49" s="87"/>
      <c r="F49" s="87"/>
      <c r="I49" s="88"/>
      <c r="J49" s="88"/>
      <c r="K49" s="88"/>
    </row>
    <row r="50" spans="1:11" x14ac:dyDescent="0.25">
      <c r="A50" s="1" t="str">
        <f>[1]ЗАПОЛНИТЬ!$C$19</f>
        <v>"11" квітня 2016 року</v>
      </c>
      <c r="B50" s="89" t="s">
        <v>115</v>
      </c>
      <c r="D50" s="379" t="s">
        <v>116</v>
      </c>
      <c r="E50" s="94"/>
      <c r="I50" s="380"/>
      <c r="J50" s="92"/>
      <c r="K50" s="92"/>
    </row>
  </sheetData>
  <mergeCells count="50">
    <mergeCell ref="D49:F49"/>
    <mergeCell ref="A41:B41"/>
    <mergeCell ref="A42:B42"/>
    <mergeCell ref="A43:B43"/>
    <mergeCell ref="A44:B44"/>
    <mergeCell ref="A45:B45"/>
    <mergeCell ref="D47:F47"/>
    <mergeCell ref="A35:B35"/>
    <mergeCell ref="A36:B36"/>
    <mergeCell ref="A37:B37"/>
    <mergeCell ref="A38:B38"/>
    <mergeCell ref="A39:B39"/>
    <mergeCell ref="A40:B40"/>
    <mergeCell ref="A29:B29"/>
    <mergeCell ref="A30:B30"/>
    <mergeCell ref="A31:B31"/>
    <mergeCell ref="A32:B32"/>
    <mergeCell ref="A33:B33"/>
    <mergeCell ref="A34:B34"/>
    <mergeCell ref="A23:B23"/>
    <mergeCell ref="A24:B24"/>
    <mergeCell ref="A25:B25"/>
    <mergeCell ref="A26:B26"/>
    <mergeCell ref="A27:B27"/>
    <mergeCell ref="A28:B28"/>
    <mergeCell ref="A17:B17"/>
    <mergeCell ref="A18:B18"/>
    <mergeCell ref="A19:B19"/>
    <mergeCell ref="A20:B20"/>
    <mergeCell ref="A21:B21"/>
    <mergeCell ref="A22:B22"/>
    <mergeCell ref="A12:C12"/>
    <mergeCell ref="E12:G12"/>
    <mergeCell ref="A15:B16"/>
    <mergeCell ref="C15:C16"/>
    <mergeCell ref="D15:E15"/>
    <mergeCell ref="F15:G15"/>
    <mergeCell ref="B9:D9"/>
    <mergeCell ref="F9:G9"/>
    <mergeCell ref="B10:D10"/>
    <mergeCell ref="F10:G10"/>
    <mergeCell ref="A11:C11"/>
    <mergeCell ref="E11:G11"/>
    <mergeCell ref="D1:G3"/>
    <mergeCell ref="A4:G4"/>
    <mergeCell ref="A5:G5"/>
    <mergeCell ref="A6:G6"/>
    <mergeCell ref="A7:G7"/>
    <mergeCell ref="B8:D8"/>
    <mergeCell ref="F8:G8"/>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workbookViewId="0">
      <selection activeCell="C21" sqref="C21:I22"/>
    </sheetView>
  </sheetViews>
  <sheetFormatPr defaultColWidth="9.109375" defaultRowHeight="13.8" x14ac:dyDescent="0.25"/>
  <cols>
    <col min="1" max="1" width="3.44140625" style="1" customWidth="1"/>
    <col min="2" max="2" width="33.44140625" style="1" customWidth="1"/>
    <col min="3" max="3" width="23.6640625" style="1" customWidth="1"/>
    <col min="4" max="4" width="13.5546875" style="1" customWidth="1"/>
    <col min="5" max="5" width="23.6640625" style="1" customWidth="1"/>
    <col min="6" max="6" width="12.88671875" style="1" customWidth="1"/>
    <col min="7" max="7" width="13.88671875" style="1" customWidth="1"/>
    <col min="8" max="8" width="21.6640625" style="1" customWidth="1"/>
    <col min="9" max="9" width="13" style="1" customWidth="1"/>
    <col min="10" max="256" width="9.109375" style="1"/>
    <col min="257" max="257" width="3.44140625" style="1" customWidth="1"/>
    <col min="258" max="258" width="33.44140625" style="1" customWidth="1"/>
    <col min="259" max="259" width="23.6640625" style="1" customWidth="1"/>
    <col min="260" max="260" width="13.5546875" style="1" customWidth="1"/>
    <col min="261" max="261" width="23.6640625" style="1" customWidth="1"/>
    <col min="262" max="262" width="12.88671875" style="1" customWidth="1"/>
    <col min="263" max="263" width="13.88671875" style="1" customWidth="1"/>
    <col min="264" max="264" width="21.6640625" style="1" customWidth="1"/>
    <col min="265" max="265" width="13" style="1" customWidth="1"/>
    <col min="266" max="512" width="9.109375" style="1"/>
    <col min="513" max="513" width="3.44140625" style="1" customWidth="1"/>
    <col min="514" max="514" width="33.44140625" style="1" customWidth="1"/>
    <col min="515" max="515" width="23.6640625" style="1" customWidth="1"/>
    <col min="516" max="516" width="13.5546875" style="1" customWidth="1"/>
    <col min="517" max="517" width="23.6640625" style="1" customWidth="1"/>
    <col min="518" max="518" width="12.88671875" style="1" customWidth="1"/>
    <col min="519" max="519" width="13.88671875" style="1" customWidth="1"/>
    <col min="520" max="520" width="21.6640625" style="1" customWidth="1"/>
    <col min="521" max="521" width="13" style="1" customWidth="1"/>
    <col min="522" max="768" width="9.109375" style="1"/>
    <col min="769" max="769" width="3.44140625" style="1" customWidth="1"/>
    <col min="770" max="770" width="33.44140625" style="1" customWidth="1"/>
    <col min="771" max="771" width="23.6640625" style="1" customWidth="1"/>
    <col min="772" max="772" width="13.5546875" style="1" customWidth="1"/>
    <col min="773" max="773" width="23.6640625" style="1" customWidth="1"/>
    <col min="774" max="774" width="12.88671875" style="1" customWidth="1"/>
    <col min="775" max="775" width="13.88671875" style="1" customWidth="1"/>
    <col min="776" max="776" width="21.6640625" style="1" customWidth="1"/>
    <col min="777" max="777" width="13" style="1" customWidth="1"/>
    <col min="778" max="1024" width="9.109375" style="1"/>
    <col min="1025" max="1025" width="3.44140625" style="1" customWidth="1"/>
    <col min="1026" max="1026" width="33.44140625" style="1" customWidth="1"/>
    <col min="1027" max="1027" width="23.6640625" style="1" customWidth="1"/>
    <col min="1028" max="1028" width="13.5546875" style="1" customWidth="1"/>
    <col min="1029" max="1029" width="23.6640625" style="1" customWidth="1"/>
    <col min="1030" max="1030" width="12.88671875" style="1" customWidth="1"/>
    <col min="1031" max="1031" width="13.88671875" style="1" customWidth="1"/>
    <col min="1032" max="1032" width="21.6640625" style="1" customWidth="1"/>
    <col min="1033" max="1033" width="13" style="1" customWidth="1"/>
    <col min="1034" max="1280" width="9.109375" style="1"/>
    <col min="1281" max="1281" width="3.44140625" style="1" customWidth="1"/>
    <col min="1282" max="1282" width="33.44140625" style="1" customWidth="1"/>
    <col min="1283" max="1283" width="23.6640625" style="1" customWidth="1"/>
    <col min="1284" max="1284" width="13.5546875" style="1" customWidth="1"/>
    <col min="1285" max="1285" width="23.6640625" style="1" customWidth="1"/>
    <col min="1286" max="1286" width="12.88671875" style="1" customWidth="1"/>
    <col min="1287" max="1287" width="13.88671875" style="1" customWidth="1"/>
    <col min="1288" max="1288" width="21.6640625" style="1" customWidth="1"/>
    <col min="1289" max="1289" width="13" style="1" customWidth="1"/>
    <col min="1290" max="1536" width="9.109375" style="1"/>
    <col min="1537" max="1537" width="3.44140625" style="1" customWidth="1"/>
    <col min="1538" max="1538" width="33.44140625" style="1" customWidth="1"/>
    <col min="1539" max="1539" width="23.6640625" style="1" customWidth="1"/>
    <col min="1540" max="1540" width="13.5546875" style="1" customWidth="1"/>
    <col min="1541" max="1541" width="23.6640625" style="1" customWidth="1"/>
    <col min="1542" max="1542" width="12.88671875" style="1" customWidth="1"/>
    <col min="1543" max="1543" width="13.88671875" style="1" customWidth="1"/>
    <col min="1544" max="1544" width="21.6640625" style="1" customWidth="1"/>
    <col min="1545" max="1545" width="13" style="1" customWidth="1"/>
    <col min="1546" max="1792" width="9.109375" style="1"/>
    <col min="1793" max="1793" width="3.44140625" style="1" customWidth="1"/>
    <col min="1794" max="1794" width="33.44140625" style="1" customWidth="1"/>
    <col min="1795" max="1795" width="23.6640625" style="1" customWidth="1"/>
    <col min="1796" max="1796" width="13.5546875" style="1" customWidth="1"/>
    <col min="1797" max="1797" width="23.6640625" style="1" customWidth="1"/>
    <col min="1798" max="1798" width="12.88671875" style="1" customWidth="1"/>
    <col min="1799" max="1799" width="13.88671875" style="1" customWidth="1"/>
    <col min="1800" max="1800" width="21.6640625" style="1" customWidth="1"/>
    <col min="1801" max="1801" width="13" style="1" customWidth="1"/>
    <col min="1802" max="2048" width="9.109375" style="1"/>
    <col min="2049" max="2049" width="3.44140625" style="1" customWidth="1"/>
    <col min="2050" max="2050" width="33.44140625" style="1" customWidth="1"/>
    <col min="2051" max="2051" width="23.6640625" style="1" customWidth="1"/>
    <col min="2052" max="2052" width="13.5546875" style="1" customWidth="1"/>
    <col min="2053" max="2053" width="23.6640625" style="1" customWidth="1"/>
    <col min="2054" max="2054" width="12.88671875" style="1" customWidth="1"/>
    <col min="2055" max="2055" width="13.88671875" style="1" customWidth="1"/>
    <col min="2056" max="2056" width="21.6640625" style="1" customWidth="1"/>
    <col min="2057" max="2057" width="13" style="1" customWidth="1"/>
    <col min="2058" max="2304" width="9.109375" style="1"/>
    <col min="2305" max="2305" width="3.44140625" style="1" customWidth="1"/>
    <col min="2306" max="2306" width="33.44140625" style="1" customWidth="1"/>
    <col min="2307" max="2307" width="23.6640625" style="1" customWidth="1"/>
    <col min="2308" max="2308" width="13.5546875" style="1" customWidth="1"/>
    <col min="2309" max="2309" width="23.6640625" style="1" customWidth="1"/>
    <col min="2310" max="2310" width="12.88671875" style="1" customWidth="1"/>
    <col min="2311" max="2311" width="13.88671875" style="1" customWidth="1"/>
    <col min="2312" max="2312" width="21.6640625" style="1" customWidth="1"/>
    <col min="2313" max="2313" width="13" style="1" customWidth="1"/>
    <col min="2314" max="2560" width="9.109375" style="1"/>
    <col min="2561" max="2561" width="3.44140625" style="1" customWidth="1"/>
    <col min="2562" max="2562" width="33.44140625" style="1" customWidth="1"/>
    <col min="2563" max="2563" width="23.6640625" style="1" customWidth="1"/>
    <col min="2564" max="2564" width="13.5546875" style="1" customWidth="1"/>
    <col min="2565" max="2565" width="23.6640625" style="1" customWidth="1"/>
    <col min="2566" max="2566" width="12.88671875" style="1" customWidth="1"/>
    <col min="2567" max="2567" width="13.88671875" style="1" customWidth="1"/>
    <col min="2568" max="2568" width="21.6640625" style="1" customWidth="1"/>
    <col min="2569" max="2569" width="13" style="1" customWidth="1"/>
    <col min="2570" max="2816" width="9.109375" style="1"/>
    <col min="2817" max="2817" width="3.44140625" style="1" customWidth="1"/>
    <col min="2818" max="2818" width="33.44140625" style="1" customWidth="1"/>
    <col min="2819" max="2819" width="23.6640625" style="1" customWidth="1"/>
    <col min="2820" max="2820" width="13.5546875" style="1" customWidth="1"/>
    <col min="2821" max="2821" width="23.6640625" style="1" customWidth="1"/>
    <col min="2822" max="2822" width="12.88671875" style="1" customWidth="1"/>
    <col min="2823" max="2823" width="13.88671875" style="1" customWidth="1"/>
    <col min="2824" max="2824" width="21.6640625" style="1" customWidth="1"/>
    <col min="2825" max="2825" width="13" style="1" customWidth="1"/>
    <col min="2826" max="3072" width="9.109375" style="1"/>
    <col min="3073" max="3073" width="3.44140625" style="1" customWidth="1"/>
    <col min="3074" max="3074" width="33.44140625" style="1" customWidth="1"/>
    <col min="3075" max="3075" width="23.6640625" style="1" customWidth="1"/>
    <col min="3076" max="3076" width="13.5546875" style="1" customWidth="1"/>
    <col min="3077" max="3077" width="23.6640625" style="1" customWidth="1"/>
    <col min="3078" max="3078" width="12.88671875" style="1" customWidth="1"/>
    <col min="3079" max="3079" width="13.88671875" style="1" customWidth="1"/>
    <col min="3080" max="3080" width="21.6640625" style="1" customWidth="1"/>
    <col min="3081" max="3081" width="13" style="1" customWidth="1"/>
    <col min="3082" max="3328" width="9.109375" style="1"/>
    <col min="3329" max="3329" width="3.44140625" style="1" customWidth="1"/>
    <col min="3330" max="3330" width="33.44140625" style="1" customWidth="1"/>
    <col min="3331" max="3331" width="23.6640625" style="1" customWidth="1"/>
    <col min="3332" max="3332" width="13.5546875" style="1" customWidth="1"/>
    <col min="3333" max="3333" width="23.6640625" style="1" customWidth="1"/>
    <col min="3334" max="3334" width="12.88671875" style="1" customWidth="1"/>
    <col min="3335" max="3335" width="13.88671875" style="1" customWidth="1"/>
    <col min="3336" max="3336" width="21.6640625" style="1" customWidth="1"/>
    <col min="3337" max="3337" width="13" style="1" customWidth="1"/>
    <col min="3338" max="3584" width="9.109375" style="1"/>
    <col min="3585" max="3585" width="3.44140625" style="1" customWidth="1"/>
    <col min="3586" max="3586" width="33.44140625" style="1" customWidth="1"/>
    <col min="3587" max="3587" width="23.6640625" style="1" customWidth="1"/>
    <col min="3588" max="3588" width="13.5546875" style="1" customWidth="1"/>
    <col min="3589" max="3589" width="23.6640625" style="1" customWidth="1"/>
    <col min="3590" max="3590" width="12.88671875" style="1" customWidth="1"/>
    <col min="3591" max="3591" width="13.88671875" style="1" customWidth="1"/>
    <col min="3592" max="3592" width="21.6640625" style="1" customWidth="1"/>
    <col min="3593" max="3593" width="13" style="1" customWidth="1"/>
    <col min="3594" max="3840" width="9.109375" style="1"/>
    <col min="3841" max="3841" width="3.44140625" style="1" customWidth="1"/>
    <col min="3842" max="3842" width="33.44140625" style="1" customWidth="1"/>
    <col min="3843" max="3843" width="23.6640625" style="1" customWidth="1"/>
    <col min="3844" max="3844" width="13.5546875" style="1" customWidth="1"/>
    <col min="3845" max="3845" width="23.6640625" style="1" customWidth="1"/>
    <col min="3846" max="3846" width="12.88671875" style="1" customWidth="1"/>
    <col min="3847" max="3847" width="13.88671875" style="1" customWidth="1"/>
    <col min="3848" max="3848" width="21.6640625" style="1" customWidth="1"/>
    <col min="3849" max="3849" width="13" style="1" customWidth="1"/>
    <col min="3850" max="4096" width="9.109375" style="1"/>
    <col min="4097" max="4097" width="3.44140625" style="1" customWidth="1"/>
    <col min="4098" max="4098" width="33.44140625" style="1" customWidth="1"/>
    <col min="4099" max="4099" width="23.6640625" style="1" customWidth="1"/>
    <col min="4100" max="4100" width="13.5546875" style="1" customWidth="1"/>
    <col min="4101" max="4101" width="23.6640625" style="1" customWidth="1"/>
    <col min="4102" max="4102" width="12.88671875" style="1" customWidth="1"/>
    <col min="4103" max="4103" width="13.88671875" style="1" customWidth="1"/>
    <col min="4104" max="4104" width="21.6640625" style="1" customWidth="1"/>
    <col min="4105" max="4105" width="13" style="1" customWidth="1"/>
    <col min="4106" max="4352" width="9.109375" style="1"/>
    <col min="4353" max="4353" width="3.44140625" style="1" customWidth="1"/>
    <col min="4354" max="4354" width="33.44140625" style="1" customWidth="1"/>
    <col min="4355" max="4355" width="23.6640625" style="1" customWidth="1"/>
    <col min="4356" max="4356" width="13.5546875" style="1" customWidth="1"/>
    <col min="4357" max="4357" width="23.6640625" style="1" customWidth="1"/>
    <col min="4358" max="4358" width="12.88671875" style="1" customWidth="1"/>
    <col min="4359" max="4359" width="13.88671875" style="1" customWidth="1"/>
    <col min="4360" max="4360" width="21.6640625" style="1" customWidth="1"/>
    <col min="4361" max="4361" width="13" style="1" customWidth="1"/>
    <col min="4362" max="4608" width="9.109375" style="1"/>
    <col min="4609" max="4609" width="3.44140625" style="1" customWidth="1"/>
    <col min="4610" max="4610" width="33.44140625" style="1" customWidth="1"/>
    <col min="4611" max="4611" width="23.6640625" style="1" customWidth="1"/>
    <col min="4612" max="4612" width="13.5546875" style="1" customWidth="1"/>
    <col min="4613" max="4613" width="23.6640625" style="1" customWidth="1"/>
    <col min="4614" max="4614" width="12.88671875" style="1" customWidth="1"/>
    <col min="4615" max="4615" width="13.88671875" style="1" customWidth="1"/>
    <col min="4616" max="4616" width="21.6640625" style="1" customWidth="1"/>
    <col min="4617" max="4617" width="13" style="1" customWidth="1"/>
    <col min="4618" max="4864" width="9.109375" style="1"/>
    <col min="4865" max="4865" width="3.44140625" style="1" customWidth="1"/>
    <col min="4866" max="4866" width="33.44140625" style="1" customWidth="1"/>
    <col min="4867" max="4867" width="23.6640625" style="1" customWidth="1"/>
    <col min="4868" max="4868" width="13.5546875" style="1" customWidth="1"/>
    <col min="4869" max="4869" width="23.6640625" style="1" customWidth="1"/>
    <col min="4870" max="4870" width="12.88671875" style="1" customWidth="1"/>
    <col min="4871" max="4871" width="13.88671875" style="1" customWidth="1"/>
    <col min="4872" max="4872" width="21.6640625" style="1" customWidth="1"/>
    <col min="4873" max="4873" width="13" style="1" customWidth="1"/>
    <col min="4874" max="5120" width="9.109375" style="1"/>
    <col min="5121" max="5121" width="3.44140625" style="1" customWidth="1"/>
    <col min="5122" max="5122" width="33.44140625" style="1" customWidth="1"/>
    <col min="5123" max="5123" width="23.6640625" style="1" customWidth="1"/>
    <col min="5124" max="5124" width="13.5546875" style="1" customWidth="1"/>
    <col min="5125" max="5125" width="23.6640625" style="1" customWidth="1"/>
    <col min="5126" max="5126" width="12.88671875" style="1" customWidth="1"/>
    <col min="5127" max="5127" width="13.88671875" style="1" customWidth="1"/>
    <col min="5128" max="5128" width="21.6640625" style="1" customWidth="1"/>
    <col min="5129" max="5129" width="13" style="1" customWidth="1"/>
    <col min="5130" max="5376" width="9.109375" style="1"/>
    <col min="5377" max="5377" width="3.44140625" style="1" customWidth="1"/>
    <col min="5378" max="5378" width="33.44140625" style="1" customWidth="1"/>
    <col min="5379" max="5379" width="23.6640625" style="1" customWidth="1"/>
    <col min="5380" max="5380" width="13.5546875" style="1" customWidth="1"/>
    <col min="5381" max="5381" width="23.6640625" style="1" customWidth="1"/>
    <col min="5382" max="5382" width="12.88671875" style="1" customWidth="1"/>
    <col min="5383" max="5383" width="13.88671875" style="1" customWidth="1"/>
    <col min="5384" max="5384" width="21.6640625" style="1" customWidth="1"/>
    <col min="5385" max="5385" width="13" style="1" customWidth="1"/>
    <col min="5386" max="5632" width="9.109375" style="1"/>
    <col min="5633" max="5633" width="3.44140625" style="1" customWidth="1"/>
    <col min="5634" max="5634" width="33.44140625" style="1" customWidth="1"/>
    <col min="5635" max="5635" width="23.6640625" style="1" customWidth="1"/>
    <col min="5636" max="5636" width="13.5546875" style="1" customWidth="1"/>
    <col min="5637" max="5637" width="23.6640625" style="1" customWidth="1"/>
    <col min="5638" max="5638" width="12.88671875" style="1" customWidth="1"/>
    <col min="5639" max="5639" width="13.88671875" style="1" customWidth="1"/>
    <col min="5640" max="5640" width="21.6640625" style="1" customWidth="1"/>
    <col min="5641" max="5641" width="13" style="1" customWidth="1"/>
    <col min="5642" max="5888" width="9.109375" style="1"/>
    <col min="5889" max="5889" width="3.44140625" style="1" customWidth="1"/>
    <col min="5890" max="5890" width="33.44140625" style="1" customWidth="1"/>
    <col min="5891" max="5891" width="23.6640625" style="1" customWidth="1"/>
    <col min="5892" max="5892" width="13.5546875" style="1" customWidth="1"/>
    <col min="5893" max="5893" width="23.6640625" style="1" customWidth="1"/>
    <col min="5894" max="5894" width="12.88671875" style="1" customWidth="1"/>
    <col min="5895" max="5895" width="13.88671875" style="1" customWidth="1"/>
    <col min="5896" max="5896" width="21.6640625" style="1" customWidth="1"/>
    <col min="5897" max="5897" width="13" style="1" customWidth="1"/>
    <col min="5898" max="6144" width="9.109375" style="1"/>
    <col min="6145" max="6145" width="3.44140625" style="1" customWidth="1"/>
    <col min="6146" max="6146" width="33.44140625" style="1" customWidth="1"/>
    <col min="6147" max="6147" width="23.6640625" style="1" customWidth="1"/>
    <col min="6148" max="6148" width="13.5546875" style="1" customWidth="1"/>
    <col min="6149" max="6149" width="23.6640625" style="1" customWidth="1"/>
    <col min="6150" max="6150" width="12.88671875" style="1" customWidth="1"/>
    <col min="6151" max="6151" width="13.88671875" style="1" customWidth="1"/>
    <col min="6152" max="6152" width="21.6640625" style="1" customWidth="1"/>
    <col min="6153" max="6153" width="13" style="1" customWidth="1"/>
    <col min="6154" max="6400" width="9.109375" style="1"/>
    <col min="6401" max="6401" width="3.44140625" style="1" customWidth="1"/>
    <col min="6402" max="6402" width="33.44140625" style="1" customWidth="1"/>
    <col min="6403" max="6403" width="23.6640625" style="1" customWidth="1"/>
    <col min="6404" max="6404" width="13.5546875" style="1" customWidth="1"/>
    <col min="6405" max="6405" width="23.6640625" style="1" customWidth="1"/>
    <col min="6406" max="6406" width="12.88671875" style="1" customWidth="1"/>
    <col min="6407" max="6407" width="13.88671875" style="1" customWidth="1"/>
    <col min="6408" max="6408" width="21.6640625" style="1" customWidth="1"/>
    <col min="6409" max="6409" width="13" style="1" customWidth="1"/>
    <col min="6410" max="6656" width="9.109375" style="1"/>
    <col min="6657" max="6657" width="3.44140625" style="1" customWidth="1"/>
    <col min="6658" max="6658" width="33.44140625" style="1" customWidth="1"/>
    <col min="6659" max="6659" width="23.6640625" style="1" customWidth="1"/>
    <col min="6660" max="6660" width="13.5546875" style="1" customWidth="1"/>
    <col min="6661" max="6661" width="23.6640625" style="1" customWidth="1"/>
    <col min="6662" max="6662" width="12.88671875" style="1" customWidth="1"/>
    <col min="6663" max="6663" width="13.88671875" style="1" customWidth="1"/>
    <col min="6664" max="6664" width="21.6640625" style="1" customWidth="1"/>
    <col min="6665" max="6665" width="13" style="1" customWidth="1"/>
    <col min="6666" max="6912" width="9.109375" style="1"/>
    <col min="6913" max="6913" width="3.44140625" style="1" customWidth="1"/>
    <col min="6914" max="6914" width="33.44140625" style="1" customWidth="1"/>
    <col min="6915" max="6915" width="23.6640625" style="1" customWidth="1"/>
    <col min="6916" max="6916" width="13.5546875" style="1" customWidth="1"/>
    <col min="6917" max="6917" width="23.6640625" style="1" customWidth="1"/>
    <col min="6918" max="6918" width="12.88671875" style="1" customWidth="1"/>
    <col min="6919" max="6919" width="13.88671875" style="1" customWidth="1"/>
    <col min="6920" max="6920" width="21.6640625" style="1" customWidth="1"/>
    <col min="6921" max="6921" width="13" style="1" customWidth="1"/>
    <col min="6922" max="7168" width="9.109375" style="1"/>
    <col min="7169" max="7169" width="3.44140625" style="1" customWidth="1"/>
    <col min="7170" max="7170" width="33.44140625" style="1" customWidth="1"/>
    <col min="7171" max="7171" width="23.6640625" style="1" customWidth="1"/>
    <col min="7172" max="7172" width="13.5546875" style="1" customWidth="1"/>
    <col min="7173" max="7173" width="23.6640625" style="1" customWidth="1"/>
    <col min="7174" max="7174" width="12.88671875" style="1" customWidth="1"/>
    <col min="7175" max="7175" width="13.88671875" style="1" customWidth="1"/>
    <col min="7176" max="7176" width="21.6640625" style="1" customWidth="1"/>
    <col min="7177" max="7177" width="13" style="1" customWidth="1"/>
    <col min="7178" max="7424" width="9.109375" style="1"/>
    <col min="7425" max="7425" width="3.44140625" style="1" customWidth="1"/>
    <col min="7426" max="7426" width="33.44140625" style="1" customWidth="1"/>
    <col min="7427" max="7427" width="23.6640625" style="1" customWidth="1"/>
    <col min="7428" max="7428" width="13.5546875" style="1" customWidth="1"/>
    <col min="7429" max="7429" width="23.6640625" style="1" customWidth="1"/>
    <col min="7430" max="7430" width="12.88671875" style="1" customWidth="1"/>
    <col min="7431" max="7431" width="13.88671875" style="1" customWidth="1"/>
    <col min="7432" max="7432" width="21.6640625" style="1" customWidth="1"/>
    <col min="7433" max="7433" width="13" style="1" customWidth="1"/>
    <col min="7434" max="7680" width="9.109375" style="1"/>
    <col min="7681" max="7681" width="3.44140625" style="1" customWidth="1"/>
    <col min="7682" max="7682" width="33.44140625" style="1" customWidth="1"/>
    <col min="7683" max="7683" width="23.6640625" style="1" customWidth="1"/>
    <col min="7684" max="7684" width="13.5546875" style="1" customWidth="1"/>
    <col min="7685" max="7685" width="23.6640625" style="1" customWidth="1"/>
    <col min="7686" max="7686" width="12.88671875" style="1" customWidth="1"/>
    <col min="7687" max="7687" width="13.88671875" style="1" customWidth="1"/>
    <col min="7688" max="7688" width="21.6640625" style="1" customWidth="1"/>
    <col min="7689" max="7689" width="13" style="1" customWidth="1"/>
    <col min="7690" max="7936" width="9.109375" style="1"/>
    <col min="7937" max="7937" width="3.44140625" style="1" customWidth="1"/>
    <col min="7938" max="7938" width="33.44140625" style="1" customWidth="1"/>
    <col min="7939" max="7939" width="23.6640625" style="1" customWidth="1"/>
    <col min="7940" max="7940" width="13.5546875" style="1" customWidth="1"/>
    <col min="7941" max="7941" width="23.6640625" style="1" customWidth="1"/>
    <col min="7942" max="7942" width="12.88671875" style="1" customWidth="1"/>
    <col min="7943" max="7943" width="13.88671875" style="1" customWidth="1"/>
    <col min="7944" max="7944" width="21.6640625" style="1" customWidth="1"/>
    <col min="7945" max="7945" width="13" style="1" customWidth="1"/>
    <col min="7946" max="8192" width="9.109375" style="1"/>
    <col min="8193" max="8193" width="3.44140625" style="1" customWidth="1"/>
    <col min="8194" max="8194" width="33.44140625" style="1" customWidth="1"/>
    <col min="8195" max="8195" width="23.6640625" style="1" customWidth="1"/>
    <col min="8196" max="8196" width="13.5546875" style="1" customWidth="1"/>
    <col min="8197" max="8197" width="23.6640625" style="1" customWidth="1"/>
    <col min="8198" max="8198" width="12.88671875" style="1" customWidth="1"/>
    <col min="8199" max="8199" width="13.88671875" style="1" customWidth="1"/>
    <col min="8200" max="8200" width="21.6640625" style="1" customWidth="1"/>
    <col min="8201" max="8201" width="13" style="1" customWidth="1"/>
    <col min="8202" max="8448" width="9.109375" style="1"/>
    <col min="8449" max="8449" width="3.44140625" style="1" customWidth="1"/>
    <col min="8450" max="8450" width="33.44140625" style="1" customWidth="1"/>
    <col min="8451" max="8451" width="23.6640625" style="1" customWidth="1"/>
    <col min="8452" max="8452" width="13.5546875" style="1" customWidth="1"/>
    <col min="8453" max="8453" width="23.6640625" style="1" customWidth="1"/>
    <col min="8454" max="8454" width="12.88671875" style="1" customWidth="1"/>
    <col min="8455" max="8455" width="13.88671875" style="1" customWidth="1"/>
    <col min="8456" max="8456" width="21.6640625" style="1" customWidth="1"/>
    <col min="8457" max="8457" width="13" style="1" customWidth="1"/>
    <col min="8458" max="8704" width="9.109375" style="1"/>
    <col min="8705" max="8705" width="3.44140625" style="1" customWidth="1"/>
    <col min="8706" max="8706" width="33.44140625" style="1" customWidth="1"/>
    <col min="8707" max="8707" width="23.6640625" style="1" customWidth="1"/>
    <col min="8708" max="8708" width="13.5546875" style="1" customWidth="1"/>
    <col min="8709" max="8709" width="23.6640625" style="1" customWidth="1"/>
    <col min="8710" max="8710" width="12.88671875" style="1" customWidth="1"/>
    <col min="8711" max="8711" width="13.88671875" style="1" customWidth="1"/>
    <col min="8712" max="8712" width="21.6640625" style="1" customWidth="1"/>
    <col min="8713" max="8713" width="13" style="1" customWidth="1"/>
    <col min="8714" max="8960" width="9.109375" style="1"/>
    <col min="8961" max="8961" width="3.44140625" style="1" customWidth="1"/>
    <col min="8962" max="8962" width="33.44140625" style="1" customWidth="1"/>
    <col min="8963" max="8963" width="23.6640625" style="1" customWidth="1"/>
    <col min="8964" max="8964" width="13.5546875" style="1" customWidth="1"/>
    <col min="8965" max="8965" width="23.6640625" style="1" customWidth="1"/>
    <col min="8966" max="8966" width="12.88671875" style="1" customWidth="1"/>
    <col min="8967" max="8967" width="13.88671875" style="1" customWidth="1"/>
    <col min="8968" max="8968" width="21.6640625" style="1" customWidth="1"/>
    <col min="8969" max="8969" width="13" style="1" customWidth="1"/>
    <col min="8970" max="9216" width="9.109375" style="1"/>
    <col min="9217" max="9217" width="3.44140625" style="1" customWidth="1"/>
    <col min="9218" max="9218" width="33.44140625" style="1" customWidth="1"/>
    <col min="9219" max="9219" width="23.6640625" style="1" customWidth="1"/>
    <col min="9220" max="9220" width="13.5546875" style="1" customWidth="1"/>
    <col min="9221" max="9221" width="23.6640625" style="1" customWidth="1"/>
    <col min="9222" max="9222" width="12.88671875" style="1" customWidth="1"/>
    <col min="9223" max="9223" width="13.88671875" style="1" customWidth="1"/>
    <col min="9224" max="9224" width="21.6640625" style="1" customWidth="1"/>
    <col min="9225" max="9225" width="13" style="1" customWidth="1"/>
    <col min="9226" max="9472" width="9.109375" style="1"/>
    <col min="9473" max="9473" width="3.44140625" style="1" customWidth="1"/>
    <col min="9474" max="9474" width="33.44140625" style="1" customWidth="1"/>
    <col min="9475" max="9475" width="23.6640625" style="1" customWidth="1"/>
    <col min="9476" max="9476" width="13.5546875" style="1" customWidth="1"/>
    <col min="9477" max="9477" width="23.6640625" style="1" customWidth="1"/>
    <col min="9478" max="9478" width="12.88671875" style="1" customWidth="1"/>
    <col min="9479" max="9479" width="13.88671875" style="1" customWidth="1"/>
    <col min="9480" max="9480" width="21.6640625" style="1" customWidth="1"/>
    <col min="9481" max="9481" width="13" style="1" customWidth="1"/>
    <col min="9482" max="9728" width="9.109375" style="1"/>
    <col min="9729" max="9729" width="3.44140625" style="1" customWidth="1"/>
    <col min="9730" max="9730" width="33.44140625" style="1" customWidth="1"/>
    <col min="9731" max="9731" width="23.6640625" style="1" customWidth="1"/>
    <col min="9732" max="9732" width="13.5546875" style="1" customWidth="1"/>
    <col min="9733" max="9733" width="23.6640625" style="1" customWidth="1"/>
    <col min="9734" max="9734" width="12.88671875" style="1" customWidth="1"/>
    <col min="9735" max="9735" width="13.88671875" style="1" customWidth="1"/>
    <col min="9736" max="9736" width="21.6640625" style="1" customWidth="1"/>
    <col min="9737" max="9737" width="13" style="1" customWidth="1"/>
    <col min="9738" max="9984" width="9.109375" style="1"/>
    <col min="9985" max="9985" width="3.44140625" style="1" customWidth="1"/>
    <col min="9986" max="9986" width="33.44140625" style="1" customWidth="1"/>
    <col min="9987" max="9987" width="23.6640625" style="1" customWidth="1"/>
    <col min="9988" max="9988" width="13.5546875" style="1" customWidth="1"/>
    <col min="9989" max="9989" width="23.6640625" style="1" customWidth="1"/>
    <col min="9990" max="9990" width="12.88671875" style="1" customWidth="1"/>
    <col min="9991" max="9991" width="13.88671875" style="1" customWidth="1"/>
    <col min="9992" max="9992" width="21.6640625" style="1" customWidth="1"/>
    <col min="9993" max="9993" width="13" style="1" customWidth="1"/>
    <col min="9994" max="10240" width="9.109375" style="1"/>
    <col min="10241" max="10241" width="3.44140625" style="1" customWidth="1"/>
    <col min="10242" max="10242" width="33.44140625" style="1" customWidth="1"/>
    <col min="10243" max="10243" width="23.6640625" style="1" customWidth="1"/>
    <col min="10244" max="10244" width="13.5546875" style="1" customWidth="1"/>
    <col min="10245" max="10245" width="23.6640625" style="1" customWidth="1"/>
    <col min="10246" max="10246" width="12.88671875" style="1" customWidth="1"/>
    <col min="10247" max="10247" width="13.88671875" style="1" customWidth="1"/>
    <col min="10248" max="10248" width="21.6640625" style="1" customWidth="1"/>
    <col min="10249" max="10249" width="13" style="1" customWidth="1"/>
    <col min="10250" max="10496" width="9.109375" style="1"/>
    <col min="10497" max="10497" width="3.44140625" style="1" customWidth="1"/>
    <col min="10498" max="10498" width="33.44140625" style="1" customWidth="1"/>
    <col min="10499" max="10499" width="23.6640625" style="1" customWidth="1"/>
    <col min="10500" max="10500" width="13.5546875" style="1" customWidth="1"/>
    <col min="10501" max="10501" width="23.6640625" style="1" customWidth="1"/>
    <col min="10502" max="10502" width="12.88671875" style="1" customWidth="1"/>
    <col min="10503" max="10503" width="13.88671875" style="1" customWidth="1"/>
    <col min="10504" max="10504" width="21.6640625" style="1" customWidth="1"/>
    <col min="10505" max="10505" width="13" style="1" customWidth="1"/>
    <col min="10506" max="10752" width="9.109375" style="1"/>
    <col min="10753" max="10753" width="3.44140625" style="1" customWidth="1"/>
    <col min="10754" max="10754" width="33.44140625" style="1" customWidth="1"/>
    <col min="10755" max="10755" width="23.6640625" style="1" customWidth="1"/>
    <col min="10756" max="10756" width="13.5546875" style="1" customWidth="1"/>
    <col min="10757" max="10757" width="23.6640625" style="1" customWidth="1"/>
    <col min="10758" max="10758" width="12.88671875" style="1" customWidth="1"/>
    <col min="10759" max="10759" width="13.88671875" style="1" customWidth="1"/>
    <col min="10760" max="10760" width="21.6640625" style="1" customWidth="1"/>
    <col min="10761" max="10761" width="13" style="1" customWidth="1"/>
    <col min="10762" max="11008" width="9.109375" style="1"/>
    <col min="11009" max="11009" width="3.44140625" style="1" customWidth="1"/>
    <col min="11010" max="11010" width="33.44140625" style="1" customWidth="1"/>
    <col min="11011" max="11011" width="23.6640625" style="1" customWidth="1"/>
    <col min="11012" max="11012" width="13.5546875" style="1" customWidth="1"/>
    <col min="11013" max="11013" width="23.6640625" style="1" customWidth="1"/>
    <col min="11014" max="11014" width="12.88671875" style="1" customWidth="1"/>
    <col min="11015" max="11015" width="13.88671875" style="1" customWidth="1"/>
    <col min="11016" max="11016" width="21.6640625" style="1" customWidth="1"/>
    <col min="11017" max="11017" width="13" style="1" customWidth="1"/>
    <col min="11018" max="11264" width="9.109375" style="1"/>
    <col min="11265" max="11265" width="3.44140625" style="1" customWidth="1"/>
    <col min="11266" max="11266" width="33.44140625" style="1" customWidth="1"/>
    <col min="11267" max="11267" width="23.6640625" style="1" customWidth="1"/>
    <col min="11268" max="11268" width="13.5546875" style="1" customWidth="1"/>
    <col min="11269" max="11269" width="23.6640625" style="1" customWidth="1"/>
    <col min="11270" max="11270" width="12.88671875" style="1" customWidth="1"/>
    <col min="11271" max="11271" width="13.88671875" style="1" customWidth="1"/>
    <col min="11272" max="11272" width="21.6640625" style="1" customWidth="1"/>
    <col min="11273" max="11273" width="13" style="1" customWidth="1"/>
    <col min="11274" max="11520" width="9.109375" style="1"/>
    <col min="11521" max="11521" width="3.44140625" style="1" customWidth="1"/>
    <col min="11522" max="11522" width="33.44140625" style="1" customWidth="1"/>
    <col min="11523" max="11523" width="23.6640625" style="1" customWidth="1"/>
    <col min="11524" max="11524" width="13.5546875" style="1" customWidth="1"/>
    <col min="11525" max="11525" width="23.6640625" style="1" customWidth="1"/>
    <col min="11526" max="11526" width="12.88671875" style="1" customWidth="1"/>
    <col min="11527" max="11527" width="13.88671875" style="1" customWidth="1"/>
    <col min="11528" max="11528" width="21.6640625" style="1" customWidth="1"/>
    <col min="11529" max="11529" width="13" style="1" customWidth="1"/>
    <col min="11530" max="11776" width="9.109375" style="1"/>
    <col min="11777" max="11777" width="3.44140625" style="1" customWidth="1"/>
    <col min="11778" max="11778" width="33.44140625" style="1" customWidth="1"/>
    <col min="11779" max="11779" width="23.6640625" style="1" customWidth="1"/>
    <col min="11780" max="11780" width="13.5546875" style="1" customWidth="1"/>
    <col min="11781" max="11781" width="23.6640625" style="1" customWidth="1"/>
    <col min="11782" max="11782" width="12.88671875" style="1" customWidth="1"/>
    <col min="11783" max="11783" width="13.88671875" style="1" customWidth="1"/>
    <col min="11784" max="11784" width="21.6640625" style="1" customWidth="1"/>
    <col min="11785" max="11785" width="13" style="1" customWidth="1"/>
    <col min="11786" max="12032" width="9.109375" style="1"/>
    <col min="12033" max="12033" width="3.44140625" style="1" customWidth="1"/>
    <col min="12034" max="12034" width="33.44140625" style="1" customWidth="1"/>
    <col min="12035" max="12035" width="23.6640625" style="1" customWidth="1"/>
    <col min="12036" max="12036" width="13.5546875" style="1" customWidth="1"/>
    <col min="12037" max="12037" width="23.6640625" style="1" customWidth="1"/>
    <col min="12038" max="12038" width="12.88671875" style="1" customWidth="1"/>
    <col min="12039" max="12039" width="13.88671875" style="1" customWidth="1"/>
    <col min="12040" max="12040" width="21.6640625" style="1" customWidth="1"/>
    <col min="12041" max="12041" width="13" style="1" customWidth="1"/>
    <col min="12042" max="12288" width="9.109375" style="1"/>
    <col min="12289" max="12289" width="3.44140625" style="1" customWidth="1"/>
    <col min="12290" max="12290" width="33.44140625" style="1" customWidth="1"/>
    <col min="12291" max="12291" width="23.6640625" style="1" customWidth="1"/>
    <col min="12292" max="12292" width="13.5546875" style="1" customWidth="1"/>
    <col min="12293" max="12293" width="23.6640625" style="1" customWidth="1"/>
    <col min="12294" max="12294" width="12.88671875" style="1" customWidth="1"/>
    <col min="12295" max="12295" width="13.88671875" style="1" customWidth="1"/>
    <col min="12296" max="12296" width="21.6640625" style="1" customWidth="1"/>
    <col min="12297" max="12297" width="13" style="1" customWidth="1"/>
    <col min="12298" max="12544" width="9.109375" style="1"/>
    <col min="12545" max="12545" width="3.44140625" style="1" customWidth="1"/>
    <col min="12546" max="12546" width="33.44140625" style="1" customWidth="1"/>
    <col min="12547" max="12547" width="23.6640625" style="1" customWidth="1"/>
    <col min="12548" max="12548" width="13.5546875" style="1" customWidth="1"/>
    <col min="12549" max="12549" width="23.6640625" style="1" customWidth="1"/>
    <col min="12550" max="12550" width="12.88671875" style="1" customWidth="1"/>
    <col min="12551" max="12551" width="13.88671875" style="1" customWidth="1"/>
    <col min="12552" max="12552" width="21.6640625" style="1" customWidth="1"/>
    <col min="12553" max="12553" width="13" style="1" customWidth="1"/>
    <col min="12554" max="12800" width="9.109375" style="1"/>
    <col min="12801" max="12801" width="3.44140625" style="1" customWidth="1"/>
    <col min="12802" max="12802" width="33.44140625" style="1" customWidth="1"/>
    <col min="12803" max="12803" width="23.6640625" style="1" customWidth="1"/>
    <col min="12804" max="12804" width="13.5546875" style="1" customWidth="1"/>
    <col min="12805" max="12805" width="23.6640625" style="1" customWidth="1"/>
    <col min="12806" max="12806" width="12.88671875" style="1" customWidth="1"/>
    <col min="12807" max="12807" width="13.88671875" style="1" customWidth="1"/>
    <col min="12808" max="12808" width="21.6640625" style="1" customWidth="1"/>
    <col min="12809" max="12809" width="13" style="1" customWidth="1"/>
    <col min="12810" max="13056" width="9.109375" style="1"/>
    <col min="13057" max="13057" width="3.44140625" style="1" customWidth="1"/>
    <col min="13058" max="13058" width="33.44140625" style="1" customWidth="1"/>
    <col min="13059" max="13059" width="23.6640625" style="1" customWidth="1"/>
    <col min="13060" max="13060" width="13.5546875" style="1" customWidth="1"/>
    <col min="13061" max="13061" width="23.6640625" style="1" customWidth="1"/>
    <col min="13062" max="13062" width="12.88671875" style="1" customWidth="1"/>
    <col min="13063" max="13063" width="13.88671875" style="1" customWidth="1"/>
    <col min="13064" max="13064" width="21.6640625" style="1" customWidth="1"/>
    <col min="13065" max="13065" width="13" style="1" customWidth="1"/>
    <col min="13066" max="13312" width="9.109375" style="1"/>
    <col min="13313" max="13313" width="3.44140625" style="1" customWidth="1"/>
    <col min="13314" max="13314" width="33.44140625" style="1" customWidth="1"/>
    <col min="13315" max="13315" width="23.6640625" style="1" customWidth="1"/>
    <col min="13316" max="13316" width="13.5546875" style="1" customWidth="1"/>
    <col min="13317" max="13317" width="23.6640625" style="1" customWidth="1"/>
    <col min="13318" max="13318" width="12.88671875" style="1" customWidth="1"/>
    <col min="13319" max="13319" width="13.88671875" style="1" customWidth="1"/>
    <col min="13320" max="13320" width="21.6640625" style="1" customWidth="1"/>
    <col min="13321" max="13321" width="13" style="1" customWidth="1"/>
    <col min="13322" max="13568" width="9.109375" style="1"/>
    <col min="13569" max="13569" width="3.44140625" style="1" customWidth="1"/>
    <col min="13570" max="13570" width="33.44140625" style="1" customWidth="1"/>
    <col min="13571" max="13571" width="23.6640625" style="1" customWidth="1"/>
    <col min="13572" max="13572" width="13.5546875" style="1" customWidth="1"/>
    <col min="13573" max="13573" width="23.6640625" style="1" customWidth="1"/>
    <col min="13574" max="13574" width="12.88671875" style="1" customWidth="1"/>
    <col min="13575" max="13575" width="13.88671875" style="1" customWidth="1"/>
    <col min="13576" max="13576" width="21.6640625" style="1" customWidth="1"/>
    <col min="13577" max="13577" width="13" style="1" customWidth="1"/>
    <col min="13578" max="13824" width="9.109375" style="1"/>
    <col min="13825" max="13825" width="3.44140625" style="1" customWidth="1"/>
    <col min="13826" max="13826" width="33.44140625" style="1" customWidth="1"/>
    <col min="13827" max="13827" width="23.6640625" style="1" customWidth="1"/>
    <col min="13828" max="13828" width="13.5546875" style="1" customWidth="1"/>
    <col min="13829" max="13829" width="23.6640625" style="1" customWidth="1"/>
    <col min="13830" max="13830" width="12.88671875" style="1" customWidth="1"/>
    <col min="13831" max="13831" width="13.88671875" style="1" customWidth="1"/>
    <col min="13832" max="13832" width="21.6640625" style="1" customWidth="1"/>
    <col min="13833" max="13833" width="13" style="1" customWidth="1"/>
    <col min="13834" max="14080" width="9.109375" style="1"/>
    <col min="14081" max="14081" width="3.44140625" style="1" customWidth="1"/>
    <col min="14082" max="14082" width="33.44140625" style="1" customWidth="1"/>
    <col min="14083" max="14083" width="23.6640625" style="1" customWidth="1"/>
    <col min="14084" max="14084" width="13.5546875" style="1" customWidth="1"/>
    <col min="14085" max="14085" width="23.6640625" style="1" customWidth="1"/>
    <col min="14086" max="14086" width="12.88671875" style="1" customWidth="1"/>
    <col min="14087" max="14087" width="13.88671875" style="1" customWidth="1"/>
    <col min="14088" max="14088" width="21.6640625" style="1" customWidth="1"/>
    <col min="14089" max="14089" width="13" style="1" customWidth="1"/>
    <col min="14090" max="14336" width="9.109375" style="1"/>
    <col min="14337" max="14337" width="3.44140625" style="1" customWidth="1"/>
    <col min="14338" max="14338" width="33.44140625" style="1" customWidth="1"/>
    <col min="14339" max="14339" width="23.6640625" style="1" customWidth="1"/>
    <col min="14340" max="14340" width="13.5546875" style="1" customWidth="1"/>
    <col min="14341" max="14341" width="23.6640625" style="1" customWidth="1"/>
    <col min="14342" max="14342" width="12.88671875" style="1" customWidth="1"/>
    <col min="14343" max="14343" width="13.88671875" style="1" customWidth="1"/>
    <col min="14344" max="14344" width="21.6640625" style="1" customWidth="1"/>
    <col min="14345" max="14345" width="13" style="1" customWidth="1"/>
    <col min="14346" max="14592" width="9.109375" style="1"/>
    <col min="14593" max="14593" width="3.44140625" style="1" customWidth="1"/>
    <col min="14594" max="14594" width="33.44140625" style="1" customWidth="1"/>
    <col min="14595" max="14595" width="23.6640625" style="1" customWidth="1"/>
    <col min="14596" max="14596" width="13.5546875" style="1" customWidth="1"/>
    <col min="14597" max="14597" width="23.6640625" style="1" customWidth="1"/>
    <col min="14598" max="14598" width="12.88671875" style="1" customWidth="1"/>
    <col min="14599" max="14599" width="13.88671875" style="1" customWidth="1"/>
    <col min="14600" max="14600" width="21.6640625" style="1" customWidth="1"/>
    <col min="14601" max="14601" width="13" style="1" customWidth="1"/>
    <col min="14602" max="14848" width="9.109375" style="1"/>
    <col min="14849" max="14849" width="3.44140625" style="1" customWidth="1"/>
    <col min="14850" max="14850" width="33.44140625" style="1" customWidth="1"/>
    <col min="14851" max="14851" width="23.6640625" style="1" customWidth="1"/>
    <col min="14852" max="14852" width="13.5546875" style="1" customWidth="1"/>
    <col min="14853" max="14853" width="23.6640625" style="1" customWidth="1"/>
    <col min="14854" max="14854" width="12.88671875" style="1" customWidth="1"/>
    <col min="14855" max="14855" width="13.88671875" style="1" customWidth="1"/>
    <col min="14856" max="14856" width="21.6640625" style="1" customWidth="1"/>
    <col min="14857" max="14857" width="13" style="1" customWidth="1"/>
    <col min="14858" max="15104" width="9.109375" style="1"/>
    <col min="15105" max="15105" width="3.44140625" style="1" customWidth="1"/>
    <col min="15106" max="15106" width="33.44140625" style="1" customWidth="1"/>
    <col min="15107" max="15107" width="23.6640625" style="1" customWidth="1"/>
    <col min="15108" max="15108" width="13.5546875" style="1" customWidth="1"/>
    <col min="15109" max="15109" width="23.6640625" style="1" customWidth="1"/>
    <col min="15110" max="15110" width="12.88671875" style="1" customWidth="1"/>
    <col min="15111" max="15111" width="13.88671875" style="1" customWidth="1"/>
    <col min="15112" max="15112" width="21.6640625" style="1" customWidth="1"/>
    <col min="15113" max="15113" width="13" style="1" customWidth="1"/>
    <col min="15114" max="15360" width="9.109375" style="1"/>
    <col min="15361" max="15361" width="3.44140625" style="1" customWidth="1"/>
    <col min="15362" max="15362" width="33.44140625" style="1" customWidth="1"/>
    <col min="15363" max="15363" width="23.6640625" style="1" customWidth="1"/>
    <col min="15364" max="15364" width="13.5546875" style="1" customWidth="1"/>
    <col min="15365" max="15365" width="23.6640625" style="1" customWidth="1"/>
    <col min="15366" max="15366" width="12.88671875" style="1" customWidth="1"/>
    <col min="15367" max="15367" width="13.88671875" style="1" customWidth="1"/>
    <col min="15368" max="15368" width="21.6640625" style="1" customWidth="1"/>
    <col min="15369" max="15369" width="13" style="1" customWidth="1"/>
    <col min="15370" max="15616" width="9.109375" style="1"/>
    <col min="15617" max="15617" width="3.44140625" style="1" customWidth="1"/>
    <col min="15618" max="15618" width="33.44140625" style="1" customWidth="1"/>
    <col min="15619" max="15619" width="23.6640625" style="1" customWidth="1"/>
    <col min="15620" max="15620" width="13.5546875" style="1" customWidth="1"/>
    <col min="15621" max="15621" width="23.6640625" style="1" customWidth="1"/>
    <col min="15622" max="15622" width="12.88671875" style="1" customWidth="1"/>
    <col min="15623" max="15623" width="13.88671875" style="1" customWidth="1"/>
    <col min="15624" max="15624" width="21.6640625" style="1" customWidth="1"/>
    <col min="15625" max="15625" width="13" style="1" customWidth="1"/>
    <col min="15626" max="15872" width="9.109375" style="1"/>
    <col min="15873" max="15873" width="3.44140625" style="1" customWidth="1"/>
    <col min="15874" max="15874" width="33.44140625" style="1" customWidth="1"/>
    <col min="15875" max="15875" width="23.6640625" style="1" customWidth="1"/>
    <col min="15876" max="15876" width="13.5546875" style="1" customWidth="1"/>
    <col min="15877" max="15877" width="23.6640625" style="1" customWidth="1"/>
    <col min="15878" max="15878" width="12.88671875" style="1" customWidth="1"/>
    <col min="15879" max="15879" width="13.88671875" style="1" customWidth="1"/>
    <col min="15880" max="15880" width="21.6640625" style="1" customWidth="1"/>
    <col min="15881" max="15881" width="13" style="1" customWidth="1"/>
    <col min="15882" max="16128" width="9.109375" style="1"/>
    <col min="16129" max="16129" width="3.44140625" style="1" customWidth="1"/>
    <col min="16130" max="16130" width="33.44140625" style="1" customWidth="1"/>
    <col min="16131" max="16131" width="23.6640625" style="1" customWidth="1"/>
    <col min="16132" max="16132" width="13.5546875" style="1" customWidth="1"/>
    <col min="16133" max="16133" width="23.6640625" style="1" customWidth="1"/>
    <col min="16134" max="16134" width="12.88671875" style="1" customWidth="1"/>
    <col min="16135" max="16135" width="13.88671875" style="1" customWidth="1"/>
    <col min="16136" max="16136" width="21.6640625" style="1" customWidth="1"/>
    <col min="16137" max="16137" width="13" style="1" customWidth="1"/>
    <col min="16138" max="16384" width="9.109375" style="1"/>
  </cols>
  <sheetData>
    <row r="1" spans="1:9" x14ac:dyDescent="0.25">
      <c r="E1" s="347"/>
      <c r="F1" s="347"/>
      <c r="G1" s="25" t="s">
        <v>318</v>
      </c>
      <c r="H1" s="25"/>
      <c r="I1" s="25"/>
    </row>
    <row r="2" spans="1:9" x14ac:dyDescent="0.25">
      <c r="D2" s="347"/>
      <c r="E2" s="347"/>
      <c r="F2" s="347"/>
      <c r="G2" s="25"/>
      <c r="H2" s="25"/>
      <c r="I2" s="25"/>
    </row>
    <row r="3" spans="1:9" x14ac:dyDescent="0.25">
      <c r="D3" s="347"/>
      <c r="E3" s="347"/>
      <c r="F3" s="347"/>
      <c r="G3" s="25"/>
      <c r="H3" s="25"/>
      <c r="I3" s="25"/>
    </row>
    <row r="4" spans="1:9" x14ac:dyDescent="0.25">
      <c r="A4" s="381" t="s">
        <v>319</v>
      </c>
      <c r="B4" s="381"/>
      <c r="C4" s="381"/>
      <c r="D4" s="381"/>
      <c r="E4" s="381"/>
      <c r="F4" s="381"/>
      <c r="G4" s="381"/>
      <c r="H4" s="381"/>
      <c r="I4" s="381"/>
    </row>
    <row r="5" spans="1:9" x14ac:dyDescent="0.25">
      <c r="A5" s="356" t="str">
        <f>CONCATENATE("на ",[1]ЗАПОЛНИТЬ!$B$18," ",[1]ЗАПОЛНИТЬ!$C$18)</f>
        <v>на 1 квітня 2016 р.</v>
      </c>
      <c r="B5" s="356"/>
      <c r="C5" s="356"/>
      <c r="D5" s="356"/>
      <c r="E5" s="356"/>
      <c r="F5" s="356"/>
      <c r="G5" s="356"/>
      <c r="H5" s="356"/>
      <c r="I5" s="356"/>
    </row>
    <row r="6" spans="1:9" x14ac:dyDescent="0.25">
      <c r="A6" s="110" t="s">
        <v>3</v>
      </c>
      <c r="B6" s="110"/>
      <c r="C6" s="104" t="str">
        <f>[1]ЗАПОЛНИТЬ!$B$3</f>
        <v>Відділ освіти Амур - Нижньодніпровської районної у місті ради</v>
      </c>
      <c r="D6" s="104"/>
      <c r="E6" s="104"/>
      <c r="F6" s="104"/>
      <c r="G6" s="104"/>
      <c r="H6" s="198" t="str">
        <f>[1]ЗАПОЛНИТЬ!$A$13</f>
        <v>за ЄДРПОУ</v>
      </c>
      <c r="I6" s="382" t="str">
        <f>[1]ЗАПОЛНИТЬ!$B$13</f>
        <v>37969169</v>
      </c>
    </row>
    <row r="7" spans="1:9" x14ac:dyDescent="0.25">
      <c r="A7" s="110" t="s">
        <v>5</v>
      </c>
      <c r="B7" s="110"/>
      <c r="C7" s="358" t="str">
        <f>[1]ЗАПОЛНИТЬ!$B$5</f>
        <v>49023,м. Дніпропетровськ, пр.Мануйлівський,31</v>
      </c>
      <c r="D7" s="358"/>
      <c r="E7" s="358"/>
      <c r="F7" s="358"/>
      <c r="G7" s="358"/>
      <c r="H7" s="198" t="str">
        <f>[1]ЗАПОЛНИТЬ!$A$14</f>
        <v>за КОАТУУ</v>
      </c>
      <c r="I7" s="339">
        <f>[1]ЗАПОЛНИТЬ!$B$14</f>
        <v>1210136300</v>
      </c>
    </row>
    <row r="8" spans="1:9" x14ac:dyDescent="0.25">
      <c r="A8" s="110" t="str">
        <f>[1]Ф.4.3.1.КВК2!$A$11</f>
        <v>Організаційно-правова форма господарювання</v>
      </c>
      <c r="B8" s="110"/>
      <c r="C8" s="359" t="str">
        <f>[1]ЗАПОЛНИТЬ!$D$15</f>
        <v>Орган місцевого самоврядування</v>
      </c>
      <c r="D8" s="359"/>
      <c r="E8" s="359"/>
      <c r="F8" s="359"/>
      <c r="G8" s="359"/>
      <c r="H8" s="198" t="str">
        <f>[1]ЗАПОЛНИТЬ!$A$15</f>
        <v>за КОПФГ</v>
      </c>
      <c r="I8" s="339">
        <f>[1]ЗАПОЛНИТЬ!$B$15</f>
        <v>420</v>
      </c>
    </row>
    <row r="9" spans="1:9" x14ac:dyDescent="0.25">
      <c r="A9" s="110" t="s">
        <v>7</v>
      </c>
      <c r="B9" s="110"/>
      <c r="C9" s="110"/>
      <c r="D9" s="119" t="str">
        <f>[1]ЗАПОЛНИТЬ!$H$9</f>
        <v>-</v>
      </c>
      <c r="E9" s="360" t="str">
        <f>IF(D9&gt;0,VLOOKUP(D9,'[1]ДовидникКВК(ГОС)'!A$1:B$65536,2,FALSE),"")</f>
        <v>-</v>
      </c>
      <c r="F9" s="360"/>
      <c r="G9" s="360"/>
    </row>
    <row r="10" spans="1:9" x14ac:dyDescent="0.25">
      <c r="A10" s="110" t="s">
        <v>8</v>
      </c>
      <c r="B10" s="110"/>
      <c r="C10" s="110"/>
      <c r="D10" s="117" t="str">
        <f>[1]ЗАПОЛНИТЬ!$H$10</f>
        <v>10</v>
      </c>
      <c r="E10" s="383">
        <f>[1]ЗАПОЛНИТЬ!I8</f>
        <v>0</v>
      </c>
      <c r="F10" s="383"/>
      <c r="G10" s="383"/>
    </row>
    <row r="11" spans="1:9" x14ac:dyDescent="0.25">
      <c r="A11" s="384" t="s">
        <v>320</v>
      </c>
      <c r="B11" s="384"/>
      <c r="C11" s="384"/>
      <c r="D11" s="21"/>
      <c r="E11" s="21"/>
      <c r="F11" s="21"/>
      <c r="G11" s="21"/>
    </row>
    <row r="12" spans="1:9" ht="14.4" thickBot="1" x14ac:dyDescent="0.3">
      <c r="A12" s="21" t="s">
        <v>10</v>
      </c>
    </row>
    <row r="13" spans="1:9" ht="15" thickTop="1" thickBot="1" x14ac:dyDescent="0.3">
      <c r="A13" s="385" t="s">
        <v>321</v>
      </c>
      <c r="B13" s="385" t="s">
        <v>322</v>
      </c>
      <c r="C13" s="385" t="s">
        <v>323</v>
      </c>
      <c r="D13" s="385"/>
      <c r="E13" s="385" t="s">
        <v>324</v>
      </c>
      <c r="F13" s="385"/>
      <c r="G13" s="385" t="s">
        <v>325</v>
      </c>
      <c r="H13" s="385" t="s">
        <v>326</v>
      </c>
      <c r="I13" s="385" t="s">
        <v>327</v>
      </c>
    </row>
    <row r="14" spans="1:9" ht="28.8" thickTop="1" thickBot="1" x14ac:dyDescent="0.3">
      <c r="A14" s="385"/>
      <c r="B14" s="385"/>
      <c r="C14" s="386" t="s">
        <v>328</v>
      </c>
      <c r="D14" s="386" t="s">
        <v>329</v>
      </c>
      <c r="E14" s="386" t="s">
        <v>330</v>
      </c>
      <c r="F14" s="386" t="s">
        <v>329</v>
      </c>
      <c r="G14" s="385"/>
      <c r="H14" s="385"/>
      <c r="I14" s="385"/>
    </row>
    <row r="15" spans="1:9" ht="15" thickTop="1" thickBot="1" x14ac:dyDescent="0.3">
      <c r="A15" s="386">
        <v>1</v>
      </c>
      <c r="B15" s="386">
        <v>2</v>
      </c>
      <c r="C15" s="386">
        <v>3</v>
      </c>
      <c r="D15" s="386">
        <v>4</v>
      </c>
      <c r="E15" s="386">
        <v>5</v>
      </c>
      <c r="F15" s="386">
        <v>6</v>
      </c>
      <c r="G15" s="386">
        <v>7</v>
      </c>
      <c r="H15" s="386">
        <v>8</v>
      </c>
      <c r="I15" s="386">
        <v>9</v>
      </c>
    </row>
    <row r="16" spans="1:9" ht="16.8" thickTop="1" thickBot="1" x14ac:dyDescent="0.3">
      <c r="A16" s="387" t="s">
        <v>331</v>
      </c>
      <c r="B16" s="387"/>
      <c r="C16" s="387"/>
      <c r="D16" s="387"/>
      <c r="E16" s="387"/>
      <c r="F16" s="387"/>
      <c r="G16" s="387"/>
      <c r="H16" s="387"/>
      <c r="I16" s="388"/>
    </row>
    <row r="17" spans="1:11" ht="16.8" thickTop="1" thickBot="1" x14ac:dyDescent="0.3">
      <c r="A17" s="389" t="s">
        <v>332</v>
      </c>
      <c r="B17" s="389" t="s">
        <v>47</v>
      </c>
      <c r="C17" s="389" t="s">
        <v>47</v>
      </c>
      <c r="D17" s="389" t="s">
        <v>47</v>
      </c>
      <c r="E17" s="389" t="s">
        <v>47</v>
      </c>
      <c r="F17" s="389" t="s">
        <v>47</v>
      </c>
      <c r="G17" s="389" t="s">
        <v>47</v>
      </c>
      <c r="H17" s="389" t="s">
        <v>47</v>
      </c>
      <c r="I17" s="389" t="s">
        <v>47</v>
      </c>
    </row>
    <row r="18" spans="1:11" ht="16.8" thickTop="1" thickBot="1" x14ac:dyDescent="0.3">
      <c r="A18" s="389"/>
      <c r="B18" s="389" t="s">
        <v>47</v>
      </c>
      <c r="C18" s="389" t="s">
        <v>47</v>
      </c>
      <c r="D18" s="389" t="s">
        <v>47</v>
      </c>
      <c r="E18" s="389" t="s">
        <v>47</v>
      </c>
      <c r="F18" s="389" t="s">
        <v>47</v>
      </c>
      <c r="G18" s="389" t="s">
        <v>47</v>
      </c>
      <c r="H18" s="389" t="s">
        <v>47</v>
      </c>
      <c r="I18" s="389" t="s">
        <v>47</v>
      </c>
    </row>
    <row r="19" spans="1:11" ht="16.8" thickTop="1" thickBot="1" x14ac:dyDescent="0.3">
      <c r="A19" s="390"/>
      <c r="B19" s="389" t="s">
        <v>47</v>
      </c>
      <c r="C19" s="389" t="s">
        <v>47</v>
      </c>
      <c r="D19" s="389" t="s">
        <v>47</v>
      </c>
      <c r="E19" s="389" t="s">
        <v>47</v>
      </c>
      <c r="F19" s="389" t="s">
        <v>47</v>
      </c>
      <c r="G19" s="389" t="s">
        <v>47</v>
      </c>
      <c r="H19" s="389" t="s">
        <v>47</v>
      </c>
      <c r="I19" s="389" t="s">
        <v>47</v>
      </c>
    </row>
    <row r="20" spans="1:11" ht="16.8" thickTop="1" thickBot="1" x14ac:dyDescent="0.3">
      <c r="A20" s="387" t="s">
        <v>333</v>
      </c>
      <c r="B20" s="387"/>
      <c r="C20" s="387"/>
      <c r="D20" s="387"/>
      <c r="E20" s="387"/>
      <c r="F20" s="387"/>
      <c r="G20" s="387"/>
      <c r="H20" s="387"/>
      <c r="I20" s="387"/>
    </row>
    <row r="21" spans="1:11" ht="16.8" thickTop="1" thickBot="1" x14ac:dyDescent="0.3">
      <c r="A21" s="389" t="s">
        <v>332</v>
      </c>
      <c r="B21" s="389" t="s">
        <v>47</v>
      </c>
      <c r="C21" s="389" t="s">
        <v>47</v>
      </c>
      <c r="D21" s="389" t="s">
        <v>47</v>
      </c>
      <c r="E21" s="389" t="s">
        <v>47</v>
      </c>
      <c r="F21" s="389" t="s">
        <v>47</v>
      </c>
      <c r="G21" s="389" t="s">
        <v>47</v>
      </c>
      <c r="H21" s="389" t="s">
        <v>47</v>
      </c>
      <c r="I21" s="389" t="s">
        <v>47</v>
      </c>
    </row>
    <row r="22" spans="1:11" ht="16.8" thickTop="1" thickBot="1" x14ac:dyDescent="0.3">
      <c r="A22" s="389"/>
      <c r="B22" s="389" t="s">
        <v>47</v>
      </c>
      <c r="C22" s="389" t="s">
        <v>47</v>
      </c>
      <c r="D22" s="389" t="s">
        <v>47</v>
      </c>
      <c r="E22" s="389" t="s">
        <v>47</v>
      </c>
      <c r="F22" s="389" t="s">
        <v>47</v>
      </c>
      <c r="G22" s="389" t="s">
        <v>47</v>
      </c>
      <c r="H22" s="389" t="s">
        <v>47</v>
      </c>
      <c r="I22" s="389" t="s">
        <v>47</v>
      </c>
    </row>
    <row r="23" spans="1:11" ht="14.4" thickTop="1" x14ac:dyDescent="0.25">
      <c r="A23" s="391"/>
      <c r="B23" s="391"/>
      <c r="C23" s="392"/>
      <c r="D23" s="393"/>
      <c r="E23" s="393"/>
      <c r="F23" s="393"/>
      <c r="G23" s="393"/>
    </row>
    <row r="24" spans="1:11" x14ac:dyDescent="0.25">
      <c r="A24" s="378" t="str">
        <f>[1]ЗАПОЛНИТЬ!$F$30</f>
        <v xml:space="preserve">Керівник </v>
      </c>
      <c r="C24" s="9"/>
      <c r="E24" s="93"/>
      <c r="F24" s="88"/>
      <c r="G24" s="87" t="str">
        <f>[1]ЗАПОЛНИТЬ!$F$26</f>
        <v>Л.О.Темченко</v>
      </c>
      <c r="H24" s="87"/>
      <c r="I24" s="88"/>
      <c r="J24" s="88"/>
      <c r="K24" s="88"/>
    </row>
    <row r="25" spans="1:11" x14ac:dyDescent="0.25">
      <c r="A25" s="378"/>
      <c r="C25" s="9"/>
      <c r="E25" s="89" t="s">
        <v>115</v>
      </c>
      <c r="F25" s="92"/>
      <c r="G25" s="379" t="s">
        <v>116</v>
      </c>
      <c r="I25" s="380"/>
    </row>
    <row r="26" spans="1:11" x14ac:dyDescent="0.25">
      <c r="A26" s="378" t="str">
        <f>[1]ЗАПОЛНИТЬ!$F$31</f>
        <v>Головний бухгалтер</v>
      </c>
      <c r="C26" s="9"/>
      <c r="E26" s="93"/>
      <c r="F26" s="88"/>
      <c r="G26" s="87" t="str">
        <f>[1]ЗАПОЛНИТЬ!$F$28</f>
        <v>А.М.Трусевич</v>
      </c>
      <c r="H26" s="87"/>
      <c r="I26" s="88"/>
      <c r="J26" s="88"/>
      <c r="K26" s="88"/>
    </row>
    <row r="27" spans="1:11" x14ac:dyDescent="0.25">
      <c r="A27" s="1" t="str">
        <f>[1]ЗАПОЛНИТЬ!$C$19</f>
        <v>"11" квітня 2016 року</v>
      </c>
      <c r="E27" s="89" t="s">
        <v>115</v>
      </c>
      <c r="F27" s="92"/>
      <c r="G27" s="379" t="s">
        <v>116</v>
      </c>
      <c r="I27" s="380"/>
      <c r="J27" s="92"/>
      <c r="K27" s="92"/>
    </row>
  </sheetData>
  <mergeCells count="24">
    <mergeCell ref="I13:I14"/>
    <mergeCell ref="A16:H16"/>
    <mergeCell ref="A20:I20"/>
    <mergeCell ref="G24:H24"/>
    <mergeCell ref="G26:H26"/>
    <mergeCell ref="A13:A14"/>
    <mergeCell ref="B13:B14"/>
    <mergeCell ref="C13:D13"/>
    <mergeCell ref="E13:F13"/>
    <mergeCell ref="G13:G14"/>
    <mergeCell ref="H13:H14"/>
    <mergeCell ref="A8:B8"/>
    <mergeCell ref="C8:G8"/>
    <mergeCell ref="A9:C9"/>
    <mergeCell ref="E9:G9"/>
    <mergeCell ref="A10:C10"/>
    <mergeCell ref="E10:G10"/>
    <mergeCell ref="G1:I3"/>
    <mergeCell ref="A4:I4"/>
    <mergeCell ref="A5:I5"/>
    <mergeCell ref="A6:B6"/>
    <mergeCell ref="C6:G6"/>
    <mergeCell ref="A7:B7"/>
    <mergeCell ref="C7:G7"/>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topLeftCell="A13" workbookViewId="0">
      <selection sqref="A1:XFD1048576"/>
    </sheetView>
  </sheetViews>
  <sheetFormatPr defaultRowHeight="14.4" x14ac:dyDescent="0.3"/>
  <cols>
    <col min="1" max="1" width="2.88671875" customWidth="1"/>
    <col min="2" max="2" width="42.6640625" customWidth="1"/>
    <col min="3" max="3" width="6.33203125" customWidth="1"/>
    <col min="7" max="7" width="7.33203125" customWidth="1"/>
    <col min="8" max="8" width="7.109375" customWidth="1"/>
    <col min="15" max="15" width="4.5546875" customWidth="1"/>
    <col min="16" max="16" width="8.6640625" customWidth="1"/>
    <col min="17" max="17" width="8.5546875" customWidth="1"/>
    <col min="257" max="257" width="2.88671875" customWidth="1"/>
    <col min="258" max="258" width="42.6640625" customWidth="1"/>
    <col min="259" max="259" width="6.33203125" customWidth="1"/>
    <col min="263" max="263" width="7.33203125" customWidth="1"/>
    <col min="264" max="264" width="7.109375" customWidth="1"/>
    <col min="271" max="271" width="4.5546875" customWidth="1"/>
    <col min="272" max="272" width="8.6640625" customWidth="1"/>
    <col min="273" max="273" width="8.5546875" customWidth="1"/>
    <col min="513" max="513" width="2.88671875" customWidth="1"/>
    <col min="514" max="514" width="42.6640625" customWidth="1"/>
    <col min="515" max="515" width="6.33203125" customWidth="1"/>
    <col min="519" max="519" width="7.33203125" customWidth="1"/>
    <col min="520" max="520" width="7.109375" customWidth="1"/>
    <col min="527" max="527" width="4.5546875" customWidth="1"/>
    <col min="528" max="528" width="8.6640625" customWidth="1"/>
    <col min="529" max="529" width="8.5546875" customWidth="1"/>
    <col min="769" max="769" width="2.88671875" customWidth="1"/>
    <col min="770" max="770" width="42.6640625" customWidth="1"/>
    <col min="771" max="771" width="6.33203125" customWidth="1"/>
    <col min="775" max="775" width="7.33203125" customWidth="1"/>
    <col min="776" max="776" width="7.109375" customWidth="1"/>
    <col min="783" max="783" width="4.5546875" customWidth="1"/>
    <col min="784" max="784" width="8.6640625" customWidth="1"/>
    <col min="785" max="785" width="8.5546875" customWidth="1"/>
    <col min="1025" max="1025" width="2.88671875" customWidth="1"/>
    <col min="1026" max="1026" width="42.6640625" customWidth="1"/>
    <col min="1027" max="1027" width="6.33203125" customWidth="1"/>
    <col min="1031" max="1031" width="7.33203125" customWidth="1"/>
    <col min="1032" max="1032" width="7.109375" customWidth="1"/>
    <col min="1039" max="1039" width="4.5546875" customWidth="1"/>
    <col min="1040" max="1040" width="8.6640625" customWidth="1"/>
    <col min="1041" max="1041" width="8.5546875" customWidth="1"/>
    <col min="1281" max="1281" width="2.88671875" customWidth="1"/>
    <col min="1282" max="1282" width="42.6640625" customWidth="1"/>
    <col min="1283" max="1283" width="6.33203125" customWidth="1"/>
    <col min="1287" max="1287" width="7.33203125" customWidth="1"/>
    <col min="1288" max="1288" width="7.109375" customWidth="1"/>
    <col min="1295" max="1295" width="4.5546875" customWidth="1"/>
    <col min="1296" max="1296" width="8.6640625" customWidth="1"/>
    <col min="1297" max="1297" width="8.5546875" customWidth="1"/>
    <col min="1537" max="1537" width="2.88671875" customWidth="1"/>
    <col min="1538" max="1538" width="42.6640625" customWidth="1"/>
    <col min="1539" max="1539" width="6.33203125" customWidth="1"/>
    <col min="1543" max="1543" width="7.33203125" customWidth="1"/>
    <col min="1544" max="1544" width="7.109375" customWidth="1"/>
    <col min="1551" max="1551" width="4.5546875" customWidth="1"/>
    <col min="1552" max="1552" width="8.6640625" customWidth="1"/>
    <col min="1553" max="1553" width="8.5546875" customWidth="1"/>
    <col min="1793" max="1793" width="2.88671875" customWidth="1"/>
    <col min="1794" max="1794" width="42.6640625" customWidth="1"/>
    <col min="1795" max="1795" width="6.33203125" customWidth="1"/>
    <col min="1799" max="1799" width="7.33203125" customWidth="1"/>
    <col min="1800" max="1800" width="7.109375" customWidth="1"/>
    <col min="1807" max="1807" width="4.5546875" customWidth="1"/>
    <col min="1808" max="1808" width="8.6640625" customWidth="1"/>
    <col min="1809" max="1809" width="8.5546875" customWidth="1"/>
    <col min="2049" max="2049" width="2.88671875" customWidth="1"/>
    <col min="2050" max="2050" width="42.6640625" customWidth="1"/>
    <col min="2051" max="2051" width="6.33203125" customWidth="1"/>
    <col min="2055" max="2055" width="7.33203125" customWidth="1"/>
    <col min="2056" max="2056" width="7.109375" customWidth="1"/>
    <col min="2063" max="2063" width="4.5546875" customWidth="1"/>
    <col min="2064" max="2064" width="8.6640625" customWidth="1"/>
    <col min="2065" max="2065" width="8.5546875" customWidth="1"/>
    <col min="2305" max="2305" width="2.88671875" customWidth="1"/>
    <col min="2306" max="2306" width="42.6640625" customWidth="1"/>
    <col min="2307" max="2307" width="6.33203125" customWidth="1"/>
    <col min="2311" max="2311" width="7.33203125" customWidth="1"/>
    <col min="2312" max="2312" width="7.109375" customWidth="1"/>
    <col min="2319" max="2319" width="4.5546875" customWidth="1"/>
    <col min="2320" max="2320" width="8.6640625" customWidth="1"/>
    <col min="2321" max="2321" width="8.5546875" customWidth="1"/>
    <col min="2561" max="2561" width="2.88671875" customWidth="1"/>
    <col min="2562" max="2562" width="42.6640625" customWidth="1"/>
    <col min="2563" max="2563" width="6.33203125" customWidth="1"/>
    <col min="2567" max="2567" width="7.33203125" customWidth="1"/>
    <col min="2568" max="2568" width="7.109375" customWidth="1"/>
    <col min="2575" max="2575" width="4.5546875" customWidth="1"/>
    <col min="2576" max="2576" width="8.6640625" customWidth="1"/>
    <col min="2577" max="2577" width="8.5546875" customWidth="1"/>
    <col min="2817" max="2817" width="2.88671875" customWidth="1"/>
    <col min="2818" max="2818" width="42.6640625" customWidth="1"/>
    <col min="2819" max="2819" width="6.33203125" customWidth="1"/>
    <col min="2823" max="2823" width="7.33203125" customWidth="1"/>
    <col min="2824" max="2824" width="7.109375" customWidth="1"/>
    <col min="2831" max="2831" width="4.5546875" customWidth="1"/>
    <col min="2832" max="2832" width="8.6640625" customWidth="1"/>
    <col min="2833" max="2833" width="8.5546875" customWidth="1"/>
    <col min="3073" max="3073" width="2.88671875" customWidth="1"/>
    <col min="3074" max="3074" width="42.6640625" customWidth="1"/>
    <col min="3075" max="3075" width="6.33203125" customWidth="1"/>
    <col min="3079" max="3079" width="7.33203125" customWidth="1"/>
    <col min="3080" max="3080" width="7.109375" customWidth="1"/>
    <col min="3087" max="3087" width="4.5546875" customWidth="1"/>
    <col min="3088" max="3088" width="8.6640625" customWidth="1"/>
    <col min="3089" max="3089" width="8.5546875" customWidth="1"/>
    <col min="3329" max="3329" width="2.88671875" customWidth="1"/>
    <col min="3330" max="3330" width="42.6640625" customWidth="1"/>
    <col min="3331" max="3331" width="6.33203125" customWidth="1"/>
    <col min="3335" max="3335" width="7.33203125" customWidth="1"/>
    <col min="3336" max="3336" width="7.109375" customWidth="1"/>
    <col min="3343" max="3343" width="4.5546875" customWidth="1"/>
    <col min="3344" max="3344" width="8.6640625" customWidth="1"/>
    <col min="3345" max="3345" width="8.5546875" customWidth="1"/>
    <col min="3585" max="3585" width="2.88671875" customWidth="1"/>
    <col min="3586" max="3586" width="42.6640625" customWidth="1"/>
    <col min="3587" max="3587" width="6.33203125" customWidth="1"/>
    <col min="3591" max="3591" width="7.33203125" customWidth="1"/>
    <col min="3592" max="3592" width="7.109375" customWidth="1"/>
    <col min="3599" max="3599" width="4.5546875" customWidth="1"/>
    <col min="3600" max="3600" width="8.6640625" customWidth="1"/>
    <col min="3601" max="3601" width="8.5546875" customWidth="1"/>
    <col min="3841" max="3841" width="2.88671875" customWidth="1"/>
    <col min="3842" max="3842" width="42.6640625" customWidth="1"/>
    <col min="3843" max="3843" width="6.33203125" customWidth="1"/>
    <col min="3847" max="3847" width="7.33203125" customWidth="1"/>
    <col min="3848" max="3848" width="7.109375" customWidth="1"/>
    <col min="3855" max="3855" width="4.5546875" customWidth="1"/>
    <col min="3856" max="3856" width="8.6640625" customWidth="1"/>
    <col min="3857" max="3857" width="8.5546875" customWidth="1"/>
    <col min="4097" max="4097" width="2.88671875" customWidth="1"/>
    <col min="4098" max="4098" width="42.6640625" customWidth="1"/>
    <col min="4099" max="4099" width="6.33203125" customWidth="1"/>
    <col min="4103" max="4103" width="7.33203125" customWidth="1"/>
    <col min="4104" max="4104" width="7.109375" customWidth="1"/>
    <col min="4111" max="4111" width="4.5546875" customWidth="1"/>
    <col min="4112" max="4112" width="8.6640625" customWidth="1"/>
    <col min="4113" max="4113" width="8.5546875" customWidth="1"/>
    <col min="4353" max="4353" width="2.88671875" customWidth="1"/>
    <col min="4354" max="4354" width="42.6640625" customWidth="1"/>
    <col min="4355" max="4355" width="6.33203125" customWidth="1"/>
    <col min="4359" max="4359" width="7.33203125" customWidth="1"/>
    <col min="4360" max="4360" width="7.109375" customWidth="1"/>
    <col min="4367" max="4367" width="4.5546875" customWidth="1"/>
    <col min="4368" max="4368" width="8.6640625" customWidth="1"/>
    <col min="4369" max="4369" width="8.5546875" customWidth="1"/>
    <col min="4609" max="4609" width="2.88671875" customWidth="1"/>
    <col min="4610" max="4610" width="42.6640625" customWidth="1"/>
    <col min="4611" max="4611" width="6.33203125" customWidth="1"/>
    <col min="4615" max="4615" width="7.33203125" customWidth="1"/>
    <col min="4616" max="4616" width="7.109375" customWidth="1"/>
    <col min="4623" max="4623" width="4.5546875" customWidth="1"/>
    <col min="4624" max="4624" width="8.6640625" customWidth="1"/>
    <col min="4625" max="4625" width="8.5546875" customWidth="1"/>
    <col min="4865" max="4865" width="2.88671875" customWidth="1"/>
    <col min="4866" max="4866" width="42.6640625" customWidth="1"/>
    <col min="4867" max="4867" width="6.33203125" customWidth="1"/>
    <col min="4871" max="4871" width="7.33203125" customWidth="1"/>
    <col min="4872" max="4872" width="7.109375" customWidth="1"/>
    <col min="4879" max="4879" width="4.5546875" customWidth="1"/>
    <col min="4880" max="4880" width="8.6640625" customWidth="1"/>
    <col min="4881" max="4881" width="8.5546875" customWidth="1"/>
    <col min="5121" max="5121" width="2.88671875" customWidth="1"/>
    <col min="5122" max="5122" width="42.6640625" customWidth="1"/>
    <col min="5123" max="5123" width="6.33203125" customWidth="1"/>
    <col min="5127" max="5127" width="7.33203125" customWidth="1"/>
    <col min="5128" max="5128" width="7.109375" customWidth="1"/>
    <col min="5135" max="5135" width="4.5546875" customWidth="1"/>
    <col min="5136" max="5136" width="8.6640625" customWidth="1"/>
    <col min="5137" max="5137" width="8.5546875" customWidth="1"/>
    <col min="5377" max="5377" width="2.88671875" customWidth="1"/>
    <col min="5378" max="5378" width="42.6640625" customWidth="1"/>
    <col min="5379" max="5379" width="6.33203125" customWidth="1"/>
    <col min="5383" max="5383" width="7.33203125" customWidth="1"/>
    <col min="5384" max="5384" width="7.109375" customWidth="1"/>
    <col min="5391" max="5391" width="4.5546875" customWidth="1"/>
    <col min="5392" max="5392" width="8.6640625" customWidth="1"/>
    <col min="5393" max="5393" width="8.5546875" customWidth="1"/>
    <col min="5633" max="5633" width="2.88671875" customWidth="1"/>
    <col min="5634" max="5634" width="42.6640625" customWidth="1"/>
    <col min="5635" max="5635" width="6.33203125" customWidth="1"/>
    <col min="5639" max="5639" width="7.33203125" customWidth="1"/>
    <col min="5640" max="5640" width="7.109375" customWidth="1"/>
    <col min="5647" max="5647" width="4.5546875" customWidth="1"/>
    <col min="5648" max="5648" width="8.6640625" customWidth="1"/>
    <col min="5649" max="5649" width="8.5546875" customWidth="1"/>
    <col min="5889" max="5889" width="2.88671875" customWidth="1"/>
    <col min="5890" max="5890" width="42.6640625" customWidth="1"/>
    <col min="5891" max="5891" width="6.33203125" customWidth="1"/>
    <col min="5895" max="5895" width="7.33203125" customWidth="1"/>
    <col min="5896" max="5896" width="7.109375" customWidth="1"/>
    <col min="5903" max="5903" width="4.5546875" customWidth="1"/>
    <col min="5904" max="5904" width="8.6640625" customWidth="1"/>
    <col min="5905" max="5905" width="8.5546875" customWidth="1"/>
    <col min="6145" max="6145" width="2.88671875" customWidth="1"/>
    <col min="6146" max="6146" width="42.6640625" customWidth="1"/>
    <col min="6147" max="6147" width="6.33203125" customWidth="1"/>
    <col min="6151" max="6151" width="7.33203125" customWidth="1"/>
    <col min="6152" max="6152" width="7.109375" customWidth="1"/>
    <col min="6159" max="6159" width="4.5546875" customWidth="1"/>
    <col min="6160" max="6160" width="8.6640625" customWidth="1"/>
    <col min="6161" max="6161" width="8.5546875" customWidth="1"/>
    <col min="6401" max="6401" width="2.88671875" customWidth="1"/>
    <col min="6402" max="6402" width="42.6640625" customWidth="1"/>
    <col min="6403" max="6403" width="6.33203125" customWidth="1"/>
    <col min="6407" max="6407" width="7.33203125" customWidth="1"/>
    <col min="6408" max="6408" width="7.109375" customWidth="1"/>
    <col min="6415" max="6415" width="4.5546875" customWidth="1"/>
    <col min="6416" max="6416" width="8.6640625" customWidth="1"/>
    <col min="6417" max="6417" width="8.5546875" customWidth="1"/>
    <col min="6657" max="6657" width="2.88671875" customWidth="1"/>
    <col min="6658" max="6658" width="42.6640625" customWidth="1"/>
    <col min="6659" max="6659" width="6.33203125" customWidth="1"/>
    <col min="6663" max="6663" width="7.33203125" customWidth="1"/>
    <col min="6664" max="6664" width="7.109375" customWidth="1"/>
    <col min="6671" max="6671" width="4.5546875" customWidth="1"/>
    <col min="6672" max="6672" width="8.6640625" customWidth="1"/>
    <col min="6673" max="6673" width="8.5546875" customWidth="1"/>
    <col min="6913" max="6913" width="2.88671875" customWidth="1"/>
    <col min="6914" max="6914" width="42.6640625" customWidth="1"/>
    <col min="6915" max="6915" width="6.33203125" customWidth="1"/>
    <col min="6919" max="6919" width="7.33203125" customWidth="1"/>
    <col min="6920" max="6920" width="7.109375" customWidth="1"/>
    <col min="6927" max="6927" width="4.5546875" customWidth="1"/>
    <col min="6928" max="6928" width="8.6640625" customWidth="1"/>
    <col min="6929" max="6929" width="8.5546875" customWidth="1"/>
    <col min="7169" max="7169" width="2.88671875" customWidth="1"/>
    <col min="7170" max="7170" width="42.6640625" customWidth="1"/>
    <col min="7171" max="7171" width="6.33203125" customWidth="1"/>
    <col min="7175" max="7175" width="7.33203125" customWidth="1"/>
    <col min="7176" max="7176" width="7.109375" customWidth="1"/>
    <col min="7183" max="7183" width="4.5546875" customWidth="1"/>
    <col min="7184" max="7184" width="8.6640625" customWidth="1"/>
    <col min="7185" max="7185" width="8.5546875" customWidth="1"/>
    <col min="7425" max="7425" width="2.88671875" customWidth="1"/>
    <col min="7426" max="7426" width="42.6640625" customWidth="1"/>
    <col min="7427" max="7427" width="6.33203125" customWidth="1"/>
    <col min="7431" max="7431" width="7.33203125" customWidth="1"/>
    <col min="7432" max="7432" width="7.109375" customWidth="1"/>
    <col min="7439" max="7439" width="4.5546875" customWidth="1"/>
    <col min="7440" max="7440" width="8.6640625" customWidth="1"/>
    <col min="7441" max="7441" width="8.5546875" customWidth="1"/>
    <col min="7681" max="7681" width="2.88671875" customWidth="1"/>
    <col min="7682" max="7682" width="42.6640625" customWidth="1"/>
    <col min="7683" max="7683" width="6.33203125" customWidth="1"/>
    <col min="7687" max="7687" width="7.33203125" customWidth="1"/>
    <col min="7688" max="7688" width="7.109375" customWidth="1"/>
    <col min="7695" max="7695" width="4.5546875" customWidth="1"/>
    <col min="7696" max="7696" width="8.6640625" customWidth="1"/>
    <col min="7697" max="7697" width="8.5546875" customWidth="1"/>
    <col min="7937" max="7937" width="2.88671875" customWidth="1"/>
    <col min="7938" max="7938" width="42.6640625" customWidth="1"/>
    <col min="7939" max="7939" width="6.33203125" customWidth="1"/>
    <col min="7943" max="7943" width="7.33203125" customWidth="1"/>
    <col min="7944" max="7944" width="7.109375" customWidth="1"/>
    <col min="7951" max="7951" width="4.5546875" customWidth="1"/>
    <col min="7952" max="7952" width="8.6640625" customWidth="1"/>
    <col min="7953" max="7953" width="8.5546875" customWidth="1"/>
    <col min="8193" max="8193" width="2.88671875" customWidth="1"/>
    <col min="8194" max="8194" width="42.6640625" customWidth="1"/>
    <col min="8195" max="8195" width="6.33203125" customWidth="1"/>
    <col min="8199" max="8199" width="7.33203125" customWidth="1"/>
    <col min="8200" max="8200" width="7.109375" customWidth="1"/>
    <col min="8207" max="8207" width="4.5546875" customWidth="1"/>
    <col min="8208" max="8208" width="8.6640625" customWidth="1"/>
    <col min="8209" max="8209" width="8.5546875" customWidth="1"/>
    <col min="8449" max="8449" width="2.88671875" customWidth="1"/>
    <col min="8450" max="8450" width="42.6640625" customWidth="1"/>
    <col min="8451" max="8451" width="6.33203125" customWidth="1"/>
    <col min="8455" max="8455" width="7.33203125" customWidth="1"/>
    <col min="8456" max="8456" width="7.109375" customWidth="1"/>
    <col min="8463" max="8463" width="4.5546875" customWidth="1"/>
    <col min="8464" max="8464" width="8.6640625" customWidth="1"/>
    <col min="8465" max="8465" width="8.5546875" customWidth="1"/>
    <col min="8705" max="8705" width="2.88671875" customWidth="1"/>
    <col min="8706" max="8706" width="42.6640625" customWidth="1"/>
    <col min="8707" max="8707" width="6.33203125" customWidth="1"/>
    <col min="8711" max="8711" width="7.33203125" customWidth="1"/>
    <col min="8712" max="8712" width="7.109375" customWidth="1"/>
    <col min="8719" max="8719" width="4.5546875" customWidth="1"/>
    <col min="8720" max="8720" width="8.6640625" customWidth="1"/>
    <col min="8721" max="8721" width="8.5546875" customWidth="1"/>
    <col min="8961" max="8961" width="2.88671875" customWidth="1"/>
    <col min="8962" max="8962" width="42.6640625" customWidth="1"/>
    <col min="8963" max="8963" width="6.33203125" customWidth="1"/>
    <col min="8967" max="8967" width="7.33203125" customWidth="1"/>
    <col min="8968" max="8968" width="7.109375" customWidth="1"/>
    <col min="8975" max="8975" width="4.5546875" customWidth="1"/>
    <col min="8976" max="8976" width="8.6640625" customWidth="1"/>
    <col min="8977" max="8977" width="8.5546875" customWidth="1"/>
    <col min="9217" max="9217" width="2.88671875" customWidth="1"/>
    <col min="9218" max="9218" width="42.6640625" customWidth="1"/>
    <col min="9219" max="9219" width="6.33203125" customWidth="1"/>
    <col min="9223" max="9223" width="7.33203125" customWidth="1"/>
    <col min="9224" max="9224" width="7.109375" customWidth="1"/>
    <col min="9231" max="9231" width="4.5546875" customWidth="1"/>
    <col min="9232" max="9232" width="8.6640625" customWidth="1"/>
    <col min="9233" max="9233" width="8.5546875" customWidth="1"/>
    <col min="9473" max="9473" width="2.88671875" customWidth="1"/>
    <col min="9474" max="9474" width="42.6640625" customWidth="1"/>
    <col min="9475" max="9475" width="6.33203125" customWidth="1"/>
    <col min="9479" max="9479" width="7.33203125" customWidth="1"/>
    <col min="9480" max="9480" width="7.109375" customWidth="1"/>
    <col min="9487" max="9487" width="4.5546875" customWidth="1"/>
    <col min="9488" max="9488" width="8.6640625" customWidth="1"/>
    <col min="9489" max="9489" width="8.5546875" customWidth="1"/>
    <col min="9729" max="9729" width="2.88671875" customWidth="1"/>
    <col min="9730" max="9730" width="42.6640625" customWidth="1"/>
    <col min="9731" max="9731" width="6.33203125" customWidth="1"/>
    <col min="9735" max="9735" width="7.33203125" customWidth="1"/>
    <col min="9736" max="9736" width="7.109375" customWidth="1"/>
    <col min="9743" max="9743" width="4.5546875" customWidth="1"/>
    <col min="9744" max="9744" width="8.6640625" customWidth="1"/>
    <col min="9745" max="9745" width="8.5546875" customWidth="1"/>
    <col min="9985" max="9985" width="2.88671875" customWidth="1"/>
    <col min="9986" max="9986" width="42.6640625" customWidth="1"/>
    <col min="9987" max="9987" width="6.33203125" customWidth="1"/>
    <col min="9991" max="9991" width="7.33203125" customWidth="1"/>
    <col min="9992" max="9992" width="7.109375" customWidth="1"/>
    <col min="9999" max="9999" width="4.5546875" customWidth="1"/>
    <col min="10000" max="10000" width="8.6640625" customWidth="1"/>
    <col min="10001" max="10001" width="8.5546875" customWidth="1"/>
    <col min="10241" max="10241" width="2.88671875" customWidth="1"/>
    <col min="10242" max="10242" width="42.6640625" customWidth="1"/>
    <col min="10243" max="10243" width="6.33203125" customWidth="1"/>
    <col min="10247" max="10247" width="7.33203125" customWidth="1"/>
    <col min="10248" max="10248" width="7.109375" customWidth="1"/>
    <col min="10255" max="10255" width="4.5546875" customWidth="1"/>
    <col min="10256" max="10256" width="8.6640625" customWidth="1"/>
    <col min="10257" max="10257" width="8.5546875" customWidth="1"/>
    <col min="10497" max="10497" width="2.88671875" customWidth="1"/>
    <col min="10498" max="10498" width="42.6640625" customWidth="1"/>
    <col min="10499" max="10499" width="6.33203125" customWidth="1"/>
    <col min="10503" max="10503" width="7.33203125" customWidth="1"/>
    <col min="10504" max="10504" width="7.109375" customWidth="1"/>
    <col min="10511" max="10511" width="4.5546875" customWidth="1"/>
    <col min="10512" max="10512" width="8.6640625" customWidth="1"/>
    <col min="10513" max="10513" width="8.5546875" customWidth="1"/>
    <col min="10753" max="10753" width="2.88671875" customWidth="1"/>
    <col min="10754" max="10754" width="42.6640625" customWidth="1"/>
    <col min="10755" max="10755" width="6.33203125" customWidth="1"/>
    <col min="10759" max="10759" width="7.33203125" customWidth="1"/>
    <col min="10760" max="10760" width="7.109375" customWidth="1"/>
    <col min="10767" max="10767" width="4.5546875" customWidth="1"/>
    <col min="10768" max="10768" width="8.6640625" customWidth="1"/>
    <col min="10769" max="10769" width="8.5546875" customWidth="1"/>
    <col min="11009" max="11009" width="2.88671875" customWidth="1"/>
    <col min="11010" max="11010" width="42.6640625" customWidth="1"/>
    <col min="11011" max="11011" width="6.33203125" customWidth="1"/>
    <col min="11015" max="11015" width="7.33203125" customWidth="1"/>
    <col min="11016" max="11016" width="7.109375" customWidth="1"/>
    <col min="11023" max="11023" width="4.5546875" customWidth="1"/>
    <col min="11024" max="11024" width="8.6640625" customWidth="1"/>
    <col min="11025" max="11025" width="8.5546875" customWidth="1"/>
    <col min="11265" max="11265" width="2.88671875" customWidth="1"/>
    <col min="11266" max="11266" width="42.6640625" customWidth="1"/>
    <col min="11267" max="11267" width="6.33203125" customWidth="1"/>
    <col min="11271" max="11271" width="7.33203125" customWidth="1"/>
    <col min="11272" max="11272" width="7.109375" customWidth="1"/>
    <col min="11279" max="11279" width="4.5546875" customWidth="1"/>
    <col min="11280" max="11280" width="8.6640625" customWidth="1"/>
    <col min="11281" max="11281" width="8.5546875" customWidth="1"/>
    <col min="11521" max="11521" width="2.88671875" customWidth="1"/>
    <col min="11522" max="11522" width="42.6640625" customWidth="1"/>
    <col min="11523" max="11523" width="6.33203125" customWidth="1"/>
    <col min="11527" max="11527" width="7.33203125" customWidth="1"/>
    <col min="11528" max="11528" width="7.109375" customWidth="1"/>
    <col min="11535" max="11535" width="4.5546875" customWidth="1"/>
    <col min="11536" max="11536" width="8.6640625" customWidth="1"/>
    <col min="11537" max="11537" width="8.5546875" customWidth="1"/>
    <col min="11777" max="11777" width="2.88671875" customWidth="1"/>
    <col min="11778" max="11778" width="42.6640625" customWidth="1"/>
    <col min="11779" max="11779" width="6.33203125" customWidth="1"/>
    <col min="11783" max="11783" width="7.33203125" customWidth="1"/>
    <col min="11784" max="11784" width="7.109375" customWidth="1"/>
    <col min="11791" max="11791" width="4.5546875" customWidth="1"/>
    <col min="11792" max="11792" width="8.6640625" customWidth="1"/>
    <col min="11793" max="11793" width="8.5546875" customWidth="1"/>
    <col min="12033" max="12033" width="2.88671875" customWidth="1"/>
    <col min="12034" max="12034" width="42.6640625" customWidth="1"/>
    <col min="12035" max="12035" width="6.33203125" customWidth="1"/>
    <col min="12039" max="12039" width="7.33203125" customWidth="1"/>
    <col min="12040" max="12040" width="7.109375" customWidth="1"/>
    <col min="12047" max="12047" width="4.5546875" customWidth="1"/>
    <col min="12048" max="12048" width="8.6640625" customWidth="1"/>
    <col min="12049" max="12049" width="8.5546875" customWidth="1"/>
    <col min="12289" max="12289" width="2.88671875" customWidth="1"/>
    <col min="12290" max="12290" width="42.6640625" customWidth="1"/>
    <col min="12291" max="12291" width="6.33203125" customWidth="1"/>
    <col min="12295" max="12295" width="7.33203125" customWidth="1"/>
    <col min="12296" max="12296" width="7.109375" customWidth="1"/>
    <col min="12303" max="12303" width="4.5546875" customWidth="1"/>
    <col min="12304" max="12304" width="8.6640625" customWidth="1"/>
    <col min="12305" max="12305" width="8.5546875" customWidth="1"/>
    <col min="12545" max="12545" width="2.88671875" customWidth="1"/>
    <col min="12546" max="12546" width="42.6640625" customWidth="1"/>
    <col min="12547" max="12547" width="6.33203125" customWidth="1"/>
    <col min="12551" max="12551" width="7.33203125" customWidth="1"/>
    <col min="12552" max="12552" width="7.109375" customWidth="1"/>
    <col min="12559" max="12559" width="4.5546875" customWidth="1"/>
    <col min="12560" max="12560" width="8.6640625" customWidth="1"/>
    <col min="12561" max="12561" width="8.5546875" customWidth="1"/>
    <col min="12801" max="12801" width="2.88671875" customWidth="1"/>
    <col min="12802" max="12802" width="42.6640625" customWidth="1"/>
    <col min="12803" max="12803" width="6.33203125" customWidth="1"/>
    <col min="12807" max="12807" width="7.33203125" customWidth="1"/>
    <col min="12808" max="12808" width="7.109375" customWidth="1"/>
    <col min="12815" max="12815" width="4.5546875" customWidth="1"/>
    <col min="12816" max="12816" width="8.6640625" customWidth="1"/>
    <col min="12817" max="12817" width="8.5546875" customWidth="1"/>
    <col min="13057" max="13057" width="2.88671875" customWidth="1"/>
    <col min="13058" max="13058" width="42.6640625" customWidth="1"/>
    <col min="13059" max="13059" width="6.33203125" customWidth="1"/>
    <col min="13063" max="13063" width="7.33203125" customWidth="1"/>
    <col min="13064" max="13064" width="7.109375" customWidth="1"/>
    <col min="13071" max="13071" width="4.5546875" customWidth="1"/>
    <col min="13072" max="13072" width="8.6640625" customWidth="1"/>
    <col min="13073" max="13073" width="8.5546875" customWidth="1"/>
    <col min="13313" max="13313" width="2.88671875" customWidth="1"/>
    <col min="13314" max="13314" width="42.6640625" customWidth="1"/>
    <col min="13315" max="13315" width="6.33203125" customWidth="1"/>
    <col min="13319" max="13319" width="7.33203125" customWidth="1"/>
    <col min="13320" max="13320" width="7.109375" customWidth="1"/>
    <col min="13327" max="13327" width="4.5546875" customWidth="1"/>
    <col min="13328" max="13328" width="8.6640625" customWidth="1"/>
    <col min="13329" max="13329" width="8.5546875" customWidth="1"/>
    <col min="13569" max="13569" width="2.88671875" customWidth="1"/>
    <col min="13570" max="13570" width="42.6640625" customWidth="1"/>
    <col min="13571" max="13571" width="6.33203125" customWidth="1"/>
    <col min="13575" max="13575" width="7.33203125" customWidth="1"/>
    <col min="13576" max="13576" width="7.109375" customWidth="1"/>
    <col min="13583" max="13583" width="4.5546875" customWidth="1"/>
    <col min="13584" max="13584" width="8.6640625" customWidth="1"/>
    <col min="13585" max="13585" width="8.5546875" customWidth="1"/>
    <col min="13825" max="13825" width="2.88671875" customWidth="1"/>
    <col min="13826" max="13826" width="42.6640625" customWidth="1"/>
    <col min="13827" max="13827" width="6.33203125" customWidth="1"/>
    <col min="13831" max="13831" width="7.33203125" customWidth="1"/>
    <col min="13832" max="13832" width="7.109375" customWidth="1"/>
    <col min="13839" max="13839" width="4.5546875" customWidth="1"/>
    <col min="13840" max="13840" width="8.6640625" customWidth="1"/>
    <col min="13841" max="13841" width="8.5546875" customWidth="1"/>
    <col min="14081" max="14081" width="2.88671875" customWidth="1"/>
    <col min="14082" max="14082" width="42.6640625" customWidth="1"/>
    <col min="14083" max="14083" width="6.33203125" customWidth="1"/>
    <col min="14087" max="14087" width="7.33203125" customWidth="1"/>
    <col min="14088" max="14088" width="7.109375" customWidth="1"/>
    <col min="14095" max="14095" width="4.5546875" customWidth="1"/>
    <col min="14096" max="14096" width="8.6640625" customWidth="1"/>
    <col min="14097" max="14097" width="8.5546875" customWidth="1"/>
    <col min="14337" max="14337" width="2.88671875" customWidth="1"/>
    <col min="14338" max="14338" width="42.6640625" customWidth="1"/>
    <col min="14339" max="14339" width="6.33203125" customWidth="1"/>
    <col min="14343" max="14343" width="7.33203125" customWidth="1"/>
    <col min="14344" max="14344" width="7.109375" customWidth="1"/>
    <col min="14351" max="14351" width="4.5546875" customWidth="1"/>
    <col min="14352" max="14352" width="8.6640625" customWidth="1"/>
    <col min="14353" max="14353" width="8.5546875" customWidth="1"/>
    <col min="14593" max="14593" width="2.88671875" customWidth="1"/>
    <col min="14594" max="14594" width="42.6640625" customWidth="1"/>
    <col min="14595" max="14595" width="6.33203125" customWidth="1"/>
    <col min="14599" max="14599" width="7.33203125" customWidth="1"/>
    <col min="14600" max="14600" width="7.109375" customWidth="1"/>
    <col min="14607" max="14607" width="4.5546875" customWidth="1"/>
    <col min="14608" max="14608" width="8.6640625" customWidth="1"/>
    <col min="14609" max="14609" width="8.5546875" customWidth="1"/>
    <col min="14849" max="14849" width="2.88671875" customWidth="1"/>
    <col min="14850" max="14850" width="42.6640625" customWidth="1"/>
    <col min="14851" max="14851" width="6.33203125" customWidth="1"/>
    <col min="14855" max="14855" width="7.33203125" customWidth="1"/>
    <col min="14856" max="14856" width="7.109375" customWidth="1"/>
    <col min="14863" max="14863" width="4.5546875" customWidth="1"/>
    <col min="14864" max="14864" width="8.6640625" customWidth="1"/>
    <col min="14865" max="14865" width="8.5546875" customWidth="1"/>
    <col min="15105" max="15105" width="2.88671875" customWidth="1"/>
    <col min="15106" max="15106" width="42.6640625" customWidth="1"/>
    <col min="15107" max="15107" width="6.33203125" customWidth="1"/>
    <col min="15111" max="15111" width="7.33203125" customWidth="1"/>
    <col min="15112" max="15112" width="7.109375" customWidth="1"/>
    <col min="15119" max="15119" width="4.5546875" customWidth="1"/>
    <col min="15120" max="15120" width="8.6640625" customWidth="1"/>
    <col min="15121" max="15121" width="8.5546875" customWidth="1"/>
    <col min="15361" max="15361" width="2.88671875" customWidth="1"/>
    <col min="15362" max="15362" width="42.6640625" customWidth="1"/>
    <col min="15363" max="15363" width="6.33203125" customWidth="1"/>
    <col min="15367" max="15367" width="7.33203125" customWidth="1"/>
    <col min="15368" max="15368" width="7.109375" customWidth="1"/>
    <col min="15375" max="15375" width="4.5546875" customWidth="1"/>
    <col min="15376" max="15376" width="8.6640625" customWidth="1"/>
    <col min="15377" max="15377" width="8.5546875" customWidth="1"/>
    <col min="15617" max="15617" width="2.88671875" customWidth="1"/>
    <col min="15618" max="15618" width="42.6640625" customWidth="1"/>
    <col min="15619" max="15619" width="6.33203125" customWidth="1"/>
    <col min="15623" max="15623" width="7.33203125" customWidth="1"/>
    <col min="15624" max="15624" width="7.109375" customWidth="1"/>
    <col min="15631" max="15631" width="4.5546875" customWidth="1"/>
    <col min="15632" max="15632" width="8.6640625" customWidth="1"/>
    <col min="15633" max="15633" width="8.5546875" customWidth="1"/>
    <col min="15873" max="15873" width="2.88671875" customWidth="1"/>
    <col min="15874" max="15874" width="42.6640625" customWidth="1"/>
    <col min="15875" max="15875" width="6.33203125" customWidth="1"/>
    <col min="15879" max="15879" width="7.33203125" customWidth="1"/>
    <col min="15880" max="15880" width="7.109375" customWidth="1"/>
    <col min="15887" max="15887" width="4.5546875" customWidth="1"/>
    <col min="15888" max="15888" width="8.6640625" customWidth="1"/>
    <col min="15889" max="15889" width="8.5546875" customWidth="1"/>
    <col min="16129" max="16129" width="2.88671875" customWidth="1"/>
    <col min="16130" max="16130" width="42.6640625" customWidth="1"/>
    <col min="16131" max="16131" width="6.33203125" customWidth="1"/>
    <col min="16135" max="16135" width="7.33203125" customWidth="1"/>
    <col min="16136" max="16136" width="7.109375" customWidth="1"/>
    <col min="16143" max="16143" width="4.5546875" customWidth="1"/>
    <col min="16144" max="16144" width="8.6640625" customWidth="1"/>
    <col min="16145" max="16145" width="8.5546875" customWidth="1"/>
  </cols>
  <sheetData>
    <row r="1" spans="2:17" ht="15" customHeight="1" x14ac:dyDescent="0.3">
      <c r="M1" s="394" t="s">
        <v>334</v>
      </c>
      <c r="N1" s="394"/>
      <c r="O1" s="394"/>
      <c r="P1" s="394"/>
      <c r="Q1" s="394"/>
    </row>
    <row r="2" spans="2:17" ht="22.5" customHeight="1" x14ac:dyDescent="0.3">
      <c r="M2" s="394"/>
      <c r="N2" s="394"/>
      <c r="O2" s="394"/>
      <c r="P2" s="394"/>
      <c r="Q2" s="394"/>
    </row>
    <row r="3" spans="2:17" ht="6.75" customHeight="1" x14ac:dyDescent="0.3">
      <c r="M3" s="394"/>
      <c r="N3" s="394"/>
      <c r="O3" s="394"/>
      <c r="P3" s="394"/>
      <c r="Q3" s="394"/>
    </row>
    <row r="4" spans="2:17" x14ac:dyDescent="0.3">
      <c r="B4" s="5" t="s">
        <v>289</v>
      </c>
      <c r="C4" s="5"/>
      <c r="D4" s="5"/>
      <c r="E4" s="5"/>
      <c r="F4" s="5"/>
      <c r="G4" s="5"/>
      <c r="H4" s="5"/>
      <c r="I4" s="5"/>
      <c r="J4" s="5"/>
      <c r="K4" s="5"/>
      <c r="L4" s="5"/>
      <c r="M4" s="5"/>
      <c r="N4" s="5"/>
      <c r="O4" s="5"/>
      <c r="P4" s="5"/>
      <c r="Q4" s="5"/>
    </row>
    <row r="5" spans="2:17" x14ac:dyDescent="0.3">
      <c r="B5" s="5" t="s">
        <v>335</v>
      </c>
      <c r="C5" s="5"/>
      <c r="D5" s="5"/>
      <c r="E5" s="5"/>
      <c r="F5" s="5"/>
      <c r="G5" s="5"/>
      <c r="H5" s="5"/>
      <c r="I5" s="5"/>
      <c r="J5" s="5"/>
      <c r="K5" s="5"/>
      <c r="L5" s="5"/>
      <c r="M5" s="5"/>
      <c r="N5" s="5"/>
      <c r="O5" s="5"/>
      <c r="P5" s="5"/>
      <c r="Q5" s="5"/>
    </row>
    <row r="6" spans="2:17" x14ac:dyDescent="0.3">
      <c r="B6" s="5" t="s">
        <v>336</v>
      </c>
      <c r="C6" s="5"/>
      <c r="D6" s="5"/>
      <c r="E6" s="5"/>
      <c r="F6" s="5"/>
      <c r="G6" s="5"/>
      <c r="H6" s="5"/>
      <c r="I6" s="5"/>
      <c r="J6" s="5"/>
      <c r="K6" s="5"/>
      <c r="L6" s="5"/>
      <c r="M6" s="5"/>
      <c r="N6" s="5"/>
      <c r="O6" s="5"/>
      <c r="P6" s="5"/>
      <c r="Q6" s="5"/>
    </row>
    <row r="7" spans="2:17" x14ac:dyDescent="0.3">
      <c r="B7" s="5" t="str">
        <f>CONCATENATE("на ",[1]ЗАПОЛНИТЬ!$B$18," ",[1]ЗАПОЛНИТЬ!$C$18)</f>
        <v>на 1 квітня 2016 р.</v>
      </c>
      <c r="C7" s="5"/>
      <c r="D7" s="5"/>
      <c r="E7" s="5"/>
      <c r="F7" s="5"/>
      <c r="G7" s="5"/>
      <c r="H7" s="5"/>
      <c r="I7" s="5"/>
      <c r="J7" s="5"/>
      <c r="K7" s="5"/>
      <c r="L7" s="5"/>
      <c r="M7" s="5"/>
      <c r="N7" s="5"/>
      <c r="O7" s="5"/>
      <c r="P7" s="5"/>
      <c r="Q7" s="5"/>
    </row>
    <row r="10" spans="2:17" x14ac:dyDescent="0.3">
      <c r="B10" s="196" t="s">
        <v>3</v>
      </c>
      <c r="C10" s="104" t="str">
        <f>[1]ЗАПОЛНИТЬ!$B$3</f>
        <v>Відділ освіти Амур - Нижньодніпровської районної у місті ради</v>
      </c>
      <c r="D10" s="104"/>
      <c r="E10" s="104"/>
      <c r="F10" s="104"/>
      <c r="G10" s="104"/>
      <c r="H10" s="104"/>
      <c r="I10" s="104"/>
      <c r="J10" s="104"/>
      <c r="K10" s="104"/>
      <c r="L10" s="104"/>
      <c r="M10" s="104"/>
      <c r="N10" s="198" t="str">
        <f>[1]ЗАПОЛНИТЬ!$A$13</f>
        <v>за ЄДРПОУ</v>
      </c>
      <c r="O10" s="21"/>
      <c r="P10" s="357" t="str">
        <f>[1]ЗАПОЛНИТЬ!$B$13</f>
        <v>37969169</v>
      </c>
      <c r="Q10" s="106"/>
    </row>
    <row r="11" spans="2:17" x14ac:dyDescent="0.3">
      <c r="B11" s="107" t="s">
        <v>5</v>
      </c>
      <c r="C11" s="108" t="str">
        <f>[1]ЗАПОЛНИТЬ!$B$5</f>
        <v>49023,м. Дніпропетровськ, пр.Мануйлівський,31</v>
      </c>
      <c r="D11" s="108"/>
      <c r="E11" s="108"/>
      <c r="F11" s="108"/>
      <c r="G11" s="108"/>
      <c r="H11" s="108"/>
      <c r="I11" s="108"/>
      <c r="J11" s="108"/>
      <c r="K11" s="108"/>
      <c r="L11" s="108"/>
      <c r="M11" s="108"/>
      <c r="N11" s="198" t="str">
        <f>[1]ЗАПОЛНИТЬ!$A$14</f>
        <v>за КОАТУУ</v>
      </c>
      <c r="O11" s="21"/>
      <c r="P11" s="106">
        <f>[1]ЗАПОЛНИТЬ!$B$14</f>
        <v>1210136300</v>
      </c>
      <c r="Q11" s="106"/>
    </row>
    <row r="12" spans="2:17" x14ac:dyDescent="0.3">
      <c r="B12" s="107" t="str">
        <f>[1]Ф.4.3.1.КВК2!$A$11</f>
        <v>Організаційно-правова форма господарювання</v>
      </c>
      <c r="C12" s="340" t="str">
        <f>[1]ЗАПОЛНИТЬ!$D$15</f>
        <v>Орган місцевого самоврядування</v>
      </c>
      <c r="D12" s="340"/>
      <c r="E12" s="340"/>
      <c r="F12" s="340"/>
      <c r="G12" s="340"/>
      <c r="H12" s="340"/>
      <c r="I12" s="340"/>
      <c r="J12" s="340"/>
      <c r="K12" s="340"/>
      <c r="L12" s="340"/>
      <c r="M12" s="340"/>
      <c r="N12" s="198" t="str">
        <f>[1]ЗАПОЛНИТЬ!$A$15</f>
        <v>за КОПФГ</v>
      </c>
      <c r="O12" s="341"/>
      <c r="P12" s="106">
        <f>[1]ЗАПОЛНИТЬ!$B$15</f>
        <v>420</v>
      </c>
      <c r="Q12" s="106"/>
    </row>
    <row r="13" spans="2:17" x14ac:dyDescent="0.3">
      <c r="B13" s="242" t="s">
        <v>119</v>
      </c>
      <c r="C13" s="242"/>
      <c r="D13" s="242"/>
      <c r="E13" s="242"/>
      <c r="F13" s="201" t="str">
        <f>[1]ЗАПОЛНИТЬ!$H$9</f>
        <v>-</v>
      </c>
      <c r="G13" s="395" t="str">
        <f>IF(F13&gt;0,VLOOKUP(F13,'[1]ДовидникКВК(ГОС)'!A$1:B$65536,2,FALSE),"")</f>
        <v>-</v>
      </c>
      <c r="H13" s="395"/>
      <c r="I13" s="395"/>
      <c r="J13" s="395"/>
      <c r="K13" s="395"/>
      <c r="L13" s="395"/>
      <c r="M13" s="395"/>
      <c r="N13" s="395"/>
      <c r="O13" s="395"/>
      <c r="P13" s="395"/>
      <c r="Q13" s="395"/>
    </row>
    <row r="14" spans="2:17" ht="25.5" customHeight="1" x14ac:dyDescent="0.3">
      <c r="B14" s="110" t="s">
        <v>8</v>
      </c>
      <c r="C14" s="110"/>
      <c r="D14" s="110"/>
      <c r="E14" s="110"/>
      <c r="F14" s="117" t="str">
        <f>[1]ЗАПОЛНИТЬ!$H$10</f>
        <v>10</v>
      </c>
      <c r="G14" s="202" t="str">
        <f>[1]ЗАПОЛНИТЬ!I10</f>
        <v>Орган з питань освіти і науки</v>
      </c>
      <c r="H14" s="202"/>
      <c r="I14" s="202"/>
      <c r="J14" s="202"/>
      <c r="K14" s="202"/>
      <c r="L14" s="202"/>
      <c r="M14" s="202"/>
      <c r="N14" s="202"/>
      <c r="O14" s="202"/>
      <c r="P14" s="202"/>
      <c r="Q14" s="202"/>
    </row>
    <row r="15" spans="2:17" x14ac:dyDescent="0.3">
      <c r="B15" s="121" t="s">
        <v>9</v>
      </c>
      <c r="C15" s="21"/>
      <c r="D15" s="21"/>
      <c r="E15" s="21"/>
      <c r="F15" s="21"/>
      <c r="G15" s="21"/>
      <c r="H15" s="21"/>
      <c r="I15" s="21"/>
      <c r="J15" s="21"/>
      <c r="K15" s="21"/>
      <c r="L15" s="21"/>
      <c r="M15" s="21"/>
      <c r="N15" s="21"/>
      <c r="O15" s="21"/>
      <c r="P15" s="21"/>
      <c r="Q15" s="21"/>
    </row>
    <row r="16" spans="2:17" ht="15" thickBot="1" x14ac:dyDescent="0.35">
      <c r="B16" s="21" t="s">
        <v>10</v>
      </c>
    </row>
    <row r="17" spans="1:17" ht="15.75" customHeight="1" thickTop="1" thickBot="1" x14ac:dyDescent="0.35">
      <c r="A17" s="30" t="s">
        <v>321</v>
      </c>
      <c r="B17" s="396" t="s">
        <v>337</v>
      </c>
      <c r="C17" s="396"/>
      <c r="D17" s="396" t="s">
        <v>338</v>
      </c>
      <c r="E17" s="396"/>
      <c r="F17" s="396"/>
      <c r="G17" s="396"/>
      <c r="H17" s="396"/>
      <c r="I17" s="396" t="s">
        <v>339</v>
      </c>
      <c r="J17" s="396"/>
      <c r="K17" s="396"/>
      <c r="L17" s="396"/>
      <c r="M17" s="396"/>
      <c r="N17" s="396"/>
      <c r="O17" s="396"/>
      <c r="P17" s="396"/>
      <c r="Q17" s="396"/>
    </row>
    <row r="18" spans="1:17" ht="15.75" customHeight="1" thickTop="1" thickBot="1" x14ac:dyDescent="0.35">
      <c r="A18" s="30"/>
      <c r="B18" s="396"/>
      <c r="C18" s="396"/>
      <c r="D18" s="396"/>
      <c r="E18" s="396"/>
      <c r="F18" s="396"/>
      <c r="G18" s="396"/>
      <c r="H18" s="396"/>
      <c r="I18" s="396" t="s">
        <v>135</v>
      </c>
      <c r="J18" s="396" t="s">
        <v>158</v>
      </c>
      <c r="K18" s="396"/>
      <c r="L18" s="396"/>
      <c r="M18" s="396"/>
      <c r="N18" s="396"/>
      <c r="O18" s="396"/>
      <c r="P18" s="396"/>
      <c r="Q18" s="396"/>
    </row>
    <row r="19" spans="1:17" ht="27" customHeight="1" thickTop="1" thickBot="1" x14ac:dyDescent="0.35">
      <c r="A19" s="30"/>
      <c r="B19" s="396"/>
      <c r="C19" s="396"/>
      <c r="D19" s="396"/>
      <c r="E19" s="396"/>
      <c r="F19" s="396"/>
      <c r="G19" s="396"/>
      <c r="H19" s="396"/>
      <c r="I19" s="396"/>
      <c r="J19" s="373" t="s">
        <v>340</v>
      </c>
      <c r="K19" s="396" t="s">
        <v>341</v>
      </c>
      <c r="L19" s="396"/>
      <c r="M19" s="396"/>
      <c r="N19" s="396"/>
      <c r="O19" s="396"/>
      <c r="P19" s="396"/>
      <c r="Q19" s="396"/>
    </row>
    <row r="20" spans="1:17" ht="15" customHeight="1" thickTop="1" thickBot="1" x14ac:dyDescent="0.35">
      <c r="A20" s="30"/>
      <c r="B20" s="396"/>
      <c r="C20" s="396"/>
      <c r="D20" s="396"/>
      <c r="E20" s="396"/>
      <c r="F20" s="396"/>
      <c r="G20" s="396"/>
      <c r="H20" s="396"/>
      <c r="I20" s="396"/>
      <c r="J20" s="75" t="s">
        <v>342</v>
      </c>
      <c r="K20" s="397" t="s">
        <v>135</v>
      </c>
      <c r="L20" s="75" t="s">
        <v>343</v>
      </c>
      <c r="M20" s="75"/>
      <c r="N20" s="75"/>
      <c r="O20" s="75"/>
      <c r="P20" s="75" t="s">
        <v>344</v>
      </c>
      <c r="Q20" s="75"/>
    </row>
    <row r="21" spans="1:17" ht="10.5" customHeight="1" thickTop="1" thickBot="1" x14ac:dyDescent="0.35">
      <c r="A21" s="30"/>
      <c r="B21" s="396"/>
      <c r="C21" s="396"/>
      <c r="D21" s="396"/>
      <c r="E21" s="396"/>
      <c r="F21" s="396"/>
      <c r="G21" s="396"/>
      <c r="H21" s="396"/>
      <c r="I21" s="396"/>
      <c r="J21" s="75"/>
      <c r="K21" s="397"/>
      <c r="L21" s="75"/>
      <c r="M21" s="75"/>
      <c r="N21" s="75"/>
      <c r="O21" s="75"/>
      <c r="P21" s="75"/>
      <c r="Q21" s="75"/>
    </row>
    <row r="22" spans="1:17" ht="15" customHeight="1" thickTop="1" thickBot="1" x14ac:dyDescent="0.35">
      <c r="A22" s="30"/>
      <c r="B22" s="396"/>
      <c r="C22" s="396"/>
      <c r="D22" s="396"/>
      <c r="E22" s="396"/>
      <c r="F22" s="396"/>
      <c r="G22" s="396"/>
      <c r="H22" s="396"/>
      <c r="I22" s="396"/>
      <c r="J22" s="75"/>
      <c r="K22" s="397"/>
      <c r="L22" s="75" t="s">
        <v>345</v>
      </c>
      <c r="M22" s="75" t="s">
        <v>346</v>
      </c>
      <c r="N22" s="75"/>
      <c r="O22" s="75"/>
      <c r="P22" s="75" t="s">
        <v>135</v>
      </c>
      <c r="Q22" s="76" t="s">
        <v>347</v>
      </c>
    </row>
    <row r="23" spans="1:17" ht="15.6" thickTop="1" thickBot="1" x14ac:dyDescent="0.35">
      <c r="A23" s="30"/>
      <c r="B23" s="396"/>
      <c r="C23" s="396"/>
      <c r="D23" s="396"/>
      <c r="E23" s="396"/>
      <c r="F23" s="396"/>
      <c r="G23" s="396"/>
      <c r="H23" s="396"/>
      <c r="I23" s="396"/>
      <c r="J23" s="75"/>
      <c r="K23" s="397"/>
      <c r="L23" s="75"/>
      <c r="M23" s="75"/>
      <c r="N23" s="75"/>
      <c r="O23" s="75"/>
      <c r="P23" s="75"/>
      <c r="Q23" s="76"/>
    </row>
    <row r="24" spans="1:17" ht="15.6" thickTop="1" thickBot="1" x14ac:dyDescent="0.35">
      <c r="A24" s="30"/>
      <c r="B24" s="396"/>
      <c r="C24" s="396"/>
      <c r="D24" s="396"/>
      <c r="E24" s="396"/>
      <c r="F24" s="396"/>
      <c r="G24" s="396"/>
      <c r="H24" s="396"/>
      <c r="I24" s="396"/>
      <c r="J24" s="75"/>
      <c r="K24" s="397"/>
      <c r="L24" s="75"/>
      <c r="M24" s="75" t="s">
        <v>135</v>
      </c>
      <c r="N24" s="75" t="s">
        <v>348</v>
      </c>
      <c r="O24" s="75"/>
      <c r="P24" s="75"/>
      <c r="Q24" s="76"/>
    </row>
    <row r="25" spans="1:17" ht="15.6" thickTop="1" thickBot="1" x14ac:dyDescent="0.35">
      <c r="A25" s="30"/>
      <c r="B25" s="396"/>
      <c r="C25" s="396"/>
      <c r="D25" s="396"/>
      <c r="E25" s="396"/>
      <c r="F25" s="396"/>
      <c r="G25" s="396"/>
      <c r="H25" s="396"/>
      <c r="I25" s="396"/>
      <c r="J25" s="75"/>
      <c r="K25" s="397"/>
      <c r="L25" s="75"/>
      <c r="M25" s="75"/>
      <c r="N25" s="75" t="s">
        <v>349</v>
      </c>
      <c r="O25" s="75"/>
      <c r="P25" s="75"/>
      <c r="Q25" s="76"/>
    </row>
    <row r="26" spans="1:17" ht="15.6" thickTop="1" thickBot="1" x14ac:dyDescent="0.35">
      <c r="A26" s="78">
        <v>1</v>
      </c>
      <c r="B26" s="365">
        <v>2</v>
      </c>
      <c r="C26" s="365"/>
      <c r="D26" s="365">
        <v>3</v>
      </c>
      <c r="E26" s="365"/>
      <c r="F26" s="365"/>
      <c r="G26" s="365"/>
      <c r="H26" s="365"/>
      <c r="I26" s="78">
        <v>4</v>
      </c>
      <c r="J26" s="78">
        <v>5</v>
      </c>
      <c r="K26" s="78">
        <v>6</v>
      </c>
      <c r="L26" s="78">
        <v>7</v>
      </c>
      <c r="M26" s="78">
        <v>8</v>
      </c>
      <c r="N26" s="365">
        <v>9</v>
      </c>
      <c r="O26" s="365"/>
      <c r="P26" s="78">
        <v>10</v>
      </c>
      <c r="Q26" s="78">
        <v>11</v>
      </c>
    </row>
    <row r="27" spans="1:17" ht="15.6" thickTop="1" thickBot="1" x14ac:dyDescent="0.35">
      <c r="A27" s="398"/>
      <c r="B27" s="399" t="s">
        <v>47</v>
      </c>
      <c r="C27" s="399"/>
      <c r="D27" s="400" t="s">
        <v>47</v>
      </c>
      <c r="E27" s="400"/>
      <c r="F27" s="400"/>
      <c r="G27" s="400"/>
      <c r="H27" s="400"/>
      <c r="I27" s="401" t="s">
        <v>47</v>
      </c>
      <c r="J27" s="401" t="s">
        <v>47</v>
      </c>
      <c r="K27" s="401" t="s">
        <v>47</v>
      </c>
      <c r="L27" s="401" t="s">
        <v>47</v>
      </c>
      <c r="M27" s="401" t="s">
        <v>47</v>
      </c>
      <c r="N27" s="402" t="s">
        <v>47</v>
      </c>
      <c r="O27" s="402"/>
      <c r="P27" s="401" t="s">
        <v>47</v>
      </c>
      <c r="Q27" s="401" t="s">
        <v>47</v>
      </c>
    </row>
    <row r="28" spans="1:17" ht="15.6" thickTop="1" thickBot="1" x14ac:dyDescent="0.35">
      <c r="A28" s="398"/>
      <c r="B28" s="399" t="s">
        <v>47</v>
      </c>
      <c r="C28" s="399"/>
      <c r="D28" s="400" t="s">
        <v>47</v>
      </c>
      <c r="E28" s="400"/>
      <c r="F28" s="400"/>
      <c r="G28" s="400"/>
      <c r="H28" s="400"/>
      <c r="I28" s="401" t="s">
        <v>47</v>
      </c>
      <c r="J28" s="401" t="s">
        <v>47</v>
      </c>
      <c r="K28" s="401" t="s">
        <v>47</v>
      </c>
      <c r="L28" s="401" t="s">
        <v>47</v>
      </c>
      <c r="M28" s="401" t="s">
        <v>47</v>
      </c>
      <c r="N28" s="402" t="s">
        <v>47</v>
      </c>
      <c r="O28" s="402"/>
      <c r="P28" s="401" t="s">
        <v>47</v>
      </c>
      <c r="Q28" s="401" t="s">
        <v>47</v>
      </c>
    </row>
    <row r="29" spans="1:17" ht="15.6" thickTop="1" thickBot="1" x14ac:dyDescent="0.35">
      <c r="A29" s="398"/>
      <c r="B29" s="399" t="s">
        <v>47</v>
      </c>
      <c r="C29" s="399"/>
      <c r="D29" s="400" t="s">
        <v>47</v>
      </c>
      <c r="E29" s="400"/>
      <c r="F29" s="400"/>
      <c r="G29" s="400"/>
      <c r="H29" s="400"/>
      <c r="I29" s="401" t="s">
        <v>47</v>
      </c>
      <c r="J29" s="401" t="s">
        <v>47</v>
      </c>
      <c r="K29" s="401" t="s">
        <v>47</v>
      </c>
      <c r="L29" s="401" t="s">
        <v>47</v>
      </c>
      <c r="M29" s="401" t="s">
        <v>47</v>
      </c>
      <c r="N29" s="402" t="s">
        <v>47</v>
      </c>
      <c r="O29" s="402"/>
      <c r="P29" s="401" t="s">
        <v>47</v>
      </c>
      <c r="Q29" s="401" t="s">
        <v>47</v>
      </c>
    </row>
    <row r="30" spans="1:17" ht="15.6" thickTop="1" thickBot="1" x14ac:dyDescent="0.35">
      <c r="A30" s="398"/>
      <c r="B30" s="399" t="s">
        <v>47</v>
      </c>
      <c r="C30" s="399"/>
      <c r="D30" s="400" t="s">
        <v>47</v>
      </c>
      <c r="E30" s="400"/>
      <c r="F30" s="400"/>
      <c r="G30" s="400"/>
      <c r="H30" s="400"/>
      <c r="I30" s="401" t="s">
        <v>47</v>
      </c>
      <c r="J30" s="401" t="s">
        <v>47</v>
      </c>
      <c r="K30" s="401" t="s">
        <v>47</v>
      </c>
      <c r="L30" s="401" t="s">
        <v>47</v>
      </c>
      <c r="M30" s="401" t="s">
        <v>47</v>
      </c>
      <c r="N30" s="402" t="s">
        <v>47</v>
      </c>
      <c r="O30" s="402"/>
      <c r="P30" s="401" t="s">
        <v>47</v>
      </c>
      <c r="Q30" s="401" t="s">
        <v>47</v>
      </c>
    </row>
    <row r="31" spans="1:17" ht="15.6" thickTop="1" thickBot="1" x14ac:dyDescent="0.35">
      <c r="A31" s="398"/>
      <c r="B31" s="399" t="s">
        <v>47</v>
      </c>
      <c r="C31" s="399"/>
      <c r="D31" s="400" t="s">
        <v>47</v>
      </c>
      <c r="E31" s="400"/>
      <c r="F31" s="400"/>
      <c r="G31" s="400"/>
      <c r="H31" s="400"/>
      <c r="I31" s="401" t="s">
        <v>47</v>
      </c>
      <c r="J31" s="401" t="s">
        <v>47</v>
      </c>
      <c r="K31" s="401" t="s">
        <v>47</v>
      </c>
      <c r="L31" s="401" t="s">
        <v>47</v>
      </c>
      <c r="M31" s="401" t="s">
        <v>47</v>
      </c>
      <c r="N31" s="402" t="s">
        <v>47</v>
      </c>
      <c r="O31" s="402"/>
      <c r="P31" s="401" t="s">
        <v>47</v>
      </c>
      <c r="Q31" s="401" t="s">
        <v>47</v>
      </c>
    </row>
    <row r="32" spans="1:17" ht="15.6" thickTop="1" thickBot="1" x14ac:dyDescent="0.35">
      <c r="A32" s="398"/>
      <c r="B32" s="399" t="s">
        <v>47</v>
      </c>
      <c r="C32" s="399"/>
      <c r="D32" s="400" t="s">
        <v>47</v>
      </c>
      <c r="E32" s="400"/>
      <c r="F32" s="400"/>
      <c r="G32" s="400"/>
      <c r="H32" s="400"/>
      <c r="I32" s="401" t="s">
        <v>47</v>
      </c>
      <c r="J32" s="401" t="s">
        <v>47</v>
      </c>
      <c r="K32" s="401" t="s">
        <v>47</v>
      </c>
      <c r="L32" s="401" t="s">
        <v>47</v>
      </c>
      <c r="M32" s="401" t="s">
        <v>47</v>
      </c>
      <c r="N32" s="402" t="s">
        <v>47</v>
      </c>
      <c r="O32" s="402"/>
      <c r="P32" s="401" t="s">
        <v>47</v>
      </c>
      <c r="Q32" s="401" t="s">
        <v>47</v>
      </c>
    </row>
    <row r="33" spans="1:17" ht="15.6" thickTop="1" thickBot="1" x14ac:dyDescent="0.35">
      <c r="A33" s="364"/>
      <c r="B33" s="403" t="s">
        <v>317</v>
      </c>
      <c r="C33" s="403"/>
      <c r="D33" s="399" t="s">
        <v>47</v>
      </c>
      <c r="E33" s="399"/>
      <c r="F33" s="399"/>
      <c r="G33" s="399"/>
      <c r="H33" s="399"/>
      <c r="I33" s="401" t="s">
        <v>47</v>
      </c>
      <c r="J33" s="401" t="s">
        <v>47</v>
      </c>
      <c r="K33" s="401" t="s">
        <v>47</v>
      </c>
      <c r="L33" s="401" t="s">
        <v>47</v>
      </c>
      <c r="M33" s="401" t="s">
        <v>47</v>
      </c>
      <c r="N33" s="402" t="s">
        <v>47</v>
      </c>
      <c r="O33" s="402"/>
      <c r="P33" s="401" t="s">
        <v>47</v>
      </c>
      <c r="Q33" s="401" t="s">
        <v>47</v>
      </c>
    </row>
    <row r="34" spans="1:17" ht="15" thickTop="1" x14ac:dyDescent="0.3"/>
    <row r="35" spans="1:17" x14ac:dyDescent="0.3">
      <c r="B35" s="27"/>
      <c r="C35" s="378" t="str">
        <f>[1]ЗАПОЛНИТЬ!$F$30</f>
        <v xml:space="preserve">Керівник </v>
      </c>
      <c r="D35" s="9"/>
      <c r="E35" s="9"/>
      <c r="F35" s="9"/>
      <c r="G35" s="9"/>
      <c r="H35" s="230"/>
      <c r="I35" s="230"/>
      <c r="J35" s="1"/>
      <c r="K35" s="1"/>
      <c r="L35" s="1"/>
      <c r="M35" s="87" t="str">
        <f>[1]ЗАПОЛНИТЬ!$F$26</f>
        <v>Л.О.Темченко</v>
      </c>
      <c r="N35" s="87"/>
      <c r="O35" s="87"/>
    </row>
    <row r="36" spans="1:17" x14ac:dyDescent="0.3">
      <c r="B36" s="1"/>
      <c r="C36" s="378"/>
      <c r="D36" s="9"/>
      <c r="E36" s="9"/>
      <c r="F36" s="9"/>
      <c r="G36" s="9"/>
      <c r="H36" s="231" t="s">
        <v>115</v>
      </c>
      <c r="I36" s="231"/>
      <c r="J36" s="1"/>
      <c r="K36" s="1"/>
      <c r="L36" s="1"/>
      <c r="M36" s="189" t="s">
        <v>116</v>
      </c>
      <c r="N36" s="189"/>
      <c r="O36" s="1"/>
    </row>
    <row r="37" spans="1:17" x14ac:dyDescent="0.3">
      <c r="B37" s="1"/>
      <c r="C37" s="378" t="str">
        <f>[1]ЗАПОЛНИТЬ!$F$31</f>
        <v>Головний бухгалтер</v>
      </c>
      <c r="D37" s="9"/>
      <c r="E37" s="9"/>
      <c r="F37" s="9"/>
      <c r="G37" s="9"/>
      <c r="H37" s="230"/>
      <c r="I37" s="230"/>
      <c r="J37" s="1"/>
      <c r="K37" s="1"/>
      <c r="L37" s="1"/>
      <c r="M37" s="87" t="str">
        <f>[1]ЗАПОЛНИТЬ!$F$28</f>
        <v>А.М.Трусевич</v>
      </c>
      <c r="N37" s="87"/>
      <c r="O37" s="87"/>
    </row>
    <row r="38" spans="1:17" x14ac:dyDescent="0.3">
      <c r="B38" s="1" t="str">
        <f>[1]ЗАПОЛНИТЬ!$C$19</f>
        <v>"11" квітня 2016 року</v>
      </c>
      <c r="C38" s="1"/>
      <c r="D38" s="1"/>
      <c r="E38" s="1"/>
      <c r="F38" s="1"/>
      <c r="G38" s="1"/>
      <c r="H38" s="231" t="s">
        <v>115</v>
      </c>
      <c r="I38" s="231"/>
      <c r="J38" s="1"/>
      <c r="K38" s="1"/>
      <c r="L38" s="1"/>
      <c r="M38" s="189" t="s">
        <v>116</v>
      </c>
      <c r="N38" s="189"/>
      <c r="O38" s="1"/>
    </row>
  </sheetData>
  <mergeCells count="65">
    <mergeCell ref="H38:I38"/>
    <mergeCell ref="M38:N38"/>
    <mergeCell ref="H35:I35"/>
    <mergeCell ref="M35:O35"/>
    <mergeCell ref="H36:I36"/>
    <mergeCell ref="M36:N36"/>
    <mergeCell ref="H37:I37"/>
    <mergeCell ref="M37:O37"/>
    <mergeCell ref="B32:C32"/>
    <mergeCell ref="D32:H32"/>
    <mergeCell ref="N32:O32"/>
    <mergeCell ref="B33:C33"/>
    <mergeCell ref="D33:H33"/>
    <mergeCell ref="N33:O33"/>
    <mergeCell ref="B30:C30"/>
    <mergeCell ref="D30:H30"/>
    <mergeCell ref="N30:O30"/>
    <mergeCell ref="B31:C31"/>
    <mergeCell ref="D31:H31"/>
    <mergeCell ref="N31:O31"/>
    <mergeCell ref="B28:C28"/>
    <mergeCell ref="D28:H28"/>
    <mergeCell ref="N28:O28"/>
    <mergeCell ref="B29:C29"/>
    <mergeCell ref="D29:H29"/>
    <mergeCell ref="N29:O29"/>
    <mergeCell ref="B26:C26"/>
    <mergeCell ref="D26:H26"/>
    <mergeCell ref="N26:O26"/>
    <mergeCell ref="B27:C27"/>
    <mergeCell ref="D27:H27"/>
    <mergeCell ref="N27:O27"/>
    <mergeCell ref="K20:K25"/>
    <mergeCell ref="L20:O21"/>
    <mergeCell ref="P20:Q21"/>
    <mergeCell ref="L22:L25"/>
    <mergeCell ref="M22:O23"/>
    <mergeCell ref="P22:P25"/>
    <mergeCell ref="Q22:Q25"/>
    <mergeCell ref="M24:M25"/>
    <mergeCell ref="N24:O24"/>
    <mergeCell ref="N25:O25"/>
    <mergeCell ref="B14:E14"/>
    <mergeCell ref="G14:Q14"/>
    <mergeCell ref="A17:A25"/>
    <mergeCell ref="B17:C25"/>
    <mergeCell ref="D17:H25"/>
    <mergeCell ref="I17:Q17"/>
    <mergeCell ref="I18:I25"/>
    <mergeCell ref="J18:Q18"/>
    <mergeCell ref="K19:Q19"/>
    <mergeCell ref="J20:J25"/>
    <mergeCell ref="C11:M11"/>
    <mergeCell ref="P11:Q11"/>
    <mergeCell ref="C12:M12"/>
    <mergeCell ref="P12:Q12"/>
    <mergeCell ref="B13:E13"/>
    <mergeCell ref="G13:Q13"/>
    <mergeCell ref="M1:Q3"/>
    <mergeCell ref="B4:Q4"/>
    <mergeCell ref="B5:Q5"/>
    <mergeCell ref="B6:Q6"/>
    <mergeCell ref="B7:Q7"/>
    <mergeCell ref="C10:M10"/>
    <mergeCell ref="P10:Q10"/>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workbookViewId="0">
      <selection sqref="A1:XFD1048576"/>
    </sheetView>
  </sheetViews>
  <sheetFormatPr defaultColWidth="9.109375" defaultRowHeight="13.8" x14ac:dyDescent="0.25"/>
  <cols>
    <col min="1" max="1" width="3" style="1" customWidth="1"/>
    <col min="2" max="2" width="40.44140625" style="1" customWidth="1"/>
    <col min="3" max="4" width="9.109375" style="1"/>
    <col min="5" max="5" width="4.44140625" style="1" customWidth="1"/>
    <col min="6" max="7" width="9.88671875" style="1" customWidth="1"/>
    <col min="8" max="9" width="9.109375" style="1"/>
    <col min="10" max="10" width="11.109375" style="1" customWidth="1"/>
    <col min="11" max="11" width="0.44140625" style="1" customWidth="1"/>
    <col min="12" max="12" width="9.109375" style="1"/>
    <col min="13" max="13" width="7.88671875" style="1" customWidth="1"/>
    <col min="14" max="256" width="9.109375" style="1"/>
    <col min="257" max="257" width="3" style="1" customWidth="1"/>
    <col min="258" max="258" width="40.44140625" style="1" customWidth="1"/>
    <col min="259" max="260" width="9.109375" style="1"/>
    <col min="261" max="261" width="4.44140625" style="1" customWidth="1"/>
    <col min="262" max="263" width="9.88671875" style="1" customWidth="1"/>
    <col min="264" max="265" width="9.109375" style="1"/>
    <col min="266" max="266" width="11.109375" style="1" customWidth="1"/>
    <col min="267" max="267" width="0.44140625" style="1" customWidth="1"/>
    <col min="268" max="268" width="9.109375" style="1"/>
    <col min="269" max="269" width="7.88671875" style="1" customWidth="1"/>
    <col min="270" max="512" width="9.109375" style="1"/>
    <col min="513" max="513" width="3" style="1" customWidth="1"/>
    <col min="514" max="514" width="40.44140625" style="1" customWidth="1"/>
    <col min="515" max="516" width="9.109375" style="1"/>
    <col min="517" max="517" width="4.44140625" style="1" customWidth="1"/>
    <col min="518" max="519" width="9.88671875" style="1" customWidth="1"/>
    <col min="520" max="521" width="9.109375" style="1"/>
    <col min="522" max="522" width="11.109375" style="1" customWidth="1"/>
    <col min="523" max="523" width="0.44140625" style="1" customWidth="1"/>
    <col min="524" max="524" width="9.109375" style="1"/>
    <col min="525" max="525" width="7.88671875" style="1" customWidth="1"/>
    <col min="526" max="768" width="9.109375" style="1"/>
    <col min="769" max="769" width="3" style="1" customWidth="1"/>
    <col min="770" max="770" width="40.44140625" style="1" customWidth="1"/>
    <col min="771" max="772" width="9.109375" style="1"/>
    <col min="773" max="773" width="4.44140625" style="1" customWidth="1"/>
    <col min="774" max="775" width="9.88671875" style="1" customWidth="1"/>
    <col min="776" max="777" width="9.109375" style="1"/>
    <col min="778" max="778" width="11.109375" style="1" customWidth="1"/>
    <col min="779" max="779" width="0.44140625" style="1" customWidth="1"/>
    <col min="780" max="780" width="9.109375" style="1"/>
    <col min="781" max="781" width="7.88671875" style="1" customWidth="1"/>
    <col min="782" max="1024" width="9.109375" style="1"/>
    <col min="1025" max="1025" width="3" style="1" customWidth="1"/>
    <col min="1026" max="1026" width="40.44140625" style="1" customWidth="1"/>
    <col min="1027" max="1028" width="9.109375" style="1"/>
    <col min="1029" max="1029" width="4.44140625" style="1" customWidth="1"/>
    <col min="1030" max="1031" width="9.88671875" style="1" customWidth="1"/>
    <col min="1032" max="1033" width="9.109375" style="1"/>
    <col min="1034" max="1034" width="11.109375" style="1" customWidth="1"/>
    <col min="1035" max="1035" width="0.44140625" style="1" customWidth="1"/>
    <col min="1036" max="1036" width="9.109375" style="1"/>
    <col min="1037" max="1037" width="7.88671875" style="1" customWidth="1"/>
    <col min="1038" max="1280" width="9.109375" style="1"/>
    <col min="1281" max="1281" width="3" style="1" customWidth="1"/>
    <col min="1282" max="1282" width="40.44140625" style="1" customWidth="1"/>
    <col min="1283" max="1284" width="9.109375" style="1"/>
    <col min="1285" max="1285" width="4.44140625" style="1" customWidth="1"/>
    <col min="1286" max="1287" width="9.88671875" style="1" customWidth="1"/>
    <col min="1288" max="1289" width="9.109375" style="1"/>
    <col min="1290" max="1290" width="11.109375" style="1" customWidth="1"/>
    <col min="1291" max="1291" width="0.44140625" style="1" customWidth="1"/>
    <col min="1292" max="1292" width="9.109375" style="1"/>
    <col min="1293" max="1293" width="7.88671875" style="1" customWidth="1"/>
    <col min="1294" max="1536" width="9.109375" style="1"/>
    <col min="1537" max="1537" width="3" style="1" customWidth="1"/>
    <col min="1538" max="1538" width="40.44140625" style="1" customWidth="1"/>
    <col min="1539" max="1540" width="9.109375" style="1"/>
    <col min="1541" max="1541" width="4.44140625" style="1" customWidth="1"/>
    <col min="1542" max="1543" width="9.88671875" style="1" customWidth="1"/>
    <col min="1544" max="1545" width="9.109375" style="1"/>
    <col min="1546" max="1546" width="11.109375" style="1" customWidth="1"/>
    <col min="1547" max="1547" width="0.44140625" style="1" customWidth="1"/>
    <col min="1548" max="1548" width="9.109375" style="1"/>
    <col min="1549" max="1549" width="7.88671875" style="1" customWidth="1"/>
    <col min="1550" max="1792" width="9.109375" style="1"/>
    <col min="1793" max="1793" width="3" style="1" customWidth="1"/>
    <col min="1794" max="1794" width="40.44140625" style="1" customWidth="1"/>
    <col min="1795" max="1796" width="9.109375" style="1"/>
    <col min="1797" max="1797" width="4.44140625" style="1" customWidth="1"/>
    <col min="1798" max="1799" width="9.88671875" style="1" customWidth="1"/>
    <col min="1800" max="1801" width="9.109375" style="1"/>
    <col min="1802" max="1802" width="11.109375" style="1" customWidth="1"/>
    <col min="1803" max="1803" width="0.44140625" style="1" customWidth="1"/>
    <col min="1804" max="1804" width="9.109375" style="1"/>
    <col min="1805" max="1805" width="7.88671875" style="1" customWidth="1"/>
    <col min="1806" max="2048" width="9.109375" style="1"/>
    <col min="2049" max="2049" width="3" style="1" customWidth="1"/>
    <col min="2050" max="2050" width="40.44140625" style="1" customWidth="1"/>
    <col min="2051" max="2052" width="9.109375" style="1"/>
    <col min="2053" max="2053" width="4.44140625" style="1" customWidth="1"/>
    <col min="2054" max="2055" width="9.88671875" style="1" customWidth="1"/>
    <col min="2056" max="2057" width="9.109375" style="1"/>
    <col min="2058" max="2058" width="11.109375" style="1" customWidth="1"/>
    <col min="2059" max="2059" width="0.44140625" style="1" customWidth="1"/>
    <col min="2060" max="2060" width="9.109375" style="1"/>
    <col min="2061" max="2061" width="7.88671875" style="1" customWidth="1"/>
    <col min="2062" max="2304" width="9.109375" style="1"/>
    <col min="2305" max="2305" width="3" style="1" customWidth="1"/>
    <col min="2306" max="2306" width="40.44140625" style="1" customWidth="1"/>
    <col min="2307" max="2308" width="9.109375" style="1"/>
    <col min="2309" max="2309" width="4.44140625" style="1" customWidth="1"/>
    <col min="2310" max="2311" width="9.88671875" style="1" customWidth="1"/>
    <col min="2312" max="2313" width="9.109375" style="1"/>
    <col min="2314" max="2314" width="11.109375" style="1" customWidth="1"/>
    <col min="2315" max="2315" width="0.44140625" style="1" customWidth="1"/>
    <col min="2316" max="2316" width="9.109375" style="1"/>
    <col min="2317" max="2317" width="7.88671875" style="1" customWidth="1"/>
    <col min="2318" max="2560" width="9.109375" style="1"/>
    <col min="2561" max="2561" width="3" style="1" customWidth="1"/>
    <col min="2562" max="2562" width="40.44140625" style="1" customWidth="1"/>
    <col min="2563" max="2564" width="9.109375" style="1"/>
    <col min="2565" max="2565" width="4.44140625" style="1" customWidth="1"/>
    <col min="2566" max="2567" width="9.88671875" style="1" customWidth="1"/>
    <col min="2568" max="2569" width="9.109375" style="1"/>
    <col min="2570" max="2570" width="11.109375" style="1" customWidth="1"/>
    <col min="2571" max="2571" width="0.44140625" style="1" customWidth="1"/>
    <col min="2572" max="2572" width="9.109375" style="1"/>
    <col min="2573" max="2573" width="7.88671875" style="1" customWidth="1"/>
    <col min="2574" max="2816" width="9.109375" style="1"/>
    <col min="2817" max="2817" width="3" style="1" customWidth="1"/>
    <col min="2818" max="2818" width="40.44140625" style="1" customWidth="1"/>
    <col min="2819" max="2820" width="9.109375" style="1"/>
    <col min="2821" max="2821" width="4.44140625" style="1" customWidth="1"/>
    <col min="2822" max="2823" width="9.88671875" style="1" customWidth="1"/>
    <col min="2824" max="2825" width="9.109375" style="1"/>
    <col min="2826" max="2826" width="11.109375" style="1" customWidth="1"/>
    <col min="2827" max="2827" width="0.44140625" style="1" customWidth="1"/>
    <col min="2828" max="2828" width="9.109375" style="1"/>
    <col min="2829" max="2829" width="7.88671875" style="1" customWidth="1"/>
    <col min="2830" max="3072" width="9.109375" style="1"/>
    <col min="3073" max="3073" width="3" style="1" customWidth="1"/>
    <col min="3074" max="3074" width="40.44140625" style="1" customWidth="1"/>
    <col min="3075" max="3076" width="9.109375" style="1"/>
    <col min="3077" max="3077" width="4.44140625" style="1" customWidth="1"/>
    <col min="3078" max="3079" width="9.88671875" style="1" customWidth="1"/>
    <col min="3080" max="3081" width="9.109375" style="1"/>
    <col min="3082" max="3082" width="11.109375" style="1" customWidth="1"/>
    <col min="3083" max="3083" width="0.44140625" style="1" customWidth="1"/>
    <col min="3084" max="3084" width="9.109375" style="1"/>
    <col min="3085" max="3085" width="7.88671875" style="1" customWidth="1"/>
    <col min="3086" max="3328" width="9.109375" style="1"/>
    <col min="3329" max="3329" width="3" style="1" customWidth="1"/>
    <col min="3330" max="3330" width="40.44140625" style="1" customWidth="1"/>
    <col min="3331" max="3332" width="9.109375" style="1"/>
    <col min="3333" max="3333" width="4.44140625" style="1" customWidth="1"/>
    <col min="3334" max="3335" width="9.88671875" style="1" customWidth="1"/>
    <col min="3336" max="3337" width="9.109375" style="1"/>
    <col min="3338" max="3338" width="11.109375" style="1" customWidth="1"/>
    <col min="3339" max="3339" width="0.44140625" style="1" customWidth="1"/>
    <col min="3340" max="3340" width="9.109375" style="1"/>
    <col min="3341" max="3341" width="7.88671875" style="1" customWidth="1"/>
    <col min="3342" max="3584" width="9.109375" style="1"/>
    <col min="3585" max="3585" width="3" style="1" customWidth="1"/>
    <col min="3586" max="3586" width="40.44140625" style="1" customWidth="1"/>
    <col min="3587" max="3588" width="9.109375" style="1"/>
    <col min="3589" max="3589" width="4.44140625" style="1" customWidth="1"/>
    <col min="3590" max="3591" width="9.88671875" style="1" customWidth="1"/>
    <col min="3592" max="3593" width="9.109375" style="1"/>
    <col min="3594" max="3594" width="11.109375" style="1" customWidth="1"/>
    <col min="3595" max="3595" width="0.44140625" style="1" customWidth="1"/>
    <col min="3596" max="3596" width="9.109375" style="1"/>
    <col min="3597" max="3597" width="7.88671875" style="1" customWidth="1"/>
    <col min="3598" max="3840" width="9.109375" style="1"/>
    <col min="3841" max="3841" width="3" style="1" customWidth="1"/>
    <col min="3842" max="3842" width="40.44140625" style="1" customWidth="1"/>
    <col min="3843" max="3844" width="9.109375" style="1"/>
    <col min="3845" max="3845" width="4.44140625" style="1" customWidth="1"/>
    <col min="3846" max="3847" width="9.88671875" style="1" customWidth="1"/>
    <col min="3848" max="3849" width="9.109375" style="1"/>
    <col min="3850" max="3850" width="11.109375" style="1" customWidth="1"/>
    <col min="3851" max="3851" width="0.44140625" style="1" customWidth="1"/>
    <col min="3852" max="3852" width="9.109375" style="1"/>
    <col min="3853" max="3853" width="7.88671875" style="1" customWidth="1"/>
    <col min="3854" max="4096" width="9.109375" style="1"/>
    <col min="4097" max="4097" width="3" style="1" customWidth="1"/>
    <col min="4098" max="4098" width="40.44140625" style="1" customWidth="1"/>
    <col min="4099" max="4100" width="9.109375" style="1"/>
    <col min="4101" max="4101" width="4.44140625" style="1" customWidth="1"/>
    <col min="4102" max="4103" width="9.88671875" style="1" customWidth="1"/>
    <col min="4104" max="4105" width="9.109375" style="1"/>
    <col min="4106" max="4106" width="11.109375" style="1" customWidth="1"/>
    <col min="4107" max="4107" width="0.44140625" style="1" customWidth="1"/>
    <col min="4108" max="4108" width="9.109375" style="1"/>
    <col min="4109" max="4109" width="7.88671875" style="1" customWidth="1"/>
    <col min="4110" max="4352" width="9.109375" style="1"/>
    <col min="4353" max="4353" width="3" style="1" customWidth="1"/>
    <col min="4354" max="4354" width="40.44140625" style="1" customWidth="1"/>
    <col min="4355" max="4356" width="9.109375" style="1"/>
    <col min="4357" max="4357" width="4.44140625" style="1" customWidth="1"/>
    <col min="4358" max="4359" width="9.88671875" style="1" customWidth="1"/>
    <col min="4360" max="4361" width="9.109375" style="1"/>
    <col min="4362" max="4362" width="11.109375" style="1" customWidth="1"/>
    <col min="4363" max="4363" width="0.44140625" style="1" customWidth="1"/>
    <col min="4364" max="4364" width="9.109375" style="1"/>
    <col min="4365" max="4365" width="7.88671875" style="1" customWidth="1"/>
    <col min="4366" max="4608" width="9.109375" style="1"/>
    <col min="4609" max="4609" width="3" style="1" customWidth="1"/>
    <col min="4610" max="4610" width="40.44140625" style="1" customWidth="1"/>
    <col min="4611" max="4612" width="9.109375" style="1"/>
    <col min="4613" max="4613" width="4.44140625" style="1" customWidth="1"/>
    <col min="4614" max="4615" width="9.88671875" style="1" customWidth="1"/>
    <col min="4616" max="4617" width="9.109375" style="1"/>
    <col min="4618" max="4618" width="11.109375" style="1" customWidth="1"/>
    <col min="4619" max="4619" width="0.44140625" style="1" customWidth="1"/>
    <col min="4620" max="4620" width="9.109375" style="1"/>
    <col min="4621" max="4621" width="7.88671875" style="1" customWidth="1"/>
    <col min="4622" max="4864" width="9.109375" style="1"/>
    <col min="4865" max="4865" width="3" style="1" customWidth="1"/>
    <col min="4866" max="4866" width="40.44140625" style="1" customWidth="1"/>
    <col min="4867" max="4868" width="9.109375" style="1"/>
    <col min="4869" max="4869" width="4.44140625" style="1" customWidth="1"/>
    <col min="4870" max="4871" width="9.88671875" style="1" customWidth="1"/>
    <col min="4872" max="4873" width="9.109375" style="1"/>
    <col min="4874" max="4874" width="11.109375" style="1" customWidth="1"/>
    <col min="4875" max="4875" width="0.44140625" style="1" customWidth="1"/>
    <col min="4876" max="4876" width="9.109375" style="1"/>
    <col min="4877" max="4877" width="7.88671875" style="1" customWidth="1"/>
    <col min="4878" max="5120" width="9.109375" style="1"/>
    <col min="5121" max="5121" width="3" style="1" customWidth="1"/>
    <col min="5122" max="5122" width="40.44140625" style="1" customWidth="1"/>
    <col min="5123" max="5124" width="9.109375" style="1"/>
    <col min="5125" max="5125" width="4.44140625" style="1" customWidth="1"/>
    <col min="5126" max="5127" width="9.88671875" style="1" customWidth="1"/>
    <col min="5128" max="5129" width="9.109375" style="1"/>
    <col min="5130" max="5130" width="11.109375" style="1" customWidth="1"/>
    <col min="5131" max="5131" width="0.44140625" style="1" customWidth="1"/>
    <col min="5132" max="5132" width="9.109375" style="1"/>
    <col min="5133" max="5133" width="7.88671875" style="1" customWidth="1"/>
    <col min="5134" max="5376" width="9.109375" style="1"/>
    <col min="5377" max="5377" width="3" style="1" customWidth="1"/>
    <col min="5378" max="5378" width="40.44140625" style="1" customWidth="1"/>
    <col min="5379" max="5380" width="9.109375" style="1"/>
    <col min="5381" max="5381" width="4.44140625" style="1" customWidth="1"/>
    <col min="5382" max="5383" width="9.88671875" style="1" customWidth="1"/>
    <col min="5384" max="5385" width="9.109375" style="1"/>
    <col min="5386" max="5386" width="11.109375" style="1" customWidth="1"/>
    <col min="5387" max="5387" width="0.44140625" style="1" customWidth="1"/>
    <col min="5388" max="5388" width="9.109375" style="1"/>
    <col min="5389" max="5389" width="7.88671875" style="1" customWidth="1"/>
    <col min="5390" max="5632" width="9.109375" style="1"/>
    <col min="5633" max="5633" width="3" style="1" customWidth="1"/>
    <col min="5634" max="5634" width="40.44140625" style="1" customWidth="1"/>
    <col min="5635" max="5636" width="9.109375" style="1"/>
    <col min="5637" max="5637" width="4.44140625" style="1" customWidth="1"/>
    <col min="5638" max="5639" width="9.88671875" style="1" customWidth="1"/>
    <col min="5640" max="5641" width="9.109375" style="1"/>
    <col min="5642" max="5642" width="11.109375" style="1" customWidth="1"/>
    <col min="5643" max="5643" width="0.44140625" style="1" customWidth="1"/>
    <col min="5644" max="5644" width="9.109375" style="1"/>
    <col min="5645" max="5645" width="7.88671875" style="1" customWidth="1"/>
    <col min="5646" max="5888" width="9.109375" style="1"/>
    <col min="5889" max="5889" width="3" style="1" customWidth="1"/>
    <col min="5890" max="5890" width="40.44140625" style="1" customWidth="1"/>
    <col min="5891" max="5892" width="9.109375" style="1"/>
    <col min="5893" max="5893" width="4.44140625" style="1" customWidth="1"/>
    <col min="5894" max="5895" width="9.88671875" style="1" customWidth="1"/>
    <col min="5896" max="5897" width="9.109375" style="1"/>
    <col min="5898" max="5898" width="11.109375" style="1" customWidth="1"/>
    <col min="5899" max="5899" width="0.44140625" style="1" customWidth="1"/>
    <col min="5900" max="5900" width="9.109375" style="1"/>
    <col min="5901" max="5901" width="7.88671875" style="1" customWidth="1"/>
    <col min="5902" max="6144" width="9.109375" style="1"/>
    <col min="6145" max="6145" width="3" style="1" customWidth="1"/>
    <col min="6146" max="6146" width="40.44140625" style="1" customWidth="1"/>
    <col min="6147" max="6148" width="9.109375" style="1"/>
    <col min="6149" max="6149" width="4.44140625" style="1" customWidth="1"/>
    <col min="6150" max="6151" width="9.88671875" style="1" customWidth="1"/>
    <col min="6152" max="6153" width="9.109375" style="1"/>
    <col min="6154" max="6154" width="11.109375" style="1" customWidth="1"/>
    <col min="6155" max="6155" width="0.44140625" style="1" customWidth="1"/>
    <col min="6156" max="6156" width="9.109375" style="1"/>
    <col min="6157" max="6157" width="7.88671875" style="1" customWidth="1"/>
    <col min="6158" max="6400" width="9.109375" style="1"/>
    <col min="6401" max="6401" width="3" style="1" customWidth="1"/>
    <col min="6402" max="6402" width="40.44140625" style="1" customWidth="1"/>
    <col min="6403" max="6404" width="9.109375" style="1"/>
    <col min="6405" max="6405" width="4.44140625" style="1" customWidth="1"/>
    <col min="6406" max="6407" width="9.88671875" style="1" customWidth="1"/>
    <col min="6408" max="6409" width="9.109375" style="1"/>
    <col min="6410" max="6410" width="11.109375" style="1" customWidth="1"/>
    <col min="6411" max="6411" width="0.44140625" style="1" customWidth="1"/>
    <col min="6412" max="6412" width="9.109375" style="1"/>
    <col min="6413" max="6413" width="7.88671875" style="1" customWidth="1"/>
    <col min="6414" max="6656" width="9.109375" style="1"/>
    <col min="6657" max="6657" width="3" style="1" customWidth="1"/>
    <col min="6658" max="6658" width="40.44140625" style="1" customWidth="1"/>
    <col min="6659" max="6660" width="9.109375" style="1"/>
    <col min="6661" max="6661" width="4.44140625" style="1" customWidth="1"/>
    <col min="6662" max="6663" width="9.88671875" style="1" customWidth="1"/>
    <col min="6664" max="6665" width="9.109375" style="1"/>
    <col min="6666" max="6666" width="11.109375" style="1" customWidth="1"/>
    <col min="6667" max="6667" width="0.44140625" style="1" customWidth="1"/>
    <col min="6668" max="6668" width="9.109375" style="1"/>
    <col min="6669" max="6669" width="7.88671875" style="1" customWidth="1"/>
    <col min="6670" max="6912" width="9.109375" style="1"/>
    <col min="6913" max="6913" width="3" style="1" customWidth="1"/>
    <col min="6914" max="6914" width="40.44140625" style="1" customWidth="1"/>
    <col min="6915" max="6916" width="9.109375" style="1"/>
    <col min="6917" max="6917" width="4.44140625" style="1" customWidth="1"/>
    <col min="6918" max="6919" width="9.88671875" style="1" customWidth="1"/>
    <col min="6920" max="6921" width="9.109375" style="1"/>
    <col min="6922" max="6922" width="11.109375" style="1" customWidth="1"/>
    <col min="6923" max="6923" width="0.44140625" style="1" customWidth="1"/>
    <col min="6924" max="6924" width="9.109375" style="1"/>
    <col min="6925" max="6925" width="7.88671875" style="1" customWidth="1"/>
    <col min="6926" max="7168" width="9.109375" style="1"/>
    <col min="7169" max="7169" width="3" style="1" customWidth="1"/>
    <col min="7170" max="7170" width="40.44140625" style="1" customWidth="1"/>
    <col min="7171" max="7172" width="9.109375" style="1"/>
    <col min="7173" max="7173" width="4.44140625" style="1" customWidth="1"/>
    <col min="7174" max="7175" width="9.88671875" style="1" customWidth="1"/>
    <col min="7176" max="7177" width="9.109375" style="1"/>
    <col min="7178" max="7178" width="11.109375" style="1" customWidth="1"/>
    <col min="7179" max="7179" width="0.44140625" style="1" customWidth="1"/>
    <col min="7180" max="7180" width="9.109375" style="1"/>
    <col min="7181" max="7181" width="7.88671875" style="1" customWidth="1"/>
    <col min="7182" max="7424" width="9.109375" style="1"/>
    <col min="7425" max="7425" width="3" style="1" customWidth="1"/>
    <col min="7426" max="7426" width="40.44140625" style="1" customWidth="1"/>
    <col min="7427" max="7428" width="9.109375" style="1"/>
    <col min="7429" max="7429" width="4.44140625" style="1" customWidth="1"/>
    <col min="7430" max="7431" width="9.88671875" style="1" customWidth="1"/>
    <col min="7432" max="7433" width="9.109375" style="1"/>
    <col min="7434" max="7434" width="11.109375" style="1" customWidth="1"/>
    <col min="7435" max="7435" width="0.44140625" style="1" customWidth="1"/>
    <col min="7436" max="7436" width="9.109375" style="1"/>
    <col min="7437" max="7437" width="7.88671875" style="1" customWidth="1"/>
    <col min="7438" max="7680" width="9.109375" style="1"/>
    <col min="7681" max="7681" width="3" style="1" customWidth="1"/>
    <col min="7682" max="7682" width="40.44140625" style="1" customWidth="1"/>
    <col min="7683" max="7684" width="9.109375" style="1"/>
    <col min="7685" max="7685" width="4.44140625" style="1" customWidth="1"/>
    <col min="7686" max="7687" width="9.88671875" style="1" customWidth="1"/>
    <col min="7688" max="7689" width="9.109375" style="1"/>
    <col min="7690" max="7690" width="11.109375" style="1" customWidth="1"/>
    <col min="7691" max="7691" width="0.44140625" style="1" customWidth="1"/>
    <col min="7692" max="7692" width="9.109375" style="1"/>
    <col min="7693" max="7693" width="7.88671875" style="1" customWidth="1"/>
    <col min="7694" max="7936" width="9.109375" style="1"/>
    <col min="7937" max="7937" width="3" style="1" customWidth="1"/>
    <col min="7938" max="7938" width="40.44140625" style="1" customWidth="1"/>
    <col min="7939" max="7940" width="9.109375" style="1"/>
    <col min="7941" max="7941" width="4.44140625" style="1" customWidth="1"/>
    <col min="7942" max="7943" width="9.88671875" style="1" customWidth="1"/>
    <col min="7944" max="7945" width="9.109375" style="1"/>
    <col min="7946" max="7946" width="11.109375" style="1" customWidth="1"/>
    <col min="7947" max="7947" width="0.44140625" style="1" customWidth="1"/>
    <col min="7948" max="7948" width="9.109375" style="1"/>
    <col min="7949" max="7949" width="7.88671875" style="1" customWidth="1"/>
    <col min="7950" max="8192" width="9.109375" style="1"/>
    <col min="8193" max="8193" width="3" style="1" customWidth="1"/>
    <col min="8194" max="8194" width="40.44140625" style="1" customWidth="1"/>
    <col min="8195" max="8196" width="9.109375" style="1"/>
    <col min="8197" max="8197" width="4.44140625" style="1" customWidth="1"/>
    <col min="8198" max="8199" width="9.88671875" style="1" customWidth="1"/>
    <col min="8200" max="8201" width="9.109375" style="1"/>
    <col min="8202" max="8202" width="11.109375" style="1" customWidth="1"/>
    <col min="8203" max="8203" width="0.44140625" style="1" customWidth="1"/>
    <col min="8204" max="8204" width="9.109375" style="1"/>
    <col min="8205" max="8205" width="7.88671875" style="1" customWidth="1"/>
    <col min="8206" max="8448" width="9.109375" style="1"/>
    <col min="8449" max="8449" width="3" style="1" customWidth="1"/>
    <col min="8450" max="8450" width="40.44140625" style="1" customWidth="1"/>
    <col min="8451" max="8452" width="9.109375" style="1"/>
    <col min="8453" max="8453" width="4.44140625" style="1" customWidth="1"/>
    <col min="8454" max="8455" width="9.88671875" style="1" customWidth="1"/>
    <col min="8456" max="8457" width="9.109375" style="1"/>
    <col min="8458" max="8458" width="11.109375" style="1" customWidth="1"/>
    <col min="8459" max="8459" width="0.44140625" style="1" customWidth="1"/>
    <col min="8460" max="8460" width="9.109375" style="1"/>
    <col min="8461" max="8461" width="7.88671875" style="1" customWidth="1"/>
    <col min="8462" max="8704" width="9.109375" style="1"/>
    <col min="8705" max="8705" width="3" style="1" customWidth="1"/>
    <col min="8706" max="8706" width="40.44140625" style="1" customWidth="1"/>
    <col min="8707" max="8708" width="9.109375" style="1"/>
    <col min="8709" max="8709" width="4.44140625" style="1" customWidth="1"/>
    <col min="8710" max="8711" width="9.88671875" style="1" customWidth="1"/>
    <col min="8712" max="8713" width="9.109375" style="1"/>
    <col min="8714" max="8714" width="11.109375" style="1" customWidth="1"/>
    <col min="8715" max="8715" width="0.44140625" style="1" customWidth="1"/>
    <col min="8716" max="8716" width="9.109375" style="1"/>
    <col min="8717" max="8717" width="7.88671875" style="1" customWidth="1"/>
    <col min="8718" max="8960" width="9.109375" style="1"/>
    <col min="8961" max="8961" width="3" style="1" customWidth="1"/>
    <col min="8962" max="8962" width="40.44140625" style="1" customWidth="1"/>
    <col min="8963" max="8964" width="9.109375" style="1"/>
    <col min="8965" max="8965" width="4.44140625" style="1" customWidth="1"/>
    <col min="8966" max="8967" width="9.88671875" style="1" customWidth="1"/>
    <col min="8968" max="8969" width="9.109375" style="1"/>
    <col min="8970" max="8970" width="11.109375" style="1" customWidth="1"/>
    <col min="8971" max="8971" width="0.44140625" style="1" customWidth="1"/>
    <col min="8972" max="8972" width="9.109375" style="1"/>
    <col min="8973" max="8973" width="7.88671875" style="1" customWidth="1"/>
    <col min="8974" max="9216" width="9.109375" style="1"/>
    <col min="9217" max="9217" width="3" style="1" customWidth="1"/>
    <col min="9218" max="9218" width="40.44140625" style="1" customWidth="1"/>
    <col min="9219" max="9220" width="9.109375" style="1"/>
    <col min="9221" max="9221" width="4.44140625" style="1" customWidth="1"/>
    <col min="9222" max="9223" width="9.88671875" style="1" customWidth="1"/>
    <col min="9224" max="9225" width="9.109375" style="1"/>
    <col min="9226" max="9226" width="11.109375" style="1" customWidth="1"/>
    <col min="9227" max="9227" width="0.44140625" style="1" customWidth="1"/>
    <col min="9228" max="9228" width="9.109375" style="1"/>
    <col min="9229" max="9229" width="7.88671875" style="1" customWidth="1"/>
    <col min="9230" max="9472" width="9.109375" style="1"/>
    <col min="9473" max="9473" width="3" style="1" customWidth="1"/>
    <col min="9474" max="9474" width="40.44140625" style="1" customWidth="1"/>
    <col min="9475" max="9476" width="9.109375" style="1"/>
    <col min="9477" max="9477" width="4.44140625" style="1" customWidth="1"/>
    <col min="9478" max="9479" width="9.88671875" style="1" customWidth="1"/>
    <col min="9480" max="9481" width="9.109375" style="1"/>
    <col min="9482" max="9482" width="11.109375" style="1" customWidth="1"/>
    <col min="9483" max="9483" width="0.44140625" style="1" customWidth="1"/>
    <col min="9484" max="9484" width="9.109375" style="1"/>
    <col min="9485" max="9485" width="7.88671875" style="1" customWidth="1"/>
    <col min="9486" max="9728" width="9.109375" style="1"/>
    <col min="9729" max="9729" width="3" style="1" customWidth="1"/>
    <col min="9730" max="9730" width="40.44140625" style="1" customWidth="1"/>
    <col min="9731" max="9732" width="9.109375" style="1"/>
    <col min="9733" max="9733" width="4.44140625" style="1" customWidth="1"/>
    <col min="9734" max="9735" width="9.88671875" style="1" customWidth="1"/>
    <col min="9736" max="9737" width="9.109375" style="1"/>
    <col min="9738" max="9738" width="11.109375" style="1" customWidth="1"/>
    <col min="9739" max="9739" width="0.44140625" style="1" customWidth="1"/>
    <col min="9740" max="9740" width="9.109375" style="1"/>
    <col min="9741" max="9741" width="7.88671875" style="1" customWidth="1"/>
    <col min="9742" max="9984" width="9.109375" style="1"/>
    <col min="9985" max="9985" width="3" style="1" customWidth="1"/>
    <col min="9986" max="9986" width="40.44140625" style="1" customWidth="1"/>
    <col min="9987" max="9988" width="9.109375" style="1"/>
    <col min="9989" max="9989" width="4.44140625" style="1" customWidth="1"/>
    <col min="9990" max="9991" width="9.88671875" style="1" customWidth="1"/>
    <col min="9992" max="9993" width="9.109375" style="1"/>
    <col min="9994" max="9994" width="11.109375" style="1" customWidth="1"/>
    <col min="9995" max="9995" width="0.44140625" style="1" customWidth="1"/>
    <col min="9996" max="9996" width="9.109375" style="1"/>
    <col min="9997" max="9997" width="7.88671875" style="1" customWidth="1"/>
    <col min="9998" max="10240" width="9.109375" style="1"/>
    <col min="10241" max="10241" width="3" style="1" customWidth="1"/>
    <col min="10242" max="10242" width="40.44140625" style="1" customWidth="1"/>
    <col min="10243" max="10244" width="9.109375" style="1"/>
    <col min="10245" max="10245" width="4.44140625" style="1" customWidth="1"/>
    <col min="10246" max="10247" width="9.88671875" style="1" customWidth="1"/>
    <col min="10248" max="10249" width="9.109375" style="1"/>
    <col min="10250" max="10250" width="11.109375" style="1" customWidth="1"/>
    <col min="10251" max="10251" width="0.44140625" style="1" customWidth="1"/>
    <col min="10252" max="10252" width="9.109375" style="1"/>
    <col min="10253" max="10253" width="7.88671875" style="1" customWidth="1"/>
    <col min="10254" max="10496" width="9.109375" style="1"/>
    <col min="10497" max="10497" width="3" style="1" customWidth="1"/>
    <col min="10498" max="10498" width="40.44140625" style="1" customWidth="1"/>
    <col min="10499" max="10500" width="9.109375" style="1"/>
    <col min="10501" max="10501" width="4.44140625" style="1" customWidth="1"/>
    <col min="10502" max="10503" width="9.88671875" style="1" customWidth="1"/>
    <col min="10504" max="10505" width="9.109375" style="1"/>
    <col min="10506" max="10506" width="11.109375" style="1" customWidth="1"/>
    <col min="10507" max="10507" width="0.44140625" style="1" customWidth="1"/>
    <col min="10508" max="10508" width="9.109375" style="1"/>
    <col min="10509" max="10509" width="7.88671875" style="1" customWidth="1"/>
    <col min="10510" max="10752" width="9.109375" style="1"/>
    <col min="10753" max="10753" width="3" style="1" customWidth="1"/>
    <col min="10754" max="10754" width="40.44140625" style="1" customWidth="1"/>
    <col min="10755" max="10756" width="9.109375" style="1"/>
    <col min="10757" max="10757" width="4.44140625" style="1" customWidth="1"/>
    <col min="10758" max="10759" width="9.88671875" style="1" customWidth="1"/>
    <col min="10760" max="10761" width="9.109375" style="1"/>
    <col min="10762" max="10762" width="11.109375" style="1" customWidth="1"/>
    <col min="10763" max="10763" width="0.44140625" style="1" customWidth="1"/>
    <col min="10764" max="10764" width="9.109375" style="1"/>
    <col min="10765" max="10765" width="7.88671875" style="1" customWidth="1"/>
    <col min="10766" max="11008" width="9.109375" style="1"/>
    <col min="11009" max="11009" width="3" style="1" customWidth="1"/>
    <col min="11010" max="11010" width="40.44140625" style="1" customWidth="1"/>
    <col min="11011" max="11012" width="9.109375" style="1"/>
    <col min="11013" max="11013" width="4.44140625" style="1" customWidth="1"/>
    <col min="11014" max="11015" width="9.88671875" style="1" customWidth="1"/>
    <col min="11016" max="11017" width="9.109375" style="1"/>
    <col min="11018" max="11018" width="11.109375" style="1" customWidth="1"/>
    <col min="11019" max="11019" width="0.44140625" style="1" customWidth="1"/>
    <col min="11020" max="11020" width="9.109375" style="1"/>
    <col min="11021" max="11021" width="7.88671875" style="1" customWidth="1"/>
    <col min="11022" max="11264" width="9.109375" style="1"/>
    <col min="11265" max="11265" width="3" style="1" customWidth="1"/>
    <col min="11266" max="11266" width="40.44140625" style="1" customWidth="1"/>
    <col min="11267" max="11268" width="9.109375" style="1"/>
    <col min="11269" max="11269" width="4.44140625" style="1" customWidth="1"/>
    <col min="11270" max="11271" width="9.88671875" style="1" customWidth="1"/>
    <col min="11272" max="11273" width="9.109375" style="1"/>
    <col min="11274" max="11274" width="11.109375" style="1" customWidth="1"/>
    <col min="11275" max="11275" width="0.44140625" style="1" customWidth="1"/>
    <col min="11276" max="11276" width="9.109375" style="1"/>
    <col min="11277" max="11277" width="7.88671875" style="1" customWidth="1"/>
    <col min="11278" max="11520" width="9.109375" style="1"/>
    <col min="11521" max="11521" width="3" style="1" customWidth="1"/>
    <col min="11522" max="11522" width="40.44140625" style="1" customWidth="1"/>
    <col min="11523" max="11524" width="9.109375" style="1"/>
    <col min="11525" max="11525" width="4.44140625" style="1" customWidth="1"/>
    <col min="11526" max="11527" width="9.88671875" style="1" customWidth="1"/>
    <col min="11528" max="11529" width="9.109375" style="1"/>
    <col min="11530" max="11530" width="11.109375" style="1" customWidth="1"/>
    <col min="11531" max="11531" width="0.44140625" style="1" customWidth="1"/>
    <col min="11532" max="11532" width="9.109375" style="1"/>
    <col min="11533" max="11533" width="7.88671875" style="1" customWidth="1"/>
    <col min="11534" max="11776" width="9.109375" style="1"/>
    <col min="11777" max="11777" width="3" style="1" customWidth="1"/>
    <col min="11778" max="11778" width="40.44140625" style="1" customWidth="1"/>
    <col min="11779" max="11780" width="9.109375" style="1"/>
    <col min="11781" max="11781" width="4.44140625" style="1" customWidth="1"/>
    <col min="11782" max="11783" width="9.88671875" style="1" customWidth="1"/>
    <col min="11784" max="11785" width="9.109375" style="1"/>
    <col min="11786" max="11786" width="11.109375" style="1" customWidth="1"/>
    <col min="11787" max="11787" width="0.44140625" style="1" customWidth="1"/>
    <col min="11788" max="11788" width="9.109375" style="1"/>
    <col min="11789" max="11789" width="7.88671875" style="1" customWidth="1"/>
    <col min="11790" max="12032" width="9.109375" style="1"/>
    <col min="12033" max="12033" width="3" style="1" customWidth="1"/>
    <col min="12034" max="12034" width="40.44140625" style="1" customWidth="1"/>
    <col min="12035" max="12036" width="9.109375" style="1"/>
    <col min="12037" max="12037" width="4.44140625" style="1" customWidth="1"/>
    <col min="12038" max="12039" width="9.88671875" style="1" customWidth="1"/>
    <col min="12040" max="12041" width="9.109375" style="1"/>
    <col min="12042" max="12042" width="11.109375" style="1" customWidth="1"/>
    <col min="12043" max="12043" width="0.44140625" style="1" customWidth="1"/>
    <col min="12044" max="12044" width="9.109375" style="1"/>
    <col min="12045" max="12045" width="7.88671875" style="1" customWidth="1"/>
    <col min="12046" max="12288" width="9.109375" style="1"/>
    <col min="12289" max="12289" width="3" style="1" customWidth="1"/>
    <col min="12290" max="12290" width="40.44140625" style="1" customWidth="1"/>
    <col min="12291" max="12292" width="9.109375" style="1"/>
    <col min="12293" max="12293" width="4.44140625" style="1" customWidth="1"/>
    <col min="12294" max="12295" width="9.88671875" style="1" customWidth="1"/>
    <col min="12296" max="12297" width="9.109375" style="1"/>
    <col min="12298" max="12298" width="11.109375" style="1" customWidth="1"/>
    <col min="12299" max="12299" width="0.44140625" style="1" customWidth="1"/>
    <col min="12300" max="12300" width="9.109375" style="1"/>
    <col min="12301" max="12301" width="7.88671875" style="1" customWidth="1"/>
    <col min="12302" max="12544" width="9.109375" style="1"/>
    <col min="12545" max="12545" width="3" style="1" customWidth="1"/>
    <col min="12546" max="12546" width="40.44140625" style="1" customWidth="1"/>
    <col min="12547" max="12548" width="9.109375" style="1"/>
    <col min="12549" max="12549" width="4.44140625" style="1" customWidth="1"/>
    <col min="12550" max="12551" width="9.88671875" style="1" customWidth="1"/>
    <col min="12552" max="12553" width="9.109375" style="1"/>
    <col min="12554" max="12554" width="11.109375" style="1" customWidth="1"/>
    <col min="12555" max="12555" width="0.44140625" style="1" customWidth="1"/>
    <col min="12556" max="12556" width="9.109375" style="1"/>
    <col min="12557" max="12557" width="7.88671875" style="1" customWidth="1"/>
    <col min="12558" max="12800" width="9.109375" style="1"/>
    <col min="12801" max="12801" width="3" style="1" customWidth="1"/>
    <col min="12802" max="12802" width="40.44140625" style="1" customWidth="1"/>
    <col min="12803" max="12804" width="9.109375" style="1"/>
    <col min="12805" max="12805" width="4.44140625" style="1" customWidth="1"/>
    <col min="12806" max="12807" width="9.88671875" style="1" customWidth="1"/>
    <col min="12808" max="12809" width="9.109375" style="1"/>
    <col min="12810" max="12810" width="11.109375" style="1" customWidth="1"/>
    <col min="12811" max="12811" width="0.44140625" style="1" customWidth="1"/>
    <col min="12812" max="12812" width="9.109375" style="1"/>
    <col min="12813" max="12813" width="7.88671875" style="1" customWidth="1"/>
    <col min="12814" max="13056" width="9.109375" style="1"/>
    <col min="13057" max="13057" width="3" style="1" customWidth="1"/>
    <col min="13058" max="13058" width="40.44140625" style="1" customWidth="1"/>
    <col min="13059" max="13060" width="9.109375" style="1"/>
    <col min="13061" max="13061" width="4.44140625" style="1" customWidth="1"/>
    <col min="13062" max="13063" width="9.88671875" style="1" customWidth="1"/>
    <col min="13064" max="13065" width="9.109375" style="1"/>
    <col min="13066" max="13066" width="11.109375" style="1" customWidth="1"/>
    <col min="13067" max="13067" width="0.44140625" style="1" customWidth="1"/>
    <col min="13068" max="13068" width="9.109375" style="1"/>
    <col min="13069" max="13069" width="7.88671875" style="1" customWidth="1"/>
    <col min="13070" max="13312" width="9.109375" style="1"/>
    <col min="13313" max="13313" width="3" style="1" customWidth="1"/>
    <col min="13314" max="13314" width="40.44140625" style="1" customWidth="1"/>
    <col min="13315" max="13316" width="9.109375" style="1"/>
    <col min="13317" max="13317" width="4.44140625" style="1" customWidth="1"/>
    <col min="13318" max="13319" width="9.88671875" style="1" customWidth="1"/>
    <col min="13320" max="13321" width="9.109375" style="1"/>
    <col min="13322" max="13322" width="11.109375" style="1" customWidth="1"/>
    <col min="13323" max="13323" width="0.44140625" style="1" customWidth="1"/>
    <col min="13324" max="13324" width="9.109375" style="1"/>
    <col min="13325" max="13325" width="7.88671875" style="1" customWidth="1"/>
    <col min="13326" max="13568" width="9.109375" style="1"/>
    <col min="13569" max="13569" width="3" style="1" customWidth="1"/>
    <col min="13570" max="13570" width="40.44140625" style="1" customWidth="1"/>
    <col min="13571" max="13572" width="9.109375" style="1"/>
    <col min="13573" max="13573" width="4.44140625" style="1" customWidth="1"/>
    <col min="13574" max="13575" width="9.88671875" style="1" customWidth="1"/>
    <col min="13576" max="13577" width="9.109375" style="1"/>
    <col min="13578" max="13578" width="11.109375" style="1" customWidth="1"/>
    <col min="13579" max="13579" width="0.44140625" style="1" customWidth="1"/>
    <col min="13580" max="13580" width="9.109375" style="1"/>
    <col min="13581" max="13581" width="7.88671875" style="1" customWidth="1"/>
    <col min="13582" max="13824" width="9.109375" style="1"/>
    <col min="13825" max="13825" width="3" style="1" customWidth="1"/>
    <col min="13826" max="13826" width="40.44140625" style="1" customWidth="1"/>
    <col min="13827" max="13828" width="9.109375" style="1"/>
    <col min="13829" max="13829" width="4.44140625" style="1" customWidth="1"/>
    <col min="13830" max="13831" width="9.88671875" style="1" customWidth="1"/>
    <col min="13832" max="13833" width="9.109375" style="1"/>
    <col min="13834" max="13834" width="11.109375" style="1" customWidth="1"/>
    <col min="13835" max="13835" width="0.44140625" style="1" customWidth="1"/>
    <col min="13836" max="13836" width="9.109375" style="1"/>
    <col min="13837" max="13837" width="7.88671875" style="1" customWidth="1"/>
    <col min="13838" max="14080" width="9.109375" style="1"/>
    <col min="14081" max="14081" width="3" style="1" customWidth="1"/>
    <col min="14082" max="14082" width="40.44140625" style="1" customWidth="1"/>
    <col min="14083" max="14084" width="9.109375" style="1"/>
    <col min="14085" max="14085" width="4.44140625" style="1" customWidth="1"/>
    <col min="14086" max="14087" width="9.88671875" style="1" customWidth="1"/>
    <col min="14088" max="14089" width="9.109375" style="1"/>
    <col min="14090" max="14090" width="11.109375" style="1" customWidth="1"/>
    <col min="14091" max="14091" width="0.44140625" style="1" customWidth="1"/>
    <col min="14092" max="14092" width="9.109375" style="1"/>
    <col min="14093" max="14093" width="7.88671875" style="1" customWidth="1"/>
    <col min="14094" max="14336" width="9.109375" style="1"/>
    <col min="14337" max="14337" width="3" style="1" customWidth="1"/>
    <col min="14338" max="14338" width="40.44140625" style="1" customWidth="1"/>
    <col min="14339" max="14340" width="9.109375" style="1"/>
    <col min="14341" max="14341" width="4.44140625" style="1" customWidth="1"/>
    <col min="14342" max="14343" width="9.88671875" style="1" customWidth="1"/>
    <col min="14344" max="14345" width="9.109375" style="1"/>
    <col min="14346" max="14346" width="11.109375" style="1" customWidth="1"/>
    <col min="14347" max="14347" width="0.44140625" style="1" customWidth="1"/>
    <col min="14348" max="14348" width="9.109375" style="1"/>
    <col min="14349" max="14349" width="7.88671875" style="1" customWidth="1"/>
    <col min="14350" max="14592" width="9.109375" style="1"/>
    <col min="14593" max="14593" width="3" style="1" customWidth="1"/>
    <col min="14594" max="14594" width="40.44140625" style="1" customWidth="1"/>
    <col min="14595" max="14596" width="9.109375" style="1"/>
    <col min="14597" max="14597" width="4.44140625" style="1" customWidth="1"/>
    <col min="14598" max="14599" width="9.88671875" style="1" customWidth="1"/>
    <col min="14600" max="14601" width="9.109375" style="1"/>
    <col min="14602" max="14602" width="11.109375" style="1" customWidth="1"/>
    <col min="14603" max="14603" width="0.44140625" style="1" customWidth="1"/>
    <col min="14604" max="14604" width="9.109375" style="1"/>
    <col min="14605" max="14605" width="7.88671875" style="1" customWidth="1"/>
    <col min="14606" max="14848" width="9.109375" style="1"/>
    <col min="14849" max="14849" width="3" style="1" customWidth="1"/>
    <col min="14850" max="14850" width="40.44140625" style="1" customWidth="1"/>
    <col min="14851" max="14852" width="9.109375" style="1"/>
    <col min="14853" max="14853" width="4.44140625" style="1" customWidth="1"/>
    <col min="14854" max="14855" width="9.88671875" style="1" customWidth="1"/>
    <col min="14856" max="14857" width="9.109375" style="1"/>
    <col min="14858" max="14858" width="11.109375" style="1" customWidth="1"/>
    <col min="14859" max="14859" width="0.44140625" style="1" customWidth="1"/>
    <col min="14860" max="14860" width="9.109375" style="1"/>
    <col min="14861" max="14861" width="7.88671875" style="1" customWidth="1"/>
    <col min="14862" max="15104" width="9.109375" style="1"/>
    <col min="15105" max="15105" width="3" style="1" customWidth="1"/>
    <col min="15106" max="15106" width="40.44140625" style="1" customWidth="1"/>
    <col min="15107" max="15108" width="9.109375" style="1"/>
    <col min="15109" max="15109" width="4.44140625" style="1" customWidth="1"/>
    <col min="15110" max="15111" width="9.88671875" style="1" customWidth="1"/>
    <col min="15112" max="15113" width="9.109375" style="1"/>
    <col min="15114" max="15114" width="11.109375" style="1" customWidth="1"/>
    <col min="15115" max="15115" width="0.44140625" style="1" customWidth="1"/>
    <col min="15116" max="15116" width="9.109375" style="1"/>
    <col min="15117" max="15117" width="7.88671875" style="1" customWidth="1"/>
    <col min="15118" max="15360" width="9.109375" style="1"/>
    <col min="15361" max="15361" width="3" style="1" customWidth="1"/>
    <col min="15362" max="15362" width="40.44140625" style="1" customWidth="1"/>
    <col min="15363" max="15364" width="9.109375" style="1"/>
    <col min="15365" max="15365" width="4.44140625" style="1" customWidth="1"/>
    <col min="15366" max="15367" width="9.88671875" style="1" customWidth="1"/>
    <col min="15368" max="15369" width="9.109375" style="1"/>
    <col min="15370" max="15370" width="11.109375" style="1" customWidth="1"/>
    <col min="15371" max="15371" width="0.44140625" style="1" customWidth="1"/>
    <col min="15372" max="15372" width="9.109375" style="1"/>
    <col min="15373" max="15373" width="7.88671875" style="1" customWidth="1"/>
    <col min="15374" max="15616" width="9.109375" style="1"/>
    <col min="15617" max="15617" width="3" style="1" customWidth="1"/>
    <col min="15618" max="15618" width="40.44140625" style="1" customWidth="1"/>
    <col min="15619" max="15620" width="9.109375" style="1"/>
    <col min="15621" max="15621" width="4.44140625" style="1" customWidth="1"/>
    <col min="15622" max="15623" width="9.88671875" style="1" customWidth="1"/>
    <col min="15624" max="15625" width="9.109375" style="1"/>
    <col min="15626" max="15626" width="11.109375" style="1" customWidth="1"/>
    <col min="15627" max="15627" width="0.44140625" style="1" customWidth="1"/>
    <col min="15628" max="15628" width="9.109375" style="1"/>
    <col min="15629" max="15629" width="7.88671875" style="1" customWidth="1"/>
    <col min="15630" max="15872" width="9.109375" style="1"/>
    <col min="15873" max="15873" width="3" style="1" customWidth="1"/>
    <col min="15874" max="15874" width="40.44140625" style="1" customWidth="1"/>
    <col min="15875" max="15876" width="9.109375" style="1"/>
    <col min="15877" max="15877" width="4.44140625" style="1" customWidth="1"/>
    <col min="15878" max="15879" width="9.88671875" style="1" customWidth="1"/>
    <col min="15880" max="15881" width="9.109375" style="1"/>
    <col min="15882" max="15882" width="11.109375" style="1" customWidth="1"/>
    <col min="15883" max="15883" width="0.44140625" style="1" customWidth="1"/>
    <col min="15884" max="15884" width="9.109375" style="1"/>
    <col min="15885" max="15885" width="7.88671875" style="1" customWidth="1"/>
    <col min="15886" max="16128" width="9.109375" style="1"/>
    <col min="16129" max="16129" width="3" style="1" customWidth="1"/>
    <col min="16130" max="16130" width="40.44140625" style="1" customWidth="1"/>
    <col min="16131" max="16132" width="9.109375" style="1"/>
    <col min="16133" max="16133" width="4.44140625" style="1" customWidth="1"/>
    <col min="16134" max="16135" width="9.88671875" style="1" customWidth="1"/>
    <col min="16136" max="16137" width="9.109375" style="1"/>
    <col min="16138" max="16138" width="11.109375" style="1" customWidth="1"/>
    <col min="16139" max="16139" width="0.44140625" style="1" customWidth="1"/>
    <col min="16140" max="16140" width="9.109375" style="1"/>
    <col min="16141" max="16141" width="7.88671875" style="1" customWidth="1"/>
    <col min="16142" max="16384" width="9.109375" style="1"/>
  </cols>
  <sheetData>
    <row r="1" spans="1:13" ht="13.8" customHeight="1" x14ac:dyDescent="0.25">
      <c r="H1" s="25" t="s">
        <v>350</v>
      </c>
      <c r="I1" s="25"/>
      <c r="J1" s="25"/>
      <c r="K1" s="25"/>
      <c r="L1" s="25"/>
      <c r="M1" s="25"/>
    </row>
    <row r="2" spans="1:13" x14ac:dyDescent="0.25">
      <c r="H2" s="25"/>
      <c r="I2" s="25"/>
      <c r="J2" s="25"/>
      <c r="K2" s="25"/>
      <c r="L2" s="25"/>
      <c r="M2" s="25"/>
    </row>
    <row r="5" spans="1:13" x14ac:dyDescent="0.25">
      <c r="A5" s="5" t="s">
        <v>289</v>
      </c>
      <c r="B5" s="5"/>
      <c r="C5" s="5"/>
      <c r="D5" s="5"/>
      <c r="E5" s="5"/>
      <c r="F5" s="5"/>
      <c r="G5" s="5"/>
      <c r="H5" s="5"/>
      <c r="I5" s="5"/>
      <c r="J5" s="5"/>
      <c r="K5" s="5"/>
      <c r="L5" s="5"/>
      <c r="M5" s="5"/>
    </row>
    <row r="6" spans="1:13" x14ac:dyDescent="0.25">
      <c r="A6" s="5" t="s">
        <v>351</v>
      </c>
      <c r="B6" s="5"/>
      <c r="C6" s="5"/>
      <c r="D6" s="5"/>
      <c r="E6" s="5"/>
      <c r="F6" s="5"/>
      <c r="G6" s="5"/>
      <c r="H6" s="5"/>
      <c r="I6" s="5"/>
      <c r="J6" s="5"/>
      <c r="K6" s="5"/>
      <c r="L6" s="5"/>
      <c r="M6" s="5"/>
    </row>
    <row r="7" spans="1:13" x14ac:dyDescent="0.25">
      <c r="A7" s="6"/>
      <c r="B7" s="5" t="str">
        <f>CONCATENATE("на ",[1]ЗАПОЛНИТЬ!$B$18," ",[1]ЗАПОЛНИТЬ!$C$18)</f>
        <v>на 1 квітня 2016 р.</v>
      </c>
      <c r="C7" s="5"/>
      <c r="D7" s="5"/>
      <c r="E7" s="5"/>
      <c r="F7" s="5"/>
      <c r="G7" s="5"/>
      <c r="H7" s="5"/>
      <c r="I7" s="5"/>
      <c r="J7" s="5"/>
      <c r="K7" s="5"/>
      <c r="L7" s="5"/>
      <c r="M7" s="5"/>
    </row>
    <row r="10" spans="1:13" x14ac:dyDescent="0.25">
      <c r="B10" s="196" t="s">
        <v>3</v>
      </c>
      <c r="C10" s="104" t="str">
        <f>[1]ЗАПОЛНИТЬ!$B$3</f>
        <v>Відділ освіти Амур - Нижньодніпровської районної у місті ради</v>
      </c>
      <c r="D10" s="104"/>
      <c r="E10" s="104"/>
      <c r="F10" s="104"/>
      <c r="G10" s="104"/>
      <c r="H10" s="104"/>
      <c r="I10" s="104"/>
      <c r="J10" s="198" t="str">
        <f>[1]ЗАПОЛНИТЬ!$A$13</f>
        <v>за ЄДРПОУ</v>
      </c>
      <c r="K10" s="21"/>
      <c r="L10" s="404" t="str">
        <f>[1]ЗАПОЛНИТЬ!$B$13</f>
        <v>37969169</v>
      </c>
      <c r="M10" s="405"/>
    </row>
    <row r="11" spans="1:13" ht="13.8" customHeight="1" x14ac:dyDescent="0.25">
      <c r="B11" s="107" t="s">
        <v>5</v>
      </c>
      <c r="C11" s="358" t="str">
        <f>[1]ЗАПОЛНИТЬ!$B$5</f>
        <v>49023,м. Дніпропетровськ, пр.Мануйлівський,31</v>
      </c>
      <c r="D11" s="358"/>
      <c r="E11" s="358"/>
      <c r="F11" s="358"/>
      <c r="G11" s="358"/>
      <c r="H11" s="358"/>
      <c r="I11" s="358"/>
      <c r="J11" s="198" t="str">
        <f>[1]ЗАПОЛНИТЬ!$A$14</f>
        <v>за КОАТУУ</v>
      </c>
      <c r="K11" s="21"/>
      <c r="L11" s="406">
        <f>[1]ЗАПОЛНИТЬ!$B$14</f>
        <v>1210136300</v>
      </c>
      <c r="M11" s="407"/>
    </row>
    <row r="12" spans="1:13" x14ac:dyDescent="0.25">
      <c r="B12" s="107" t="str">
        <f>[1]Ф.4.3.1.КВК2!$A$11</f>
        <v>Організаційно-правова форма господарювання</v>
      </c>
      <c r="C12" s="359" t="str">
        <f>[1]ЗАПОЛНИТЬ!$D$15</f>
        <v>Орган місцевого самоврядування</v>
      </c>
      <c r="D12" s="359"/>
      <c r="E12" s="359"/>
      <c r="F12" s="359"/>
      <c r="G12" s="359"/>
      <c r="H12" s="359"/>
      <c r="I12" s="359"/>
      <c r="J12" s="198" t="str">
        <f>[1]ЗАПОЛНИТЬ!$A$15</f>
        <v>за КОПФГ</v>
      </c>
      <c r="K12" s="341"/>
      <c r="L12" s="406">
        <f>[1]ЗАПОЛНИТЬ!$B$15</f>
        <v>420</v>
      </c>
      <c r="M12" s="407"/>
    </row>
    <row r="13" spans="1:13" ht="13.8" customHeight="1" x14ac:dyDescent="0.25">
      <c r="B13" s="242" t="s">
        <v>352</v>
      </c>
      <c r="C13" s="242"/>
      <c r="D13" s="242"/>
      <c r="E13" s="242"/>
      <c r="F13" s="201" t="str">
        <f>[1]ЗАПОЛНИТЬ!$H$9</f>
        <v>-</v>
      </c>
      <c r="G13" s="408" t="str">
        <f>IF(F13&gt;0,VLOOKUP(F13,'[1]ДовидникКВК(ГОС)'!A$1:B$65536,2,FALSE),"")</f>
        <v>-</v>
      </c>
      <c r="H13" s="408"/>
      <c r="I13" s="408"/>
      <c r="J13" s="408"/>
      <c r="K13" s="408"/>
      <c r="L13" s="408"/>
      <c r="M13" s="408"/>
    </row>
    <row r="14" spans="1:13" ht="13.8" customHeight="1" x14ac:dyDescent="0.25">
      <c r="B14" s="110" t="s">
        <v>8</v>
      </c>
      <c r="C14" s="110"/>
      <c r="D14" s="110"/>
      <c r="E14" s="110"/>
      <c r="F14" s="117" t="str">
        <f>[1]ЗАПОЛНИТЬ!$H$10</f>
        <v>10</v>
      </c>
      <c r="G14" s="202" t="str">
        <f>[1]ЗАПОЛНИТЬ!I10</f>
        <v>Орган з питань освіти і науки</v>
      </c>
      <c r="H14" s="202"/>
      <c r="I14" s="202"/>
      <c r="J14" s="202"/>
      <c r="K14" s="202"/>
      <c r="L14" s="202"/>
      <c r="M14" s="202"/>
    </row>
    <row r="15" spans="1:13" x14ac:dyDescent="0.25">
      <c r="B15" s="409" t="s">
        <v>9</v>
      </c>
      <c r="C15" s="21"/>
      <c r="D15" s="21"/>
      <c r="E15" s="21"/>
      <c r="F15" s="21"/>
      <c r="G15" s="21"/>
      <c r="H15" s="21"/>
      <c r="I15" s="21"/>
      <c r="J15" s="21"/>
      <c r="K15" s="21"/>
      <c r="L15" s="21"/>
      <c r="M15" s="21"/>
    </row>
    <row r="16" spans="1:13" x14ac:dyDescent="0.25">
      <c r="B16" s="21" t="s">
        <v>10</v>
      </c>
    </row>
    <row r="17" spans="1:13" ht="14.4" thickBot="1" x14ac:dyDescent="0.3"/>
    <row r="18" spans="1:13" ht="40.799999999999997" thickTop="1" thickBot="1" x14ac:dyDescent="0.3">
      <c r="A18" s="410" t="s">
        <v>321</v>
      </c>
      <c r="B18" s="410" t="s">
        <v>353</v>
      </c>
      <c r="C18" s="411" t="s">
        <v>354</v>
      </c>
      <c r="D18" s="412"/>
      <c r="E18" s="413"/>
      <c r="F18" s="411" t="s">
        <v>325</v>
      </c>
      <c r="G18" s="413"/>
      <c r="H18" s="411" t="s">
        <v>355</v>
      </c>
      <c r="I18" s="412"/>
      <c r="J18" s="413"/>
      <c r="K18" s="411" t="s">
        <v>356</v>
      </c>
      <c r="L18" s="412"/>
      <c r="M18" s="413"/>
    </row>
    <row r="19" spans="1:13" ht="15" thickTop="1" thickBot="1" x14ac:dyDescent="0.3">
      <c r="A19" s="414">
        <v>1</v>
      </c>
      <c r="B19" s="414">
        <v>2</v>
      </c>
      <c r="C19" s="415">
        <v>3</v>
      </c>
      <c r="D19" s="416"/>
      <c r="E19" s="417"/>
      <c r="F19" s="415">
        <v>4</v>
      </c>
      <c r="G19" s="417"/>
      <c r="H19" s="415">
        <v>5</v>
      </c>
      <c r="I19" s="416"/>
      <c r="J19" s="417"/>
      <c r="K19" s="415">
        <v>6</v>
      </c>
      <c r="L19" s="416"/>
      <c r="M19" s="417"/>
    </row>
    <row r="20" spans="1:13" ht="18.600000000000001" thickTop="1" thickBot="1" x14ac:dyDescent="0.3">
      <c r="A20" s="418"/>
      <c r="B20" s="418" t="s">
        <v>47</v>
      </c>
      <c r="C20" s="419" t="s">
        <v>47</v>
      </c>
      <c r="D20" s="420"/>
      <c r="E20" s="421"/>
      <c r="F20" s="422" t="s">
        <v>47</v>
      </c>
      <c r="G20" s="423"/>
      <c r="H20" s="419" t="s">
        <v>47</v>
      </c>
      <c r="I20" s="420"/>
      <c r="J20" s="421"/>
      <c r="K20" s="424" t="s">
        <v>47</v>
      </c>
      <c r="L20" s="425"/>
      <c r="M20" s="426"/>
    </row>
    <row r="21" spans="1:13" ht="18.600000000000001" thickTop="1" thickBot="1" x14ac:dyDescent="0.3">
      <c r="A21" s="418"/>
      <c r="B21" s="418" t="s">
        <v>47</v>
      </c>
      <c r="C21" s="419" t="s">
        <v>47</v>
      </c>
      <c r="D21" s="420"/>
      <c r="E21" s="421"/>
      <c r="F21" s="422" t="s">
        <v>47</v>
      </c>
      <c r="G21" s="423"/>
      <c r="H21" s="419" t="s">
        <v>47</v>
      </c>
      <c r="I21" s="420"/>
      <c r="J21" s="421"/>
      <c r="K21" s="424" t="s">
        <v>47</v>
      </c>
      <c r="L21" s="425"/>
      <c r="M21" s="426"/>
    </row>
    <row r="22" spans="1:13" ht="18.600000000000001" thickTop="1" thickBot="1" x14ac:dyDescent="0.3">
      <c r="A22" s="418"/>
      <c r="B22" s="418" t="s">
        <v>47</v>
      </c>
      <c r="C22" s="419" t="s">
        <v>47</v>
      </c>
      <c r="D22" s="420"/>
      <c r="E22" s="421"/>
      <c r="F22" s="422" t="s">
        <v>47</v>
      </c>
      <c r="G22" s="423"/>
      <c r="H22" s="419" t="s">
        <v>47</v>
      </c>
      <c r="I22" s="420"/>
      <c r="J22" s="421"/>
      <c r="K22" s="424" t="s">
        <v>47</v>
      </c>
      <c r="L22" s="425"/>
      <c r="M22" s="426"/>
    </row>
    <row r="23" spans="1:13" ht="18.600000000000001" thickTop="1" thickBot="1" x14ac:dyDescent="0.3">
      <c r="A23" s="418"/>
      <c r="B23" s="418" t="s">
        <v>47</v>
      </c>
      <c r="C23" s="419" t="s">
        <v>47</v>
      </c>
      <c r="D23" s="420"/>
      <c r="E23" s="421"/>
      <c r="F23" s="422" t="s">
        <v>47</v>
      </c>
      <c r="G23" s="423"/>
      <c r="H23" s="419" t="s">
        <v>47</v>
      </c>
      <c r="I23" s="420"/>
      <c r="J23" s="421"/>
      <c r="K23" s="424" t="s">
        <v>47</v>
      </c>
      <c r="L23" s="425"/>
      <c r="M23" s="426"/>
    </row>
    <row r="24" spans="1:13" ht="18.600000000000001" thickTop="1" thickBot="1" x14ac:dyDescent="0.3">
      <c r="A24" s="427" t="s">
        <v>357</v>
      </c>
      <c r="B24" s="428"/>
      <c r="C24" s="419"/>
      <c r="D24" s="420"/>
      <c r="E24" s="421"/>
      <c r="F24" s="422" t="s">
        <v>47</v>
      </c>
      <c r="G24" s="423"/>
      <c r="H24" s="419" t="s">
        <v>47</v>
      </c>
      <c r="I24" s="420"/>
      <c r="J24" s="421"/>
      <c r="K24" s="424" t="s">
        <v>47</v>
      </c>
      <c r="L24" s="425"/>
      <c r="M24" s="426"/>
    </row>
    <row r="25" spans="1:13" ht="14.4" thickTop="1" x14ac:dyDescent="0.25"/>
    <row r="26" spans="1:13" x14ac:dyDescent="0.25">
      <c r="B26" s="27"/>
      <c r="C26" s="378" t="str">
        <f>[1]ЗАПОЛНИТЬ!$F$30</f>
        <v xml:space="preserve">Керівник </v>
      </c>
      <c r="D26" s="9"/>
      <c r="E26" s="9"/>
      <c r="F26" s="230"/>
      <c r="G26" s="230"/>
      <c r="I26" s="87" t="str">
        <f>[1]ЗАПОЛНИТЬ!$F$26</f>
        <v>Л.О.Темченко</v>
      </c>
      <c r="J26" s="87"/>
      <c r="K26" s="87"/>
      <c r="L26" s="87"/>
    </row>
    <row r="27" spans="1:13" x14ac:dyDescent="0.25">
      <c r="C27" s="378"/>
      <c r="D27" s="9"/>
      <c r="E27" s="9"/>
      <c r="F27" s="231" t="s">
        <v>115</v>
      </c>
      <c r="G27" s="231"/>
      <c r="I27" s="91" t="s">
        <v>116</v>
      </c>
      <c r="J27" s="91"/>
    </row>
    <row r="28" spans="1:13" x14ac:dyDescent="0.25">
      <c r="C28" s="378" t="str">
        <f>[1]ЗАПОЛНИТЬ!$F$31</f>
        <v>Головний бухгалтер</v>
      </c>
      <c r="D28" s="9"/>
      <c r="E28" s="9"/>
      <c r="F28" s="230"/>
      <c r="G28" s="230"/>
      <c r="I28" s="87" t="str">
        <f>[1]ЗАПОЛНИТЬ!$F$28</f>
        <v>А.М.Трусевич</v>
      </c>
      <c r="J28" s="87"/>
      <c r="K28" s="87"/>
      <c r="L28" s="87"/>
    </row>
    <row r="29" spans="1:13" x14ac:dyDescent="0.25">
      <c r="B29" s="1" t="str">
        <f>[1]ЗАПОЛНИТЬ!$C$19</f>
        <v>"11" квітня 2016 року</v>
      </c>
      <c r="F29" s="231" t="s">
        <v>115</v>
      </c>
      <c r="G29" s="231"/>
      <c r="I29" s="91" t="s">
        <v>116</v>
      </c>
      <c r="J29" s="91"/>
    </row>
  </sheetData>
  <mergeCells count="51">
    <mergeCell ref="F29:G29"/>
    <mergeCell ref="I29:J29"/>
    <mergeCell ref="F26:G26"/>
    <mergeCell ref="I26:L26"/>
    <mergeCell ref="F27:G27"/>
    <mergeCell ref="I27:J27"/>
    <mergeCell ref="F28:G28"/>
    <mergeCell ref="I28:L28"/>
    <mergeCell ref="C23:E23"/>
    <mergeCell ref="F23:G23"/>
    <mergeCell ref="H23:J23"/>
    <mergeCell ref="K23:M23"/>
    <mergeCell ref="A24:B24"/>
    <mergeCell ref="C24:E24"/>
    <mergeCell ref="F24:G24"/>
    <mergeCell ref="H24:J24"/>
    <mergeCell ref="K24:M24"/>
    <mergeCell ref="C21:E21"/>
    <mergeCell ref="F21:G21"/>
    <mergeCell ref="H21:J21"/>
    <mergeCell ref="K21:M21"/>
    <mergeCell ref="C22:E22"/>
    <mergeCell ref="F22:G22"/>
    <mergeCell ref="H22:J22"/>
    <mergeCell ref="K22:M22"/>
    <mergeCell ref="C19:E19"/>
    <mergeCell ref="F19:G19"/>
    <mergeCell ref="H19:J19"/>
    <mergeCell ref="K19:M19"/>
    <mergeCell ref="C20:E20"/>
    <mergeCell ref="F20:G20"/>
    <mergeCell ref="H20:J20"/>
    <mergeCell ref="K20:M20"/>
    <mergeCell ref="B14:E14"/>
    <mergeCell ref="G14:M14"/>
    <mergeCell ref="C18:E18"/>
    <mergeCell ref="F18:G18"/>
    <mergeCell ref="H18:J18"/>
    <mergeCell ref="K18:M18"/>
    <mergeCell ref="C11:I11"/>
    <mergeCell ref="L11:M11"/>
    <mergeCell ref="C12:I12"/>
    <mergeCell ref="L12:M12"/>
    <mergeCell ref="B13:E13"/>
    <mergeCell ref="G13:M13"/>
    <mergeCell ref="H1:M2"/>
    <mergeCell ref="A5:M5"/>
    <mergeCell ref="A6:M6"/>
    <mergeCell ref="B7:M7"/>
    <mergeCell ref="C10:I10"/>
    <mergeCell ref="L10:M10"/>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workbookViewId="0">
      <selection activeCell="D1" sqref="A1:XFD1048576"/>
    </sheetView>
  </sheetViews>
  <sheetFormatPr defaultRowHeight="14.4" x14ac:dyDescent="0.3"/>
  <cols>
    <col min="1" max="1" width="40.109375" customWidth="1"/>
    <col min="2" max="2" width="5.33203125" bestFit="1" customWidth="1"/>
    <col min="4" max="4" width="18" customWidth="1"/>
    <col min="5" max="5" width="11.88671875" customWidth="1"/>
    <col min="6" max="6" width="17.5546875" customWidth="1"/>
    <col min="257" max="257" width="40.109375" customWidth="1"/>
    <col min="258" max="258" width="5.33203125" bestFit="1" customWidth="1"/>
    <col min="260" max="260" width="18" customWidth="1"/>
    <col min="261" max="261" width="11.88671875" customWidth="1"/>
    <col min="262" max="262" width="17.5546875" customWidth="1"/>
    <col min="513" max="513" width="40.109375" customWidth="1"/>
    <col min="514" max="514" width="5.33203125" bestFit="1" customWidth="1"/>
    <col min="516" max="516" width="18" customWidth="1"/>
    <col min="517" max="517" width="11.88671875" customWidth="1"/>
    <col min="518" max="518" width="17.5546875" customWidth="1"/>
    <col min="769" max="769" width="40.109375" customWidth="1"/>
    <col min="770" max="770" width="5.33203125" bestFit="1" customWidth="1"/>
    <col min="772" max="772" width="18" customWidth="1"/>
    <col min="773" max="773" width="11.88671875" customWidth="1"/>
    <col min="774" max="774" width="17.5546875" customWidth="1"/>
    <col min="1025" max="1025" width="40.109375" customWidth="1"/>
    <col min="1026" max="1026" width="5.33203125" bestFit="1" customWidth="1"/>
    <col min="1028" max="1028" width="18" customWidth="1"/>
    <col min="1029" max="1029" width="11.88671875" customWidth="1"/>
    <col min="1030" max="1030" width="17.5546875" customWidth="1"/>
    <col min="1281" max="1281" width="40.109375" customWidth="1"/>
    <col min="1282" max="1282" width="5.33203125" bestFit="1" customWidth="1"/>
    <col min="1284" max="1284" width="18" customWidth="1"/>
    <col min="1285" max="1285" width="11.88671875" customWidth="1"/>
    <col min="1286" max="1286" width="17.5546875" customWidth="1"/>
    <col min="1537" max="1537" width="40.109375" customWidth="1"/>
    <col min="1538" max="1538" width="5.33203125" bestFit="1" customWidth="1"/>
    <col min="1540" max="1540" width="18" customWidth="1"/>
    <col min="1541" max="1541" width="11.88671875" customWidth="1"/>
    <col min="1542" max="1542" width="17.5546875" customWidth="1"/>
    <col min="1793" max="1793" width="40.109375" customWidth="1"/>
    <col min="1794" max="1794" width="5.33203125" bestFit="1" customWidth="1"/>
    <col min="1796" max="1796" width="18" customWidth="1"/>
    <col min="1797" max="1797" width="11.88671875" customWidth="1"/>
    <col min="1798" max="1798" width="17.5546875" customWidth="1"/>
    <col min="2049" max="2049" width="40.109375" customWidth="1"/>
    <col min="2050" max="2050" width="5.33203125" bestFit="1" customWidth="1"/>
    <col min="2052" max="2052" width="18" customWidth="1"/>
    <col min="2053" max="2053" width="11.88671875" customWidth="1"/>
    <col min="2054" max="2054" width="17.5546875" customWidth="1"/>
    <col min="2305" max="2305" width="40.109375" customWidth="1"/>
    <col min="2306" max="2306" width="5.33203125" bestFit="1" customWidth="1"/>
    <col min="2308" max="2308" width="18" customWidth="1"/>
    <col min="2309" max="2309" width="11.88671875" customWidth="1"/>
    <col min="2310" max="2310" width="17.5546875" customWidth="1"/>
    <col min="2561" max="2561" width="40.109375" customWidth="1"/>
    <col min="2562" max="2562" width="5.33203125" bestFit="1" customWidth="1"/>
    <col min="2564" max="2564" width="18" customWidth="1"/>
    <col min="2565" max="2565" width="11.88671875" customWidth="1"/>
    <col min="2566" max="2566" width="17.5546875" customWidth="1"/>
    <col min="2817" max="2817" width="40.109375" customWidth="1"/>
    <col min="2818" max="2818" width="5.33203125" bestFit="1" customWidth="1"/>
    <col min="2820" max="2820" width="18" customWidth="1"/>
    <col min="2821" max="2821" width="11.88671875" customWidth="1"/>
    <col min="2822" max="2822" width="17.5546875" customWidth="1"/>
    <col min="3073" max="3073" width="40.109375" customWidth="1"/>
    <col min="3074" max="3074" width="5.33203125" bestFit="1" customWidth="1"/>
    <col min="3076" max="3076" width="18" customWidth="1"/>
    <col min="3077" max="3077" width="11.88671875" customWidth="1"/>
    <col min="3078" max="3078" width="17.5546875" customWidth="1"/>
    <col min="3329" max="3329" width="40.109375" customWidth="1"/>
    <col min="3330" max="3330" width="5.33203125" bestFit="1" customWidth="1"/>
    <col min="3332" max="3332" width="18" customWidth="1"/>
    <col min="3333" max="3333" width="11.88671875" customWidth="1"/>
    <col min="3334" max="3334" width="17.5546875" customWidth="1"/>
    <col min="3585" max="3585" width="40.109375" customWidth="1"/>
    <col min="3586" max="3586" width="5.33203125" bestFit="1" customWidth="1"/>
    <col min="3588" max="3588" width="18" customWidth="1"/>
    <col min="3589" max="3589" width="11.88671875" customWidth="1"/>
    <col min="3590" max="3590" width="17.5546875" customWidth="1"/>
    <col min="3841" max="3841" width="40.109375" customWidth="1"/>
    <col min="3842" max="3842" width="5.33203125" bestFit="1" customWidth="1"/>
    <col min="3844" max="3844" width="18" customWidth="1"/>
    <col min="3845" max="3845" width="11.88671875" customWidth="1"/>
    <col min="3846" max="3846" width="17.5546875" customWidth="1"/>
    <col min="4097" max="4097" width="40.109375" customWidth="1"/>
    <col min="4098" max="4098" width="5.33203125" bestFit="1" customWidth="1"/>
    <col min="4100" max="4100" width="18" customWidth="1"/>
    <col min="4101" max="4101" width="11.88671875" customWidth="1"/>
    <col min="4102" max="4102" width="17.5546875" customWidth="1"/>
    <col min="4353" max="4353" width="40.109375" customWidth="1"/>
    <col min="4354" max="4354" width="5.33203125" bestFit="1" customWidth="1"/>
    <col min="4356" max="4356" width="18" customWidth="1"/>
    <col min="4357" max="4357" width="11.88671875" customWidth="1"/>
    <col min="4358" max="4358" width="17.5546875" customWidth="1"/>
    <col min="4609" max="4609" width="40.109375" customWidth="1"/>
    <col min="4610" max="4610" width="5.33203125" bestFit="1" customWidth="1"/>
    <col min="4612" max="4612" width="18" customWidth="1"/>
    <col min="4613" max="4613" width="11.88671875" customWidth="1"/>
    <col min="4614" max="4614" width="17.5546875" customWidth="1"/>
    <col min="4865" max="4865" width="40.109375" customWidth="1"/>
    <col min="4866" max="4866" width="5.33203125" bestFit="1" customWidth="1"/>
    <col min="4868" max="4868" width="18" customWidth="1"/>
    <col min="4869" max="4869" width="11.88671875" customWidth="1"/>
    <col min="4870" max="4870" width="17.5546875" customWidth="1"/>
    <col min="5121" max="5121" width="40.109375" customWidth="1"/>
    <col min="5122" max="5122" width="5.33203125" bestFit="1" customWidth="1"/>
    <col min="5124" max="5124" width="18" customWidth="1"/>
    <col min="5125" max="5125" width="11.88671875" customWidth="1"/>
    <col min="5126" max="5126" width="17.5546875" customWidth="1"/>
    <col min="5377" max="5377" width="40.109375" customWidth="1"/>
    <col min="5378" max="5378" width="5.33203125" bestFit="1" customWidth="1"/>
    <col min="5380" max="5380" width="18" customWidth="1"/>
    <col min="5381" max="5381" width="11.88671875" customWidth="1"/>
    <col min="5382" max="5382" width="17.5546875" customWidth="1"/>
    <col min="5633" max="5633" width="40.109375" customWidth="1"/>
    <col min="5634" max="5634" width="5.33203125" bestFit="1" customWidth="1"/>
    <col min="5636" max="5636" width="18" customWidth="1"/>
    <col min="5637" max="5637" width="11.88671875" customWidth="1"/>
    <col min="5638" max="5638" width="17.5546875" customWidth="1"/>
    <col min="5889" max="5889" width="40.109375" customWidth="1"/>
    <col min="5890" max="5890" width="5.33203125" bestFit="1" customWidth="1"/>
    <col min="5892" max="5892" width="18" customWidth="1"/>
    <col min="5893" max="5893" width="11.88671875" customWidth="1"/>
    <col min="5894" max="5894" width="17.5546875" customWidth="1"/>
    <col min="6145" max="6145" width="40.109375" customWidth="1"/>
    <col min="6146" max="6146" width="5.33203125" bestFit="1" customWidth="1"/>
    <col min="6148" max="6148" width="18" customWidth="1"/>
    <col min="6149" max="6149" width="11.88671875" customWidth="1"/>
    <col min="6150" max="6150" width="17.5546875" customWidth="1"/>
    <col min="6401" max="6401" width="40.109375" customWidth="1"/>
    <col min="6402" max="6402" width="5.33203125" bestFit="1" customWidth="1"/>
    <col min="6404" max="6404" width="18" customWidth="1"/>
    <col min="6405" max="6405" width="11.88671875" customWidth="1"/>
    <col min="6406" max="6406" width="17.5546875" customWidth="1"/>
    <col min="6657" max="6657" width="40.109375" customWidth="1"/>
    <col min="6658" max="6658" width="5.33203125" bestFit="1" customWidth="1"/>
    <col min="6660" max="6660" width="18" customWidth="1"/>
    <col min="6661" max="6661" width="11.88671875" customWidth="1"/>
    <col min="6662" max="6662" width="17.5546875" customWidth="1"/>
    <col min="6913" max="6913" width="40.109375" customWidth="1"/>
    <col min="6914" max="6914" width="5.33203125" bestFit="1" customWidth="1"/>
    <col min="6916" max="6916" width="18" customWidth="1"/>
    <col min="6917" max="6917" width="11.88671875" customWidth="1"/>
    <col min="6918" max="6918" width="17.5546875" customWidth="1"/>
    <col min="7169" max="7169" width="40.109375" customWidth="1"/>
    <col min="7170" max="7170" width="5.33203125" bestFit="1" customWidth="1"/>
    <col min="7172" max="7172" width="18" customWidth="1"/>
    <col min="7173" max="7173" width="11.88671875" customWidth="1"/>
    <col min="7174" max="7174" width="17.5546875" customWidth="1"/>
    <col min="7425" max="7425" width="40.109375" customWidth="1"/>
    <col min="7426" max="7426" width="5.33203125" bestFit="1" customWidth="1"/>
    <col min="7428" max="7428" width="18" customWidth="1"/>
    <col min="7429" max="7429" width="11.88671875" customWidth="1"/>
    <col min="7430" max="7430" width="17.5546875" customWidth="1"/>
    <col min="7681" max="7681" width="40.109375" customWidth="1"/>
    <col min="7682" max="7682" width="5.33203125" bestFit="1" customWidth="1"/>
    <col min="7684" max="7684" width="18" customWidth="1"/>
    <col min="7685" max="7685" width="11.88671875" customWidth="1"/>
    <col min="7686" max="7686" width="17.5546875" customWidth="1"/>
    <col min="7937" max="7937" width="40.109375" customWidth="1"/>
    <col min="7938" max="7938" width="5.33203125" bestFit="1" customWidth="1"/>
    <col min="7940" max="7940" width="18" customWidth="1"/>
    <col min="7941" max="7941" width="11.88671875" customWidth="1"/>
    <col min="7942" max="7942" width="17.5546875" customWidth="1"/>
    <col min="8193" max="8193" width="40.109375" customWidth="1"/>
    <col min="8194" max="8194" width="5.33203125" bestFit="1" customWidth="1"/>
    <col min="8196" max="8196" width="18" customWidth="1"/>
    <col min="8197" max="8197" width="11.88671875" customWidth="1"/>
    <col min="8198" max="8198" width="17.5546875" customWidth="1"/>
    <col min="8449" max="8449" width="40.109375" customWidth="1"/>
    <col min="8450" max="8450" width="5.33203125" bestFit="1" customWidth="1"/>
    <col min="8452" max="8452" width="18" customWidth="1"/>
    <col min="8453" max="8453" width="11.88671875" customWidth="1"/>
    <col min="8454" max="8454" width="17.5546875" customWidth="1"/>
    <col min="8705" max="8705" width="40.109375" customWidth="1"/>
    <col min="8706" max="8706" width="5.33203125" bestFit="1" customWidth="1"/>
    <col min="8708" max="8708" width="18" customWidth="1"/>
    <col min="8709" max="8709" width="11.88671875" customWidth="1"/>
    <col min="8710" max="8710" width="17.5546875" customWidth="1"/>
    <col min="8961" max="8961" width="40.109375" customWidth="1"/>
    <col min="8962" max="8962" width="5.33203125" bestFit="1" customWidth="1"/>
    <col min="8964" max="8964" width="18" customWidth="1"/>
    <col min="8965" max="8965" width="11.88671875" customWidth="1"/>
    <col min="8966" max="8966" width="17.5546875" customWidth="1"/>
    <col min="9217" max="9217" width="40.109375" customWidth="1"/>
    <col min="9218" max="9218" width="5.33203125" bestFit="1" customWidth="1"/>
    <col min="9220" max="9220" width="18" customWidth="1"/>
    <col min="9221" max="9221" width="11.88671875" customWidth="1"/>
    <col min="9222" max="9222" width="17.5546875" customWidth="1"/>
    <col min="9473" max="9473" width="40.109375" customWidth="1"/>
    <col min="9474" max="9474" width="5.33203125" bestFit="1" customWidth="1"/>
    <col min="9476" max="9476" width="18" customWidth="1"/>
    <col min="9477" max="9477" width="11.88671875" customWidth="1"/>
    <col min="9478" max="9478" width="17.5546875" customWidth="1"/>
    <col min="9729" max="9729" width="40.109375" customWidth="1"/>
    <col min="9730" max="9730" width="5.33203125" bestFit="1" customWidth="1"/>
    <col min="9732" max="9732" width="18" customWidth="1"/>
    <col min="9733" max="9733" width="11.88671875" customWidth="1"/>
    <col min="9734" max="9734" width="17.5546875" customWidth="1"/>
    <col min="9985" max="9985" width="40.109375" customWidth="1"/>
    <col min="9986" max="9986" width="5.33203125" bestFit="1" customWidth="1"/>
    <col min="9988" max="9988" width="18" customWidth="1"/>
    <col min="9989" max="9989" width="11.88671875" customWidth="1"/>
    <col min="9990" max="9990" width="17.5546875" customWidth="1"/>
    <col min="10241" max="10241" width="40.109375" customWidth="1"/>
    <col min="10242" max="10242" width="5.33203125" bestFit="1" customWidth="1"/>
    <col min="10244" max="10244" width="18" customWidth="1"/>
    <col min="10245" max="10245" width="11.88671875" customWidth="1"/>
    <col min="10246" max="10246" width="17.5546875" customWidth="1"/>
    <col min="10497" max="10497" width="40.109375" customWidth="1"/>
    <col min="10498" max="10498" width="5.33203125" bestFit="1" customWidth="1"/>
    <col min="10500" max="10500" width="18" customWidth="1"/>
    <col min="10501" max="10501" width="11.88671875" customWidth="1"/>
    <col min="10502" max="10502" width="17.5546875" customWidth="1"/>
    <col min="10753" max="10753" width="40.109375" customWidth="1"/>
    <col min="10754" max="10754" width="5.33203125" bestFit="1" customWidth="1"/>
    <col min="10756" max="10756" width="18" customWidth="1"/>
    <col min="10757" max="10757" width="11.88671875" customWidth="1"/>
    <col min="10758" max="10758" width="17.5546875" customWidth="1"/>
    <col min="11009" max="11009" width="40.109375" customWidth="1"/>
    <col min="11010" max="11010" width="5.33203125" bestFit="1" customWidth="1"/>
    <col min="11012" max="11012" width="18" customWidth="1"/>
    <col min="11013" max="11013" width="11.88671875" customWidth="1"/>
    <col min="11014" max="11014" width="17.5546875" customWidth="1"/>
    <col min="11265" max="11265" width="40.109375" customWidth="1"/>
    <col min="11266" max="11266" width="5.33203125" bestFit="1" customWidth="1"/>
    <col min="11268" max="11268" width="18" customWidth="1"/>
    <col min="11269" max="11269" width="11.88671875" customWidth="1"/>
    <col min="11270" max="11270" width="17.5546875" customWidth="1"/>
    <col min="11521" max="11521" width="40.109375" customWidth="1"/>
    <col min="11522" max="11522" width="5.33203125" bestFit="1" customWidth="1"/>
    <col min="11524" max="11524" width="18" customWidth="1"/>
    <col min="11525" max="11525" width="11.88671875" customWidth="1"/>
    <col min="11526" max="11526" width="17.5546875" customWidth="1"/>
    <col min="11777" max="11777" width="40.109375" customWidth="1"/>
    <col min="11778" max="11778" width="5.33203125" bestFit="1" customWidth="1"/>
    <col min="11780" max="11780" width="18" customWidth="1"/>
    <col min="11781" max="11781" width="11.88671875" customWidth="1"/>
    <col min="11782" max="11782" width="17.5546875" customWidth="1"/>
    <col min="12033" max="12033" width="40.109375" customWidth="1"/>
    <col min="12034" max="12034" width="5.33203125" bestFit="1" customWidth="1"/>
    <col min="12036" max="12036" width="18" customWidth="1"/>
    <col min="12037" max="12037" width="11.88671875" customWidth="1"/>
    <col min="12038" max="12038" width="17.5546875" customWidth="1"/>
    <col min="12289" max="12289" width="40.109375" customWidth="1"/>
    <col min="12290" max="12290" width="5.33203125" bestFit="1" customWidth="1"/>
    <col min="12292" max="12292" width="18" customWidth="1"/>
    <col min="12293" max="12293" width="11.88671875" customWidth="1"/>
    <col min="12294" max="12294" width="17.5546875" customWidth="1"/>
    <col min="12545" max="12545" width="40.109375" customWidth="1"/>
    <col min="12546" max="12546" width="5.33203125" bestFit="1" customWidth="1"/>
    <col min="12548" max="12548" width="18" customWidth="1"/>
    <col min="12549" max="12549" width="11.88671875" customWidth="1"/>
    <col min="12550" max="12550" width="17.5546875" customWidth="1"/>
    <col min="12801" max="12801" width="40.109375" customWidth="1"/>
    <col min="12802" max="12802" width="5.33203125" bestFit="1" customWidth="1"/>
    <col min="12804" max="12804" width="18" customWidth="1"/>
    <col min="12805" max="12805" width="11.88671875" customWidth="1"/>
    <col min="12806" max="12806" width="17.5546875" customWidth="1"/>
    <col min="13057" max="13057" width="40.109375" customWidth="1"/>
    <col min="13058" max="13058" width="5.33203125" bestFit="1" customWidth="1"/>
    <col min="13060" max="13060" width="18" customWidth="1"/>
    <col min="13061" max="13061" width="11.88671875" customWidth="1"/>
    <col min="13062" max="13062" width="17.5546875" customWidth="1"/>
    <col min="13313" max="13313" width="40.109375" customWidth="1"/>
    <col min="13314" max="13314" width="5.33203125" bestFit="1" customWidth="1"/>
    <col min="13316" max="13316" width="18" customWidth="1"/>
    <col min="13317" max="13317" width="11.88671875" customWidth="1"/>
    <col min="13318" max="13318" width="17.5546875" customWidth="1"/>
    <col min="13569" max="13569" width="40.109375" customWidth="1"/>
    <col min="13570" max="13570" width="5.33203125" bestFit="1" customWidth="1"/>
    <col min="13572" max="13572" width="18" customWidth="1"/>
    <col min="13573" max="13573" width="11.88671875" customWidth="1"/>
    <col min="13574" max="13574" width="17.5546875" customWidth="1"/>
    <col min="13825" max="13825" width="40.109375" customWidth="1"/>
    <col min="13826" max="13826" width="5.33203125" bestFit="1" customWidth="1"/>
    <col min="13828" max="13828" width="18" customWidth="1"/>
    <col min="13829" max="13829" width="11.88671875" customWidth="1"/>
    <col min="13830" max="13830" width="17.5546875" customWidth="1"/>
    <col min="14081" max="14081" width="40.109375" customWidth="1"/>
    <col min="14082" max="14082" width="5.33203125" bestFit="1" customWidth="1"/>
    <col min="14084" max="14084" width="18" customWidth="1"/>
    <col min="14085" max="14085" width="11.88671875" customWidth="1"/>
    <col min="14086" max="14086" width="17.5546875" customWidth="1"/>
    <col min="14337" max="14337" width="40.109375" customWidth="1"/>
    <col min="14338" max="14338" width="5.33203125" bestFit="1" customWidth="1"/>
    <col min="14340" max="14340" width="18" customWidth="1"/>
    <col min="14341" max="14341" width="11.88671875" customWidth="1"/>
    <col min="14342" max="14342" width="17.5546875" customWidth="1"/>
    <col min="14593" max="14593" width="40.109375" customWidth="1"/>
    <col min="14594" max="14594" width="5.33203125" bestFit="1" customWidth="1"/>
    <col min="14596" max="14596" width="18" customWidth="1"/>
    <col min="14597" max="14597" width="11.88671875" customWidth="1"/>
    <col min="14598" max="14598" width="17.5546875" customWidth="1"/>
    <col min="14849" max="14849" width="40.109375" customWidth="1"/>
    <col min="14850" max="14850" width="5.33203125" bestFit="1" customWidth="1"/>
    <col min="14852" max="14852" width="18" customWidth="1"/>
    <col min="14853" max="14853" width="11.88671875" customWidth="1"/>
    <col min="14854" max="14854" width="17.5546875" customWidth="1"/>
    <col min="15105" max="15105" width="40.109375" customWidth="1"/>
    <col min="15106" max="15106" width="5.33203125" bestFit="1" customWidth="1"/>
    <col min="15108" max="15108" width="18" customWidth="1"/>
    <col min="15109" max="15109" width="11.88671875" customWidth="1"/>
    <col min="15110" max="15110" width="17.5546875" customWidth="1"/>
    <col min="15361" max="15361" width="40.109375" customWidth="1"/>
    <col min="15362" max="15362" width="5.33203125" bestFit="1" customWidth="1"/>
    <col min="15364" max="15364" width="18" customWidth="1"/>
    <col min="15365" max="15365" width="11.88671875" customWidth="1"/>
    <col min="15366" max="15366" width="17.5546875" customWidth="1"/>
    <col min="15617" max="15617" width="40.109375" customWidth="1"/>
    <col min="15618" max="15618" width="5.33203125" bestFit="1" customWidth="1"/>
    <col min="15620" max="15620" width="18" customWidth="1"/>
    <col min="15621" max="15621" width="11.88671875" customWidth="1"/>
    <col min="15622" max="15622" width="17.5546875" customWidth="1"/>
    <col min="15873" max="15873" width="40.109375" customWidth="1"/>
    <col min="15874" max="15874" width="5.33203125" bestFit="1" customWidth="1"/>
    <col min="15876" max="15876" width="18" customWidth="1"/>
    <col min="15877" max="15877" width="11.88671875" customWidth="1"/>
    <col min="15878" max="15878" width="17.5546875" customWidth="1"/>
    <col min="16129" max="16129" width="40.109375" customWidth="1"/>
    <col min="16130" max="16130" width="5.33203125" bestFit="1" customWidth="1"/>
    <col min="16132" max="16132" width="18" customWidth="1"/>
    <col min="16133" max="16133" width="11.88671875" customWidth="1"/>
    <col min="16134" max="16134" width="17.5546875" customWidth="1"/>
  </cols>
  <sheetData>
    <row r="1" spans="1:12" x14ac:dyDescent="0.3">
      <c r="A1" s="1"/>
      <c r="B1" s="1"/>
      <c r="C1" s="1"/>
      <c r="D1" s="1"/>
      <c r="E1" s="1"/>
      <c r="F1" s="1"/>
      <c r="G1" s="1"/>
      <c r="H1" s="1"/>
      <c r="I1" s="25" t="s">
        <v>358</v>
      </c>
      <c r="J1" s="429"/>
      <c r="K1" s="429"/>
      <c r="L1" s="429"/>
    </row>
    <row r="2" spans="1:12" x14ac:dyDescent="0.3">
      <c r="A2" s="1"/>
      <c r="B2" s="1"/>
      <c r="C2" s="1"/>
      <c r="D2" s="1"/>
      <c r="E2" s="1"/>
      <c r="F2" s="1"/>
      <c r="G2" s="1"/>
      <c r="H2" s="1"/>
      <c r="I2" s="429"/>
      <c r="J2" s="429"/>
      <c r="K2" s="429"/>
      <c r="L2" s="429"/>
    </row>
    <row r="3" spans="1:12" x14ac:dyDescent="0.3">
      <c r="A3" s="1"/>
      <c r="B3" s="1"/>
      <c r="C3" s="1"/>
      <c r="D3" s="1"/>
      <c r="E3" s="1"/>
      <c r="F3" s="1"/>
      <c r="G3" s="1"/>
      <c r="H3" s="1"/>
      <c r="I3" s="429"/>
      <c r="J3" s="429"/>
      <c r="K3" s="429"/>
      <c r="L3" s="429"/>
    </row>
    <row r="4" spans="1:12" x14ac:dyDescent="0.3">
      <c r="A4" s="1"/>
      <c r="B4" s="1"/>
      <c r="C4" s="1"/>
      <c r="D4" s="1"/>
      <c r="E4" s="1"/>
      <c r="F4" s="1"/>
      <c r="G4" s="1"/>
      <c r="H4" s="1"/>
      <c r="I4" s="1"/>
      <c r="J4" s="1"/>
      <c r="K4" s="1"/>
      <c r="L4" s="1"/>
    </row>
    <row r="5" spans="1:12" x14ac:dyDescent="0.3">
      <c r="A5" s="5" t="s">
        <v>289</v>
      </c>
      <c r="B5" s="5"/>
      <c r="C5" s="5"/>
      <c r="D5" s="5"/>
      <c r="E5" s="5"/>
      <c r="F5" s="5"/>
      <c r="G5" s="5"/>
      <c r="H5" s="5"/>
      <c r="I5" s="5"/>
      <c r="J5" s="5"/>
      <c r="K5" s="5"/>
      <c r="L5" s="5"/>
    </row>
    <row r="6" spans="1:12" x14ac:dyDescent="0.3">
      <c r="A6" s="5" t="s">
        <v>359</v>
      </c>
      <c r="B6" s="5"/>
      <c r="C6" s="5"/>
      <c r="D6" s="5"/>
      <c r="E6" s="5"/>
      <c r="F6" s="5"/>
      <c r="G6" s="5"/>
      <c r="H6" s="5"/>
      <c r="I6" s="5"/>
      <c r="J6" s="5"/>
      <c r="K6" s="5"/>
      <c r="L6" s="5"/>
    </row>
    <row r="7" spans="1:12" x14ac:dyDescent="0.3">
      <c r="A7" s="5" t="str">
        <f>CONCATENATE("на ",[1]ЗАПОЛНИТЬ!$B$18," ",[1]ЗАПОЛНИТЬ!$C$18)</f>
        <v>на 1 квітня 2016 р.</v>
      </c>
      <c r="B7" s="5"/>
      <c r="C7" s="5"/>
      <c r="D7" s="5"/>
      <c r="E7" s="5"/>
      <c r="F7" s="5"/>
      <c r="G7" s="5"/>
      <c r="H7" s="5"/>
      <c r="I7" s="5"/>
      <c r="J7" s="5"/>
      <c r="K7" s="5"/>
      <c r="L7" s="5"/>
    </row>
    <row r="8" spans="1:12" x14ac:dyDescent="0.3">
      <c r="A8" s="1"/>
      <c r="B8" s="1"/>
      <c r="C8" s="1"/>
      <c r="D8" s="1"/>
      <c r="E8" s="1"/>
      <c r="F8" s="1"/>
      <c r="G8" s="1"/>
      <c r="H8" s="1"/>
      <c r="I8" s="1"/>
      <c r="J8" s="1"/>
      <c r="K8" s="1"/>
      <c r="L8" s="1"/>
    </row>
    <row r="9" spans="1:12" x14ac:dyDescent="0.3">
      <c r="A9" s="1"/>
      <c r="B9" s="1"/>
      <c r="C9" s="1"/>
      <c r="D9" s="1"/>
      <c r="E9" s="1"/>
      <c r="F9" s="1"/>
      <c r="G9" s="1"/>
      <c r="H9" s="1"/>
      <c r="I9" s="1"/>
      <c r="J9" s="1"/>
      <c r="K9" s="1"/>
      <c r="L9" s="1"/>
    </row>
    <row r="10" spans="1:12" x14ac:dyDescent="0.3">
      <c r="A10" s="196" t="s">
        <v>3</v>
      </c>
      <c r="B10" s="104" t="str">
        <f>[1]ЗАПОЛНИТЬ!$B$3</f>
        <v>Відділ освіти Амур - Нижньодніпровської районної у місті ради</v>
      </c>
      <c r="C10" s="104"/>
      <c r="D10" s="104"/>
      <c r="E10" s="104"/>
      <c r="F10" s="104"/>
      <c r="G10" s="104"/>
      <c r="H10" s="104"/>
      <c r="I10" s="198" t="str">
        <f>[1]ЗАПОЛНИТЬ!$A$13</f>
        <v>за ЄДРПОУ</v>
      </c>
      <c r="J10" s="21"/>
      <c r="K10" s="357" t="str">
        <f>[1]ЗАПОЛНИТЬ!$B$13</f>
        <v>37969169</v>
      </c>
      <c r="L10" s="106"/>
    </row>
    <row r="11" spans="1:12" x14ac:dyDescent="0.3">
      <c r="A11" s="107" t="s">
        <v>5</v>
      </c>
      <c r="B11" s="108" t="str">
        <f>[1]ЗАПОЛНИТЬ!$B$5</f>
        <v>49023,м. Дніпропетровськ, пр.Мануйлівський,31</v>
      </c>
      <c r="C11" s="108"/>
      <c r="D11" s="108"/>
      <c r="E11" s="108"/>
      <c r="F11" s="108"/>
      <c r="G11" s="108"/>
      <c r="H11" s="108"/>
      <c r="I11" s="198" t="str">
        <f>[1]ЗАПОЛНИТЬ!$A$14</f>
        <v>за КОАТУУ</v>
      </c>
      <c r="J11" s="21"/>
      <c r="K11" s="106">
        <f>[1]ЗАПОЛНИТЬ!$B$14</f>
        <v>1210136300</v>
      </c>
      <c r="L11" s="106"/>
    </row>
    <row r="12" spans="1:12" x14ac:dyDescent="0.3">
      <c r="A12" s="107" t="str">
        <f>[1]Ф.4.3.1.КВК2!$A$11</f>
        <v>Організаційно-правова форма господарювання</v>
      </c>
      <c r="B12" s="340" t="str">
        <f>[1]ЗАПОЛНИТЬ!$D$15</f>
        <v>Орган місцевого самоврядування</v>
      </c>
      <c r="C12" s="340"/>
      <c r="D12" s="340"/>
      <c r="E12" s="340"/>
      <c r="F12" s="340"/>
      <c r="G12" s="340"/>
      <c r="H12" s="340"/>
      <c r="I12" s="198" t="str">
        <f>[1]ЗАПОЛНИТЬ!$A$15</f>
        <v>за КОПФГ</v>
      </c>
      <c r="J12" s="341"/>
      <c r="K12" s="106">
        <f>[1]ЗАПОЛНИТЬ!$B$15</f>
        <v>420</v>
      </c>
      <c r="L12" s="106"/>
    </row>
    <row r="13" spans="1:12" x14ac:dyDescent="0.3">
      <c r="A13" s="242" t="s">
        <v>352</v>
      </c>
      <c r="B13" s="242"/>
      <c r="C13" s="242"/>
      <c r="D13" s="242"/>
      <c r="E13" s="201" t="str">
        <f>[1]ЗАПОЛНИТЬ!$H$9</f>
        <v>-</v>
      </c>
      <c r="F13" s="395" t="str">
        <f>IF(E13&gt;0,VLOOKUP(E13,'[1]ДовидникКВК(ГОС)'!A$1:B$65536,2,FALSE),"")</f>
        <v>-</v>
      </c>
      <c r="G13" s="395"/>
      <c r="H13" s="395"/>
      <c r="I13" s="395"/>
      <c r="J13" s="395"/>
      <c r="K13" s="395"/>
      <c r="L13" s="395"/>
    </row>
    <row r="14" spans="1:12" x14ac:dyDescent="0.3">
      <c r="A14" s="110" t="s">
        <v>8</v>
      </c>
      <c r="B14" s="110"/>
      <c r="C14" s="110"/>
      <c r="D14" s="110"/>
      <c r="E14" s="117" t="str">
        <f>[1]ЗАПОЛНИТЬ!$H$10</f>
        <v>10</v>
      </c>
      <c r="F14" s="202" t="str">
        <f>[1]ЗАПОЛНИТЬ!I10</f>
        <v>Орган з питань освіти і науки</v>
      </c>
      <c r="G14" s="202"/>
      <c r="H14" s="202"/>
      <c r="I14" s="202"/>
      <c r="J14" s="202"/>
      <c r="K14" s="202"/>
      <c r="L14" s="202"/>
    </row>
    <row r="15" spans="1:12" x14ac:dyDescent="0.3">
      <c r="A15" s="121" t="s">
        <v>9</v>
      </c>
      <c r="B15" s="21"/>
      <c r="C15" s="21"/>
      <c r="D15" s="21"/>
      <c r="E15" s="21"/>
      <c r="F15" s="21"/>
      <c r="G15" s="21"/>
      <c r="H15" s="21"/>
      <c r="I15" s="21"/>
      <c r="J15" s="21"/>
      <c r="K15" s="21"/>
      <c r="L15" s="21"/>
    </row>
    <row r="16" spans="1:12" x14ac:dyDescent="0.3">
      <c r="A16" s="21" t="s">
        <v>10</v>
      </c>
      <c r="B16" s="1"/>
      <c r="C16" s="1"/>
      <c r="D16" s="1"/>
      <c r="E16" s="1"/>
      <c r="F16" s="1"/>
      <c r="G16" s="1"/>
      <c r="H16" s="1"/>
      <c r="I16" s="1"/>
      <c r="J16" s="1"/>
      <c r="K16" s="1"/>
      <c r="L16" s="1"/>
    </row>
    <row r="17" spans="1:12" ht="3.75" customHeight="1" thickBot="1" x14ac:dyDescent="0.35">
      <c r="A17" s="1"/>
      <c r="B17" s="1"/>
      <c r="C17" s="1"/>
      <c r="D17" s="1"/>
      <c r="E17" s="1"/>
      <c r="F17" s="1"/>
      <c r="G17" s="1"/>
      <c r="H17" s="1"/>
      <c r="I17" s="1"/>
      <c r="J17" s="1"/>
      <c r="K17" s="1"/>
      <c r="L17" s="1"/>
    </row>
    <row r="18" spans="1:12" ht="48" customHeight="1" thickTop="1" thickBot="1" x14ac:dyDescent="0.35">
      <c r="A18" s="29" t="s">
        <v>360</v>
      </c>
      <c r="B18" s="430" t="s">
        <v>13</v>
      </c>
      <c r="C18" s="396" t="s">
        <v>361</v>
      </c>
      <c r="D18" s="396"/>
      <c r="E18" s="396" t="s">
        <v>362</v>
      </c>
      <c r="F18" s="396"/>
      <c r="G18" s="396" t="s">
        <v>363</v>
      </c>
      <c r="H18" s="396"/>
      <c r="I18" s="396"/>
      <c r="J18" s="396" t="s">
        <v>364</v>
      </c>
      <c r="K18" s="396"/>
      <c r="L18" s="396"/>
    </row>
    <row r="19" spans="1:12" ht="15.6" thickTop="1" thickBot="1" x14ac:dyDescent="0.35">
      <c r="A19" s="29"/>
      <c r="B19" s="430"/>
      <c r="C19" s="396"/>
      <c r="D19" s="396"/>
      <c r="E19" s="396"/>
      <c r="F19" s="396"/>
      <c r="G19" s="396"/>
      <c r="H19" s="396"/>
      <c r="I19" s="396"/>
      <c r="J19" s="396"/>
      <c r="K19" s="396"/>
      <c r="L19" s="396"/>
    </row>
    <row r="20" spans="1:12" ht="15.6" thickTop="1" thickBot="1" x14ac:dyDescent="0.35">
      <c r="A20" s="29"/>
      <c r="B20" s="430"/>
      <c r="C20" s="397" t="s">
        <v>102</v>
      </c>
      <c r="D20" s="397" t="s">
        <v>365</v>
      </c>
      <c r="E20" s="397" t="s">
        <v>366</v>
      </c>
      <c r="F20" s="397" t="s">
        <v>367</v>
      </c>
      <c r="G20" s="397" t="s">
        <v>102</v>
      </c>
      <c r="H20" s="397" t="s">
        <v>367</v>
      </c>
      <c r="I20" s="397"/>
      <c r="J20" s="397" t="s">
        <v>102</v>
      </c>
      <c r="K20" s="397" t="s">
        <v>367</v>
      </c>
      <c r="L20" s="397"/>
    </row>
    <row r="21" spans="1:12" ht="23.25" customHeight="1" thickTop="1" thickBot="1" x14ac:dyDescent="0.35">
      <c r="A21" s="29"/>
      <c r="B21" s="430"/>
      <c r="C21" s="397"/>
      <c r="D21" s="397"/>
      <c r="E21" s="397"/>
      <c r="F21" s="397"/>
      <c r="G21" s="397"/>
      <c r="H21" s="397"/>
      <c r="I21" s="397"/>
      <c r="J21" s="397"/>
      <c r="K21" s="397"/>
      <c r="L21" s="397"/>
    </row>
    <row r="22" spans="1:12" ht="15.6" thickTop="1" thickBot="1" x14ac:dyDescent="0.35">
      <c r="A22" s="78">
        <v>1</v>
      </c>
      <c r="B22" s="78">
        <v>2</v>
      </c>
      <c r="C22" s="78">
        <v>3</v>
      </c>
      <c r="D22" s="78">
        <v>4</v>
      </c>
      <c r="E22" s="78">
        <v>5</v>
      </c>
      <c r="F22" s="78">
        <v>6</v>
      </c>
      <c r="G22" s="78">
        <v>7</v>
      </c>
      <c r="H22" s="365">
        <v>8</v>
      </c>
      <c r="I22" s="365"/>
      <c r="J22" s="78">
        <v>9</v>
      </c>
      <c r="K22" s="365">
        <v>10</v>
      </c>
      <c r="L22" s="365"/>
    </row>
    <row r="23" spans="1:12" ht="15.6" thickTop="1" thickBot="1" x14ac:dyDescent="0.35">
      <c r="A23" s="431" t="s">
        <v>45</v>
      </c>
      <c r="B23" s="432">
        <v>10</v>
      </c>
      <c r="C23" s="433" t="s">
        <v>47</v>
      </c>
      <c r="D23" s="77" t="s">
        <v>47</v>
      </c>
      <c r="E23" s="433" t="s">
        <v>47</v>
      </c>
      <c r="F23" s="77" t="s">
        <v>47</v>
      </c>
      <c r="G23" s="433" t="s">
        <v>47</v>
      </c>
      <c r="H23" s="75" t="s">
        <v>47</v>
      </c>
      <c r="I23" s="75"/>
      <c r="J23" s="433" t="s">
        <v>47</v>
      </c>
      <c r="K23" s="75" t="s">
        <v>47</v>
      </c>
      <c r="L23" s="75"/>
    </row>
    <row r="24" spans="1:12" ht="15.6" thickTop="1" thickBot="1" x14ac:dyDescent="0.35">
      <c r="A24" s="431" t="s">
        <v>368</v>
      </c>
      <c r="B24" s="430">
        <v>20</v>
      </c>
      <c r="C24" s="434" t="s">
        <v>47</v>
      </c>
      <c r="D24" s="75" t="s">
        <v>47</v>
      </c>
      <c r="E24" s="434" t="s">
        <v>47</v>
      </c>
      <c r="F24" s="75" t="s">
        <v>47</v>
      </c>
      <c r="G24" s="434" t="s">
        <v>47</v>
      </c>
      <c r="H24" s="75" t="s">
        <v>47</v>
      </c>
      <c r="I24" s="75"/>
      <c r="J24" s="434" t="s">
        <v>47</v>
      </c>
      <c r="K24" s="75" t="s">
        <v>47</v>
      </c>
      <c r="L24" s="75"/>
    </row>
    <row r="25" spans="1:12" ht="15.6" thickTop="1" thickBot="1" x14ac:dyDescent="0.35">
      <c r="A25" s="431" t="s">
        <v>369</v>
      </c>
      <c r="B25" s="430"/>
      <c r="C25" s="434"/>
      <c r="D25" s="75"/>
      <c r="E25" s="434"/>
      <c r="F25" s="75"/>
      <c r="G25" s="434"/>
      <c r="H25" s="75"/>
      <c r="I25" s="75"/>
      <c r="J25" s="434"/>
      <c r="K25" s="75"/>
      <c r="L25" s="75"/>
    </row>
    <row r="26" spans="1:12" ht="15.6" thickTop="1" thickBot="1" x14ac:dyDescent="0.35">
      <c r="A26" s="431" t="s">
        <v>370</v>
      </c>
      <c r="B26" s="432">
        <v>30</v>
      </c>
      <c r="C26" s="433" t="s">
        <v>47</v>
      </c>
      <c r="D26" s="77" t="s">
        <v>47</v>
      </c>
      <c r="E26" s="433" t="s">
        <v>47</v>
      </c>
      <c r="F26" s="77" t="s">
        <v>47</v>
      </c>
      <c r="G26" s="433" t="s">
        <v>47</v>
      </c>
      <c r="H26" s="75" t="s">
        <v>47</v>
      </c>
      <c r="I26" s="75"/>
      <c r="J26" s="433" t="s">
        <v>47</v>
      </c>
      <c r="K26" s="75" t="s">
        <v>47</v>
      </c>
      <c r="L26" s="75"/>
    </row>
    <row r="27" spans="1:12" ht="15.6" thickTop="1" thickBot="1" x14ac:dyDescent="0.35">
      <c r="A27" s="431" t="s">
        <v>371</v>
      </c>
      <c r="B27" s="432">
        <v>40</v>
      </c>
      <c r="C27" s="433" t="s">
        <v>47</v>
      </c>
      <c r="D27" s="77" t="s">
        <v>47</v>
      </c>
      <c r="E27" s="433" t="s">
        <v>47</v>
      </c>
      <c r="F27" s="77" t="s">
        <v>47</v>
      </c>
      <c r="G27" s="433" t="s">
        <v>47</v>
      </c>
      <c r="H27" s="75" t="s">
        <v>47</v>
      </c>
      <c r="I27" s="75"/>
      <c r="J27" s="433" t="s">
        <v>47</v>
      </c>
      <c r="K27" s="75" t="s">
        <v>47</v>
      </c>
      <c r="L27" s="75"/>
    </row>
    <row r="28" spans="1:12" ht="15.6" thickTop="1" thickBot="1" x14ac:dyDescent="0.35">
      <c r="A28" s="431" t="s">
        <v>372</v>
      </c>
      <c r="B28" s="432">
        <v>50</v>
      </c>
      <c r="C28" s="433" t="s">
        <v>47</v>
      </c>
      <c r="D28" s="77" t="s">
        <v>47</v>
      </c>
      <c r="E28" s="433" t="s">
        <v>47</v>
      </c>
      <c r="F28" s="77" t="s">
        <v>47</v>
      </c>
      <c r="G28" s="433" t="s">
        <v>47</v>
      </c>
      <c r="H28" s="75" t="s">
        <v>47</v>
      </c>
      <c r="I28" s="75"/>
      <c r="J28" s="433" t="s">
        <v>47</v>
      </c>
      <c r="K28" s="75" t="s">
        <v>47</v>
      </c>
      <c r="L28" s="75"/>
    </row>
    <row r="29" spans="1:12" ht="15" thickTop="1" x14ac:dyDescent="0.3">
      <c r="A29" s="1"/>
      <c r="B29" s="1"/>
      <c r="C29" s="1"/>
      <c r="D29" s="1"/>
      <c r="E29" s="1"/>
      <c r="F29" s="1"/>
      <c r="G29" s="435"/>
      <c r="H29" s="1"/>
      <c r="I29" s="1"/>
      <c r="J29" s="1"/>
      <c r="K29" s="1"/>
      <c r="L29" s="1"/>
    </row>
    <row r="30" spans="1:12" x14ac:dyDescent="0.3">
      <c r="A30" s="1"/>
      <c r="B30" s="1"/>
      <c r="C30" s="1"/>
      <c r="D30" s="1"/>
      <c r="E30" s="1"/>
      <c r="F30" s="1"/>
      <c r="G30" s="1"/>
      <c r="H30" s="1"/>
      <c r="I30" s="1"/>
      <c r="J30" s="1"/>
      <c r="K30" s="1"/>
      <c r="L30" s="1"/>
    </row>
    <row r="31" spans="1:12" x14ac:dyDescent="0.3">
      <c r="A31" s="27"/>
      <c r="B31" s="378" t="str">
        <f>[1]ЗАПОЛНИТЬ!$F$30</f>
        <v xml:space="preserve">Керівник </v>
      </c>
      <c r="C31" s="9"/>
      <c r="D31" s="9"/>
      <c r="E31" s="230"/>
      <c r="F31" s="230"/>
      <c r="G31" s="1"/>
      <c r="H31" s="87" t="str">
        <f>[1]ЗАПОЛНИТЬ!$F$26</f>
        <v>Л.О.Темченко</v>
      </c>
      <c r="I31" s="87"/>
      <c r="J31" s="87"/>
      <c r="K31" s="87"/>
      <c r="L31" s="1"/>
    </row>
    <row r="32" spans="1:12" x14ac:dyDescent="0.3">
      <c r="A32" s="1"/>
      <c r="B32" s="378"/>
      <c r="C32" s="9"/>
      <c r="D32" s="9"/>
      <c r="E32" s="231" t="s">
        <v>115</v>
      </c>
      <c r="F32" s="231"/>
      <c r="G32" s="1"/>
      <c r="H32" s="189" t="s">
        <v>116</v>
      </c>
      <c r="I32" s="189"/>
      <c r="J32" s="1"/>
      <c r="K32" s="1"/>
      <c r="L32" s="1"/>
    </row>
    <row r="33" spans="1:12" x14ac:dyDescent="0.3">
      <c r="A33" s="1"/>
      <c r="B33" s="378" t="str">
        <f>[1]ЗАПОЛНИТЬ!$F$31</f>
        <v>Головний бухгалтер</v>
      </c>
      <c r="C33" s="9"/>
      <c r="D33" s="9"/>
      <c r="E33" s="230"/>
      <c r="F33" s="230"/>
      <c r="G33" s="1"/>
      <c r="H33" s="87" t="str">
        <f>[1]ЗАПОЛНИТЬ!$F$28</f>
        <v>А.М.Трусевич</v>
      </c>
      <c r="I33" s="87"/>
      <c r="J33" s="87"/>
      <c r="K33" s="87"/>
      <c r="L33" s="1"/>
    </row>
    <row r="34" spans="1:12" x14ac:dyDescent="0.3">
      <c r="A34" s="1" t="str">
        <f>[1]ЗАПОЛНИТЬ!$C$19</f>
        <v>"11" квітня 2016 року</v>
      </c>
      <c r="B34" s="1"/>
      <c r="C34" s="1"/>
      <c r="D34" s="1"/>
      <c r="E34" s="231" t="s">
        <v>115</v>
      </c>
      <c r="F34" s="231"/>
      <c r="G34" s="1"/>
      <c r="H34" s="189" t="s">
        <v>116</v>
      </c>
      <c r="I34" s="189"/>
      <c r="J34" s="1"/>
      <c r="K34" s="1"/>
      <c r="L34" s="1"/>
    </row>
  </sheetData>
  <mergeCells count="55">
    <mergeCell ref="E33:F33"/>
    <mergeCell ref="H33:K33"/>
    <mergeCell ref="E34:F34"/>
    <mergeCell ref="H34:I34"/>
    <mergeCell ref="H28:I28"/>
    <mergeCell ref="K28:L28"/>
    <mergeCell ref="E31:F31"/>
    <mergeCell ref="H31:K31"/>
    <mergeCell ref="E32:F32"/>
    <mergeCell ref="H32:I32"/>
    <mergeCell ref="H24:I25"/>
    <mergeCell ref="J24:J25"/>
    <mergeCell ref="K24:L25"/>
    <mergeCell ref="H26:I26"/>
    <mergeCell ref="K26:L26"/>
    <mergeCell ref="H27:I27"/>
    <mergeCell ref="K27:L27"/>
    <mergeCell ref="H22:I22"/>
    <mergeCell ref="K22:L22"/>
    <mergeCell ref="H23:I23"/>
    <mergeCell ref="K23:L23"/>
    <mergeCell ref="B24:B25"/>
    <mergeCell ref="C24:C25"/>
    <mergeCell ref="D24:D25"/>
    <mergeCell ref="E24:E25"/>
    <mergeCell ref="F24:F25"/>
    <mergeCell ref="G24:G25"/>
    <mergeCell ref="E20:E21"/>
    <mergeCell ref="F20:F21"/>
    <mergeCell ref="G20:G21"/>
    <mergeCell ref="H20:I21"/>
    <mergeCell ref="J20:J21"/>
    <mergeCell ref="K20:L21"/>
    <mergeCell ref="A14:D14"/>
    <mergeCell ref="F14:L14"/>
    <mergeCell ref="A18:A21"/>
    <mergeCell ref="B18:B21"/>
    <mergeCell ref="C18:D19"/>
    <mergeCell ref="E18:F19"/>
    <mergeCell ref="G18:I19"/>
    <mergeCell ref="J18:L19"/>
    <mergeCell ref="C20:C21"/>
    <mergeCell ref="D20:D21"/>
    <mergeCell ref="B11:H11"/>
    <mergeCell ref="K11:L11"/>
    <mergeCell ref="B12:H12"/>
    <mergeCell ref="K12:L12"/>
    <mergeCell ref="A13:D13"/>
    <mergeCell ref="F13:L13"/>
    <mergeCell ref="I1:L3"/>
    <mergeCell ref="A5:L5"/>
    <mergeCell ref="A6:L6"/>
    <mergeCell ref="A7:L7"/>
    <mergeCell ref="B10:H10"/>
    <mergeCell ref="K10:L1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sqref="A1:XFD1048576"/>
    </sheetView>
  </sheetViews>
  <sheetFormatPr defaultRowHeight="14.4" x14ac:dyDescent="0.3"/>
  <cols>
    <col min="1" max="1" width="66" customWidth="1"/>
    <col min="2" max="2" width="5.33203125" customWidth="1"/>
    <col min="3" max="3" width="4.44140625" customWidth="1"/>
    <col min="4" max="5" width="11.88671875" customWidth="1"/>
    <col min="6" max="6" width="9.88671875" customWidth="1"/>
    <col min="7" max="7" width="12.5546875" customWidth="1"/>
    <col min="8" max="8" width="11.5546875" customWidth="1"/>
    <col min="9" max="10" width="12.33203125" customWidth="1"/>
    <col min="14" max="14" width="10.109375" customWidth="1"/>
    <col min="257" max="257" width="66" customWidth="1"/>
    <col min="258" max="258" width="5.33203125" customWidth="1"/>
    <col min="259" max="259" width="4.44140625" customWidth="1"/>
    <col min="260" max="261" width="11.88671875" customWidth="1"/>
    <col min="262" max="262" width="9.88671875" customWidth="1"/>
    <col min="263" max="263" width="12.5546875" customWidth="1"/>
    <col min="264" max="264" width="11.5546875" customWidth="1"/>
    <col min="265" max="266" width="12.33203125" customWidth="1"/>
    <col min="270" max="270" width="10.109375" customWidth="1"/>
    <col min="513" max="513" width="66" customWidth="1"/>
    <col min="514" max="514" width="5.33203125" customWidth="1"/>
    <col min="515" max="515" width="4.44140625" customWidth="1"/>
    <col min="516" max="517" width="11.88671875" customWidth="1"/>
    <col min="518" max="518" width="9.88671875" customWidth="1"/>
    <col min="519" max="519" width="12.5546875" customWidth="1"/>
    <col min="520" max="520" width="11.5546875" customWidth="1"/>
    <col min="521" max="522" width="12.33203125" customWidth="1"/>
    <col min="526" max="526" width="10.109375" customWidth="1"/>
    <col min="769" max="769" width="66" customWidth="1"/>
    <col min="770" max="770" width="5.33203125" customWidth="1"/>
    <col min="771" max="771" width="4.44140625" customWidth="1"/>
    <col min="772" max="773" width="11.88671875" customWidth="1"/>
    <col min="774" max="774" width="9.88671875" customWidth="1"/>
    <col min="775" max="775" width="12.5546875" customWidth="1"/>
    <col min="776" max="776" width="11.5546875" customWidth="1"/>
    <col min="777" max="778" width="12.33203125" customWidth="1"/>
    <col min="782" max="782" width="10.109375" customWidth="1"/>
    <col min="1025" max="1025" width="66" customWidth="1"/>
    <col min="1026" max="1026" width="5.33203125" customWidth="1"/>
    <col min="1027" max="1027" width="4.44140625" customWidth="1"/>
    <col min="1028" max="1029" width="11.88671875" customWidth="1"/>
    <col min="1030" max="1030" width="9.88671875" customWidth="1"/>
    <col min="1031" max="1031" width="12.5546875" customWidth="1"/>
    <col min="1032" max="1032" width="11.5546875" customWidth="1"/>
    <col min="1033" max="1034" width="12.33203125" customWidth="1"/>
    <col min="1038" max="1038" width="10.109375" customWidth="1"/>
    <col min="1281" max="1281" width="66" customWidth="1"/>
    <col min="1282" max="1282" width="5.33203125" customWidth="1"/>
    <col min="1283" max="1283" width="4.44140625" customWidth="1"/>
    <col min="1284" max="1285" width="11.88671875" customWidth="1"/>
    <col min="1286" max="1286" width="9.88671875" customWidth="1"/>
    <col min="1287" max="1287" width="12.5546875" customWidth="1"/>
    <col min="1288" max="1288" width="11.5546875" customWidth="1"/>
    <col min="1289" max="1290" width="12.33203125" customWidth="1"/>
    <col min="1294" max="1294" width="10.109375" customWidth="1"/>
    <col min="1537" max="1537" width="66" customWidth="1"/>
    <col min="1538" max="1538" width="5.33203125" customWidth="1"/>
    <col min="1539" max="1539" width="4.44140625" customWidth="1"/>
    <col min="1540" max="1541" width="11.88671875" customWidth="1"/>
    <col min="1542" max="1542" width="9.88671875" customWidth="1"/>
    <col min="1543" max="1543" width="12.5546875" customWidth="1"/>
    <col min="1544" max="1544" width="11.5546875" customWidth="1"/>
    <col min="1545" max="1546" width="12.33203125" customWidth="1"/>
    <col min="1550" max="1550" width="10.109375" customWidth="1"/>
    <col min="1793" max="1793" width="66" customWidth="1"/>
    <col min="1794" max="1794" width="5.33203125" customWidth="1"/>
    <col min="1795" max="1795" width="4.44140625" customWidth="1"/>
    <col min="1796" max="1797" width="11.88671875" customWidth="1"/>
    <col min="1798" max="1798" width="9.88671875" customWidth="1"/>
    <col min="1799" max="1799" width="12.5546875" customWidth="1"/>
    <col min="1800" max="1800" width="11.5546875" customWidth="1"/>
    <col min="1801" max="1802" width="12.33203125" customWidth="1"/>
    <col min="1806" max="1806" width="10.109375" customWidth="1"/>
    <col min="2049" max="2049" width="66" customWidth="1"/>
    <col min="2050" max="2050" width="5.33203125" customWidth="1"/>
    <col min="2051" max="2051" width="4.44140625" customWidth="1"/>
    <col min="2052" max="2053" width="11.88671875" customWidth="1"/>
    <col min="2054" max="2054" width="9.88671875" customWidth="1"/>
    <col min="2055" max="2055" width="12.5546875" customWidth="1"/>
    <col min="2056" max="2056" width="11.5546875" customWidth="1"/>
    <col min="2057" max="2058" width="12.33203125" customWidth="1"/>
    <col min="2062" max="2062" width="10.109375" customWidth="1"/>
    <col min="2305" max="2305" width="66" customWidth="1"/>
    <col min="2306" max="2306" width="5.33203125" customWidth="1"/>
    <col min="2307" max="2307" width="4.44140625" customWidth="1"/>
    <col min="2308" max="2309" width="11.88671875" customWidth="1"/>
    <col min="2310" max="2310" width="9.88671875" customWidth="1"/>
    <col min="2311" max="2311" width="12.5546875" customWidth="1"/>
    <col min="2312" max="2312" width="11.5546875" customWidth="1"/>
    <col min="2313" max="2314" width="12.33203125" customWidth="1"/>
    <col min="2318" max="2318" width="10.109375" customWidth="1"/>
    <col min="2561" max="2561" width="66" customWidth="1"/>
    <col min="2562" max="2562" width="5.33203125" customWidth="1"/>
    <col min="2563" max="2563" width="4.44140625" customWidth="1"/>
    <col min="2564" max="2565" width="11.88671875" customWidth="1"/>
    <col min="2566" max="2566" width="9.88671875" customWidth="1"/>
    <col min="2567" max="2567" width="12.5546875" customWidth="1"/>
    <col min="2568" max="2568" width="11.5546875" customWidth="1"/>
    <col min="2569" max="2570" width="12.33203125" customWidth="1"/>
    <col min="2574" max="2574" width="10.109375" customWidth="1"/>
    <col min="2817" max="2817" width="66" customWidth="1"/>
    <col min="2818" max="2818" width="5.33203125" customWidth="1"/>
    <col min="2819" max="2819" width="4.44140625" customWidth="1"/>
    <col min="2820" max="2821" width="11.88671875" customWidth="1"/>
    <col min="2822" max="2822" width="9.88671875" customWidth="1"/>
    <col min="2823" max="2823" width="12.5546875" customWidth="1"/>
    <col min="2824" max="2824" width="11.5546875" customWidth="1"/>
    <col min="2825" max="2826" width="12.33203125" customWidth="1"/>
    <col min="2830" max="2830" width="10.109375" customWidth="1"/>
    <col min="3073" max="3073" width="66" customWidth="1"/>
    <col min="3074" max="3074" width="5.33203125" customWidth="1"/>
    <col min="3075" max="3075" width="4.44140625" customWidth="1"/>
    <col min="3076" max="3077" width="11.88671875" customWidth="1"/>
    <col min="3078" max="3078" width="9.88671875" customWidth="1"/>
    <col min="3079" max="3079" width="12.5546875" customWidth="1"/>
    <col min="3080" max="3080" width="11.5546875" customWidth="1"/>
    <col min="3081" max="3082" width="12.33203125" customWidth="1"/>
    <col min="3086" max="3086" width="10.109375" customWidth="1"/>
    <col min="3329" max="3329" width="66" customWidth="1"/>
    <col min="3330" max="3330" width="5.33203125" customWidth="1"/>
    <col min="3331" max="3331" width="4.44140625" customWidth="1"/>
    <col min="3332" max="3333" width="11.88671875" customWidth="1"/>
    <col min="3334" max="3334" width="9.88671875" customWidth="1"/>
    <col min="3335" max="3335" width="12.5546875" customWidth="1"/>
    <col min="3336" max="3336" width="11.5546875" customWidth="1"/>
    <col min="3337" max="3338" width="12.33203125" customWidth="1"/>
    <col min="3342" max="3342" width="10.109375" customWidth="1"/>
    <col min="3585" max="3585" width="66" customWidth="1"/>
    <col min="3586" max="3586" width="5.33203125" customWidth="1"/>
    <col min="3587" max="3587" width="4.44140625" customWidth="1"/>
    <col min="3588" max="3589" width="11.88671875" customWidth="1"/>
    <col min="3590" max="3590" width="9.88671875" customWidth="1"/>
    <col min="3591" max="3591" width="12.5546875" customWidth="1"/>
    <col min="3592" max="3592" width="11.5546875" customWidth="1"/>
    <col min="3593" max="3594" width="12.33203125" customWidth="1"/>
    <col min="3598" max="3598" width="10.109375" customWidth="1"/>
    <col min="3841" max="3841" width="66" customWidth="1"/>
    <col min="3842" max="3842" width="5.33203125" customWidth="1"/>
    <col min="3843" max="3843" width="4.44140625" customWidth="1"/>
    <col min="3844" max="3845" width="11.88671875" customWidth="1"/>
    <col min="3846" max="3846" width="9.88671875" customWidth="1"/>
    <col min="3847" max="3847" width="12.5546875" customWidth="1"/>
    <col min="3848" max="3848" width="11.5546875" customWidth="1"/>
    <col min="3849" max="3850" width="12.33203125" customWidth="1"/>
    <col min="3854" max="3854" width="10.109375" customWidth="1"/>
    <col min="4097" max="4097" width="66" customWidth="1"/>
    <col min="4098" max="4098" width="5.33203125" customWidth="1"/>
    <col min="4099" max="4099" width="4.44140625" customWidth="1"/>
    <col min="4100" max="4101" width="11.88671875" customWidth="1"/>
    <col min="4102" max="4102" width="9.88671875" customWidth="1"/>
    <col min="4103" max="4103" width="12.5546875" customWidth="1"/>
    <col min="4104" max="4104" width="11.5546875" customWidth="1"/>
    <col min="4105" max="4106" width="12.33203125" customWidth="1"/>
    <col min="4110" max="4110" width="10.109375" customWidth="1"/>
    <col min="4353" max="4353" width="66" customWidth="1"/>
    <col min="4354" max="4354" width="5.33203125" customWidth="1"/>
    <col min="4355" max="4355" width="4.44140625" customWidth="1"/>
    <col min="4356" max="4357" width="11.88671875" customWidth="1"/>
    <col min="4358" max="4358" width="9.88671875" customWidth="1"/>
    <col min="4359" max="4359" width="12.5546875" customWidth="1"/>
    <col min="4360" max="4360" width="11.5546875" customWidth="1"/>
    <col min="4361" max="4362" width="12.33203125" customWidth="1"/>
    <col min="4366" max="4366" width="10.109375" customWidth="1"/>
    <col min="4609" max="4609" width="66" customWidth="1"/>
    <col min="4610" max="4610" width="5.33203125" customWidth="1"/>
    <col min="4611" max="4611" width="4.44140625" customWidth="1"/>
    <col min="4612" max="4613" width="11.88671875" customWidth="1"/>
    <col min="4614" max="4614" width="9.88671875" customWidth="1"/>
    <col min="4615" max="4615" width="12.5546875" customWidth="1"/>
    <col min="4616" max="4616" width="11.5546875" customWidth="1"/>
    <col min="4617" max="4618" width="12.33203125" customWidth="1"/>
    <col min="4622" max="4622" width="10.109375" customWidth="1"/>
    <col min="4865" max="4865" width="66" customWidth="1"/>
    <col min="4866" max="4866" width="5.33203125" customWidth="1"/>
    <col min="4867" max="4867" width="4.44140625" customWidth="1"/>
    <col min="4868" max="4869" width="11.88671875" customWidth="1"/>
    <col min="4870" max="4870" width="9.88671875" customWidth="1"/>
    <col min="4871" max="4871" width="12.5546875" customWidth="1"/>
    <col min="4872" max="4872" width="11.5546875" customWidth="1"/>
    <col min="4873" max="4874" width="12.33203125" customWidth="1"/>
    <col min="4878" max="4878" width="10.109375" customWidth="1"/>
    <col min="5121" max="5121" width="66" customWidth="1"/>
    <col min="5122" max="5122" width="5.33203125" customWidth="1"/>
    <col min="5123" max="5123" width="4.44140625" customWidth="1"/>
    <col min="5124" max="5125" width="11.88671875" customWidth="1"/>
    <col min="5126" max="5126" width="9.88671875" customWidth="1"/>
    <col min="5127" max="5127" width="12.5546875" customWidth="1"/>
    <col min="5128" max="5128" width="11.5546875" customWidth="1"/>
    <col min="5129" max="5130" width="12.33203125" customWidth="1"/>
    <col min="5134" max="5134" width="10.109375" customWidth="1"/>
    <col min="5377" max="5377" width="66" customWidth="1"/>
    <col min="5378" max="5378" width="5.33203125" customWidth="1"/>
    <col min="5379" max="5379" width="4.44140625" customWidth="1"/>
    <col min="5380" max="5381" width="11.88671875" customWidth="1"/>
    <col min="5382" max="5382" width="9.88671875" customWidth="1"/>
    <col min="5383" max="5383" width="12.5546875" customWidth="1"/>
    <col min="5384" max="5384" width="11.5546875" customWidth="1"/>
    <col min="5385" max="5386" width="12.33203125" customWidth="1"/>
    <col min="5390" max="5390" width="10.109375" customWidth="1"/>
    <col min="5633" max="5633" width="66" customWidth="1"/>
    <col min="5634" max="5634" width="5.33203125" customWidth="1"/>
    <col min="5635" max="5635" width="4.44140625" customWidth="1"/>
    <col min="5636" max="5637" width="11.88671875" customWidth="1"/>
    <col min="5638" max="5638" width="9.88671875" customWidth="1"/>
    <col min="5639" max="5639" width="12.5546875" customWidth="1"/>
    <col min="5640" max="5640" width="11.5546875" customWidth="1"/>
    <col min="5641" max="5642" width="12.33203125" customWidth="1"/>
    <col min="5646" max="5646" width="10.109375" customWidth="1"/>
    <col min="5889" max="5889" width="66" customWidth="1"/>
    <col min="5890" max="5890" width="5.33203125" customWidth="1"/>
    <col min="5891" max="5891" width="4.44140625" customWidth="1"/>
    <col min="5892" max="5893" width="11.88671875" customWidth="1"/>
    <col min="5894" max="5894" width="9.88671875" customWidth="1"/>
    <col min="5895" max="5895" width="12.5546875" customWidth="1"/>
    <col min="5896" max="5896" width="11.5546875" customWidth="1"/>
    <col min="5897" max="5898" width="12.33203125" customWidth="1"/>
    <col min="5902" max="5902" width="10.109375" customWidth="1"/>
    <col min="6145" max="6145" width="66" customWidth="1"/>
    <col min="6146" max="6146" width="5.33203125" customWidth="1"/>
    <col min="6147" max="6147" width="4.44140625" customWidth="1"/>
    <col min="6148" max="6149" width="11.88671875" customWidth="1"/>
    <col min="6150" max="6150" width="9.88671875" customWidth="1"/>
    <col min="6151" max="6151" width="12.5546875" customWidth="1"/>
    <col min="6152" max="6152" width="11.5546875" customWidth="1"/>
    <col min="6153" max="6154" width="12.33203125" customWidth="1"/>
    <col min="6158" max="6158" width="10.109375" customWidth="1"/>
    <col min="6401" max="6401" width="66" customWidth="1"/>
    <col min="6402" max="6402" width="5.33203125" customWidth="1"/>
    <col min="6403" max="6403" width="4.44140625" customWidth="1"/>
    <col min="6404" max="6405" width="11.88671875" customWidth="1"/>
    <col min="6406" max="6406" width="9.88671875" customWidth="1"/>
    <col min="6407" max="6407" width="12.5546875" customWidth="1"/>
    <col min="6408" max="6408" width="11.5546875" customWidth="1"/>
    <col min="6409" max="6410" width="12.33203125" customWidth="1"/>
    <col min="6414" max="6414" width="10.109375" customWidth="1"/>
    <col min="6657" max="6657" width="66" customWidth="1"/>
    <col min="6658" max="6658" width="5.33203125" customWidth="1"/>
    <col min="6659" max="6659" width="4.44140625" customWidth="1"/>
    <col min="6660" max="6661" width="11.88671875" customWidth="1"/>
    <col min="6662" max="6662" width="9.88671875" customWidth="1"/>
    <col min="6663" max="6663" width="12.5546875" customWidth="1"/>
    <col min="6664" max="6664" width="11.5546875" customWidth="1"/>
    <col min="6665" max="6666" width="12.33203125" customWidth="1"/>
    <col min="6670" max="6670" width="10.109375" customWidth="1"/>
    <col min="6913" max="6913" width="66" customWidth="1"/>
    <col min="6914" max="6914" width="5.33203125" customWidth="1"/>
    <col min="6915" max="6915" width="4.44140625" customWidth="1"/>
    <col min="6916" max="6917" width="11.88671875" customWidth="1"/>
    <col min="6918" max="6918" width="9.88671875" customWidth="1"/>
    <col min="6919" max="6919" width="12.5546875" customWidth="1"/>
    <col min="6920" max="6920" width="11.5546875" customWidth="1"/>
    <col min="6921" max="6922" width="12.33203125" customWidth="1"/>
    <col min="6926" max="6926" width="10.109375" customWidth="1"/>
    <col min="7169" max="7169" width="66" customWidth="1"/>
    <col min="7170" max="7170" width="5.33203125" customWidth="1"/>
    <col min="7171" max="7171" width="4.44140625" customWidth="1"/>
    <col min="7172" max="7173" width="11.88671875" customWidth="1"/>
    <col min="7174" max="7174" width="9.88671875" customWidth="1"/>
    <col min="7175" max="7175" width="12.5546875" customWidth="1"/>
    <col min="7176" max="7176" width="11.5546875" customWidth="1"/>
    <col min="7177" max="7178" width="12.33203125" customWidth="1"/>
    <col min="7182" max="7182" width="10.109375" customWidth="1"/>
    <col min="7425" max="7425" width="66" customWidth="1"/>
    <col min="7426" max="7426" width="5.33203125" customWidth="1"/>
    <col min="7427" max="7427" width="4.44140625" customWidth="1"/>
    <col min="7428" max="7429" width="11.88671875" customWidth="1"/>
    <col min="7430" max="7430" width="9.88671875" customWidth="1"/>
    <col min="7431" max="7431" width="12.5546875" customWidth="1"/>
    <col min="7432" max="7432" width="11.5546875" customWidth="1"/>
    <col min="7433" max="7434" width="12.33203125" customWidth="1"/>
    <col min="7438" max="7438" width="10.109375" customWidth="1"/>
    <col min="7681" max="7681" width="66" customWidth="1"/>
    <col min="7682" max="7682" width="5.33203125" customWidth="1"/>
    <col min="7683" max="7683" width="4.44140625" customWidth="1"/>
    <col min="7684" max="7685" width="11.88671875" customWidth="1"/>
    <col min="7686" max="7686" width="9.88671875" customWidth="1"/>
    <col min="7687" max="7687" width="12.5546875" customWidth="1"/>
    <col min="7688" max="7688" width="11.5546875" customWidth="1"/>
    <col min="7689" max="7690" width="12.33203125" customWidth="1"/>
    <col min="7694" max="7694" width="10.109375" customWidth="1"/>
    <col min="7937" max="7937" width="66" customWidth="1"/>
    <col min="7938" max="7938" width="5.33203125" customWidth="1"/>
    <col min="7939" max="7939" width="4.44140625" customWidth="1"/>
    <col min="7940" max="7941" width="11.88671875" customWidth="1"/>
    <col min="7942" max="7942" width="9.88671875" customWidth="1"/>
    <col min="7943" max="7943" width="12.5546875" customWidth="1"/>
    <col min="7944" max="7944" width="11.5546875" customWidth="1"/>
    <col min="7945" max="7946" width="12.33203125" customWidth="1"/>
    <col min="7950" max="7950" width="10.109375" customWidth="1"/>
    <col min="8193" max="8193" width="66" customWidth="1"/>
    <col min="8194" max="8194" width="5.33203125" customWidth="1"/>
    <col min="8195" max="8195" width="4.44140625" customWidth="1"/>
    <col min="8196" max="8197" width="11.88671875" customWidth="1"/>
    <col min="8198" max="8198" width="9.88671875" customWidth="1"/>
    <col min="8199" max="8199" width="12.5546875" customWidth="1"/>
    <col min="8200" max="8200" width="11.5546875" customWidth="1"/>
    <col min="8201" max="8202" width="12.33203125" customWidth="1"/>
    <col min="8206" max="8206" width="10.109375" customWidth="1"/>
    <col min="8449" max="8449" width="66" customWidth="1"/>
    <col min="8450" max="8450" width="5.33203125" customWidth="1"/>
    <col min="8451" max="8451" width="4.44140625" customWidth="1"/>
    <col min="8452" max="8453" width="11.88671875" customWidth="1"/>
    <col min="8454" max="8454" width="9.88671875" customWidth="1"/>
    <col min="8455" max="8455" width="12.5546875" customWidth="1"/>
    <col min="8456" max="8456" width="11.5546875" customWidth="1"/>
    <col min="8457" max="8458" width="12.33203125" customWidth="1"/>
    <col min="8462" max="8462" width="10.109375" customWidth="1"/>
    <col min="8705" max="8705" width="66" customWidth="1"/>
    <col min="8706" max="8706" width="5.33203125" customWidth="1"/>
    <col min="8707" max="8707" width="4.44140625" customWidth="1"/>
    <col min="8708" max="8709" width="11.88671875" customWidth="1"/>
    <col min="8710" max="8710" width="9.88671875" customWidth="1"/>
    <col min="8711" max="8711" width="12.5546875" customWidth="1"/>
    <col min="8712" max="8712" width="11.5546875" customWidth="1"/>
    <col min="8713" max="8714" width="12.33203125" customWidth="1"/>
    <col min="8718" max="8718" width="10.109375" customWidth="1"/>
    <col min="8961" max="8961" width="66" customWidth="1"/>
    <col min="8962" max="8962" width="5.33203125" customWidth="1"/>
    <col min="8963" max="8963" width="4.44140625" customWidth="1"/>
    <col min="8964" max="8965" width="11.88671875" customWidth="1"/>
    <col min="8966" max="8966" width="9.88671875" customWidth="1"/>
    <col min="8967" max="8967" width="12.5546875" customWidth="1"/>
    <col min="8968" max="8968" width="11.5546875" customWidth="1"/>
    <col min="8969" max="8970" width="12.33203125" customWidth="1"/>
    <col min="8974" max="8974" width="10.109375" customWidth="1"/>
    <col min="9217" max="9217" width="66" customWidth="1"/>
    <col min="9218" max="9218" width="5.33203125" customWidth="1"/>
    <col min="9219" max="9219" width="4.44140625" customWidth="1"/>
    <col min="9220" max="9221" width="11.88671875" customWidth="1"/>
    <col min="9222" max="9222" width="9.88671875" customWidth="1"/>
    <col min="9223" max="9223" width="12.5546875" customWidth="1"/>
    <col min="9224" max="9224" width="11.5546875" customWidth="1"/>
    <col min="9225" max="9226" width="12.33203125" customWidth="1"/>
    <col min="9230" max="9230" width="10.109375" customWidth="1"/>
    <col min="9473" max="9473" width="66" customWidth="1"/>
    <col min="9474" max="9474" width="5.33203125" customWidth="1"/>
    <col min="9475" max="9475" width="4.44140625" customWidth="1"/>
    <col min="9476" max="9477" width="11.88671875" customWidth="1"/>
    <col min="9478" max="9478" width="9.88671875" customWidth="1"/>
    <col min="9479" max="9479" width="12.5546875" customWidth="1"/>
    <col min="9480" max="9480" width="11.5546875" customWidth="1"/>
    <col min="9481" max="9482" width="12.33203125" customWidth="1"/>
    <col min="9486" max="9486" width="10.109375" customWidth="1"/>
    <col min="9729" max="9729" width="66" customWidth="1"/>
    <col min="9730" max="9730" width="5.33203125" customWidth="1"/>
    <col min="9731" max="9731" width="4.44140625" customWidth="1"/>
    <col min="9732" max="9733" width="11.88671875" customWidth="1"/>
    <col min="9734" max="9734" width="9.88671875" customWidth="1"/>
    <col min="9735" max="9735" width="12.5546875" customWidth="1"/>
    <col min="9736" max="9736" width="11.5546875" customWidth="1"/>
    <col min="9737" max="9738" width="12.33203125" customWidth="1"/>
    <col min="9742" max="9742" width="10.109375" customWidth="1"/>
    <col min="9985" max="9985" width="66" customWidth="1"/>
    <col min="9986" max="9986" width="5.33203125" customWidth="1"/>
    <col min="9987" max="9987" width="4.44140625" customWidth="1"/>
    <col min="9988" max="9989" width="11.88671875" customWidth="1"/>
    <col min="9990" max="9990" width="9.88671875" customWidth="1"/>
    <col min="9991" max="9991" width="12.5546875" customWidth="1"/>
    <col min="9992" max="9992" width="11.5546875" customWidth="1"/>
    <col min="9993" max="9994" width="12.33203125" customWidth="1"/>
    <col min="9998" max="9998" width="10.109375" customWidth="1"/>
    <col min="10241" max="10241" width="66" customWidth="1"/>
    <col min="10242" max="10242" width="5.33203125" customWidth="1"/>
    <col min="10243" max="10243" width="4.44140625" customWidth="1"/>
    <col min="10244" max="10245" width="11.88671875" customWidth="1"/>
    <col min="10246" max="10246" width="9.88671875" customWidth="1"/>
    <col min="10247" max="10247" width="12.5546875" customWidth="1"/>
    <col min="10248" max="10248" width="11.5546875" customWidth="1"/>
    <col min="10249" max="10250" width="12.33203125" customWidth="1"/>
    <col min="10254" max="10254" width="10.109375" customWidth="1"/>
    <col min="10497" max="10497" width="66" customWidth="1"/>
    <col min="10498" max="10498" width="5.33203125" customWidth="1"/>
    <col min="10499" max="10499" width="4.44140625" customWidth="1"/>
    <col min="10500" max="10501" width="11.88671875" customWidth="1"/>
    <col min="10502" max="10502" width="9.88671875" customWidth="1"/>
    <col min="10503" max="10503" width="12.5546875" customWidth="1"/>
    <col min="10504" max="10504" width="11.5546875" customWidth="1"/>
    <col min="10505" max="10506" width="12.33203125" customWidth="1"/>
    <col min="10510" max="10510" width="10.109375" customWidth="1"/>
    <col min="10753" max="10753" width="66" customWidth="1"/>
    <col min="10754" max="10754" width="5.33203125" customWidth="1"/>
    <col min="10755" max="10755" width="4.44140625" customWidth="1"/>
    <col min="10756" max="10757" width="11.88671875" customWidth="1"/>
    <col min="10758" max="10758" width="9.88671875" customWidth="1"/>
    <col min="10759" max="10759" width="12.5546875" customWidth="1"/>
    <col min="10760" max="10760" width="11.5546875" customWidth="1"/>
    <col min="10761" max="10762" width="12.33203125" customWidth="1"/>
    <col min="10766" max="10766" width="10.109375" customWidth="1"/>
    <col min="11009" max="11009" width="66" customWidth="1"/>
    <col min="11010" max="11010" width="5.33203125" customWidth="1"/>
    <col min="11011" max="11011" width="4.44140625" customWidth="1"/>
    <col min="11012" max="11013" width="11.88671875" customWidth="1"/>
    <col min="11014" max="11014" width="9.88671875" customWidth="1"/>
    <col min="11015" max="11015" width="12.5546875" customWidth="1"/>
    <col min="11016" max="11016" width="11.5546875" customWidth="1"/>
    <col min="11017" max="11018" width="12.33203125" customWidth="1"/>
    <col min="11022" max="11022" width="10.109375" customWidth="1"/>
    <col min="11265" max="11265" width="66" customWidth="1"/>
    <col min="11266" max="11266" width="5.33203125" customWidth="1"/>
    <col min="11267" max="11267" width="4.44140625" customWidth="1"/>
    <col min="11268" max="11269" width="11.88671875" customWidth="1"/>
    <col min="11270" max="11270" width="9.88671875" customWidth="1"/>
    <col min="11271" max="11271" width="12.5546875" customWidth="1"/>
    <col min="11272" max="11272" width="11.5546875" customWidth="1"/>
    <col min="11273" max="11274" width="12.33203125" customWidth="1"/>
    <col min="11278" max="11278" width="10.109375" customWidth="1"/>
    <col min="11521" max="11521" width="66" customWidth="1"/>
    <col min="11522" max="11522" width="5.33203125" customWidth="1"/>
    <col min="11523" max="11523" width="4.44140625" customWidth="1"/>
    <col min="11524" max="11525" width="11.88671875" customWidth="1"/>
    <col min="11526" max="11526" width="9.88671875" customWidth="1"/>
    <col min="11527" max="11527" width="12.5546875" customWidth="1"/>
    <col min="11528" max="11528" width="11.5546875" customWidth="1"/>
    <col min="11529" max="11530" width="12.33203125" customWidth="1"/>
    <col min="11534" max="11534" width="10.109375" customWidth="1"/>
    <col min="11777" max="11777" width="66" customWidth="1"/>
    <col min="11778" max="11778" width="5.33203125" customWidth="1"/>
    <col min="11779" max="11779" width="4.44140625" customWidth="1"/>
    <col min="11780" max="11781" width="11.88671875" customWidth="1"/>
    <col min="11782" max="11782" width="9.88671875" customWidth="1"/>
    <col min="11783" max="11783" width="12.5546875" customWidth="1"/>
    <col min="11784" max="11784" width="11.5546875" customWidth="1"/>
    <col min="11785" max="11786" width="12.33203125" customWidth="1"/>
    <col min="11790" max="11790" width="10.109375" customWidth="1"/>
    <col min="12033" max="12033" width="66" customWidth="1"/>
    <col min="12034" max="12034" width="5.33203125" customWidth="1"/>
    <col min="12035" max="12035" width="4.44140625" customWidth="1"/>
    <col min="12036" max="12037" width="11.88671875" customWidth="1"/>
    <col min="12038" max="12038" width="9.88671875" customWidth="1"/>
    <col min="12039" max="12039" width="12.5546875" customWidth="1"/>
    <col min="12040" max="12040" width="11.5546875" customWidth="1"/>
    <col min="12041" max="12042" width="12.33203125" customWidth="1"/>
    <col min="12046" max="12046" width="10.109375" customWidth="1"/>
    <col min="12289" max="12289" width="66" customWidth="1"/>
    <col min="12290" max="12290" width="5.33203125" customWidth="1"/>
    <col min="12291" max="12291" width="4.44140625" customWidth="1"/>
    <col min="12292" max="12293" width="11.88671875" customWidth="1"/>
    <col min="12294" max="12294" width="9.88671875" customWidth="1"/>
    <col min="12295" max="12295" width="12.5546875" customWidth="1"/>
    <col min="12296" max="12296" width="11.5546875" customWidth="1"/>
    <col min="12297" max="12298" width="12.33203125" customWidth="1"/>
    <col min="12302" max="12302" width="10.109375" customWidth="1"/>
    <col min="12545" max="12545" width="66" customWidth="1"/>
    <col min="12546" max="12546" width="5.33203125" customWidth="1"/>
    <col min="12547" max="12547" width="4.44140625" customWidth="1"/>
    <col min="12548" max="12549" width="11.88671875" customWidth="1"/>
    <col min="12550" max="12550" width="9.88671875" customWidth="1"/>
    <col min="12551" max="12551" width="12.5546875" customWidth="1"/>
    <col min="12552" max="12552" width="11.5546875" customWidth="1"/>
    <col min="12553" max="12554" width="12.33203125" customWidth="1"/>
    <col min="12558" max="12558" width="10.109375" customWidth="1"/>
    <col min="12801" max="12801" width="66" customWidth="1"/>
    <col min="12802" max="12802" width="5.33203125" customWidth="1"/>
    <col min="12803" max="12803" width="4.44140625" customWidth="1"/>
    <col min="12804" max="12805" width="11.88671875" customWidth="1"/>
    <col min="12806" max="12806" width="9.88671875" customWidth="1"/>
    <col min="12807" max="12807" width="12.5546875" customWidth="1"/>
    <col min="12808" max="12808" width="11.5546875" customWidth="1"/>
    <col min="12809" max="12810" width="12.33203125" customWidth="1"/>
    <col min="12814" max="12814" width="10.109375" customWidth="1"/>
    <col min="13057" max="13057" width="66" customWidth="1"/>
    <col min="13058" max="13058" width="5.33203125" customWidth="1"/>
    <col min="13059" max="13059" width="4.44140625" customWidth="1"/>
    <col min="13060" max="13061" width="11.88671875" customWidth="1"/>
    <col min="13062" max="13062" width="9.88671875" customWidth="1"/>
    <col min="13063" max="13063" width="12.5546875" customWidth="1"/>
    <col min="13064" max="13064" width="11.5546875" customWidth="1"/>
    <col min="13065" max="13066" width="12.33203125" customWidth="1"/>
    <col min="13070" max="13070" width="10.109375" customWidth="1"/>
    <col min="13313" max="13313" width="66" customWidth="1"/>
    <col min="13314" max="13314" width="5.33203125" customWidth="1"/>
    <col min="13315" max="13315" width="4.44140625" customWidth="1"/>
    <col min="13316" max="13317" width="11.88671875" customWidth="1"/>
    <col min="13318" max="13318" width="9.88671875" customWidth="1"/>
    <col min="13319" max="13319" width="12.5546875" customWidth="1"/>
    <col min="13320" max="13320" width="11.5546875" customWidth="1"/>
    <col min="13321" max="13322" width="12.33203125" customWidth="1"/>
    <col min="13326" max="13326" width="10.109375" customWidth="1"/>
    <col min="13569" max="13569" width="66" customWidth="1"/>
    <col min="13570" max="13570" width="5.33203125" customWidth="1"/>
    <col min="13571" max="13571" width="4.44140625" customWidth="1"/>
    <col min="13572" max="13573" width="11.88671875" customWidth="1"/>
    <col min="13574" max="13574" width="9.88671875" customWidth="1"/>
    <col min="13575" max="13575" width="12.5546875" customWidth="1"/>
    <col min="13576" max="13576" width="11.5546875" customWidth="1"/>
    <col min="13577" max="13578" width="12.33203125" customWidth="1"/>
    <col min="13582" max="13582" width="10.109375" customWidth="1"/>
    <col min="13825" max="13825" width="66" customWidth="1"/>
    <col min="13826" max="13826" width="5.33203125" customWidth="1"/>
    <col min="13827" max="13827" width="4.44140625" customWidth="1"/>
    <col min="13828" max="13829" width="11.88671875" customWidth="1"/>
    <col min="13830" max="13830" width="9.88671875" customWidth="1"/>
    <col min="13831" max="13831" width="12.5546875" customWidth="1"/>
    <col min="13832" max="13832" width="11.5546875" customWidth="1"/>
    <col min="13833" max="13834" width="12.33203125" customWidth="1"/>
    <col min="13838" max="13838" width="10.109375" customWidth="1"/>
    <col min="14081" max="14081" width="66" customWidth="1"/>
    <col min="14082" max="14082" width="5.33203125" customWidth="1"/>
    <col min="14083" max="14083" width="4.44140625" customWidth="1"/>
    <col min="14084" max="14085" width="11.88671875" customWidth="1"/>
    <col min="14086" max="14086" width="9.88671875" customWidth="1"/>
    <col min="14087" max="14087" width="12.5546875" customWidth="1"/>
    <col min="14088" max="14088" width="11.5546875" customWidth="1"/>
    <col min="14089" max="14090" width="12.33203125" customWidth="1"/>
    <col min="14094" max="14094" width="10.109375" customWidth="1"/>
    <col min="14337" max="14337" width="66" customWidth="1"/>
    <col min="14338" max="14338" width="5.33203125" customWidth="1"/>
    <col min="14339" max="14339" width="4.44140625" customWidth="1"/>
    <col min="14340" max="14341" width="11.88671875" customWidth="1"/>
    <col min="14342" max="14342" width="9.88671875" customWidth="1"/>
    <col min="14343" max="14343" width="12.5546875" customWidth="1"/>
    <col min="14344" max="14344" width="11.5546875" customWidth="1"/>
    <col min="14345" max="14346" width="12.33203125" customWidth="1"/>
    <col min="14350" max="14350" width="10.109375" customWidth="1"/>
    <col min="14593" max="14593" width="66" customWidth="1"/>
    <col min="14594" max="14594" width="5.33203125" customWidth="1"/>
    <col min="14595" max="14595" width="4.44140625" customWidth="1"/>
    <col min="14596" max="14597" width="11.88671875" customWidth="1"/>
    <col min="14598" max="14598" width="9.88671875" customWidth="1"/>
    <col min="14599" max="14599" width="12.5546875" customWidth="1"/>
    <col min="14600" max="14600" width="11.5546875" customWidth="1"/>
    <col min="14601" max="14602" width="12.33203125" customWidth="1"/>
    <col min="14606" max="14606" width="10.109375" customWidth="1"/>
    <col min="14849" max="14849" width="66" customWidth="1"/>
    <col min="14850" max="14850" width="5.33203125" customWidth="1"/>
    <col min="14851" max="14851" width="4.44140625" customWidth="1"/>
    <col min="14852" max="14853" width="11.88671875" customWidth="1"/>
    <col min="14854" max="14854" width="9.88671875" customWidth="1"/>
    <col min="14855" max="14855" width="12.5546875" customWidth="1"/>
    <col min="14856" max="14856" width="11.5546875" customWidth="1"/>
    <col min="14857" max="14858" width="12.33203125" customWidth="1"/>
    <col min="14862" max="14862" width="10.109375" customWidth="1"/>
    <col min="15105" max="15105" width="66" customWidth="1"/>
    <col min="15106" max="15106" width="5.33203125" customWidth="1"/>
    <col min="15107" max="15107" width="4.44140625" customWidth="1"/>
    <col min="15108" max="15109" width="11.88671875" customWidth="1"/>
    <col min="15110" max="15110" width="9.88671875" customWidth="1"/>
    <col min="15111" max="15111" width="12.5546875" customWidth="1"/>
    <col min="15112" max="15112" width="11.5546875" customWidth="1"/>
    <col min="15113" max="15114" width="12.33203125" customWidth="1"/>
    <col min="15118" max="15118" width="10.109375" customWidth="1"/>
    <col min="15361" max="15361" width="66" customWidth="1"/>
    <col min="15362" max="15362" width="5.33203125" customWidth="1"/>
    <col min="15363" max="15363" width="4.44140625" customWidth="1"/>
    <col min="15364" max="15365" width="11.88671875" customWidth="1"/>
    <col min="15366" max="15366" width="9.88671875" customWidth="1"/>
    <col min="15367" max="15367" width="12.5546875" customWidth="1"/>
    <col min="15368" max="15368" width="11.5546875" customWidth="1"/>
    <col min="15369" max="15370" width="12.33203125" customWidth="1"/>
    <col min="15374" max="15374" width="10.109375" customWidth="1"/>
    <col min="15617" max="15617" width="66" customWidth="1"/>
    <col min="15618" max="15618" width="5.33203125" customWidth="1"/>
    <col min="15619" max="15619" width="4.44140625" customWidth="1"/>
    <col min="15620" max="15621" width="11.88671875" customWidth="1"/>
    <col min="15622" max="15622" width="9.88671875" customWidth="1"/>
    <col min="15623" max="15623" width="12.5546875" customWidth="1"/>
    <col min="15624" max="15624" width="11.5546875" customWidth="1"/>
    <col min="15625" max="15626" width="12.33203125" customWidth="1"/>
    <col min="15630" max="15630" width="10.109375" customWidth="1"/>
    <col min="15873" max="15873" width="66" customWidth="1"/>
    <col min="15874" max="15874" width="5.33203125" customWidth="1"/>
    <col min="15875" max="15875" width="4.44140625" customWidth="1"/>
    <col min="15876" max="15877" width="11.88671875" customWidth="1"/>
    <col min="15878" max="15878" width="9.88671875" customWidth="1"/>
    <col min="15879" max="15879" width="12.5546875" customWidth="1"/>
    <col min="15880" max="15880" width="11.5546875" customWidth="1"/>
    <col min="15881" max="15882" width="12.33203125" customWidth="1"/>
    <col min="15886" max="15886" width="10.109375" customWidth="1"/>
    <col min="16129" max="16129" width="66" customWidth="1"/>
    <col min="16130" max="16130" width="5.33203125" customWidth="1"/>
    <col min="16131" max="16131" width="4.44140625" customWidth="1"/>
    <col min="16132" max="16133" width="11.88671875" customWidth="1"/>
    <col min="16134" max="16134" width="9.88671875" customWidth="1"/>
    <col min="16135" max="16135" width="12.5546875" customWidth="1"/>
    <col min="16136" max="16136" width="11.5546875" customWidth="1"/>
    <col min="16137" max="16138" width="12.33203125" customWidth="1"/>
    <col min="16142" max="16142" width="10.109375" customWidth="1"/>
  </cols>
  <sheetData>
    <row r="1" spans="1:14" s="1" customFormat="1" ht="15" customHeight="1" x14ac:dyDescent="0.25">
      <c r="H1" s="95" t="s">
        <v>491</v>
      </c>
      <c r="I1" s="95"/>
      <c r="J1" s="95"/>
      <c r="K1" s="194"/>
    </row>
    <row r="2" spans="1:14" s="1" customFormat="1" ht="24" customHeight="1" x14ac:dyDescent="0.25">
      <c r="G2" s="194"/>
      <c r="H2" s="95"/>
      <c r="I2" s="95"/>
      <c r="J2" s="95"/>
      <c r="K2" s="194"/>
    </row>
    <row r="3" spans="1:14" s="1" customFormat="1" ht="0.75" customHeight="1" x14ac:dyDescent="0.25">
      <c r="G3" s="194"/>
      <c r="H3" s="95"/>
      <c r="I3" s="95"/>
      <c r="J3" s="95"/>
      <c r="K3" s="194"/>
    </row>
    <row r="4" spans="1:14" s="1" customFormat="1" ht="13.8" x14ac:dyDescent="0.25">
      <c r="A4" s="5" t="s">
        <v>118</v>
      </c>
      <c r="B4" s="5"/>
      <c r="C4" s="5"/>
      <c r="D4" s="5"/>
      <c r="E4" s="5"/>
      <c r="F4" s="5"/>
      <c r="G4" s="5"/>
      <c r="H4" s="5"/>
      <c r="I4" s="5"/>
      <c r="J4" s="5"/>
      <c r="K4" s="99"/>
      <c r="L4" s="99"/>
      <c r="M4" s="99"/>
      <c r="N4" s="99"/>
    </row>
    <row r="5" spans="1:14" s="1" customFormat="1" ht="13.8" x14ac:dyDescent="0.25">
      <c r="A5" s="96" t="str">
        <f>IF([2]ЗАПОЛНИТЬ!$F$7=1,CONCATENATE([2]шапки!A2),CONCATENATE([2]шапки!A2,[2]шапки!C2))</f>
        <v>про надходження та використання коштів загального фонду (форма      №2д,</v>
      </c>
      <c r="B5" s="96"/>
      <c r="C5" s="96"/>
      <c r="D5" s="96"/>
      <c r="E5" s="96"/>
      <c r="F5" s="96"/>
      <c r="G5" s="97" t="str">
        <f>IF([2]ЗАПОЛНИТЬ!$F$7=1,[2]шапки!C2,[2]шапки!D2)</f>
        <v xml:space="preserve">      №2м)</v>
      </c>
      <c r="H5" s="99" t="str">
        <f>IF([2]ЗАПОЛНИТЬ!$F$7=1,[2]шапки!D2,"")</f>
        <v/>
      </c>
      <c r="I5" s="99"/>
      <c r="J5" s="99"/>
      <c r="K5" s="99"/>
      <c r="L5" s="99"/>
      <c r="M5" s="99"/>
      <c r="N5" s="99"/>
    </row>
    <row r="6" spans="1:14" s="1" customFormat="1" ht="13.8" x14ac:dyDescent="0.25">
      <c r="A6" s="5" t="str">
        <f>CONCATENATE("за ",[2]ЗАПОЛНИТЬ!$B$17," ",[2]ЗАПОЛНИТЬ!$C$17)</f>
        <v>за І квартал 2016 р.</v>
      </c>
      <c r="B6" s="5"/>
      <c r="C6" s="5"/>
      <c r="D6" s="5"/>
      <c r="E6" s="5"/>
      <c r="F6" s="5"/>
      <c r="G6" s="5"/>
      <c r="H6" s="5"/>
      <c r="I6" s="5"/>
      <c r="J6" s="5"/>
    </row>
    <row r="7" spans="1:14" s="21" customFormat="1" ht="9" customHeight="1" x14ac:dyDescent="0.2">
      <c r="J7" s="338" t="s">
        <v>2</v>
      </c>
    </row>
    <row r="8" spans="1:14" s="21" customFormat="1" ht="6.75" hidden="1" customHeight="1" x14ac:dyDescent="0.2">
      <c r="J8" s="588"/>
    </row>
    <row r="9" spans="1:14" s="21" customFormat="1" ht="12" x14ac:dyDescent="0.25">
      <c r="A9" s="196" t="s">
        <v>3</v>
      </c>
      <c r="B9" s="104" t="str">
        <f>[2]ЗАПОЛНИТЬ!B3</f>
        <v>Вдділ освіти Амур -Нижньодніпровської у м.Дніпропетровську ради</v>
      </c>
      <c r="C9" s="104"/>
      <c r="D9" s="104"/>
      <c r="E9" s="104"/>
      <c r="F9" s="104"/>
      <c r="G9" s="104"/>
      <c r="H9" s="104"/>
      <c r="I9" s="198" t="s">
        <v>4</v>
      </c>
      <c r="J9" s="339" t="str">
        <f>[2]ЗАПОЛНИТЬ!B13</f>
        <v>02142187</v>
      </c>
      <c r="K9" s="207"/>
      <c r="L9" s="199"/>
    </row>
    <row r="10" spans="1:14" s="21" customFormat="1" ht="11.25" customHeight="1" x14ac:dyDescent="0.2">
      <c r="A10" s="107" t="s">
        <v>5</v>
      </c>
      <c r="B10" s="108" t="str">
        <f>[2]ЗАПОЛНИТЬ!B5</f>
        <v>49023,м. Дніпропетровськ АНД район,пр.Мануйлівський, 31</v>
      </c>
      <c r="C10" s="108"/>
      <c r="D10" s="108"/>
      <c r="E10" s="108"/>
      <c r="F10" s="108"/>
      <c r="G10" s="108"/>
      <c r="H10" s="108"/>
      <c r="I10" s="21" t="s">
        <v>492</v>
      </c>
      <c r="J10" s="589">
        <f>[2]ЗАПОЛНИТЬ!B14</f>
        <v>12110136300</v>
      </c>
      <c r="K10" s="207"/>
      <c r="L10" s="107"/>
    </row>
    <row r="11" spans="1:14" s="21" customFormat="1" ht="11.25" customHeight="1" x14ac:dyDescent="0.25">
      <c r="A11" s="7" t="s">
        <v>6</v>
      </c>
      <c r="B11" s="358" t="str">
        <f>[2]ЗАПОЛНИТЬ!D15</f>
        <v>Орган місцевого самоврядування</v>
      </c>
      <c r="C11" s="358"/>
      <c r="D11" s="358"/>
      <c r="E11" s="358"/>
      <c r="F11" s="358"/>
      <c r="G11" s="358"/>
      <c r="H11" s="358"/>
      <c r="I11" s="21" t="s">
        <v>493</v>
      </c>
      <c r="J11" s="589">
        <f>[2]ЗАПОЛНИТЬ!B15</f>
        <v>420</v>
      </c>
      <c r="K11" s="207"/>
      <c r="L11" s="107"/>
    </row>
    <row r="12" spans="1:14" s="21" customFormat="1" ht="11.4" x14ac:dyDescent="0.2">
      <c r="A12" s="110" t="s">
        <v>119</v>
      </c>
      <c r="B12" s="110"/>
      <c r="C12" s="110"/>
      <c r="D12" s="119" t="str">
        <f>[2]ЗАПОЛНИТЬ!H9</f>
        <v>-</v>
      </c>
      <c r="E12" s="118" t="str">
        <f>IF(D12&gt;0,VLOOKUP(D12,'[2]ДовидникКВК(ГОС)'!A$1:B$65536,2,FALSE),"")</f>
        <v>-</v>
      </c>
      <c r="F12" s="118"/>
      <c r="G12" s="118"/>
      <c r="H12" s="118"/>
      <c r="K12" s="204"/>
      <c r="L12" s="199"/>
    </row>
    <row r="13" spans="1:14" s="21" customFormat="1" ht="10.199999999999999" x14ac:dyDescent="0.2">
      <c r="A13" s="110" t="s">
        <v>120</v>
      </c>
      <c r="B13" s="110"/>
      <c r="C13" s="110"/>
      <c r="D13" s="603"/>
      <c r="E13" s="622" t="str">
        <f>IF(D13&gt;0,VLOOKUP(D13,[2]ДовидникКПК!B$1:C$65536,2,FALSE),"")</f>
        <v/>
      </c>
      <c r="F13" s="622"/>
      <c r="G13" s="622"/>
      <c r="H13" s="622"/>
      <c r="I13" s="622"/>
      <c r="J13" s="622"/>
      <c r="K13" s="207"/>
      <c r="L13" s="199"/>
    </row>
    <row r="14" spans="1:14" s="21" customFormat="1" ht="10.199999999999999" x14ac:dyDescent="0.2">
      <c r="A14" s="110" t="s">
        <v>8</v>
      </c>
      <c r="B14" s="110"/>
      <c r="C14" s="110"/>
      <c r="D14" s="201" t="str">
        <f>[2]ЗАПОЛНИТЬ!H10</f>
        <v>10</v>
      </c>
      <c r="E14" s="118" t="str">
        <f>[2]ЗАПОЛНИТЬ!I10</f>
        <v>Орган з питань освіти та науки, молоді</v>
      </c>
      <c r="F14" s="118"/>
      <c r="G14" s="118"/>
      <c r="H14" s="118"/>
      <c r="I14" s="118"/>
      <c r="J14" s="118"/>
      <c r="K14" s="207"/>
      <c r="L14" s="199"/>
    </row>
    <row r="15" spans="1:14" s="21" customFormat="1" ht="33.75" customHeight="1" x14ac:dyDescent="0.2">
      <c r="A15" s="110" t="s">
        <v>121</v>
      </c>
      <c r="B15" s="110"/>
      <c r="C15" s="110"/>
      <c r="D15" s="172" t="s">
        <v>231</v>
      </c>
      <c r="E15" s="112" t="str">
        <f>IF(D15&gt;0,VLOOKUP(D15,[2]ДовидникКФК!A$1:B$65536,2,FALSE),"")</f>
        <v>Загальноосвітні школи (в т.ч. школа-дитячий садок, інтернат при школі), спеціалізовані школи, ліцеї, гімназії, колегіуми</v>
      </c>
      <c r="F15" s="112"/>
      <c r="G15" s="112"/>
      <c r="H15" s="112"/>
      <c r="I15" s="112"/>
      <c r="J15" s="112"/>
      <c r="K15" s="207"/>
      <c r="L15" s="199"/>
    </row>
    <row r="16" spans="1:14" s="21" customFormat="1" ht="10.199999999999999" x14ac:dyDescent="0.2">
      <c r="A16" s="122" t="s">
        <v>249</v>
      </c>
    </row>
    <row r="17" spans="1:12" s="21" customFormat="1" ht="10.199999999999999" x14ac:dyDescent="0.2">
      <c r="A17" s="122" t="s">
        <v>10</v>
      </c>
    </row>
    <row r="18" spans="1:12" s="21" customFormat="1" ht="3" customHeight="1" thickBot="1" x14ac:dyDescent="0.25">
      <c r="A18" s="346"/>
      <c r="B18" s="346"/>
      <c r="C18" s="346"/>
      <c r="D18" s="346"/>
      <c r="E18" s="346"/>
      <c r="F18" s="346"/>
      <c r="G18" s="346"/>
      <c r="H18" s="346"/>
      <c r="I18" s="346"/>
      <c r="J18" s="346"/>
      <c r="K18" s="346"/>
      <c r="L18" s="346"/>
    </row>
    <row r="19" spans="1:12" s="21" customFormat="1" ht="11.25" customHeight="1" thickTop="1" thickBot="1" x14ac:dyDescent="0.25">
      <c r="A19" s="29" t="s">
        <v>124</v>
      </c>
      <c r="B19" s="75" t="s">
        <v>235</v>
      </c>
      <c r="C19" s="29" t="s">
        <v>13</v>
      </c>
      <c r="D19" s="75" t="s">
        <v>126</v>
      </c>
      <c r="E19" s="75" t="s">
        <v>251</v>
      </c>
      <c r="F19" s="76" t="s">
        <v>127</v>
      </c>
      <c r="G19" s="76" t="s">
        <v>238</v>
      </c>
      <c r="H19" s="76" t="s">
        <v>132</v>
      </c>
      <c r="I19" s="76" t="s">
        <v>133</v>
      </c>
      <c r="J19" s="75" t="s">
        <v>134</v>
      </c>
    </row>
    <row r="20" spans="1:12" s="21" customFormat="1" ht="11.4" thickTop="1" thickBot="1" x14ac:dyDescent="0.25">
      <c r="A20" s="29"/>
      <c r="B20" s="75"/>
      <c r="C20" s="29"/>
      <c r="D20" s="75"/>
      <c r="E20" s="75"/>
      <c r="F20" s="76"/>
      <c r="G20" s="76"/>
      <c r="H20" s="76"/>
      <c r="I20" s="76"/>
      <c r="J20" s="75"/>
    </row>
    <row r="21" spans="1:12" s="21" customFormat="1" ht="11.4" thickTop="1" thickBot="1" x14ac:dyDescent="0.25">
      <c r="A21" s="29"/>
      <c r="B21" s="75"/>
      <c r="C21" s="29"/>
      <c r="D21" s="75"/>
      <c r="E21" s="75"/>
      <c r="F21" s="76"/>
      <c r="G21" s="76"/>
      <c r="H21" s="76"/>
      <c r="I21" s="76"/>
      <c r="J21" s="75"/>
    </row>
    <row r="22" spans="1:12" s="21" customFormat="1" ht="11.4" thickTop="1" thickBot="1" x14ac:dyDescent="0.25">
      <c r="A22" s="78">
        <v>1</v>
      </c>
      <c r="B22" s="78">
        <v>2</v>
      </c>
      <c r="C22" s="78">
        <v>3</v>
      </c>
      <c r="D22" s="78">
        <v>4</v>
      </c>
      <c r="E22" s="78">
        <v>5</v>
      </c>
      <c r="F22" s="78">
        <v>6</v>
      </c>
      <c r="G22" s="78">
        <v>7</v>
      </c>
      <c r="H22" s="78">
        <v>8</v>
      </c>
      <c r="I22" s="78">
        <v>9</v>
      </c>
      <c r="J22" s="78">
        <v>10</v>
      </c>
    </row>
    <row r="23" spans="1:12" s="21" customFormat="1" ht="11.4" thickTop="1" thickBot="1" x14ac:dyDescent="0.25">
      <c r="A23" s="64" t="s">
        <v>253</v>
      </c>
      <c r="B23" s="64" t="s">
        <v>144</v>
      </c>
      <c r="C23" s="128" t="s">
        <v>145</v>
      </c>
      <c r="D23" s="129">
        <f>D24+D59+D79+D84+D87</f>
        <v>32520429</v>
      </c>
      <c r="E23" s="129">
        <f>E26+E29+E32+E33+E37+E45+E46+E86+E54</f>
        <v>22906975</v>
      </c>
      <c r="F23" s="129">
        <f>F24+F59+F79+F84+F87</f>
        <v>0</v>
      </c>
      <c r="G23" s="129">
        <f>G24+G59+G79+G84+G87</f>
        <v>20726743.98</v>
      </c>
      <c r="H23" s="129">
        <f>H24+H59+H79+H84+H87</f>
        <v>20700724.850000001</v>
      </c>
      <c r="I23" s="129">
        <f>I24+I59+I79+I84+I87</f>
        <v>20714111.280000001</v>
      </c>
      <c r="J23" s="129">
        <f>F23+G23-H23</f>
        <v>26019.129999998957</v>
      </c>
    </row>
    <row r="24" spans="1:12" s="21" customFormat="1" ht="21.6" thickTop="1" thickBot="1" x14ac:dyDescent="0.25">
      <c r="A24" s="125" t="s">
        <v>494</v>
      </c>
      <c r="B24" s="64">
        <v>2000</v>
      </c>
      <c r="C24" s="128" t="s">
        <v>147</v>
      </c>
      <c r="D24" s="129">
        <f t="shared" ref="D24:I24" si="0">D25+D30+D47+D50+D54+D58</f>
        <v>32520429</v>
      </c>
      <c r="E24" s="129">
        <v>0</v>
      </c>
      <c r="F24" s="129">
        <f t="shared" si="0"/>
        <v>0</v>
      </c>
      <c r="G24" s="129">
        <f t="shared" si="0"/>
        <v>20726743.98</v>
      </c>
      <c r="H24" s="129">
        <f t="shared" si="0"/>
        <v>20700724.850000001</v>
      </c>
      <c r="I24" s="129">
        <f t="shared" si="0"/>
        <v>20714111.280000001</v>
      </c>
      <c r="J24" s="129">
        <f t="shared" ref="J24:J87" si="1">F24+G24-H24</f>
        <v>26019.129999998957</v>
      </c>
    </row>
    <row r="25" spans="1:12" s="21" customFormat="1" ht="11.4" thickTop="1" thickBot="1" x14ac:dyDescent="0.25">
      <c r="A25" s="133" t="s">
        <v>161</v>
      </c>
      <c r="B25" s="64">
        <v>2100</v>
      </c>
      <c r="C25" s="128" t="s">
        <v>149</v>
      </c>
      <c r="D25" s="129">
        <f>D26+D29</f>
        <v>23336080</v>
      </c>
      <c r="E25" s="129">
        <v>0</v>
      </c>
      <c r="F25" s="129">
        <f>F26+F29</f>
        <v>0</v>
      </c>
      <c r="G25" s="129">
        <f>G26+G29</f>
        <v>17307966.27</v>
      </c>
      <c r="H25" s="129">
        <f>H26+H29</f>
        <v>17307966.27</v>
      </c>
      <c r="I25" s="129">
        <f>I26+I29</f>
        <v>17307966.27</v>
      </c>
      <c r="J25" s="129">
        <f t="shared" si="1"/>
        <v>0</v>
      </c>
    </row>
    <row r="26" spans="1:12" s="21" customFormat="1" ht="11.4" thickTop="1" thickBot="1" x14ac:dyDescent="0.25">
      <c r="A26" s="134" t="s">
        <v>163</v>
      </c>
      <c r="B26" s="135">
        <v>2110</v>
      </c>
      <c r="C26" s="216" t="s">
        <v>151</v>
      </c>
      <c r="D26" s="267">
        <f t="shared" ref="D26:I26" si="2">SUM(D27:D28)</f>
        <v>19096392</v>
      </c>
      <c r="E26" s="268">
        <v>14824044</v>
      </c>
      <c r="F26" s="267">
        <f t="shared" si="2"/>
        <v>0</v>
      </c>
      <c r="G26" s="267">
        <f t="shared" si="2"/>
        <v>14155353.369999999</v>
      </c>
      <c r="H26" s="267">
        <f t="shared" si="2"/>
        <v>14155353.369999999</v>
      </c>
      <c r="I26" s="267">
        <f t="shared" si="2"/>
        <v>14155353.369999999</v>
      </c>
      <c r="J26" s="174">
        <f t="shared" si="1"/>
        <v>0</v>
      </c>
    </row>
    <row r="27" spans="1:12" s="21" customFormat="1" ht="11.4" thickTop="1" thickBot="1" x14ac:dyDescent="0.25">
      <c r="A27" s="136" t="s">
        <v>164</v>
      </c>
      <c r="B27" s="125">
        <v>2111</v>
      </c>
      <c r="C27" s="248" t="s">
        <v>153</v>
      </c>
      <c r="D27" s="269">
        <v>19096392</v>
      </c>
      <c r="E27" s="270">
        <v>0</v>
      </c>
      <c r="F27" s="269">
        <v>0</v>
      </c>
      <c r="G27" s="269">
        <v>14155353.369999999</v>
      </c>
      <c r="H27" s="269">
        <v>14155353.369999999</v>
      </c>
      <c r="I27" s="269">
        <v>14155353.369999999</v>
      </c>
      <c r="J27" s="211">
        <f t="shared" si="1"/>
        <v>0</v>
      </c>
    </row>
    <row r="28" spans="1:12" s="21" customFormat="1" ht="11.4" thickTop="1" thickBot="1" x14ac:dyDescent="0.25">
      <c r="A28" s="136" t="s">
        <v>165</v>
      </c>
      <c r="B28" s="125">
        <v>2112</v>
      </c>
      <c r="C28" s="248" t="s">
        <v>155</v>
      </c>
      <c r="D28" s="269">
        <v>0</v>
      </c>
      <c r="E28" s="270">
        <v>0</v>
      </c>
      <c r="F28" s="269">
        <v>0</v>
      </c>
      <c r="G28" s="269">
        <v>0</v>
      </c>
      <c r="H28" s="269">
        <v>0</v>
      </c>
      <c r="I28" s="269">
        <v>0</v>
      </c>
      <c r="J28" s="211">
        <f t="shared" si="1"/>
        <v>0</v>
      </c>
    </row>
    <row r="29" spans="1:12" s="21" customFormat="1" ht="11.4" thickTop="1" thickBot="1" x14ac:dyDescent="0.25">
      <c r="A29" s="137" t="s">
        <v>166</v>
      </c>
      <c r="B29" s="135">
        <v>2120</v>
      </c>
      <c r="C29" s="216" t="s">
        <v>157</v>
      </c>
      <c r="D29" s="268">
        <v>4239688</v>
      </c>
      <c r="E29" s="268">
        <v>3261291</v>
      </c>
      <c r="F29" s="268">
        <v>0</v>
      </c>
      <c r="G29" s="268">
        <v>3152612.9</v>
      </c>
      <c r="H29" s="268">
        <v>3152612.9</v>
      </c>
      <c r="I29" s="268">
        <v>3152612.9</v>
      </c>
      <c r="J29" s="174">
        <f t="shared" si="1"/>
        <v>0</v>
      </c>
    </row>
    <row r="30" spans="1:12" s="21" customFormat="1" ht="11.25" customHeight="1" thickTop="1" thickBot="1" x14ac:dyDescent="0.25">
      <c r="A30" s="138" t="s">
        <v>167</v>
      </c>
      <c r="B30" s="64">
        <v>2200</v>
      </c>
      <c r="C30" s="128" t="s">
        <v>160</v>
      </c>
      <c r="D30" s="271">
        <f>SUM(D31:D37)+D44</f>
        <v>9182799</v>
      </c>
      <c r="E30" s="271">
        <v>0</v>
      </c>
      <c r="F30" s="271">
        <f>SUM(F31:F37)+F44</f>
        <v>0</v>
      </c>
      <c r="G30" s="129">
        <f>G31+G33+G34+G35+G37</f>
        <v>3418399.5700000003</v>
      </c>
      <c r="H30" s="129">
        <f>H31+H33+H34+H35+H37</f>
        <v>3392380.44</v>
      </c>
      <c r="I30" s="271">
        <f>SUM(I31:I37)+I44</f>
        <v>3405766.87</v>
      </c>
      <c r="J30" s="129">
        <f t="shared" si="1"/>
        <v>26019.130000000354</v>
      </c>
    </row>
    <row r="31" spans="1:12" s="21" customFormat="1" ht="12" customHeight="1" thickTop="1" thickBot="1" x14ac:dyDescent="0.25">
      <c r="A31" s="134" t="s">
        <v>168</v>
      </c>
      <c r="B31" s="135">
        <v>2210</v>
      </c>
      <c r="C31" s="216" t="s">
        <v>162</v>
      </c>
      <c r="D31" s="268">
        <v>0</v>
      </c>
      <c r="E31" s="267">
        <v>0</v>
      </c>
      <c r="F31" s="268">
        <v>0</v>
      </c>
      <c r="G31" s="268">
        <v>0</v>
      </c>
      <c r="H31" s="268">
        <v>0</v>
      </c>
      <c r="I31" s="268">
        <v>13234.18</v>
      </c>
      <c r="J31" s="174">
        <f t="shared" si="1"/>
        <v>0</v>
      </c>
    </row>
    <row r="32" spans="1:12" s="21" customFormat="1" ht="11.4" thickTop="1" thickBot="1" x14ac:dyDescent="0.25">
      <c r="A32" s="134" t="s">
        <v>169</v>
      </c>
      <c r="B32" s="135">
        <v>2220</v>
      </c>
      <c r="C32" s="135">
        <v>100</v>
      </c>
      <c r="D32" s="268">
        <v>0</v>
      </c>
      <c r="E32" s="268">
        <v>0</v>
      </c>
      <c r="F32" s="268">
        <v>0</v>
      </c>
      <c r="G32" s="268">
        <v>0</v>
      </c>
      <c r="H32" s="268">
        <v>0</v>
      </c>
      <c r="I32" s="268">
        <v>152.25</v>
      </c>
      <c r="J32" s="174">
        <f t="shared" si="1"/>
        <v>0</v>
      </c>
    </row>
    <row r="33" spans="1:10" s="21" customFormat="1" ht="11.4" thickTop="1" thickBot="1" x14ac:dyDescent="0.25">
      <c r="A33" s="134" t="s">
        <v>170</v>
      </c>
      <c r="B33" s="135">
        <v>2230</v>
      </c>
      <c r="C33" s="135">
        <v>110</v>
      </c>
      <c r="D33" s="268">
        <v>4854000</v>
      </c>
      <c r="E33" s="268">
        <v>2220660</v>
      </c>
      <c r="F33" s="268">
        <v>0</v>
      </c>
      <c r="G33" s="268">
        <v>2218210.85</v>
      </c>
      <c r="H33" s="268">
        <v>2218210.85</v>
      </c>
      <c r="I33" s="268">
        <v>2218210.85</v>
      </c>
      <c r="J33" s="174">
        <f t="shared" si="1"/>
        <v>0</v>
      </c>
    </row>
    <row r="34" spans="1:10" s="21" customFormat="1" ht="11.4" thickTop="1" thickBot="1" x14ac:dyDescent="0.25">
      <c r="A34" s="134" t="s">
        <v>171</v>
      </c>
      <c r="B34" s="135">
        <v>2240</v>
      </c>
      <c r="C34" s="135">
        <v>120</v>
      </c>
      <c r="D34" s="268">
        <v>345691</v>
      </c>
      <c r="E34" s="267">
        <v>0</v>
      </c>
      <c r="F34" s="268">
        <v>0</v>
      </c>
      <c r="G34" s="268">
        <v>156184.76999999999</v>
      </c>
      <c r="H34" s="268">
        <v>154796.69</v>
      </c>
      <c r="I34" s="268">
        <v>154796.69</v>
      </c>
      <c r="J34" s="174">
        <f t="shared" si="1"/>
        <v>1388.0799999999872</v>
      </c>
    </row>
    <row r="35" spans="1:10" s="21" customFormat="1" ht="11.4" thickTop="1" thickBot="1" x14ac:dyDescent="0.25">
      <c r="A35" s="134" t="s">
        <v>172</v>
      </c>
      <c r="B35" s="135">
        <v>2250</v>
      </c>
      <c r="C35" s="135">
        <v>130</v>
      </c>
      <c r="D35" s="268">
        <v>0</v>
      </c>
      <c r="E35" s="267">
        <v>0</v>
      </c>
      <c r="F35" s="268">
        <v>0</v>
      </c>
      <c r="G35" s="268">
        <v>0</v>
      </c>
      <c r="H35" s="268">
        <v>0</v>
      </c>
      <c r="I35" s="268">
        <v>0</v>
      </c>
      <c r="J35" s="174">
        <f t="shared" si="1"/>
        <v>0</v>
      </c>
    </row>
    <row r="36" spans="1:10" s="21" customFormat="1" ht="11.4" thickTop="1" thickBot="1" x14ac:dyDescent="0.25">
      <c r="A36" s="137" t="s">
        <v>173</v>
      </c>
      <c r="B36" s="135">
        <v>2260</v>
      </c>
      <c r="C36" s="135">
        <v>140</v>
      </c>
      <c r="D36" s="268">
        <v>0</v>
      </c>
      <c r="E36" s="267">
        <v>0</v>
      </c>
      <c r="F36" s="268">
        <v>0</v>
      </c>
      <c r="G36" s="268">
        <v>0</v>
      </c>
      <c r="H36" s="268">
        <v>0</v>
      </c>
      <c r="I36" s="268">
        <v>0</v>
      </c>
      <c r="J36" s="174">
        <f t="shared" si="1"/>
        <v>0</v>
      </c>
    </row>
    <row r="37" spans="1:10" s="21" customFormat="1" ht="11.4" thickTop="1" thickBot="1" x14ac:dyDescent="0.25">
      <c r="A37" s="137" t="s">
        <v>174</v>
      </c>
      <c r="B37" s="135">
        <v>2270</v>
      </c>
      <c r="C37" s="135">
        <v>150</v>
      </c>
      <c r="D37" s="267">
        <f>SUM(D38:D43)</f>
        <v>3983108</v>
      </c>
      <c r="E37" s="268">
        <v>2402572</v>
      </c>
      <c r="F37" s="267">
        <f>SUM(F38:F43)</f>
        <v>0</v>
      </c>
      <c r="G37" s="267">
        <f>SUM(G38:G43)</f>
        <v>1044003.95</v>
      </c>
      <c r="H37" s="267">
        <f>SUM(H38:H43)</f>
        <v>1019372.9</v>
      </c>
      <c r="I37" s="267">
        <f>SUM(I38:I43)</f>
        <v>1019372.9</v>
      </c>
      <c r="J37" s="174">
        <f>F37+G37-H37</f>
        <v>24631.04999999993</v>
      </c>
    </row>
    <row r="38" spans="1:10" s="21" customFormat="1" ht="11.4" thickTop="1" thickBot="1" x14ac:dyDescent="0.25">
      <c r="A38" s="136" t="s">
        <v>175</v>
      </c>
      <c r="B38" s="125">
        <v>2271</v>
      </c>
      <c r="C38" s="125">
        <v>160</v>
      </c>
      <c r="D38" s="269">
        <v>453996</v>
      </c>
      <c r="E38" s="270">
        <v>0</v>
      </c>
      <c r="F38" s="269">
        <v>0</v>
      </c>
      <c r="G38" s="269">
        <v>313850.89</v>
      </c>
      <c r="H38" s="269">
        <v>299872.81</v>
      </c>
      <c r="I38" s="269">
        <v>299872.81</v>
      </c>
      <c r="J38" s="211">
        <f t="shared" si="1"/>
        <v>13978.080000000016</v>
      </c>
    </row>
    <row r="39" spans="1:10" s="21" customFormat="1" ht="11.4" thickTop="1" thickBot="1" x14ac:dyDescent="0.25">
      <c r="A39" s="136" t="s">
        <v>176</v>
      </c>
      <c r="B39" s="125">
        <v>2272</v>
      </c>
      <c r="C39" s="125">
        <v>170</v>
      </c>
      <c r="D39" s="269">
        <v>139898</v>
      </c>
      <c r="E39" s="270">
        <v>0</v>
      </c>
      <c r="F39" s="269">
        <v>0</v>
      </c>
      <c r="G39" s="269">
        <v>70959.48</v>
      </c>
      <c r="H39" s="269">
        <v>69788.17</v>
      </c>
      <c r="I39" s="269">
        <v>69788.17</v>
      </c>
      <c r="J39" s="211">
        <f t="shared" si="1"/>
        <v>1171.3099999999977</v>
      </c>
    </row>
    <row r="40" spans="1:10" s="21" customFormat="1" ht="11.4" thickTop="1" thickBot="1" x14ac:dyDescent="0.25">
      <c r="A40" s="136" t="s">
        <v>177</v>
      </c>
      <c r="B40" s="125">
        <v>2273</v>
      </c>
      <c r="C40" s="125">
        <v>180</v>
      </c>
      <c r="D40" s="269">
        <v>1478916</v>
      </c>
      <c r="E40" s="270">
        <v>0</v>
      </c>
      <c r="F40" s="269">
        <v>0</v>
      </c>
      <c r="G40" s="269">
        <v>460269.12</v>
      </c>
      <c r="H40" s="269">
        <v>453887.88</v>
      </c>
      <c r="I40" s="269">
        <v>453887.88</v>
      </c>
      <c r="J40" s="211">
        <f t="shared" si="1"/>
        <v>6381.2399999999907</v>
      </c>
    </row>
    <row r="41" spans="1:10" s="21" customFormat="1" ht="11.4" thickTop="1" thickBot="1" x14ac:dyDescent="0.25">
      <c r="A41" s="136" t="s">
        <v>178</v>
      </c>
      <c r="B41" s="125">
        <v>2274</v>
      </c>
      <c r="C41" s="125">
        <v>190</v>
      </c>
      <c r="D41" s="269">
        <v>1910298</v>
      </c>
      <c r="E41" s="270">
        <v>0</v>
      </c>
      <c r="F41" s="269">
        <v>0</v>
      </c>
      <c r="G41" s="269">
        <v>198924.46</v>
      </c>
      <c r="H41" s="269">
        <v>195824.04</v>
      </c>
      <c r="I41" s="269">
        <v>195824.04</v>
      </c>
      <c r="J41" s="211">
        <f t="shared" si="1"/>
        <v>3100.4199999999837</v>
      </c>
    </row>
    <row r="42" spans="1:10" s="21" customFormat="1" ht="11.4" thickTop="1" thickBot="1" x14ac:dyDescent="0.25">
      <c r="A42" s="136" t="s">
        <v>179</v>
      </c>
      <c r="B42" s="125">
        <v>2275</v>
      </c>
      <c r="C42" s="125">
        <v>200</v>
      </c>
      <c r="D42" s="269">
        <v>0</v>
      </c>
      <c r="E42" s="270">
        <v>0</v>
      </c>
      <c r="F42" s="269">
        <v>0</v>
      </c>
      <c r="G42" s="269">
        <v>0</v>
      </c>
      <c r="H42" s="269">
        <v>0</v>
      </c>
      <c r="I42" s="269">
        <v>0</v>
      </c>
      <c r="J42" s="211">
        <f t="shared" si="1"/>
        <v>0</v>
      </c>
    </row>
    <row r="43" spans="1:10" s="21" customFormat="1" ht="11.4" thickTop="1" thickBot="1" x14ac:dyDescent="0.25">
      <c r="A43" s="136" t="s">
        <v>180</v>
      </c>
      <c r="B43" s="125">
        <v>2276</v>
      </c>
      <c r="C43" s="125">
        <v>210</v>
      </c>
      <c r="D43" s="269">
        <v>0</v>
      </c>
      <c r="E43" s="270">
        <v>0</v>
      </c>
      <c r="F43" s="269">
        <v>0</v>
      </c>
      <c r="G43" s="269">
        <v>0</v>
      </c>
      <c r="H43" s="269">
        <v>0</v>
      </c>
      <c r="I43" s="269">
        <v>0</v>
      </c>
      <c r="J43" s="211">
        <f>F43+G43-H43</f>
        <v>0</v>
      </c>
    </row>
    <row r="44" spans="1:10" s="21" customFormat="1" ht="13.5" customHeight="1" thickTop="1" thickBot="1" x14ac:dyDescent="0.25">
      <c r="A44" s="137" t="s">
        <v>181</v>
      </c>
      <c r="B44" s="135">
        <v>2280</v>
      </c>
      <c r="C44" s="135">
        <v>220</v>
      </c>
      <c r="D44" s="267">
        <f>SUM(D45:D46)</f>
        <v>0</v>
      </c>
      <c r="E44" s="267">
        <v>0</v>
      </c>
      <c r="F44" s="267">
        <f>SUM(F45:F46)</f>
        <v>0</v>
      </c>
      <c r="G44" s="267">
        <f>SUM(G45:G46)</f>
        <v>0</v>
      </c>
      <c r="H44" s="267">
        <f>SUM(H45:H46)</f>
        <v>0</v>
      </c>
      <c r="I44" s="267">
        <f>SUM(I45:I46)</f>
        <v>0</v>
      </c>
      <c r="J44" s="174">
        <f t="shared" si="1"/>
        <v>0</v>
      </c>
    </row>
    <row r="45" spans="1:10" s="21" customFormat="1" ht="12.75" customHeight="1" thickTop="1" thickBot="1" x14ac:dyDescent="0.25">
      <c r="A45" s="217" t="s">
        <v>182</v>
      </c>
      <c r="B45" s="125">
        <v>2281</v>
      </c>
      <c r="C45" s="125">
        <v>230</v>
      </c>
      <c r="D45" s="269">
        <v>0</v>
      </c>
      <c r="E45" s="269">
        <v>0</v>
      </c>
      <c r="F45" s="269">
        <v>0</v>
      </c>
      <c r="G45" s="269">
        <v>0</v>
      </c>
      <c r="H45" s="269">
        <v>0</v>
      </c>
      <c r="I45" s="269">
        <v>0</v>
      </c>
      <c r="J45" s="211">
        <f t="shared" si="1"/>
        <v>0</v>
      </c>
    </row>
    <row r="46" spans="1:10" s="21" customFormat="1" ht="12.75" customHeight="1" thickTop="1" thickBot="1" x14ac:dyDescent="0.25">
      <c r="A46" s="218" t="s">
        <v>183</v>
      </c>
      <c r="B46" s="125">
        <v>2282</v>
      </c>
      <c r="C46" s="125">
        <v>240</v>
      </c>
      <c r="D46" s="269">
        <v>0</v>
      </c>
      <c r="E46" s="269">
        <v>0</v>
      </c>
      <c r="F46" s="269">
        <v>0</v>
      </c>
      <c r="G46" s="269">
        <v>0</v>
      </c>
      <c r="H46" s="269">
        <v>0</v>
      </c>
      <c r="I46" s="269">
        <v>0</v>
      </c>
      <c r="J46" s="211">
        <f t="shared" si="1"/>
        <v>0</v>
      </c>
    </row>
    <row r="47" spans="1:10" s="21" customFormat="1" ht="11.4" thickTop="1" thickBot="1" x14ac:dyDescent="0.25">
      <c r="A47" s="133" t="s">
        <v>184</v>
      </c>
      <c r="B47" s="64">
        <v>2400</v>
      </c>
      <c r="C47" s="64">
        <v>250</v>
      </c>
      <c r="D47" s="271">
        <f t="shared" ref="D47:I47" si="3">SUM(D48:D49)</f>
        <v>0</v>
      </c>
      <c r="E47" s="271">
        <f t="shared" si="3"/>
        <v>0</v>
      </c>
      <c r="F47" s="271">
        <f t="shared" si="3"/>
        <v>0</v>
      </c>
      <c r="G47" s="271">
        <f t="shared" si="3"/>
        <v>0</v>
      </c>
      <c r="H47" s="271">
        <f t="shared" si="3"/>
        <v>0</v>
      </c>
      <c r="I47" s="271">
        <f t="shared" si="3"/>
        <v>0</v>
      </c>
      <c r="J47" s="129">
        <f t="shared" si="1"/>
        <v>0</v>
      </c>
    </row>
    <row r="48" spans="1:10" s="21" customFormat="1" ht="11.4" thickTop="1" thickBot="1" x14ac:dyDescent="0.25">
      <c r="A48" s="140" t="s">
        <v>185</v>
      </c>
      <c r="B48" s="135">
        <v>2410</v>
      </c>
      <c r="C48" s="135">
        <v>260</v>
      </c>
      <c r="D48" s="268">
        <v>0</v>
      </c>
      <c r="E48" s="267">
        <v>0</v>
      </c>
      <c r="F48" s="268">
        <v>0</v>
      </c>
      <c r="G48" s="268">
        <v>0</v>
      </c>
      <c r="H48" s="268">
        <v>0</v>
      </c>
      <c r="I48" s="268">
        <v>0</v>
      </c>
      <c r="J48" s="174">
        <f t="shared" si="1"/>
        <v>0</v>
      </c>
    </row>
    <row r="49" spans="1:10" s="21" customFormat="1" ht="11.4" thickTop="1" thickBot="1" x14ac:dyDescent="0.25">
      <c r="A49" s="140" t="s">
        <v>186</v>
      </c>
      <c r="B49" s="135">
        <v>2420</v>
      </c>
      <c r="C49" s="135">
        <v>270</v>
      </c>
      <c r="D49" s="268">
        <v>0</v>
      </c>
      <c r="E49" s="267">
        <v>0</v>
      </c>
      <c r="F49" s="268">
        <v>0</v>
      </c>
      <c r="G49" s="268">
        <v>0</v>
      </c>
      <c r="H49" s="268">
        <v>0</v>
      </c>
      <c r="I49" s="268">
        <v>0</v>
      </c>
      <c r="J49" s="174">
        <f t="shared" si="1"/>
        <v>0</v>
      </c>
    </row>
    <row r="50" spans="1:10" s="21" customFormat="1" ht="12" customHeight="1" thickTop="1" thickBot="1" x14ac:dyDescent="0.25">
      <c r="A50" s="141" t="s">
        <v>187</v>
      </c>
      <c r="B50" s="64">
        <v>2600</v>
      </c>
      <c r="C50" s="64">
        <v>280</v>
      </c>
      <c r="D50" s="271">
        <f t="shared" ref="D50:I50" si="4">SUM(D51:D53)</f>
        <v>0</v>
      </c>
      <c r="E50" s="271">
        <f t="shared" si="4"/>
        <v>0</v>
      </c>
      <c r="F50" s="271">
        <f t="shared" si="4"/>
        <v>0</v>
      </c>
      <c r="G50" s="271">
        <f t="shared" si="4"/>
        <v>0</v>
      </c>
      <c r="H50" s="271">
        <f t="shared" si="4"/>
        <v>0</v>
      </c>
      <c r="I50" s="271">
        <f t="shared" si="4"/>
        <v>0</v>
      </c>
      <c r="J50" s="129">
        <f t="shared" si="1"/>
        <v>0</v>
      </c>
    </row>
    <row r="51" spans="1:10" s="21" customFormat="1" ht="11.4" thickTop="1" thickBot="1" x14ac:dyDescent="0.25">
      <c r="A51" s="137" t="s">
        <v>188</v>
      </c>
      <c r="B51" s="135">
        <v>2610</v>
      </c>
      <c r="C51" s="135">
        <v>290</v>
      </c>
      <c r="D51" s="272">
        <v>0</v>
      </c>
      <c r="E51" s="273">
        <v>0</v>
      </c>
      <c r="F51" s="272">
        <v>0</v>
      </c>
      <c r="G51" s="272">
        <v>0</v>
      </c>
      <c r="H51" s="272">
        <v>0</v>
      </c>
      <c r="I51" s="272">
        <v>0</v>
      </c>
      <c r="J51" s="174">
        <f t="shared" si="1"/>
        <v>0</v>
      </c>
    </row>
    <row r="52" spans="1:10" s="21" customFormat="1" ht="11.4" thickTop="1" thickBot="1" x14ac:dyDescent="0.25">
      <c r="A52" s="137" t="s">
        <v>189</v>
      </c>
      <c r="B52" s="135">
        <v>2620</v>
      </c>
      <c r="C52" s="135">
        <v>300</v>
      </c>
      <c r="D52" s="272">
        <v>0</v>
      </c>
      <c r="E52" s="273">
        <v>0</v>
      </c>
      <c r="F52" s="272">
        <v>0</v>
      </c>
      <c r="G52" s="272">
        <v>0</v>
      </c>
      <c r="H52" s="272">
        <v>0</v>
      </c>
      <c r="I52" s="272">
        <v>0</v>
      </c>
      <c r="J52" s="174">
        <f t="shared" si="1"/>
        <v>0</v>
      </c>
    </row>
    <row r="53" spans="1:10" s="21" customFormat="1" ht="11.4" thickTop="1" thickBot="1" x14ac:dyDescent="0.25">
      <c r="A53" s="140" t="s">
        <v>190</v>
      </c>
      <c r="B53" s="135">
        <v>2630</v>
      </c>
      <c r="C53" s="135">
        <v>310</v>
      </c>
      <c r="D53" s="272">
        <v>0</v>
      </c>
      <c r="E53" s="273">
        <v>0</v>
      </c>
      <c r="F53" s="272">
        <v>0</v>
      </c>
      <c r="G53" s="272">
        <v>0</v>
      </c>
      <c r="H53" s="272">
        <v>0</v>
      </c>
      <c r="I53" s="272">
        <v>0</v>
      </c>
      <c r="J53" s="174">
        <f t="shared" si="1"/>
        <v>0</v>
      </c>
    </row>
    <row r="54" spans="1:10" s="21" customFormat="1" ht="11.4" thickTop="1" thickBot="1" x14ac:dyDescent="0.25">
      <c r="A54" s="138" t="s">
        <v>191</v>
      </c>
      <c r="B54" s="64">
        <v>2700</v>
      </c>
      <c r="C54" s="64">
        <v>320</v>
      </c>
      <c r="D54" s="274">
        <f t="shared" ref="D54:I54" si="5">SUM(D55:D57)</f>
        <v>0</v>
      </c>
      <c r="E54" s="275">
        <v>0</v>
      </c>
      <c r="F54" s="274">
        <f t="shared" si="5"/>
        <v>0</v>
      </c>
      <c r="G54" s="274">
        <f t="shared" si="5"/>
        <v>0</v>
      </c>
      <c r="H54" s="274">
        <f t="shared" si="5"/>
        <v>0</v>
      </c>
      <c r="I54" s="274">
        <f t="shared" si="5"/>
        <v>0</v>
      </c>
      <c r="J54" s="129">
        <f t="shared" si="1"/>
        <v>0</v>
      </c>
    </row>
    <row r="55" spans="1:10" s="21" customFormat="1" ht="12.75" customHeight="1" thickTop="1" thickBot="1" x14ac:dyDescent="0.25">
      <c r="A55" s="137" t="s">
        <v>192</v>
      </c>
      <c r="B55" s="135">
        <v>2710</v>
      </c>
      <c r="C55" s="135">
        <v>330</v>
      </c>
      <c r="D55" s="272">
        <v>0</v>
      </c>
      <c r="E55" s="273">
        <v>0</v>
      </c>
      <c r="F55" s="272">
        <v>0</v>
      </c>
      <c r="G55" s="272">
        <v>0</v>
      </c>
      <c r="H55" s="272">
        <v>0</v>
      </c>
      <c r="I55" s="272">
        <v>0</v>
      </c>
      <c r="J55" s="174">
        <f t="shared" si="1"/>
        <v>0</v>
      </c>
    </row>
    <row r="56" spans="1:10" s="21" customFormat="1" ht="11.4" thickTop="1" thickBot="1" x14ac:dyDescent="0.25">
      <c r="A56" s="137" t="s">
        <v>193</v>
      </c>
      <c r="B56" s="135">
        <v>2720</v>
      </c>
      <c r="C56" s="135">
        <v>340</v>
      </c>
      <c r="D56" s="272">
        <v>0</v>
      </c>
      <c r="E56" s="273">
        <v>0</v>
      </c>
      <c r="F56" s="272">
        <v>0</v>
      </c>
      <c r="G56" s="272">
        <v>0</v>
      </c>
      <c r="H56" s="272">
        <v>0</v>
      </c>
      <c r="I56" s="272">
        <v>0</v>
      </c>
      <c r="J56" s="174">
        <f t="shared" si="1"/>
        <v>0</v>
      </c>
    </row>
    <row r="57" spans="1:10" s="21" customFormat="1" ht="11.4" thickTop="1" thickBot="1" x14ac:dyDescent="0.25">
      <c r="A57" s="137" t="s">
        <v>194</v>
      </c>
      <c r="B57" s="135">
        <v>2730</v>
      </c>
      <c r="C57" s="135">
        <v>350</v>
      </c>
      <c r="D57" s="272">
        <v>0</v>
      </c>
      <c r="E57" s="273">
        <v>0</v>
      </c>
      <c r="F57" s="272">
        <v>0</v>
      </c>
      <c r="G57" s="272">
        <v>0</v>
      </c>
      <c r="H57" s="272">
        <v>0</v>
      </c>
      <c r="I57" s="272">
        <v>0</v>
      </c>
      <c r="J57" s="174">
        <f t="shared" si="1"/>
        <v>0</v>
      </c>
    </row>
    <row r="58" spans="1:10" s="21" customFormat="1" ht="11.4" thickTop="1" thickBot="1" x14ac:dyDescent="0.25">
      <c r="A58" s="138" t="s">
        <v>195</v>
      </c>
      <c r="B58" s="64">
        <v>2800</v>
      </c>
      <c r="C58" s="64">
        <v>360</v>
      </c>
      <c r="D58" s="275">
        <v>1550</v>
      </c>
      <c r="E58" s="274">
        <v>0</v>
      </c>
      <c r="F58" s="275">
        <v>0</v>
      </c>
      <c r="G58" s="275">
        <v>378.14</v>
      </c>
      <c r="H58" s="275">
        <v>378.14</v>
      </c>
      <c r="I58" s="275">
        <v>378.14</v>
      </c>
      <c r="J58" s="129">
        <f t="shared" si="1"/>
        <v>0</v>
      </c>
    </row>
    <row r="59" spans="1:10" s="21" customFormat="1" ht="11.4" thickTop="1" thickBot="1" x14ac:dyDescent="0.25">
      <c r="A59" s="64" t="s">
        <v>196</v>
      </c>
      <c r="B59" s="64">
        <v>3000</v>
      </c>
      <c r="C59" s="64">
        <v>370</v>
      </c>
      <c r="D59" s="274">
        <f t="shared" ref="D59:I59" si="6">D60+D74</f>
        <v>0</v>
      </c>
      <c r="E59" s="274">
        <f t="shared" si="6"/>
        <v>0</v>
      </c>
      <c r="F59" s="274">
        <f t="shared" si="6"/>
        <v>0</v>
      </c>
      <c r="G59" s="274">
        <f t="shared" si="6"/>
        <v>0</v>
      </c>
      <c r="H59" s="274">
        <f t="shared" si="6"/>
        <v>0</v>
      </c>
      <c r="I59" s="274">
        <f t="shared" si="6"/>
        <v>0</v>
      </c>
      <c r="J59" s="129">
        <f t="shared" si="1"/>
        <v>0</v>
      </c>
    </row>
    <row r="60" spans="1:10" s="21" customFormat="1" ht="11.4" thickTop="1" thickBot="1" x14ac:dyDescent="0.25">
      <c r="A60" s="133" t="s">
        <v>197</v>
      </c>
      <c r="B60" s="64">
        <v>3100</v>
      </c>
      <c r="C60" s="64">
        <v>380</v>
      </c>
      <c r="D60" s="274">
        <f t="shared" ref="D60:I60" si="7">D61+D62+D65+D68+D72+D73</f>
        <v>0</v>
      </c>
      <c r="E60" s="274">
        <f t="shared" si="7"/>
        <v>0</v>
      </c>
      <c r="F60" s="274">
        <f t="shared" si="7"/>
        <v>0</v>
      </c>
      <c r="G60" s="274">
        <f t="shared" si="7"/>
        <v>0</v>
      </c>
      <c r="H60" s="274">
        <f t="shared" si="7"/>
        <v>0</v>
      </c>
      <c r="I60" s="274">
        <f t="shared" si="7"/>
        <v>0</v>
      </c>
      <c r="J60" s="129">
        <f t="shared" si="1"/>
        <v>0</v>
      </c>
    </row>
    <row r="61" spans="1:10" s="21" customFormat="1" ht="11.4" thickTop="1" thickBot="1" x14ac:dyDescent="0.25">
      <c r="A61" s="137" t="s">
        <v>198</v>
      </c>
      <c r="B61" s="135">
        <v>3110</v>
      </c>
      <c r="C61" s="135">
        <v>390</v>
      </c>
      <c r="D61" s="272">
        <v>0</v>
      </c>
      <c r="E61" s="273">
        <v>0</v>
      </c>
      <c r="F61" s="272">
        <v>0</v>
      </c>
      <c r="G61" s="272">
        <v>0</v>
      </c>
      <c r="H61" s="272">
        <v>0</v>
      </c>
      <c r="I61" s="272">
        <v>0</v>
      </c>
      <c r="J61" s="174">
        <f t="shared" si="1"/>
        <v>0</v>
      </c>
    </row>
    <row r="62" spans="1:10" s="21" customFormat="1" ht="11.4" thickTop="1" thickBot="1" x14ac:dyDescent="0.25">
      <c r="A62" s="140" t="s">
        <v>199</v>
      </c>
      <c r="B62" s="135">
        <v>3120</v>
      </c>
      <c r="C62" s="135">
        <v>400</v>
      </c>
      <c r="D62" s="276">
        <f t="shared" ref="D62:I62" si="8">SUM(D63:D64)</f>
        <v>0</v>
      </c>
      <c r="E62" s="276">
        <f t="shared" si="8"/>
        <v>0</v>
      </c>
      <c r="F62" s="276">
        <f t="shared" si="8"/>
        <v>0</v>
      </c>
      <c r="G62" s="276">
        <f t="shared" si="8"/>
        <v>0</v>
      </c>
      <c r="H62" s="276">
        <f t="shared" si="8"/>
        <v>0</v>
      </c>
      <c r="I62" s="276">
        <f t="shared" si="8"/>
        <v>0</v>
      </c>
      <c r="J62" s="174">
        <f t="shared" si="1"/>
        <v>0</v>
      </c>
    </row>
    <row r="63" spans="1:10" s="21" customFormat="1" ht="11.4" thickTop="1" thickBot="1" x14ac:dyDescent="0.25">
      <c r="A63" s="136" t="s">
        <v>200</v>
      </c>
      <c r="B63" s="125">
        <v>3121</v>
      </c>
      <c r="C63" s="125">
        <v>410</v>
      </c>
      <c r="D63" s="250">
        <v>0</v>
      </c>
      <c r="E63" s="277">
        <v>0</v>
      </c>
      <c r="F63" s="250">
        <v>0</v>
      </c>
      <c r="G63" s="250">
        <v>0</v>
      </c>
      <c r="H63" s="250">
        <v>0</v>
      </c>
      <c r="I63" s="250">
        <v>0</v>
      </c>
      <c r="J63" s="211">
        <f t="shared" si="1"/>
        <v>0</v>
      </c>
    </row>
    <row r="64" spans="1:10" s="21" customFormat="1" ht="11.4" thickTop="1" thickBot="1" x14ac:dyDescent="0.25">
      <c r="A64" s="136" t="s">
        <v>201</v>
      </c>
      <c r="B64" s="125">
        <v>3122</v>
      </c>
      <c r="C64" s="125">
        <v>420</v>
      </c>
      <c r="D64" s="250">
        <v>0</v>
      </c>
      <c r="E64" s="277">
        <v>0</v>
      </c>
      <c r="F64" s="250">
        <v>0</v>
      </c>
      <c r="G64" s="250">
        <v>0</v>
      </c>
      <c r="H64" s="250">
        <v>0</v>
      </c>
      <c r="I64" s="250">
        <v>0</v>
      </c>
      <c r="J64" s="211">
        <f t="shared" si="1"/>
        <v>0</v>
      </c>
    </row>
    <row r="65" spans="1:10" s="21" customFormat="1" ht="12" thickTop="1" thickBot="1" x14ac:dyDescent="0.25">
      <c r="A65" s="134" t="s">
        <v>202</v>
      </c>
      <c r="B65" s="135">
        <v>3130</v>
      </c>
      <c r="C65" s="135">
        <v>430</v>
      </c>
      <c r="D65" s="273">
        <f t="shared" ref="D65:I65" si="9">SUM(D66:D67)</f>
        <v>0</v>
      </c>
      <c r="E65" s="273">
        <f t="shared" si="9"/>
        <v>0</v>
      </c>
      <c r="F65" s="273">
        <f t="shared" si="9"/>
        <v>0</v>
      </c>
      <c r="G65" s="273">
        <f t="shared" si="9"/>
        <v>0</v>
      </c>
      <c r="H65" s="273">
        <f t="shared" si="9"/>
        <v>0</v>
      </c>
      <c r="I65" s="273">
        <f t="shared" si="9"/>
        <v>0</v>
      </c>
      <c r="J65" s="605">
        <f t="shared" si="1"/>
        <v>0</v>
      </c>
    </row>
    <row r="66" spans="1:10" s="21" customFormat="1" ht="11.4" thickTop="1" thickBot="1" x14ac:dyDescent="0.25">
      <c r="A66" s="136" t="s">
        <v>203</v>
      </c>
      <c r="B66" s="125">
        <v>3131</v>
      </c>
      <c r="C66" s="125">
        <v>440</v>
      </c>
      <c r="D66" s="250">
        <v>0</v>
      </c>
      <c r="E66" s="277">
        <v>0</v>
      </c>
      <c r="F66" s="250">
        <v>0</v>
      </c>
      <c r="G66" s="250">
        <v>0</v>
      </c>
      <c r="H66" s="250">
        <v>0</v>
      </c>
      <c r="I66" s="250">
        <v>0</v>
      </c>
      <c r="J66" s="211">
        <f t="shared" si="1"/>
        <v>0</v>
      </c>
    </row>
    <row r="67" spans="1:10" s="21" customFormat="1" ht="11.4" thickTop="1" thickBot="1" x14ac:dyDescent="0.25">
      <c r="A67" s="136" t="s">
        <v>204</v>
      </c>
      <c r="B67" s="125">
        <v>3132</v>
      </c>
      <c r="C67" s="125">
        <v>450</v>
      </c>
      <c r="D67" s="250">
        <v>0</v>
      </c>
      <c r="E67" s="277">
        <v>0</v>
      </c>
      <c r="F67" s="250">
        <v>0</v>
      </c>
      <c r="G67" s="250">
        <v>0</v>
      </c>
      <c r="H67" s="250">
        <v>0</v>
      </c>
      <c r="I67" s="250">
        <v>0</v>
      </c>
      <c r="J67" s="211">
        <f t="shared" si="1"/>
        <v>0</v>
      </c>
    </row>
    <row r="68" spans="1:10" s="21" customFormat="1" ht="12" thickTop="1" thickBot="1" x14ac:dyDescent="0.25">
      <c r="A68" s="134" t="s">
        <v>205</v>
      </c>
      <c r="B68" s="135">
        <v>3140</v>
      </c>
      <c r="C68" s="135">
        <v>460</v>
      </c>
      <c r="D68" s="273">
        <f t="shared" ref="D68:I68" si="10">SUM(D69:D71)</f>
        <v>0</v>
      </c>
      <c r="E68" s="273">
        <f t="shared" si="10"/>
        <v>0</v>
      </c>
      <c r="F68" s="273">
        <f t="shared" si="10"/>
        <v>0</v>
      </c>
      <c r="G68" s="273">
        <f t="shared" si="10"/>
        <v>0</v>
      </c>
      <c r="H68" s="273">
        <f t="shared" si="10"/>
        <v>0</v>
      </c>
      <c r="I68" s="273">
        <f t="shared" si="10"/>
        <v>0</v>
      </c>
      <c r="J68" s="605">
        <f t="shared" si="1"/>
        <v>0</v>
      </c>
    </row>
    <row r="69" spans="1:10" s="21" customFormat="1" ht="13.2" thickTop="1" thickBot="1" x14ac:dyDescent="0.25">
      <c r="A69" s="57" t="s">
        <v>206</v>
      </c>
      <c r="B69" s="125">
        <v>3141</v>
      </c>
      <c r="C69" s="125">
        <v>470</v>
      </c>
      <c r="D69" s="250">
        <v>0</v>
      </c>
      <c r="E69" s="277">
        <v>0</v>
      </c>
      <c r="F69" s="250">
        <v>0</v>
      </c>
      <c r="G69" s="250">
        <v>0</v>
      </c>
      <c r="H69" s="250">
        <v>0</v>
      </c>
      <c r="I69" s="250">
        <v>0</v>
      </c>
      <c r="J69" s="211">
        <f t="shared" si="1"/>
        <v>0</v>
      </c>
    </row>
    <row r="70" spans="1:10" s="21" customFormat="1" ht="13.2" thickTop="1" thickBot="1" x14ac:dyDescent="0.25">
      <c r="A70" s="57" t="s">
        <v>207</v>
      </c>
      <c r="B70" s="125">
        <v>3142</v>
      </c>
      <c r="C70" s="125">
        <v>480</v>
      </c>
      <c r="D70" s="250">
        <v>0</v>
      </c>
      <c r="E70" s="277">
        <v>0</v>
      </c>
      <c r="F70" s="250">
        <v>0</v>
      </c>
      <c r="G70" s="250">
        <v>0</v>
      </c>
      <c r="H70" s="250">
        <v>0</v>
      </c>
      <c r="I70" s="250">
        <v>0</v>
      </c>
      <c r="J70" s="211">
        <f t="shared" si="1"/>
        <v>0</v>
      </c>
    </row>
    <row r="71" spans="1:10" s="21" customFormat="1" ht="13.2" thickTop="1" thickBot="1" x14ac:dyDescent="0.25">
      <c r="A71" s="57" t="s">
        <v>208</v>
      </c>
      <c r="B71" s="125">
        <v>3143</v>
      </c>
      <c r="C71" s="125">
        <v>490</v>
      </c>
      <c r="D71" s="250">
        <v>0</v>
      </c>
      <c r="E71" s="277">
        <v>0</v>
      </c>
      <c r="F71" s="250">
        <v>0</v>
      </c>
      <c r="G71" s="250">
        <v>0</v>
      </c>
      <c r="H71" s="250">
        <v>0</v>
      </c>
      <c r="I71" s="250">
        <v>0</v>
      </c>
      <c r="J71" s="211">
        <f t="shared" si="1"/>
        <v>0</v>
      </c>
    </row>
    <row r="72" spans="1:10" s="21" customFormat="1" ht="12" thickTop="1" thickBot="1" x14ac:dyDescent="0.25">
      <c r="A72" s="134" t="s">
        <v>209</v>
      </c>
      <c r="B72" s="135">
        <v>3150</v>
      </c>
      <c r="C72" s="135">
        <v>500</v>
      </c>
      <c r="D72" s="272">
        <v>0</v>
      </c>
      <c r="E72" s="273">
        <v>0</v>
      </c>
      <c r="F72" s="272">
        <v>0</v>
      </c>
      <c r="G72" s="272">
        <v>0</v>
      </c>
      <c r="H72" s="272">
        <v>0</v>
      </c>
      <c r="I72" s="272">
        <v>0</v>
      </c>
      <c r="J72" s="605">
        <f t="shared" si="1"/>
        <v>0</v>
      </c>
    </row>
    <row r="73" spans="1:10" s="21" customFormat="1" ht="12" thickTop="1" thickBot="1" x14ac:dyDescent="0.25">
      <c r="A73" s="134" t="s">
        <v>210</v>
      </c>
      <c r="B73" s="135">
        <v>3160</v>
      </c>
      <c r="C73" s="135">
        <v>510</v>
      </c>
      <c r="D73" s="272">
        <v>0</v>
      </c>
      <c r="E73" s="273">
        <v>0</v>
      </c>
      <c r="F73" s="272">
        <v>0</v>
      </c>
      <c r="G73" s="272">
        <v>0</v>
      </c>
      <c r="H73" s="272">
        <v>0</v>
      </c>
      <c r="I73" s="272">
        <v>0</v>
      </c>
      <c r="J73" s="605">
        <f t="shared" si="1"/>
        <v>0</v>
      </c>
    </row>
    <row r="74" spans="1:10" s="21" customFormat="1" ht="11.4" thickTop="1" thickBot="1" x14ac:dyDescent="0.25">
      <c r="A74" s="133" t="s">
        <v>211</v>
      </c>
      <c r="B74" s="64">
        <v>3200</v>
      </c>
      <c r="C74" s="64">
        <v>520</v>
      </c>
      <c r="D74" s="274">
        <f t="shared" ref="D74:I74" si="11">SUM(D75:D78)</f>
        <v>0</v>
      </c>
      <c r="E74" s="274">
        <f t="shared" si="11"/>
        <v>0</v>
      </c>
      <c r="F74" s="274">
        <f t="shared" si="11"/>
        <v>0</v>
      </c>
      <c r="G74" s="274">
        <f t="shared" si="11"/>
        <v>0</v>
      </c>
      <c r="H74" s="274">
        <f t="shared" si="11"/>
        <v>0</v>
      </c>
      <c r="I74" s="274">
        <f t="shared" si="11"/>
        <v>0</v>
      </c>
      <c r="J74" s="129">
        <f t="shared" si="1"/>
        <v>0</v>
      </c>
    </row>
    <row r="75" spans="1:10" s="21" customFormat="1" ht="12" thickTop="1" thickBot="1" x14ac:dyDescent="0.25">
      <c r="A75" s="137" t="s">
        <v>212</v>
      </c>
      <c r="B75" s="135">
        <v>3210</v>
      </c>
      <c r="C75" s="135">
        <v>530</v>
      </c>
      <c r="D75" s="278">
        <v>0</v>
      </c>
      <c r="E75" s="279">
        <v>0</v>
      </c>
      <c r="F75" s="278">
        <v>0</v>
      </c>
      <c r="G75" s="278">
        <v>0</v>
      </c>
      <c r="H75" s="278">
        <v>0</v>
      </c>
      <c r="I75" s="278">
        <v>0</v>
      </c>
      <c r="J75" s="605">
        <f t="shared" si="1"/>
        <v>0</v>
      </c>
    </row>
    <row r="76" spans="1:10" s="21" customFormat="1" ht="12" thickTop="1" thickBot="1" x14ac:dyDescent="0.25">
      <c r="A76" s="137" t="s">
        <v>213</v>
      </c>
      <c r="B76" s="135">
        <v>3220</v>
      </c>
      <c r="C76" s="135">
        <v>540</v>
      </c>
      <c r="D76" s="278">
        <v>0</v>
      </c>
      <c r="E76" s="279">
        <v>0</v>
      </c>
      <c r="F76" s="278">
        <v>0</v>
      </c>
      <c r="G76" s="278">
        <v>0</v>
      </c>
      <c r="H76" s="278">
        <v>0</v>
      </c>
      <c r="I76" s="278">
        <v>0</v>
      </c>
      <c r="J76" s="605">
        <f t="shared" si="1"/>
        <v>0</v>
      </c>
    </row>
    <row r="77" spans="1:10" s="21" customFormat="1" ht="12" thickTop="1" thickBot="1" x14ac:dyDescent="0.25">
      <c r="A77" s="134" t="s">
        <v>214</v>
      </c>
      <c r="B77" s="135">
        <v>3230</v>
      </c>
      <c r="C77" s="135">
        <v>550</v>
      </c>
      <c r="D77" s="278">
        <v>0</v>
      </c>
      <c r="E77" s="279">
        <v>0</v>
      </c>
      <c r="F77" s="278">
        <v>0</v>
      </c>
      <c r="G77" s="278">
        <v>0</v>
      </c>
      <c r="H77" s="278">
        <v>0</v>
      </c>
      <c r="I77" s="278">
        <v>0</v>
      </c>
      <c r="J77" s="605">
        <f t="shared" si="1"/>
        <v>0</v>
      </c>
    </row>
    <row r="78" spans="1:10" s="21" customFormat="1" ht="12" thickTop="1" thickBot="1" x14ac:dyDescent="0.25">
      <c r="A78" s="137" t="s">
        <v>215</v>
      </c>
      <c r="B78" s="135">
        <v>3240</v>
      </c>
      <c r="C78" s="135">
        <v>560</v>
      </c>
      <c r="D78" s="272">
        <v>0</v>
      </c>
      <c r="E78" s="273">
        <v>0</v>
      </c>
      <c r="F78" s="272">
        <v>0</v>
      </c>
      <c r="G78" s="272">
        <v>0</v>
      </c>
      <c r="H78" s="272">
        <v>0</v>
      </c>
      <c r="I78" s="272">
        <v>0</v>
      </c>
      <c r="J78" s="605">
        <f t="shared" si="1"/>
        <v>0</v>
      </c>
    </row>
    <row r="79" spans="1:10" s="21" customFormat="1" ht="12" thickTop="1" thickBot="1" x14ac:dyDescent="0.25">
      <c r="A79" s="64" t="s">
        <v>217</v>
      </c>
      <c r="B79" s="64">
        <v>4100</v>
      </c>
      <c r="C79" s="64">
        <v>570</v>
      </c>
      <c r="D79" s="279">
        <f t="shared" ref="D79:I79" si="12">SUM(D80)</f>
        <v>0</v>
      </c>
      <c r="E79" s="279">
        <f t="shared" si="12"/>
        <v>0</v>
      </c>
      <c r="F79" s="279">
        <f t="shared" si="12"/>
        <v>0</v>
      </c>
      <c r="G79" s="279">
        <f t="shared" si="12"/>
        <v>0</v>
      </c>
      <c r="H79" s="279">
        <f t="shared" si="12"/>
        <v>0</v>
      </c>
      <c r="I79" s="279">
        <f t="shared" si="12"/>
        <v>0</v>
      </c>
      <c r="J79" s="129">
        <f t="shared" si="1"/>
        <v>0</v>
      </c>
    </row>
    <row r="80" spans="1:10" s="21" customFormat="1" ht="12" thickTop="1" thickBot="1" x14ac:dyDescent="0.25">
      <c r="A80" s="134" t="s">
        <v>218</v>
      </c>
      <c r="B80" s="135">
        <v>4110</v>
      </c>
      <c r="C80" s="135">
        <v>580</v>
      </c>
      <c r="D80" s="273">
        <f t="shared" ref="D80:I80" si="13">SUM(D81:D83)</f>
        <v>0</v>
      </c>
      <c r="E80" s="273">
        <f t="shared" si="13"/>
        <v>0</v>
      </c>
      <c r="F80" s="273">
        <f t="shared" si="13"/>
        <v>0</v>
      </c>
      <c r="G80" s="273">
        <f t="shared" si="13"/>
        <v>0</v>
      </c>
      <c r="H80" s="273">
        <f t="shared" si="13"/>
        <v>0</v>
      </c>
      <c r="I80" s="273">
        <f t="shared" si="13"/>
        <v>0</v>
      </c>
      <c r="J80" s="605">
        <f t="shared" si="1"/>
        <v>0</v>
      </c>
    </row>
    <row r="81" spans="1:10" s="21" customFormat="1" ht="11.4" thickTop="1" thickBot="1" x14ac:dyDescent="0.25">
      <c r="A81" s="136" t="s">
        <v>219</v>
      </c>
      <c r="B81" s="125">
        <v>4111</v>
      </c>
      <c r="C81" s="125">
        <v>590</v>
      </c>
      <c r="D81" s="272">
        <v>0</v>
      </c>
      <c r="E81" s="273">
        <v>0</v>
      </c>
      <c r="F81" s="272">
        <v>0</v>
      </c>
      <c r="G81" s="272">
        <v>0</v>
      </c>
      <c r="H81" s="272">
        <v>0</v>
      </c>
      <c r="I81" s="272">
        <v>0</v>
      </c>
      <c r="J81" s="211">
        <f t="shared" si="1"/>
        <v>0</v>
      </c>
    </row>
    <row r="82" spans="1:10" s="21" customFormat="1" ht="12.75" customHeight="1" thickTop="1" thickBot="1" x14ac:dyDescent="0.25">
      <c r="A82" s="136" t="s">
        <v>220</v>
      </c>
      <c r="B82" s="125">
        <v>4112</v>
      </c>
      <c r="C82" s="125">
        <v>600</v>
      </c>
      <c r="D82" s="272">
        <v>0</v>
      </c>
      <c r="E82" s="273">
        <v>0</v>
      </c>
      <c r="F82" s="272">
        <v>0</v>
      </c>
      <c r="G82" s="272">
        <v>0</v>
      </c>
      <c r="H82" s="272">
        <v>0</v>
      </c>
      <c r="I82" s="272">
        <v>0</v>
      </c>
      <c r="J82" s="211">
        <f t="shared" si="1"/>
        <v>0</v>
      </c>
    </row>
    <row r="83" spans="1:10" s="21" customFormat="1" thickTop="1" thickBot="1" x14ac:dyDescent="0.25">
      <c r="A83" s="249" t="s">
        <v>221</v>
      </c>
      <c r="B83" s="125">
        <v>4113</v>
      </c>
      <c r="C83" s="125">
        <v>610</v>
      </c>
      <c r="D83" s="250">
        <v>0</v>
      </c>
      <c r="E83" s="277">
        <v>0</v>
      </c>
      <c r="F83" s="250">
        <v>0</v>
      </c>
      <c r="G83" s="250">
        <v>0</v>
      </c>
      <c r="H83" s="250">
        <v>0</v>
      </c>
      <c r="I83" s="250">
        <v>0</v>
      </c>
      <c r="J83" s="211">
        <f t="shared" si="1"/>
        <v>0</v>
      </c>
    </row>
    <row r="84" spans="1:10" s="21" customFormat="1" ht="11.4" thickTop="1" thickBot="1" x14ac:dyDescent="0.25">
      <c r="A84" s="64" t="s">
        <v>226</v>
      </c>
      <c r="B84" s="64">
        <v>4200</v>
      </c>
      <c r="C84" s="64">
        <v>620</v>
      </c>
      <c r="D84" s="274">
        <f t="shared" ref="D84:I84" si="14">D85</f>
        <v>0</v>
      </c>
      <c r="E84" s="274">
        <f t="shared" si="14"/>
        <v>0</v>
      </c>
      <c r="F84" s="274">
        <f t="shared" si="14"/>
        <v>0</v>
      </c>
      <c r="G84" s="274">
        <f t="shared" si="14"/>
        <v>0</v>
      </c>
      <c r="H84" s="274">
        <f t="shared" si="14"/>
        <v>0</v>
      </c>
      <c r="I84" s="274">
        <f t="shared" si="14"/>
        <v>0</v>
      </c>
      <c r="J84" s="129">
        <f t="shared" si="1"/>
        <v>0</v>
      </c>
    </row>
    <row r="85" spans="1:10" s="21" customFormat="1" ht="12" thickTop="1" thickBot="1" x14ac:dyDescent="0.25">
      <c r="A85" s="134" t="s">
        <v>227</v>
      </c>
      <c r="B85" s="135">
        <v>4210</v>
      </c>
      <c r="C85" s="135">
        <v>630</v>
      </c>
      <c r="D85" s="272">
        <v>0</v>
      </c>
      <c r="E85" s="273">
        <v>0</v>
      </c>
      <c r="F85" s="272">
        <v>0</v>
      </c>
      <c r="G85" s="272">
        <v>0</v>
      </c>
      <c r="H85" s="272">
        <v>0</v>
      </c>
      <c r="I85" s="272">
        <v>0</v>
      </c>
      <c r="J85" s="605">
        <f t="shared" si="1"/>
        <v>0</v>
      </c>
    </row>
    <row r="86" spans="1:10" s="21" customFormat="1" ht="11.4" thickTop="1" thickBot="1" x14ac:dyDescent="0.25">
      <c r="A86" s="136" t="s">
        <v>254</v>
      </c>
      <c r="B86" s="125">
        <v>5000</v>
      </c>
      <c r="C86" s="125">
        <v>640</v>
      </c>
      <c r="D86" s="250" t="s">
        <v>255</v>
      </c>
      <c r="E86" s="250">
        <v>198408</v>
      </c>
      <c r="F86" s="251" t="s">
        <v>255</v>
      </c>
      <c r="G86" s="251" t="s">
        <v>255</v>
      </c>
      <c r="H86" s="251" t="s">
        <v>255</v>
      </c>
      <c r="I86" s="251" t="s">
        <v>255</v>
      </c>
      <c r="J86" s="211" t="s">
        <v>255</v>
      </c>
    </row>
    <row r="87" spans="1:10" s="21" customFormat="1" ht="11.4" thickTop="1" thickBot="1" x14ac:dyDescent="0.25">
      <c r="A87" s="136" t="s">
        <v>495</v>
      </c>
      <c r="B87" s="125">
        <v>9000</v>
      </c>
      <c r="C87" s="125">
        <v>650</v>
      </c>
      <c r="D87" s="250">
        <v>0</v>
      </c>
      <c r="E87" s="277">
        <v>0</v>
      </c>
      <c r="F87" s="250">
        <v>0</v>
      </c>
      <c r="G87" s="250">
        <v>0</v>
      </c>
      <c r="H87" s="250">
        <v>0</v>
      </c>
      <c r="I87" s="250">
        <v>0</v>
      </c>
      <c r="J87" s="211">
        <f t="shared" si="1"/>
        <v>0</v>
      </c>
    </row>
    <row r="88" spans="1:10" s="21" customFormat="1" ht="11.4" hidden="1" thickTop="1" x14ac:dyDescent="0.2">
      <c r="A88" s="143"/>
      <c r="B88" s="593"/>
      <c r="C88" s="593">
        <v>650</v>
      </c>
      <c r="D88" s="606"/>
      <c r="E88" s="607"/>
      <c r="F88" s="606"/>
      <c r="G88" s="606"/>
      <c r="H88" s="606"/>
      <c r="I88" s="606"/>
      <c r="J88" s="608"/>
    </row>
    <row r="89" spans="1:10" s="21" customFormat="1" ht="10.8" hidden="1" thickTop="1" x14ac:dyDescent="0.2">
      <c r="A89" s="155"/>
      <c r="B89" s="595"/>
      <c r="C89" s="595"/>
      <c r="D89" s="609"/>
      <c r="E89" s="610"/>
      <c r="F89" s="609"/>
      <c r="G89" s="609"/>
      <c r="H89" s="609"/>
      <c r="I89" s="609"/>
      <c r="J89" s="611"/>
    </row>
    <row r="90" spans="1:10" s="21" customFormat="1" ht="10.8" hidden="1" thickTop="1" x14ac:dyDescent="0.2">
      <c r="A90" s="155"/>
      <c r="B90" s="595"/>
      <c r="C90" s="595"/>
      <c r="D90" s="609"/>
      <c r="E90" s="610"/>
      <c r="F90" s="609"/>
      <c r="G90" s="609"/>
      <c r="H90" s="609"/>
      <c r="I90" s="609"/>
      <c r="J90" s="611"/>
    </row>
    <row r="91" spans="1:10" s="21" customFormat="1" ht="13.8" hidden="1" thickTop="1" x14ac:dyDescent="0.2">
      <c r="A91" s="157"/>
      <c r="B91" s="595"/>
      <c r="C91" s="595"/>
      <c r="D91" s="609"/>
      <c r="E91" s="612"/>
      <c r="F91" s="609"/>
      <c r="G91" s="609"/>
      <c r="H91" s="609"/>
      <c r="I91" s="609"/>
      <c r="J91" s="611"/>
    </row>
    <row r="92" spans="1:10" s="21" customFormat="1" ht="11.4" hidden="1" thickTop="1" x14ac:dyDescent="0.2">
      <c r="A92" s="147"/>
      <c r="B92" s="596"/>
      <c r="C92" s="596"/>
      <c r="D92" s="613"/>
      <c r="E92" s="614"/>
      <c r="F92" s="613"/>
      <c r="G92" s="613"/>
      <c r="H92" s="613"/>
      <c r="I92" s="613"/>
      <c r="J92" s="615"/>
    </row>
    <row r="93" spans="1:10" s="21" customFormat="1" ht="10.8" hidden="1" thickTop="1" x14ac:dyDescent="0.2">
      <c r="A93" s="155"/>
      <c r="B93" s="595"/>
      <c r="C93" s="595"/>
      <c r="D93" s="609"/>
      <c r="E93" s="610"/>
      <c r="F93" s="609"/>
      <c r="G93" s="609"/>
      <c r="H93" s="609"/>
      <c r="I93" s="609"/>
      <c r="J93" s="611"/>
    </row>
    <row r="94" spans="1:10" s="21" customFormat="1" ht="10.8" hidden="1" thickTop="1" x14ac:dyDescent="0.2">
      <c r="A94" s="155"/>
      <c r="B94" s="595"/>
      <c r="C94" s="595"/>
      <c r="D94" s="609"/>
      <c r="E94" s="610"/>
      <c r="F94" s="609"/>
      <c r="G94" s="609"/>
      <c r="H94" s="609"/>
      <c r="I94" s="609"/>
      <c r="J94" s="611"/>
    </row>
    <row r="95" spans="1:10" s="21" customFormat="1" ht="10.8" hidden="1" thickTop="1" x14ac:dyDescent="0.2">
      <c r="A95" s="155"/>
      <c r="B95" s="595"/>
      <c r="C95" s="595"/>
      <c r="D95" s="609"/>
      <c r="E95" s="610"/>
      <c r="F95" s="609"/>
      <c r="G95" s="609"/>
      <c r="H95" s="609"/>
      <c r="I95" s="609"/>
      <c r="J95" s="611"/>
    </row>
    <row r="96" spans="1:10" s="21" customFormat="1" ht="12" hidden="1" thickTop="1" x14ac:dyDescent="0.2">
      <c r="A96" s="153"/>
      <c r="B96" s="597"/>
      <c r="C96" s="597"/>
      <c r="D96" s="616"/>
      <c r="E96" s="287"/>
      <c r="F96" s="616"/>
      <c r="G96" s="616"/>
      <c r="H96" s="616"/>
      <c r="I96" s="616"/>
      <c r="J96" s="615"/>
    </row>
    <row r="97" spans="1:10" s="21" customFormat="1" ht="11.4" hidden="1" thickTop="1" x14ac:dyDescent="0.2">
      <c r="A97" s="147"/>
      <c r="B97" s="596"/>
      <c r="C97" s="596"/>
      <c r="D97" s="617"/>
      <c r="E97" s="618"/>
      <c r="F97" s="617"/>
      <c r="G97" s="617"/>
      <c r="H97" s="617"/>
      <c r="I97" s="617"/>
      <c r="J97" s="619"/>
    </row>
    <row r="98" spans="1:10" s="21" customFormat="1" ht="11.4" hidden="1" thickTop="1" x14ac:dyDescent="0.2">
      <c r="A98" s="147"/>
      <c r="B98" s="596"/>
      <c r="C98" s="596"/>
      <c r="D98" s="617"/>
      <c r="E98" s="618"/>
      <c r="F98" s="617"/>
      <c r="G98" s="617"/>
      <c r="H98" s="617"/>
      <c r="I98" s="617"/>
      <c r="J98" s="619"/>
    </row>
    <row r="99" spans="1:10" s="21" customFormat="1" ht="10.8" hidden="1" thickTop="1" x14ac:dyDescent="0.2">
      <c r="A99" s="258"/>
      <c r="B99" s="598"/>
      <c r="C99" s="595"/>
      <c r="D99" s="610"/>
      <c r="E99" s="292"/>
      <c r="F99" s="620"/>
      <c r="G99" s="620"/>
      <c r="H99" s="620"/>
      <c r="I99" s="620"/>
      <c r="J99" s="621"/>
    </row>
    <row r="100" spans="1:10" ht="14.25" customHeight="1" thickTop="1" x14ac:dyDescent="0.3">
      <c r="A100" s="198" t="s">
        <v>496</v>
      </c>
      <c r="D100" s="600"/>
      <c r="E100" s="600"/>
    </row>
    <row r="101" spans="1:10" s="1" customFormat="1" ht="12.75" customHeight="1" x14ac:dyDescent="0.25">
      <c r="A101" s="9" t="str">
        <f>[2]ЗАПОЛНИТЬ!F30</f>
        <v xml:space="preserve">Керівник </v>
      </c>
      <c r="C101" s="9"/>
      <c r="D101" s="601"/>
      <c r="E101" s="601"/>
      <c r="F101" s="9"/>
      <c r="G101" s="87" t="str">
        <f>[2]ЗАПОЛНИТЬ!F26</f>
        <v>Л.О.Темченко</v>
      </c>
      <c r="H101" s="87"/>
      <c r="I101" s="87"/>
    </row>
    <row r="102" spans="1:10" s="1" customFormat="1" ht="12.75" customHeight="1" x14ac:dyDescent="0.25">
      <c r="B102" s="9"/>
      <c r="C102" s="9"/>
      <c r="D102" s="231" t="s">
        <v>115</v>
      </c>
      <c r="E102" s="231"/>
      <c r="F102" s="9"/>
      <c r="G102" s="189" t="s">
        <v>116</v>
      </c>
      <c r="H102" s="189"/>
    </row>
    <row r="103" spans="1:10" s="1" customFormat="1" ht="12" customHeight="1" x14ac:dyDescent="0.25">
      <c r="A103" s="9" t="str">
        <f>[2]ЗАПОЛНИТЬ!F31</f>
        <v>Головний бухгалтер</v>
      </c>
      <c r="C103" s="9"/>
      <c r="D103" s="230"/>
      <c r="E103" s="230"/>
      <c r="F103" s="9"/>
      <c r="G103" s="87" t="str">
        <f>[2]ЗАПОЛНИТЬ!F28</f>
        <v>А.М.Трусевич</v>
      </c>
      <c r="H103" s="87"/>
      <c r="I103" s="87"/>
    </row>
    <row r="104" spans="1:10" s="1" customFormat="1" ht="12" customHeight="1" x14ac:dyDescent="0.25">
      <c r="A104" s="94" t="str">
        <f>[2]ЗАПОЛНИТЬ!C19</f>
        <v>"11" квітня 2016 року</v>
      </c>
      <c r="C104" s="9"/>
      <c r="D104" s="231" t="s">
        <v>115</v>
      </c>
      <c r="E104" s="231"/>
      <c r="G104" s="189" t="s">
        <v>116</v>
      </c>
      <c r="H104" s="189"/>
      <c r="I104" s="355"/>
    </row>
    <row r="105" spans="1:10" s="1" customFormat="1" ht="13.8" x14ac:dyDescent="0.25">
      <c r="A105" s="21" t="s">
        <v>229</v>
      </c>
    </row>
    <row r="107" spans="1:10" x14ac:dyDescent="0.3">
      <c r="A107" s="602"/>
    </row>
  </sheetData>
  <mergeCells count="34">
    <mergeCell ref="D103:E103"/>
    <mergeCell ref="G103:I103"/>
    <mergeCell ref="D104:E104"/>
    <mergeCell ref="G104:H104"/>
    <mergeCell ref="H19:H21"/>
    <mergeCell ref="I19:I21"/>
    <mergeCell ref="J19:J21"/>
    <mergeCell ref="D101:E101"/>
    <mergeCell ref="G101:I101"/>
    <mergeCell ref="D102:E102"/>
    <mergeCell ref="G102:H102"/>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workbookViewId="0">
      <selection activeCell="M16" sqref="M16"/>
    </sheetView>
  </sheetViews>
  <sheetFormatPr defaultRowHeight="14.4" x14ac:dyDescent="0.3"/>
  <cols>
    <col min="1" max="1" width="5.44140625" customWidth="1"/>
    <col min="2" max="2" width="39.44140625" customWidth="1"/>
    <col min="10" max="10" width="5.5546875" customWidth="1"/>
    <col min="15" max="15" width="0.6640625" customWidth="1"/>
    <col min="17" max="17" width="5" customWidth="1"/>
    <col min="18" max="18" width="13.5546875" customWidth="1"/>
    <col min="257" max="257" width="5.44140625" customWidth="1"/>
    <col min="258" max="258" width="39.44140625" customWidth="1"/>
    <col min="266" max="266" width="5.5546875" customWidth="1"/>
    <col min="271" max="271" width="0.6640625" customWidth="1"/>
    <col min="273" max="273" width="5" customWidth="1"/>
    <col min="274" max="274" width="13.5546875" customWidth="1"/>
    <col min="513" max="513" width="5.44140625" customWidth="1"/>
    <col min="514" max="514" width="39.44140625" customWidth="1"/>
    <col min="522" max="522" width="5.5546875" customWidth="1"/>
    <col min="527" max="527" width="0.6640625" customWidth="1"/>
    <col min="529" max="529" width="5" customWidth="1"/>
    <col min="530" max="530" width="13.5546875" customWidth="1"/>
    <col min="769" max="769" width="5.44140625" customWidth="1"/>
    <col min="770" max="770" width="39.44140625" customWidth="1"/>
    <col min="778" max="778" width="5.5546875" customWidth="1"/>
    <col min="783" max="783" width="0.6640625" customWidth="1"/>
    <col min="785" max="785" width="5" customWidth="1"/>
    <col min="786" max="786" width="13.5546875" customWidth="1"/>
    <col min="1025" max="1025" width="5.44140625" customWidth="1"/>
    <col min="1026" max="1026" width="39.44140625" customWidth="1"/>
    <col min="1034" max="1034" width="5.5546875" customWidth="1"/>
    <col min="1039" max="1039" width="0.6640625" customWidth="1"/>
    <col min="1041" max="1041" width="5" customWidth="1"/>
    <col min="1042" max="1042" width="13.5546875" customWidth="1"/>
    <col min="1281" max="1281" width="5.44140625" customWidth="1"/>
    <col min="1282" max="1282" width="39.44140625" customWidth="1"/>
    <col min="1290" max="1290" width="5.5546875" customWidth="1"/>
    <col min="1295" max="1295" width="0.6640625" customWidth="1"/>
    <col min="1297" max="1297" width="5" customWidth="1"/>
    <col min="1298" max="1298" width="13.5546875" customWidth="1"/>
    <col min="1537" max="1537" width="5.44140625" customWidth="1"/>
    <col min="1538" max="1538" width="39.44140625" customWidth="1"/>
    <col min="1546" max="1546" width="5.5546875" customWidth="1"/>
    <col min="1551" max="1551" width="0.6640625" customWidth="1"/>
    <col min="1553" max="1553" width="5" customWidth="1"/>
    <col min="1554" max="1554" width="13.5546875" customWidth="1"/>
    <col min="1793" max="1793" width="5.44140625" customWidth="1"/>
    <col min="1794" max="1794" width="39.44140625" customWidth="1"/>
    <col min="1802" max="1802" width="5.5546875" customWidth="1"/>
    <col min="1807" max="1807" width="0.6640625" customWidth="1"/>
    <col min="1809" max="1809" width="5" customWidth="1"/>
    <col min="1810" max="1810" width="13.5546875" customWidth="1"/>
    <col min="2049" max="2049" width="5.44140625" customWidth="1"/>
    <col min="2050" max="2050" width="39.44140625" customWidth="1"/>
    <col min="2058" max="2058" width="5.5546875" customWidth="1"/>
    <col min="2063" max="2063" width="0.6640625" customWidth="1"/>
    <col min="2065" max="2065" width="5" customWidth="1"/>
    <col min="2066" max="2066" width="13.5546875" customWidth="1"/>
    <col min="2305" max="2305" width="5.44140625" customWidth="1"/>
    <col min="2306" max="2306" width="39.44140625" customWidth="1"/>
    <col min="2314" max="2314" width="5.5546875" customWidth="1"/>
    <col min="2319" max="2319" width="0.6640625" customWidth="1"/>
    <col min="2321" max="2321" width="5" customWidth="1"/>
    <col min="2322" max="2322" width="13.5546875" customWidth="1"/>
    <col min="2561" max="2561" width="5.44140625" customWidth="1"/>
    <col min="2562" max="2562" width="39.44140625" customWidth="1"/>
    <col min="2570" max="2570" width="5.5546875" customWidth="1"/>
    <col min="2575" max="2575" width="0.6640625" customWidth="1"/>
    <col min="2577" max="2577" width="5" customWidth="1"/>
    <col min="2578" max="2578" width="13.5546875" customWidth="1"/>
    <col min="2817" max="2817" width="5.44140625" customWidth="1"/>
    <col min="2818" max="2818" width="39.44140625" customWidth="1"/>
    <col min="2826" max="2826" width="5.5546875" customWidth="1"/>
    <col min="2831" max="2831" width="0.6640625" customWidth="1"/>
    <col min="2833" max="2833" width="5" customWidth="1"/>
    <col min="2834" max="2834" width="13.5546875" customWidth="1"/>
    <col min="3073" max="3073" width="5.44140625" customWidth="1"/>
    <col min="3074" max="3074" width="39.44140625" customWidth="1"/>
    <col min="3082" max="3082" width="5.5546875" customWidth="1"/>
    <col min="3087" max="3087" width="0.6640625" customWidth="1"/>
    <col min="3089" max="3089" width="5" customWidth="1"/>
    <col min="3090" max="3090" width="13.5546875" customWidth="1"/>
    <col min="3329" max="3329" width="5.44140625" customWidth="1"/>
    <col min="3330" max="3330" width="39.44140625" customWidth="1"/>
    <col min="3338" max="3338" width="5.5546875" customWidth="1"/>
    <col min="3343" max="3343" width="0.6640625" customWidth="1"/>
    <col min="3345" max="3345" width="5" customWidth="1"/>
    <col min="3346" max="3346" width="13.5546875" customWidth="1"/>
    <col min="3585" max="3585" width="5.44140625" customWidth="1"/>
    <col min="3586" max="3586" width="39.44140625" customWidth="1"/>
    <col min="3594" max="3594" width="5.5546875" customWidth="1"/>
    <col min="3599" max="3599" width="0.6640625" customWidth="1"/>
    <col min="3601" max="3601" width="5" customWidth="1"/>
    <col min="3602" max="3602" width="13.5546875" customWidth="1"/>
    <col min="3841" max="3841" width="5.44140625" customWidth="1"/>
    <col min="3842" max="3842" width="39.44140625" customWidth="1"/>
    <col min="3850" max="3850" width="5.5546875" customWidth="1"/>
    <col min="3855" max="3855" width="0.6640625" customWidth="1"/>
    <col min="3857" max="3857" width="5" customWidth="1"/>
    <col min="3858" max="3858" width="13.5546875" customWidth="1"/>
    <col min="4097" max="4097" width="5.44140625" customWidth="1"/>
    <col min="4098" max="4098" width="39.44140625" customWidth="1"/>
    <col min="4106" max="4106" width="5.5546875" customWidth="1"/>
    <col min="4111" max="4111" width="0.6640625" customWidth="1"/>
    <col min="4113" max="4113" width="5" customWidth="1"/>
    <col min="4114" max="4114" width="13.5546875" customWidth="1"/>
    <col min="4353" max="4353" width="5.44140625" customWidth="1"/>
    <col min="4354" max="4354" width="39.44140625" customWidth="1"/>
    <col min="4362" max="4362" width="5.5546875" customWidth="1"/>
    <col min="4367" max="4367" width="0.6640625" customWidth="1"/>
    <col min="4369" max="4369" width="5" customWidth="1"/>
    <col min="4370" max="4370" width="13.5546875" customWidth="1"/>
    <col min="4609" max="4609" width="5.44140625" customWidth="1"/>
    <col min="4610" max="4610" width="39.44140625" customWidth="1"/>
    <col min="4618" max="4618" width="5.5546875" customWidth="1"/>
    <col min="4623" max="4623" width="0.6640625" customWidth="1"/>
    <col min="4625" max="4625" width="5" customWidth="1"/>
    <col min="4626" max="4626" width="13.5546875" customWidth="1"/>
    <col min="4865" max="4865" width="5.44140625" customWidth="1"/>
    <col min="4866" max="4866" width="39.44140625" customWidth="1"/>
    <col min="4874" max="4874" width="5.5546875" customWidth="1"/>
    <col min="4879" max="4879" width="0.6640625" customWidth="1"/>
    <col min="4881" max="4881" width="5" customWidth="1"/>
    <col min="4882" max="4882" width="13.5546875" customWidth="1"/>
    <col min="5121" max="5121" width="5.44140625" customWidth="1"/>
    <col min="5122" max="5122" width="39.44140625" customWidth="1"/>
    <col min="5130" max="5130" width="5.5546875" customWidth="1"/>
    <col min="5135" max="5135" width="0.6640625" customWidth="1"/>
    <col min="5137" max="5137" width="5" customWidth="1"/>
    <col min="5138" max="5138" width="13.5546875" customWidth="1"/>
    <col min="5377" max="5377" width="5.44140625" customWidth="1"/>
    <col min="5378" max="5378" width="39.44140625" customWidth="1"/>
    <col min="5386" max="5386" width="5.5546875" customWidth="1"/>
    <col min="5391" max="5391" width="0.6640625" customWidth="1"/>
    <col min="5393" max="5393" width="5" customWidth="1"/>
    <col min="5394" max="5394" width="13.5546875" customWidth="1"/>
    <col min="5633" max="5633" width="5.44140625" customWidth="1"/>
    <col min="5634" max="5634" width="39.44140625" customWidth="1"/>
    <col min="5642" max="5642" width="5.5546875" customWidth="1"/>
    <col min="5647" max="5647" width="0.6640625" customWidth="1"/>
    <col min="5649" max="5649" width="5" customWidth="1"/>
    <col min="5650" max="5650" width="13.5546875" customWidth="1"/>
    <col min="5889" max="5889" width="5.44140625" customWidth="1"/>
    <col min="5890" max="5890" width="39.44140625" customWidth="1"/>
    <col min="5898" max="5898" width="5.5546875" customWidth="1"/>
    <col min="5903" max="5903" width="0.6640625" customWidth="1"/>
    <col min="5905" max="5905" width="5" customWidth="1"/>
    <col min="5906" max="5906" width="13.5546875" customWidth="1"/>
    <col min="6145" max="6145" width="5.44140625" customWidth="1"/>
    <col min="6146" max="6146" width="39.44140625" customWidth="1"/>
    <col min="6154" max="6154" width="5.5546875" customWidth="1"/>
    <col min="6159" max="6159" width="0.6640625" customWidth="1"/>
    <col min="6161" max="6161" width="5" customWidth="1"/>
    <col min="6162" max="6162" width="13.5546875" customWidth="1"/>
    <col min="6401" max="6401" width="5.44140625" customWidth="1"/>
    <col min="6402" max="6402" width="39.44140625" customWidth="1"/>
    <col min="6410" max="6410" width="5.5546875" customWidth="1"/>
    <col min="6415" max="6415" width="0.6640625" customWidth="1"/>
    <col min="6417" max="6417" width="5" customWidth="1"/>
    <col min="6418" max="6418" width="13.5546875" customWidth="1"/>
    <col min="6657" max="6657" width="5.44140625" customWidth="1"/>
    <col min="6658" max="6658" width="39.44140625" customWidth="1"/>
    <col min="6666" max="6666" width="5.5546875" customWidth="1"/>
    <col min="6671" max="6671" width="0.6640625" customWidth="1"/>
    <col min="6673" max="6673" width="5" customWidth="1"/>
    <col min="6674" max="6674" width="13.5546875" customWidth="1"/>
    <col min="6913" max="6913" width="5.44140625" customWidth="1"/>
    <col min="6914" max="6914" width="39.44140625" customWidth="1"/>
    <col min="6922" max="6922" width="5.5546875" customWidth="1"/>
    <col min="6927" max="6927" width="0.6640625" customWidth="1"/>
    <col min="6929" max="6929" width="5" customWidth="1"/>
    <col min="6930" max="6930" width="13.5546875" customWidth="1"/>
    <col min="7169" max="7169" width="5.44140625" customWidth="1"/>
    <col min="7170" max="7170" width="39.44140625" customWidth="1"/>
    <col min="7178" max="7178" width="5.5546875" customWidth="1"/>
    <col min="7183" max="7183" width="0.6640625" customWidth="1"/>
    <col min="7185" max="7185" width="5" customWidth="1"/>
    <col min="7186" max="7186" width="13.5546875" customWidth="1"/>
    <col min="7425" max="7425" width="5.44140625" customWidth="1"/>
    <col min="7426" max="7426" width="39.44140625" customWidth="1"/>
    <col min="7434" max="7434" width="5.5546875" customWidth="1"/>
    <col min="7439" max="7439" width="0.6640625" customWidth="1"/>
    <col min="7441" max="7441" width="5" customWidth="1"/>
    <col min="7442" max="7442" width="13.5546875" customWidth="1"/>
    <col min="7681" max="7681" width="5.44140625" customWidth="1"/>
    <col min="7682" max="7682" width="39.44140625" customWidth="1"/>
    <col min="7690" max="7690" width="5.5546875" customWidth="1"/>
    <col min="7695" max="7695" width="0.6640625" customWidth="1"/>
    <col min="7697" max="7697" width="5" customWidth="1"/>
    <col min="7698" max="7698" width="13.5546875" customWidth="1"/>
    <col min="7937" max="7937" width="5.44140625" customWidth="1"/>
    <col min="7938" max="7938" width="39.44140625" customWidth="1"/>
    <col min="7946" max="7946" width="5.5546875" customWidth="1"/>
    <col min="7951" max="7951" width="0.6640625" customWidth="1"/>
    <col min="7953" max="7953" width="5" customWidth="1"/>
    <col min="7954" max="7954" width="13.5546875" customWidth="1"/>
    <col min="8193" max="8193" width="5.44140625" customWidth="1"/>
    <col min="8194" max="8194" width="39.44140625" customWidth="1"/>
    <col min="8202" max="8202" width="5.5546875" customWidth="1"/>
    <col min="8207" max="8207" width="0.6640625" customWidth="1"/>
    <col min="8209" max="8209" width="5" customWidth="1"/>
    <col min="8210" max="8210" width="13.5546875" customWidth="1"/>
    <col min="8449" max="8449" width="5.44140625" customWidth="1"/>
    <col min="8450" max="8450" width="39.44140625" customWidth="1"/>
    <col min="8458" max="8458" width="5.5546875" customWidth="1"/>
    <col min="8463" max="8463" width="0.6640625" customWidth="1"/>
    <col min="8465" max="8465" width="5" customWidth="1"/>
    <col min="8466" max="8466" width="13.5546875" customWidth="1"/>
    <col min="8705" max="8705" width="5.44140625" customWidth="1"/>
    <col min="8706" max="8706" width="39.44140625" customWidth="1"/>
    <col min="8714" max="8714" width="5.5546875" customWidth="1"/>
    <col min="8719" max="8719" width="0.6640625" customWidth="1"/>
    <col min="8721" max="8721" width="5" customWidth="1"/>
    <col min="8722" max="8722" width="13.5546875" customWidth="1"/>
    <col min="8961" max="8961" width="5.44140625" customWidth="1"/>
    <col min="8962" max="8962" width="39.44140625" customWidth="1"/>
    <col min="8970" max="8970" width="5.5546875" customWidth="1"/>
    <col min="8975" max="8975" width="0.6640625" customWidth="1"/>
    <col min="8977" max="8977" width="5" customWidth="1"/>
    <col min="8978" max="8978" width="13.5546875" customWidth="1"/>
    <col min="9217" max="9217" width="5.44140625" customWidth="1"/>
    <col min="9218" max="9218" width="39.44140625" customWidth="1"/>
    <col min="9226" max="9226" width="5.5546875" customWidth="1"/>
    <col min="9231" max="9231" width="0.6640625" customWidth="1"/>
    <col min="9233" max="9233" width="5" customWidth="1"/>
    <col min="9234" max="9234" width="13.5546875" customWidth="1"/>
    <col min="9473" max="9473" width="5.44140625" customWidth="1"/>
    <col min="9474" max="9474" width="39.44140625" customWidth="1"/>
    <col min="9482" max="9482" width="5.5546875" customWidth="1"/>
    <col min="9487" max="9487" width="0.6640625" customWidth="1"/>
    <col min="9489" max="9489" width="5" customWidth="1"/>
    <col min="9490" max="9490" width="13.5546875" customWidth="1"/>
    <col min="9729" max="9729" width="5.44140625" customWidth="1"/>
    <col min="9730" max="9730" width="39.44140625" customWidth="1"/>
    <col min="9738" max="9738" width="5.5546875" customWidth="1"/>
    <col min="9743" max="9743" width="0.6640625" customWidth="1"/>
    <col min="9745" max="9745" width="5" customWidth="1"/>
    <col min="9746" max="9746" width="13.5546875" customWidth="1"/>
    <col min="9985" max="9985" width="5.44140625" customWidth="1"/>
    <col min="9986" max="9986" width="39.44140625" customWidth="1"/>
    <col min="9994" max="9994" width="5.5546875" customWidth="1"/>
    <col min="9999" max="9999" width="0.6640625" customWidth="1"/>
    <col min="10001" max="10001" width="5" customWidth="1"/>
    <col min="10002" max="10002" width="13.5546875" customWidth="1"/>
    <col min="10241" max="10241" width="5.44140625" customWidth="1"/>
    <col min="10242" max="10242" width="39.44140625" customWidth="1"/>
    <col min="10250" max="10250" width="5.5546875" customWidth="1"/>
    <col min="10255" max="10255" width="0.6640625" customWidth="1"/>
    <col min="10257" max="10257" width="5" customWidth="1"/>
    <col min="10258" max="10258" width="13.5546875" customWidth="1"/>
    <col min="10497" max="10497" width="5.44140625" customWidth="1"/>
    <col min="10498" max="10498" width="39.44140625" customWidth="1"/>
    <col min="10506" max="10506" width="5.5546875" customWidth="1"/>
    <col min="10511" max="10511" width="0.6640625" customWidth="1"/>
    <col min="10513" max="10513" width="5" customWidth="1"/>
    <col min="10514" max="10514" width="13.5546875" customWidth="1"/>
    <col min="10753" max="10753" width="5.44140625" customWidth="1"/>
    <col min="10754" max="10754" width="39.44140625" customWidth="1"/>
    <col min="10762" max="10762" width="5.5546875" customWidth="1"/>
    <col min="10767" max="10767" width="0.6640625" customWidth="1"/>
    <col min="10769" max="10769" width="5" customWidth="1"/>
    <col min="10770" max="10770" width="13.5546875" customWidth="1"/>
    <col min="11009" max="11009" width="5.44140625" customWidth="1"/>
    <col min="11010" max="11010" width="39.44140625" customWidth="1"/>
    <col min="11018" max="11018" width="5.5546875" customWidth="1"/>
    <col min="11023" max="11023" width="0.6640625" customWidth="1"/>
    <col min="11025" max="11025" width="5" customWidth="1"/>
    <col min="11026" max="11026" width="13.5546875" customWidth="1"/>
    <col min="11265" max="11265" width="5.44140625" customWidth="1"/>
    <col min="11266" max="11266" width="39.44140625" customWidth="1"/>
    <col min="11274" max="11274" width="5.5546875" customWidth="1"/>
    <col min="11279" max="11279" width="0.6640625" customWidth="1"/>
    <col min="11281" max="11281" width="5" customWidth="1"/>
    <col min="11282" max="11282" width="13.5546875" customWidth="1"/>
    <col min="11521" max="11521" width="5.44140625" customWidth="1"/>
    <col min="11522" max="11522" width="39.44140625" customWidth="1"/>
    <col min="11530" max="11530" width="5.5546875" customWidth="1"/>
    <col min="11535" max="11535" width="0.6640625" customWidth="1"/>
    <col min="11537" max="11537" width="5" customWidth="1"/>
    <col min="11538" max="11538" width="13.5546875" customWidth="1"/>
    <col min="11777" max="11777" width="5.44140625" customWidth="1"/>
    <col min="11778" max="11778" width="39.44140625" customWidth="1"/>
    <col min="11786" max="11786" width="5.5546875" customWidth="1"/>
    <col min="11791" max="11791" width="0.6640625" customWidth="1"/>
    <col min="11793" max="11793" width="5" customWidth="1"/>
    <col min="11794" max="11794" width="13.5546875" customWidth="1"/>
    <col min="12033" max="12033" width="5.44140625" customWidth="1"/>
    <col min="12034" max="12034" width="39.44140625" customWidth="1"/>
    <col min="12042" max="12042" width="5.5546875" customWidth="1"/>
    <col min="12047" max="12047" width="0.6640625" customWidth="1"/>
    <col min="12049" max="12049" width="5" customWidth="1"/>
    <col min="12050" max="12050" width="13.5546875" customWidth="1"/>
    <col min="12289" max="12289" width="5.44140625" customWidth="1"/>
    <col min="12290" max="12290" width="39.44140625" customWidth="1"/>
    <col min="12298" max="12298" width="5.5546875" customWidth="1"/>
    <col min="12303" max="12303" width="0.6640625" customWidth="1"/>
    <col min="12305" max="12305" width="5" customWidth="1"/>
    <col min="12306" max="12306" width="13.5546875" customWidth="1"/>
    <col min="12545" max="12545" width="5.44140625" customWidth="1"/>
    <col min="12546" max="12546" width="39.44140625" customWidth="1"/>
    <col min="12554" max="12554" width="5.5546875" customWidth="1"/>
    <col min="12559" max="12559" width="0.6640625" customWidth="1"/>
    <col min="12561" max="12561" width="5" customWidth="1"/>
    <col min="12562" max="12562" width="13.5546875" customWidth="1"/>
    <col min="12801" max="12801" width="5.44140625" customWidth="1"/>
    <col min="12802" max="12802" width="39.44140625" customWidth="1"/>
    <col min="12810" max="12810" width="5.5546875" customWidth="1"/>
    <col min="12815" max="12815" width="0.6640625" customWidth="1"/>
    <col min="12817" max="12817" width="5" customWidth="1"/>
    <col min="12818" max="12818" width="13.5546875" customWidth="1"/>
    <col min="13057" max="13057" width="5.44140625" customWidth="1"/>
    <col min="13058" max="13058" width="39.44140625" customWidth="1"/>
    <col min="13066" max="13066" width="5.5546875" customWidth="1"/>
    <col min="13071" max="13071" width="0.6640625" customWidth="1"/>
    <col min="13073" max="13073" width="5" customWidth="1"/>
    <col min="13074" max="13074" width="13.5546875" customWidth="1"/>
    <col min="13313" max="13313" width="5.44140625" customWidth="1"/>
    <col min="13314" max="13314" width="39.44140625" customWidth="1"/>
    <col min="13322" max="13322" width="5.5546875" customWidth="1"/>
    <col min="13327" max="13327" width="0.6640625" customWidth="1"/>
    <col min="13329" max="13329" width="5" customWidth="1"/>
    <col min="13330" max="13330" width="13.5546875" customWidth="1"/>
    <col min="13569" max="13569" width="5.44140625" customWidth="1"/>
    <col min="13570" max="13570" width="39.44140625" customWidth="1"/>
    <col min="13578" max="13578" width="5.5546875" customWidth="1"/>
    <col min="13583" max="13583" width="0.6640625" customWidth="1"/>
    <col min="13585" max="13585" width="5" customWidth="1"/>
    <col min="13586" max="13586" width="13.5546875" customWidth="1"/>
    <col min="13825" max="13825" width="5.44140625" customWidth="1"/>
    <col min="13826" max="13826" width="39.44140625" customWidth="1"/>
    <col min="13834" max="13834" width="5.5546875" customWidth="1"/>
    <col min="13839" max="13839" width="0.6640625" customWidth="1"/>
    <col min="13841" max="13841" width="5" customWidth="1"/>
    <col min="13842" max="13842" width="13.5546875" customWidth="1"/>
    <col min="14081" max="14081" width="5.44140625" customWidth="1"/>
    <col min="14082" max="14082" width="39.44140625" customWidth="1"/>
    <col min="14090" max="14090" width="5.5546875" customWidth="1"/>
    <col min="14095" max="14095" width="0.6640625" customWidth="1"/>
    <col min="14097" max="14097" width="5" customWidth="1"/>
    <col min="14098" max="14098" width="13.5546875" customWidth="1"/>
    <col min="14337" max="14337" width="5.44140625" customWidth="1"/>
    <col min="14338" max="14338" width="39.44140625" customWidth="1"/>
    <col min="14346" max="14346" width="5.5546875" customWidth="1"/>
    <col min="14351" max="14351" width="0.6640625" customWidth="1"/>
    <col min="14353" max="14353" width="5" customWidth="1"/>
    <col min="14354" max="14354" width="13.5546875" customWidth="1"/>
    <col min="14593" max="14593" width="5.44140625" customWidth="1"/>
    <col min="14594" max="14594" width="39.44140625" customWidth="1"/>
    <col min="14602" max="14602" width="5.5546875" customWidth="1"/>
    <col min="14607" max="14607" width="0.6640625" customWidth="1"/>
    <col min="14609" max="14609" width="5" customWidth="1"/>
    <col min="14610" max="14610" width="13.5546875" customWidth="1"/>
    <col min="14849" max="14849" width="5.44140625" customWidth="1"/>
    <col min="14850" max="14850" width="39.44140625" customWidth="1"/>
    <col min="14858" max="14858" width="5.5546875" customWidth="1"/>
    <col min="14863" max="14863" width="0.6640625" customWidth="1"/>
    <col min="14865" max="14865" width="5" customWidth="1"/>
    <col min="14866" max="14866" width="13.5546875" customWidth="1"/>
    <col min="15105" max="15105" width="5.44140625" customWidth="1"/>
    <col min="15106" max="15106" width="39.44140625" customWidth="1"/>
    <col min="15114" max="15114" width="5.5546875" customWidth="1"/>
    <col min="15119" max="15119" width="0.6640625" customWidth="1"/>
    <col min="15121" max="15121" width="5" customWidth="1"/>
    <col min="15122" max="15122" width="13.5546875" customWidth="1"/>
    <col min="15361" max="15361" width="5.44140625" customWidth="1"/>
    <col min="15362" max="15362" width="39.44140625" customWidth="1"/>
    <col min="15370" max="15370" width="5.5546875" customWidth="1"/>
    <col min="15375" max="15375" width="0.6640625" customWidth="1"/>
    <col min="15377" max="15377" width="5" customWidth="1"/>
    <col min="15378" max="15378" width="13.5546875" customWidth="1"/>
    <col min="15617" max="15617" width="5.44140625" customWidth="1"/>
    <col min="15618" max="15618" width="39.44140625" customWidth="1"/>
    <col min="15626" max="15626" width="5.5546875" customWidth="1"/>
    <col min="15631" max="15631" width="0.6640625" customWidth="1"/>
    <col min="15633" max="15633" width="5" customWidth="1"/>
    <col min="15634" max="15634" width="13.5546875" customWidth="1"/>
    <col min="15873" max="15873" width="5.44140625" customWidth="1"/>
    <col min="15874" max="15874" width="39.44140625" customWidth="1"/>
    <col min="15882" max="15882" width="5.5546875" customWidth="1"/>
    <col min="15887" max="15887" width="0.6640625" customWidth="1"/>
    <col min="15889" max="15889" width="5" customWidth="1"/>
    <col min="15890" max="15890" width="13.5546875" customWidth="1"/>
    <col min="16129" max="16129" width="5.44140625" customWidth="1"/>
    <col min="16130" max="16130" width="39.44140625" customWidth="1"/>
    <col min="16138" max="16138" width="5.5546875" customWidth="1"/>
    <col min="16143" max="16143" width="0.6640625" customWidth="1"/>
    <col min="16145" max="16145" width="5" customWidth="1"/>
    <col min="16146" max="16146" width="13.5546875" customWidth="1"/>
  </cols>
  <sheetData>
    <row r="1" spans="1:18" ht="15" customHeight="1" x14ac:dyDescent="0.3">
      <c r="A1" s="1"/>
      <c r="B1" s="1"/>
      <c r="C1" s="1"/>
      <c r="D1" s="1"/>
      <c r="E1" s="1"/>
      <c r="F1" s="1"/>
      <c r="G1" s="1"/>
      <c r="H1" s="1"/>
      <c r="I1" s="1"/>
      <c r="J1" s="1"/>
      <c r="K1" s="394" t="s">
        <v>373</v>
      </c>
      <c r="L1" s="394"/>
      <c r="M1" s="394"/>
      <c r="N1" s="394"/>
      <c r="O1" s="394"/>
      <c r="P1" s="394"/>
      <c r="Q1" s="394"/>
      <c r="R1" s="1"/>
    </row>
    <row r="2" spans="1:18" ht="32.25" customHeight="1" x14ac:dyDescent="0.3">
      <c r="A2" s="1"/>
      <c r="B2" s="1"/>
      <c r="C2" s="1"/>
      <c r="D2" s="1"/>
      <c r="E2" s="1"/>
      <c r="F2" s="1"/>
      <c r="G2" s="1"/>
      <c r="H2" s="1"/>
      <c r="I2" s="1"/>
      <c r="J2" s="1"/>
      <c r="K2" s="394"/>
      <c r="L2" s="394"/>
      <c r="M2" s="394"/>
      <c r="N2" s="394"/>
      <c r="O2" s="394"/>
      <c r="P2" s="394"/>
      <c r="Q2" s="394"/>
      <c r="R2" s="1"/>
    </row>
    <row r="3" spans="1:18" ht="2.25" customHeight="1" x14ac:dyDescent="0.3">
      <c r="A3" s="1"/>
      <c r="B3" s="1"/>
      <c r="C3" s="1"/>
      <c r="D3" s="1"/>
      <c r="E3" s="1"/>
      <c r="F3" s="1"/>
      <c r="G3" s="1"/>
      <c r="H3" s="1"/>
      <c r="I3" s="1"/>
      <c r="J3" s="1"/>
      <c r="K3" s="394"/>
      <c r="L3" s="394"/>
      <c r="M3" s="394"/>
      <c r="N3" s="394"/>
      <c r="O3" s="394"/>
      <c r="P3" s="394"/>
      <c r="Q3" s="394"/>
      <c r="R3" s="1"/>
    </row>
    <row r="4" spans="1:18" ht="15" hidden="1" customHeight="1" x14ac:dyDescent="0.3">
      <c r="A4" s="1"/>
      <c r="B4" s="1"/>
      <c r="C4" s="1"/>
      <c r="D4" s="1"/>
      <c r="E4" s="1"/>
      <c r="F4" s="1"/>
      <c r="G4" s="1"/>
      <c r="H4" s="1"/>
      <c r="I4" s="1"/>
      <c r="J4" s="1"/>
      <c r="K4" s="394"/>
      <c r="L4" s="394"/>
      <c r="M4" s="394"/>
      <c r="N4" s="394"/>
      <c r="O4" s="394"/>
      <c r="P4" s="394"/>
      <c r="Q4" s="394"/>
      <c r="R4" s="1"/>
    </row>
    <row r="5" spans="1:18" ht="32.25" customHeight="1" x14ac:dyDescent="0.3">
      <c r="A5" s="1"/>
      <c r="B5" s="436" t="s">
        <v>374</v>
      </c>
      <c r="C5" s="437"/>
      <c r="D5" s="437"/>
      <c r="E5" s="437"/>
      <c r="F5" s="437"/>
      <c r="G5" s="437"/>
      <c r="H5" s="437"/>
      <c r="I5" s="437"/>
      <c r="J5" s="437"/>
      <c r="K5" s="437"/>
      <c r="L5" s="437"/>
      <c r="M5" s="437"/>
      <c r="N5" s="437"/>
      <c r="O5" s="437"/>
      <c r="P5" s="437"/>
      <c r="Q5" s="437"/>
      <c r="R5" s="1"/>
    </row>
    <row r="6" spans="1:18" hidden="1" x14ac:dyDescent="0.3">
      <c r="A6" s="1"/>
      <c r="B6" s="437"/>
      <c r="C6" s="437"/>
      <c r="D6" s="437"/>
      <c r="E6" s="437"/>
      <c r="F6" s="437"/>
      <c r="G6" s="437"/>
      <c r="H6" s="437"/>
      <c r="I6" s="437"/>
      <c r="J6" s="437"/>
      <c r="K6" s="437"/>
      <c r="L6" s="437"/>
      <c r="M6" s="437"/>
      <c r="N6" s="437"/>
      <c r="O6" s="437"/>
      <c r="P6" s="437"/>
      <c r="Q6" s="437"/>
      <c r="R6" s="1"/>
    </row>
    <row r="7" spans="1:18" hidden="1" x14ac:dyDescent="0.3">
      <c r="A7" s="1"/>
      <c r="B7" s="437"/>
      <c r="C7" s="437"/>
      <c r="D7" s="437"/>
      <c r="E7" s="437"/>
      <c r="F7" s="437"/>
      <c r="G7" s="437"/>
      <c r="H7" s="437"/>
      <c r="I7" s="437"/>
      <c r="J7" s="437"/>
      <c r="K7" s="437"/>
      <c r="L7" s="437"/>
      <c r="M7" s="437"/>
      <c r="N7" s="437"/>
      <c r="O7" s="437"/>
      <c r="P7" s="437"/>
      <c r="Q7" s="437"/>
      <c r="R7" s="1"/>
    </row>
    <row r="8" spans="1:18" x14ac:dyDescent="0.3">
      <c r="A8" s="1"/>
      <c r="B8" s="438" t="str">
        <f>CONCATENATE("на ",[1]ЗАПОЛНИТЬ!$B$18," ",[1]ЗАПОЛНИТЬ!$C$18)</f>
        <v>на 1 квітня 2016 р.</v>
      </c>
      <c r="C8" s="438"/>
      <c r="D8" s="438"/>
      <c r="E8" s="438"/>
      <c r="F8" s="438"/>
      <c r="G8" s="438"/>
      <c r="H8" s="438"/>
      <c r="I8" s="438"/>
      <c r="J8" s="438"/>
      <c r="K8" s="438"/>
      <c r="L8" s="438"/>
      <c r="M8" s="438"/>
      <c r="N8" s="438"/>
      <c r="O8" s="438"/>
      <c r="P8" s="438"/>
      <c r="Q8" s="438"/>
      <c r="R8" s="1"/>
    </row>
    <row r="9" spans="1:18" x14ac:dyDescent="0.3">
      <c r="A9" s="1"/>
      <c r="B9" s="196" t="s">
        <v>3</v>
      </c>
      <c r="C9" s="104" t="str">
        <f>[1]ЗАПОЛНИТЬ!$B$3</f>
        <v>Відділ освіти Амур - Нижньодніпровської районної у місті ради</v>
      </c>
      <c r="D9" s="104"/>
      <c r="E9" s="104"/>
      <c r="F9" s="104"/>
      <c r="G9" s="104"/>
      <c r="H9" s="104"/>
      <c r="I9" s="104"/>
      <c r="J9" s="104"/>
      <c r="K9" s="104"/>
      <c r="L9" s="104"/>
      <c r="M9" s="104"/>
      <c r="N9" s="198" t="str">
        <f>[1]ЗАПОЛНИТЬ!$A$13</f>
        <v>за ЄДРПОУ</v>
      </c>
      <c r="O9" s="198"/>
      <c r="P9" s="404" t="str">
        <f>[1]ЗАПОЛНИТЬ!$B$13</f>
        <v>37969169</v>
      </c>
      <c r="Q9" s="405"/>
      <c r="R9" s="1"/>
    </row>
    <row r="10" spans="1:18" x14ac:dyDescent="0.3">
      <c r="A10" s="1"/>
      <c r="B10" s="103" t="s">
        <v>5</v>
      </c>
      <c r="C10" s="358" t="str">
        <f>[1]ЗАПОЛНИТЬ!$B$5</f>
        <v>49023,м. Дніпропетровськ, пр.Мануйлівський,31</v>
      </c>
      <c r="D10" s="358"/>
      <c r="E10" s="358"/>
      <c r="F10" s="358"/>
      <c r="G10" s="358"/>
      <c r="H10" s="358"/>
      <c r="I10" s="358"/>
      <c r="J10" s="358"/>
      <c r="K10" s="358"/>
      <c r="L10" s="358"/>
      <c r="M10" s="358"/>
      <c r="N10" s="198" t="str">
        <f>[1]ЗАПОЛНИТЬ!$A$14</f>
        <v>за КОАТУУ</v>
      </c>
      <c r="O10" s="198"/>
      <c r="P10" s="406">
        <f>[1]ЗАПОЛНИТЬ!$B$14</f>
        <v>1210136300</v>
      </c>
      <c r="Q10" s="407"/>
      <c r="R10" s="1"/>
    </row>
    <row r="11" spans="1:18" x14ac:dyDescent="0.3">
      <c r="A11" s="1"/>
      <c r="B11" s="103" t="str">
        <f>[1]Ф.4.3.1.КВК2!$A$11</f>
        <v>Організаційно-правова форма господарювання</v>
      </c>
      <c r="C11" s="359" t="str">
        <f>[1]ЗАПОЛНИТЬ!$D$15</f>
        <v>Орган місцевого самоврядування</v>
      </c>
      <c r="D11" s="359"/>
      <c r="E11" s="359"/>
      <c r="F11" s="359"/>
      <c r="G11" s="359"/>
      <c r="H11" s="359"/>
      <c r="I11" s="359"/>
      <c r="J11" s="359"/>
      <c r="K11" s="359"/>
      <c r="L11" s="359"/>
      <c r="M11" s="359"/>
      <c r="N11" s="198" t="str">
        <f>[1]ЗАПОЛНИТЬ!$A$15</f>
        <v>за КОПФГ</v>
      </c>
      <c r="O11" s="198"/>
      <c r="P11" s="406">
        <f>[1]ЗАПОЛНИТЬ!$B$15</f>
        <v>420</v>
      </c>
      <c r="Q11" s="407"/>
      <c r="R11" s="1"/>
    </row>
    <row r="12" spans="1:18" x14ac:dyDescent="0.3">
      <c r="A12" s="1"/>
      <c r="B12" s="110" t="s">
        <v>352</v>
      </c>
      <c r="C12" s="110"/>
      <c r="D12" s="110"/>
      <c r="E12" s="110"/>
      <c r="F12" s="201" t="str">
        <f>[1]ЗАПОЛНИТЬ!$H$9</f>
        <v>-</v>
      </c>
      <c r="G12" s="360" t="str">
        <f>IF(F12&gt;0,VLOOKUP(F12,'[1]ДовидникКВК(ГОС)'!A$1:B$65536,2,FALSE),"")</f>
        <v>-</v>
      </c>
      <c r="H12" s="360"/>
      <c r="I12" s="360"/>
      <c r="J12" s="360"/>
      <c r="K12" s="360"/>
      <c r="L12" s="360"/>
      <c r="M12" s="360"/>
      <c r="N12" s="360"/>
      <c r="O12" s="360"/>
      <c r="P12" s="439"/>
      <c r="Q12" s="439"/>
      <c r="R12" s="1"/>
    </row>
    <row r="13" spans="1:18" ht="25.5" customHeight="1" x14ac:dyDescent="0.3">
      <c r="A13" s="1"/>
      <c r="B13" s="110" t="s">
        <v>120</v>
      </c>
      <c r="C13" s="110"/>
      <c r="D13" s="110"/>
      <c r="E13" s="110"/>
      <c r="F13" s="343"/>
      <c r="G13" s="234" t="str">
        <f>IF(F13&gt;0,VLOOKUP(F13,[1]ДовидникКПК!B$1:C$65536,2,FALSE),"")</f>
        <v/>
      </c>
      <c r="H13" s="234"/>
      <c r="I13" s="234"/>
      <c r="J13" s="234"/>
      <c r="K13" s="234"/>
      <c r="L13" s="234"/>
      <c r="M13" s="234"/>
      <c r="N13" s="234"/>
      <c r="O13" s="234"/>
      <c r="P13" s="234"/>
      <c r="Q13" s="234"/>
      <c r="R13" s="1"/>
    </row>
    <row r="14" spans="1:18" ht="25.5" customHeight="1" x14ac:dyDescent="0.3">
      <c r="A14" s="1"/>
      <c r="B14" s="110" t="s">
        <v>8</v>
      </c>
      <c r="C14" s="110"/>
      <c r="D14" s="110"/>
      <c r="E14" s="110"/>
      <c r="F14" s="117" t="str">
        <f>[1]ЗАПОЛНИТЬ!$H$10</f>
        <v>10</v>
      </c>
      <c r="G14" s="202" t="str">
        <f>[1]ЗАПОЛНИТЬ!I10</f>
        <v>Орган з питань освіти і науки</v>
      </c>
      <c r="H14" s="202"/>
      <c r="I14" s="202"/>
      <c r="J14" s="202"/>
      <c r="K14" s="202"/>
      <c r="L14" s="202"/>
      <c r="M14" s="202"/>
      <c r="N14" s="202"/>
      <c r="O14" s="202"/>
      <c r="P14" s="202"/>
      <c r="Q14" s="202"/>
      <c r="R14" s="1"/>
    </row>
    <row r="15" spans="1:18" ht="42.75" customHeight="1" x14ac:dyDescent="0.3">
      <c r="A15" s="1"/>
      <c r="B15" s="110" t="s">
        <v>121</v>
      </c>
      <c r="C15" s="110"/>
      <c r="D15" s="110"/>
      <c r="E15" s="110"/>
      <c r="F15" s="172" t="s">
        <v>122</v>
      </c>
      <c r="G15" s="202"/>
      <c r="H15" s="202"/>
      <c r="I15" s="202"/>
      <c r="J15" s="202"/>
      <c r="K15" s="202"/>
      <c r="L15" s="202"/>
      <c r="M15" s="202"/>
      <c r="N15" s="202"/>
      <c r="O15" s="202"/>
      <c r="P15" s="202"/>
      <c r="Q15" s="202"/>
      <c r="R15" s="1"/>
    </row>
    <row r="16" spans="1:18" x14ac:dyDescent="0.3">
      <c r="A16" s="1"/>
      <c r="B16" s="361" t="s">
        <v>9</v>
      </c>
      <c r="C16" s="198"/>
      <c r="D16" s="198"/>
      <c r="E16" s="198"/>
      <c r="F16" s="198"/>
      <c r="G16" s="198"/>
      <c r="H16" s="198"/>
      <c r="I16" s="198"/>
      <c r="J16" s="198"/>
      <c r="K16" s="198"/>
      <c r="L16" s="198"/>
      <c r="M16" s="198"/>
      <c r="N16" s="198"/>
      <c r="O16" s="198"/>
      <c r="P16" s="198"/>
      <c r="Q16" s="198"/>
      <c r="R16" s="1"/>
    </row>
    <row r="17" spans="1:18" ht="15" thickBot="1" x14ac:dyDescent="0.35">
      <c r="A17" s="1"/>
      <c r="B17" s="440" t="s">
        <v>10</v>
      </c>
      <c r="C17" s="198"/>
      <c r="D17" s="198"/>
      <c r="E17" s="198"/>
      <c r="F17" s="198"/>
      <c r="G17" s="198"/>
      <c r="H17" s="198"/>
      <c r="I17" s="198"/>
      <c r="J17" s="198"/>
      <c r="K17" s="198"/>
      <c r="L17" s="198"/>
      <c r="M17" s="198"/>
      <c r="N17" s="198"/>
      <c r="O17" s="198"/>
      <c r="P17" s="198"/>
      <c r="Q17" s="198"/>
      <c r="R17" s="1"/>
    </row>
    <row r="18" spans="1:18" ht="27.75" customHeight="1" thickTop="1" thickBot="1" x14ac:dyDescent="0.35">
      <c r="A18" s="403" t="s">
        <v>321</v>
      </c>
      <c r="B18" s="441" t="s">
        <v>375</v>
      </c>
      <c r="C18" s="441"/>
      <c r="D18" s="441"/>
      <c r="E18" s="441"/>
      <c r="F18" s="441"/>
      <c r="G18" s="441"/>
      <c r="H18" s="441"/>
      <c r="I18" s="441"/>
      <c r="J18" s="441"/>
      <c r="K18" s="441"/>
      <c r="L18" s="441"/>
      <c r="M18" s="441"/>
      <c r="N18" s="441"/>
      <c r="O18" s="441"/>
      <c r="P18" s="442" t="s">
        <v>30</v>
      </c>
      <c r="Q18" s="442"/>
      <c r="R18" s="442"/>
    </row>
    <row r="19" spans="1:18" ht="15.75" customHeight="1" thickTop="1" thickBot="1" x14ac:dyDescent="0.35">
      <c r="A19" s="403"/>
      <c r="B19" s="441"/>
      <c r="C19" s="441"/>
      <c r="D19" s="441"/>
      <c r="E19" s="441"/>
      <c r="F19" s="441"/>
      <c r="G19" s="441"/>
      <c r="H19" s="441"/>
      <c r="I19" s="441"/>
      <c r="J19" s="441"/>
      <c r="K19" s="441"/>
      <c r="L19" s="441"/>
      <c r="M19" s="441"/>
      <c r="N19" s="441"/>
      <c r="O19" s="441"/>
      <c r="P19" s="443" t="s">
        <v>376</v>
      </c>
      <c r="Q19" s="443"/>
      <c r="R19" s="444" t="s">
        <v>377</v>
      </c>
    </row>
    <row r="20" spans="1:18" ht="15.6" thickTop="1" thickBot="1" x14ac:dyDescent="0.35">
      <c r="A20" s="64">
        <v>1</v>
      </c>
      <c r="B20" s="445">
        <v>2</v>
      </c>
      <c r="C20" s="445"/>
      <c r="D20" s="445"/>
      <c r="E20" s="445"/>
      <c r="F20" s="445"/>
      <c r="G20" s="445"/>
      <c r="H20" s="445"/>
      <c r="I20" s="445"/>
      <c r="J20" s="445"/>
      <c r="K20" s="445"/>
      <c r="L20" s="445"/>
      <c r="M20" s="445"/>
      <c r="N20" s="445"/>
      <c r="O20" s="445"/>
      <c r="P20" s="445">
        <v>3</v>
      </c>
      <c r="Q20" s="445"/>
      <c r="R20" s="446">
        <v>4</v>
      </c>
    </row>
    <row r="21" spans="1:18" ht="27" customHeight="1" thickTop="1" thickBot="1" x14ac:dyDescent="0.35">
      <c r="A21" s="418">
        <v>1</v>
      </c>
      <c r="B21" s="447" t="s">
        <v>378</v>
      </c>
      <c r="C21" s="447"/>
      <c r="D21" s="447"/>
      <c r="E21" s="447"/>
      <c r="F21" s="447"/>
      <c r="G21" s="447"/>
      <c r="H21" s="447"/>
      <c r="I21" s="447"/>
      <c r="J21" s="447"/>
      <c r="K21" s="447"/>
      <c r="L21" s="447"/>
      <c r="M21" s="447"/>
      <c r="N21" s="447"/>
      <c r="O21" s="447"/>
      <c r="P21" s="448" t="s">
        <v>47</v>
      </c>
      <c r="Q21" s="448"/>
      <c r="R21" s="449" t="s">
        <v>47</v>
      </c>
    </row>
    <row r="22" spans="1:18" ht="15" customHeight="1" thickTop="1" thickBot="1" x14ac:dyDescent="0.35">
      <c r="A22" s="418">
        <v>2</v>
      </c>
      <c r="B22" s="450" t="s">
        <v>379</v>
      </c>
      <c r="C22" s="450"/>
      <c r="D22" s="450"/>
      <c r="E22" s="450"/>
      <c r="F22" s="450"/>
      <c r="G22" s="450"/>
      <c r="H22" s="450"/>
      <c r="I22" s="450"/>
      <c r="J22" s="450"/>
      <c r="K22" s="450"/>
      <c r="L22" s="450"/>
      <c r="M22" s="450"/>
      <c r="N22" s="450"/>
      <c r="O22" s="450"/>
      <c r="P22" s="448" t="s">
        <v>47</v>
      </c>
      <c r="Q22" s="448"/>
      <c r="R22" s="449" t="s">
        <v>47</v>
      </c>
    </row>
    <row r="23" spans="1:18" ht="15" customHeight="1" thickTop="1" thickBot="1" x14ac:dyDescent="0.35">
      <c r="A23" s="418">
        <v>3</v>
      </c>
      <c r="B23" s="447" t="s">
        <v>380</v>
      </c>
      <c r="C23" s="447"/>
      <c r="D23" s="447"/>
      <c r="E23" s="447"/>
      <c r="F23" s="447"/>
      <c r="G23" s="447"/>
      <c r="H23" s="447"/>
      <c r="I23" s="447"/>
      <c r="J23" s="447"/>
      <c r="K23" s="447"/>
      <c r="L23" s="447"/>
      <c r="M23" s="447"/>
      <c r="N23" s="447"/>
      <c r="O23" s="447"/>
      <c r="P23" s="448" t="s">
        <v>47</v>
      </c>
      <c r="Q23" s="448"/>
      <c r="R23" s="449" t="s">
        <v>47</v>
      </c>
    </row>
    <row r="24" spans="1:18" ht="15.6" thickTop="1" thickBot="1" x14ac:dyDescent="0.35">
      <c r="A24" s="418">
        <v>4</v>
      </c>
      <c r="B24" s="450" t="s">
        <v>381</v>
      </c>
      <c r="C24" s="450"/>
      <c r="D24" s="450"/>
      <c r="E24" s="450"/>
      <c r="F24" s="450"/>
      <c r="G24" s="450"/>
      <c r="H24" s="450"/>
      <c r="I24" s="450"/>
      <c r="J24" s="450"/>
      <c r="K24" s="450"/>
      <c r="L24" s="450"/>
      <c r="M24" s="450"/>
      <c r="N24" s="450"/>
      <c r="O24" s="450"/>
      <c r="P24" s="448" t="s">
        <v>47</v>
      </c>
      <c r="Q24" s="448"/>
      <c r="R24" s="449" t="s">
        <v>47</v>
      </c>
    </row>
    <row r="25" spans="1:18" ht="15" customHeight="1" thickTop="1" thickBot="1" x14ac:dyDescent="0.35">
      <c r="A25" s="418">
        <v>5</v>
      </c>
      <c r="B25" s="451" t="s">
        <v>382</v>
      </c>
      <c r="C25" s="451"/>
      <c r="D25" s="451"/>
      <c r="E25" s="451"/>
      <c r="F25" s="451"/>
      <c r="G25" s="451"/>
      <c r="H25" s="451"/>
      <c r="I25" s="451"/>
      <c r="J25" s="451"/>
      <c r="K25" s="451"/>
      <c r="L25" s="451"/>
      <c r="M25" s="451"/>
      <c r="N25" s="451"/>
      <c r="O25" s="451"/>
      <c r="P25" s="452" t="s">
        <v>47</v>
      </c>
      <c r="Q25" s="452"/>
      <c r="R25" s="449" t="s">
        <v>47</v>
      </c>
    </row>
    <row r="26" spans="1:18" ht="15" customHeight="1" thickTop="1" thickBot="1" x14ac:dyDescent="0.35">
      <c r="A26" s="453" t="s">
        <v>383</v>
      </c>
      <c r="B26" s="369" t="s">
        <v>384</v>
      </c>
      <c r="C26" s="369"/>
      <c r="D26" s="369"/>
      <c r="E26" s="369"/>
      <c r="F26" s="369"/>
      <c r="G26" s="369"/>
      <c r="H26" s="369"/>
      <c r="I26" s="369"/>
      <c r="J26" s="369"/>
      <c r="K26" s="369"/>
      <c r="L26" s="369"/>
      <c r="M26" s="369"/>
      <c r="N26" s="369"/>
      <c r="O26" s="369"/>
      <c r="P26" s="448" t="s">
        <v>47</v>
      </c>
      <c r="Q26" s="448"/>
      <c r="R26" s="454" t="s">
        <v>47</v>
      </c>
    </row>
    <row r="27" spans="1:18" ht="15.6" thickTop="1" thickBot="1" x14ac:dyDescent="0.35">
      <c r="A27" s="453"/>
      <c r="B27" s="369"/>
      <c r="C27" s="369"/>
      <c r="D27" s="369"/>
      <c r="E27" s="369"/>
      <c r="F27" s="369"/>
      <c r="G27" s="369"/>
      <c r="H27" s="369"/>
      <c r="I27" s="369"/>
      <c r="J27" s="369"/>
      <c r="K27" s="369"/>
      <c r="L27" s="369"/>
      <c r="M27" s="369"/>
      <c r="N27" s="369"/>
      <c r="O27" s="369"/>
      <c r="P27" s="448"/>
      <c r="Q27" s="448"/>
      <c r="R27" s="454"/>
    </row>
    <row r="28" spans="1:18" ht="15" customHeight="1" thickTop="1" thickBot="1" x14ac:dyDescent="0.35">
      <c r="A28" s="455" t="s">
        <v>385</v>
      </c>
      <c r="B28" s="450" t="s">
        <v>386</v>
      </c>
      <c r="C28" s="450"/>
      <c r="D28" s="450"/>
      <c r="E28" s="450"/>
      <c r="F28" s="450"/>
      <c r="G28" s="450"/>
      <c r="H28" s="450"/>
      <c r="I28" s="450"/>
      <c r="J28" s="450"/>
      <c r="K28" s="450"/>
      <c r="L28" s="450"/>
      <c r="M28" s="450"/>
      <c r="N28" s="450"/>
      <c r="O28" s="450"/>
      <c r="P28" s="448" t="s">
        <v>47</v>
      </c>
      <c r="Q28" s="448"/>
      <c r="R28" s="449" t="s">
        <v>47</v>
      </c>
    </row>
    <row r="29" spans="1:18" ht="15" customHeight="1" thickTop="1" thickBot="1" x14ac:dyDescent="0.35">
      <c r="A29" s="455" t="s">
        <v>387</v>
      </c>
      <c r="B29" s="450" t="s">
        <v>388</v>
      </c>
      <c r="C29" s="450"/>
      <c r="D29" s="450"/>
      <c r="E29" s="450"/>
      <c r="F29" s="450"/>
      <c r="G29" s="450"/>
      <c r="H29" s="450"/>
      <c r="I29" s="450"/>
      <c r="J29" s="450"/>
      <c r="K29" s="450"/>
      <c r="L29" s="450"/>
      <c r="M29" s="450"/>
      <c r="N29" s="450"/>
      <c r="O29" s="450"/>
      <c r="P29" s="448" t="s">
        <v>47</v>
      </c>
      <c r="Q29" s="448"/>
      <c r="R29" s="449" t="s">
        <v>47</v>
      </c>
    </row>
    <row r="30" spans="1:18" ht="15.6" thickTop="1" thickBot="1" x14ac:dyDescent="0.35">
      <c r="A30" s="455" t="s">
        <v>389</v>
      </c>
      <c r="B30" s="450" t="s">
        <v>390</v>
      </c>
      <c r="C30" s="450"/>
      <c r="D30" s="450"/>
      <c r="E30" s="450"/>
      <c r="F30" s="450"/>
      <c r="G30" s="450"/>
      <c r="H30" s="450"/>
      <c r="I30" s="450"/>
      <c r="J30" s="450"/>
      <c r="K30" s="450"/>
      <c r="L30" s="450"/>
      <c r="M30" s="450"/>
      <c r="N30" s="450"/>
      <c r="O30" s="450"/>
      <c r="P30" s="448" t="s">
        <v>47</v>
      </c>
      <c r="Q30" s="448"/>
      <c r="R30" s="449" t="s">
        <v>47</v>
      </c>
    </row>
    <row r="31" spans="1:18" ht="15.6" thickTop="1" thickBot="1" x14ac:dyDescent="0.35">
      <c r="A31" s="455" t="s">
        <v>391</v>
      </c>
      <c r="B31" s="450" t="s">
        <v>392</v>
      </c>
      <c r="C31" s="450"/>
      <c r="D31" s="450"/>
      <c r="E31" s="450"/>
      <c r="F31" s="450"/>
      <c r="G31" s="450"/>
      <c r="H31" s="450"/>
      <c r="I31" s="450"/>
      <c r="J31" s="450"/>
      <c r="K31" s="450"/>
      <c r="L31" s="450"/>
      <c r="M31" s="450"/>
      <c r="N31" s="450"/>
      <c r="O31" s="450"/>
      <c r="P31" s="448" t="s">
        <v>47</v>
      </c>
      <c r="Q31" s="448"/>
      <c r="R31" s="449" t="s">
        <v>47</v>
      </c>
    </row>
    <row r="32" spans="1:18" ht="15.6" thickTop="1" thickBot="1" x14ac:dyDescent="0.35">
      <c r="A32" s="455" t="s">
        <v>393</v>
      </c>
      <c r="B32" s="450" t="s">
        <v>394</v>
      </c>
      <c r="C32" s="450"/>
      <c r="D32" s="450"/>
      <c r="E32" s="450"/>
      <c r="F32" s="450"/>
      <c r="G32" s="450"/>
      <c r="H32" s="450"/>
      <c r="I32" s="450"/>
      <c r="J32" s="450"/>
      <c r="K32" s="450"/>
      <c r="L32" s="450"/>
      <c r="M32" s="450"/>
      <c r="N32" s="450"/>
      <c r="O32" s="450"/>
      <c r="P32" s="448" t="s">
        <v>47</v>
      </c>
      <c r="Q32" s="448"/>
      <c r="R32" s="449" t="s">
        <v>47</v>
      </c>
    </row>
    <row r="33" spans="1:18" ht="15" customHeight="1" thickTop="1" thickBot="1" x14ac:dyDescent="0.35">
      <c r="A33" s="455" t="s">
        <v>395</v>
      </c>
      <c r="B33" s="450" t="s">
        <v>396</v>
      </c>
      <c r="C33" s="450"/>
      <c r="D33" s="450"/>
      <c r="E33" s="450"/>
      <c r="F33" s="450"/>
      <c r="G33" s="450"/>
      <c r="H33" s="450"/>
      <c r="I33" s="450"/>
      <c r="J33" s="450"/>
      <c r="K33" s="450"/>
      <c r="L33" s="450"/>
      <c r="M33" s="450"/>
      <c r="N33" s="450"/>
      <c r="O33" s="450"/>
      <c r="P33" s="448" t="s">
        <v>47</v>
      </c>
      <c r="Q33" s="448"/>
      <c r="R33" s="449" t="s">
        <v>47</v>
      </c>
    </row>
    <row r="34" spans="1:18" ht="8.25" customHeight="1" thickTop="1" x14ac:dyDescent="0.3">
      <c r="A34" s="1"/>
      <c r="B34" s="1"/>
      <c r="C34" s="1"/>
      <c r="D34" s="1"/>
      <c r="E34" s="1"/>
      <c r="F34" s="1"/>
      <c r="G34" s="1"/>
      <c r="H34" s="1"/>
      <c r="I34" s="1"/>
      <c r="J34" s="1"/>
      <c r="K34" s="1"/>
      <c r="L34" s="1"/>
      <c r="M34" s="1"/>
      <c r="N34" s="1"/>
      <c r="O34" s="1"/>
      <c r="P34" s="1"/>
      <c r="Q34" s="1"/>
      <c r="R34" s="1"/>
    </row>
    <row r="35" spans="1:18" x14ac:dyDescent="0.3">
      <c r="A35" s="1"/>
      <c r="B35" s="378" t="str">
        <f>[1]ЗАПОЛНИТЬ!$F$30</f>
        <v xml:space="preserve">Керівник </v>
      </c>
      <c r="C35" s="93"/>
      <c r="D35" s="9"/>
      <c r="E35" s="87" t="str">
        <f>[1]ЗАПОЛНИТЬ!$F$26</f>
        <v>Л.О.Темченко</v>
      </c>
      <c r="F35" s="87"/>
      <c r="G35" s="87"/>
      <c r="H35" s="1"/>
      <c r="I35" s="1"/>
      <c r="J35" s="1"/>
      <c r="K35" s="1"/>
      <c r="L35" s="1"/>
      <c r="M35" s="1"/>
      <c r="N35" s="1"/>
      <c r="O35" s="1"/>
      <c r="P35" s="1"/>
      <c r="Q35" s="1"/>
      <c r="R35" s="1"/>
    </row>
    <row r="36" spans="1:18" x14ac:dyDescent="0.3">
      <c r="A36" s="1"/>
      <c r="B36" s="378"/>
      <c r="C36" s="89" t="s">
        <v>115</v>
      </c>
      <c r="D36" s="9"/>
      <c r="E36" s="379" t="s">
        <v>116</v>
      </c>
      <c r="F36" s="94"/>
      <c r="G36" s="1"/>
      <c r="H36" s="1"/>
      <c r="I36" s="1"/>
      <c r="J36" s="1"/>
      <c r="K36" s="1"/>
      <c r="L36" s="1"/>
      <c r="M36" s="1"/>
      <c r="N36" s="1"/>
      <c r="O36" s="1"/>
      <c r="P36" s="1"/>
      <c r="Q36" s="1"/>
      <c r="R36" s="1"/>
    </row>
    <row r="37" spans="1:18" x14ac:dyDescent="0.3">
      <c r="A37" s="1"/>
      <c r="B37" s="378" t="str">
        <f>[1]ЗАПОЛНИТЬ!$F$31</f>
        <v>Головний бухгалтер</v>
      </c>
      <c r="C37" s="93"/>
      <c r="D37" s="9"/>
      <c r="E37" s="87" t="str">
        <f>[1]ЗАПОЛНИТЬ!$F$28</f>
        <v>А.М.Трусевич</v>
      </c>
      <c r="F37" s="87"/>
      <c r="G37" s="87"/>
      <c r="H37" s="1"/>
      <c r="I37" s="1"/>
      <c r="J37" s="1"/>
      <c r="K37" s="1"/>
      <c r="L37" s="1"/>
      <c r="M37" s="1"/>
      <c r="N37" s="1"/>
      <c r="O37" s="1"/>
      <c r="P37" s="1"/>
      <c r="Q37" s="1"/>
      <c r="R37" s="1"/>
    </row>
    <row r="38" spans="1:18" x14ac:dyDescent="0.3">
      <c r="A38" s="1"/>
      <c r="B38" s="1"/>
      <c r="C38" s="89" t="s">
        <v>115</v>
      </c>
      <c r="D38" s="1"/>
      <c r="E38" s="379" t="s">
        <v>116</v>
      </c>
      <c r="F38" s="94"/>
      <c r="G38" s="1"/>
      <c r="H38" s="1"/>
      <c r="I38" s="1"/>
      <c r="J38" s="1"/>
      <c r="K38" s="1"/>
      <c r="L38" s="1"/>
      <c r="M38" s="1"/>
      <c r="N38" s="1"/>
      <c r="O38" s="1"/>
      <c r="P38" s="1"/>
      <c r="Q38" s="1"/>
      <c r="R38" s="1"/>
    </row>
    <row r="39" spans="1:18" x14ac:dyDescent="0.3">
      <c r="A39" s="1"/>
      <c r="B39" s="1" t="str">
        <f>[1]ЗАПОЛНИТЬ!$C$19</f>
        <v>"11" квітня 2016 року</v>
      </c>
      <c r="C39" s="1"/>
      <c r="D39" s="1"/>
      <c r="E39" s="1"/>
      <c r="F39" s="1"/>
      <c r="G39" s="1"/>
      <c r="H39" s="1"/>
      <c r="I39" s="1"/>
      <c r="J39" s="1"/>
      <c r="K39" s="1"/>
      <c r="L39" s="1"/>
      <c r="M39" s="1"/>
      <c r="N39" s="1"/>
      <c r="O39" s="1"/>
      <c r="P39" s="1"/>
      <c r="Q39" s="1"/>
      <c r="R39" s="1"/>
    </row>
    <row r="40" spans="1:18" x14ac:dyDescent="0.3">
      <c r="A40" s="21" t="s">
        <v>287</v>
      </c>
      <c r="B40" s="1"/>
      <c r="C40" s="1"/>
      <c r="D40" s="1"/>
      <c r="E40" s="1"/>
      <c r="F40" s="1"/>
      <c r="G40" s="1"/>
      <c r="H40" s="1"/>
      <c r="I40" s="1"/>
      <c r="J40" s="1"/>
      <c r="K40" s="1"/>
      <c r="L40" s="1"/>
      <c r="M40" s="1"/>
      <c r="N40" s="1"/>
      <c r="O40" s="1"/>
      <c r="P40" s="1"/>
      <c r="Q40" s="1"/>
      <c r="R40" s="1"/>
    </row>
  </sheetData>
  <mergeCells count="53">
    <mergeCell ref="E35:G35"/>
    <mergeCell ref="E37:G37"/>
    <mergeCell ref="B31:O31"/>
    <mergeCell ref="P31:Q31"/>
    <mergeCell ref="B32:O32"/>
    <mergeCell ref="P32:Q32"/>
    <mergeCell ref="B33:O33"/>
    <mergeCell ref="P33:Q33"/>
    <mergeCell ref="R26:R27"/>
    <mergeCell ref="B28:O28"/>
    <mergeCell ref="P28:Q28"/>
    <mergeCell ref="B29:O29"/>
    <mergeCell ref="P29:Q29"/>
    <mergeCell ref="B30:O30"/>
    <mergeCell ref="P30:Q30"/>
    <mergeCell ref="B24:O24"/>
    <mergeCell ref="P24:Q24"/>
    <mergeCell ref="B25:O25"/>
    <mergeCell ref="P25:Q25"/>
    <mergeCell ref="A26:A27"/>
    <mergeCell ref="B26:O27"/>
    <mergeCell ref="P26:Q27"/>
    <mergeCell ref="B21:O21"/>
    <mergeCell ref="P21:Q21"/>
    <mergeCell ref="B22:O22"/>
    <mergeCell ref="P22:Q22"/>
    <mergeCell ref="B23:O23"/>
    <mergeCell ref="P23:Q23"/>
    <mergeCell ref="A18:A19"/>
    <mergeCell ref="B18:O19"/>
    <mergeCell ref="P18:R18"/>
    <mergeCell ref="P19:Q19"/>
    <mergeCell ref="B20:O20"/>
    <mergeCell ref="P20:Q20"/>
    <mergeCell ref="B13:E13"/>
    <mergeCell ref="G13:Q13"/>
    <mergeCell ref="B14:E14"/>
    <mergeCell ref="G14:Q14"/>
    <mergeCell ref="B15:E15"/>
    <mergeCell ref="G15:Q15"/>
    <mergeCell ref="C10:M10"/>
    <mergeCell ref="P10:Q10"/>
    <mergeCell ref="C11:M11"/>
    <mergeCell ref="P11:Q11"/>
    <mergeCell ref="B12:E12"/>
    <mergeCell ref="G12:O12"/>
    <mergeCell ref="K1:Q4"/>
    <mergeCell ref="B5:Q5"/>
    <mergeCell ref="B6:Q6"/>
    <mergeCell ref="B7:Q7"/>
    <mergeCell ref="B8:Q8"/>
    <mergeCell ref="C9:M9"/>
    <mergeCell ref="P9:Q9"/>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workbookViewId="0">
      <selection sqref="A1:XFD1048576"/>
    </sheetView>
  </sheetViews>
  <sheetFormatPr defaultRowHeight="14.4" x14ac:dyDescent="0.3"/>
  <cols>
    <col min="1" max="1" width="4.109375" customWidth="1"/>
    <col min="2" max="2" width="35.5546875" customWidth="1"/>
    <col min="9" max="9" width="3.6640625" customWidth="1"/>
    <col min="10" max="10" width="2.109375" customWidth="1"/>
    <col min="12" max="12" width="10.44140625" customWidth="1"/>
    <col min="13" max="13" width="7.44140625" customWidth="1"/>
    <col min="15" max="15" width="15.33203125" customWidth="1"/>
    <col min="257" max="257" width="4.109375" customWidth="1"/>
    <col min="258" max="258" width="35.5546875" customWidth="1"/>
    <col min="265" max="265" width="3.6640625" customWidth="1"/>
    <col min="266" max="266" width="2.109375" customWidth="1"/>
    <col min="268" max="268" width="10.44140625" customWidth="1"/>
    <col min="269" max="269" width="7.44140625" customWidth="1"/>
    <col min="271" max="271" width="15.33203125" customWidth="1"/>
    <col min="513" max="513" width="4.109375" customWidth="1"/>
    <col min="514" max="514" width="35.5546875" customWidth="1"/>
    <col min="521" max="521" width="3.6640625" customWidth="1"/>
    <col min="522" max="522" width="2.109375" customWidth="1"/>
    <col min="524" max="524" width="10.44140625" customWidth="1"/>
    <col min="525" max="525" width="7.44140625" customWidth="1"/>
    <col min="527" max="527" width="15.33203125" customWidth="1"/>
    <col min="769" max="769" width="4.109375" customWidth="1"/>
    <col min="770" max="770" width="35.5546875" customWidth="1"/>
    <col min="777" max="777" width="3.6640625" customWidth="1"/>
    <col min="778" max="778" width="2.109375" customWidth="1"/>
    <col min="780" max="780" width="10.44140625" customWidth="1"/>
    <col min="781" max="781" width="7.44140625" customWidth="1"/>
    <col min="783" max="783" width="15.33203125" customWidth="1"/>
    <col min="1025" max="1025" width="4.109375" customWidth="1"/>
    <col min="1026" max="1026" width="35.5546875" customWidth="1"/>
    <col min="1033" max="1033" width="3.6640625" customWidth="1"/>
    <col min="1034" max="1034" width="2.109375" customWidth="1"/>
    <col min="1036" max="1036" width="10.44140625" customWidth="1"/>
    <col min="1037" max="1037" width="7.44140625" customWidth="1"/>
    <col min="1039" max="1039" width="15.33203125" customWidth="1"/>
    <col min="1281" max="1281" width="4.109375" customWidth="1"/>
    <col min="1282" max="1282" width="35.5546875" customWidth="1"/>
    <col min="1289" max="1289" width="3.6640625" customWidth="1"/>
    <col min="1290" max="1290" width="2.109375" customWidth="1"/>
    <col min="1292" max="1292" width="10.44140625" customWidth="1"/>
    <col min="1293" max="1293" width="7.44140625" customWidth="1"/>
    <col min="1295" max="1295" width="15.33203125" customWidth="1"/>
    <col min="1537" max="1537" width="4.109375" customWidth="1"/>
    <col min="1538" max="1538" width="35.5546875" customWidth="1"/>
    <col min="1545" max="1545" width="3.6640625" customWidth="1"/>
    <col min="1546" max="1546" width="2.109375" customWidth="1"/>
    <col min="1548" max="1548" width="10.44140625" customWidth="1"/>
    <col min="1549" max="1549" width="7.44140625" customWidth="1"/>
    <col min="1551" max="1551" width="15.33203125" customWidth="1"/>
    <col min="1793" max="1793" width="4.109375" customWidth="1"/>
    <col min="1794" max="1794" width="35.5546875" customWidth="1"/>
    <col min="1801" max="1801" width="3.6640625" customWidth="1"/>
    <col min="1802" max="1802" width="2.109375" customWidth="1"/>
    <col min="1804" max="1804" width="10.44140625" customWidth="1"/>
    <col min="1805" max="1805" width="7.44140625" customWidth="1"/>
    <col min="1807" max="1807" width="15.33203125" customWidth="1"/>
    <col min="2049" max="2049" width="4.109375" customWidth="1"/>
    <col min="2050" max="2050" width="35.5546875" customWidth="1"/>
    <col min="2057" max="2057" width="3.6640625" customWidth="1"/>
    <col min="2058" max="2058" width="2.109375" customWidth="1"/>
    <col min="2060" max="2060" width="10.44140625" customWidth="1"/>
    <col min="2061" max="2061" width="7.44140625" customWidth="1"/>
    <col min="2063" max="2063" width="15.33203125" customWidth="1"/>
    <col min="2305" max="2305" width="4.109375" customWidth="1"/>
    <col min="2306" max="2306" width="35.5546875" customWidth="1"/>
    <col min="2313" max="2313" width="3.6640625" customWidth="1"/>
    <col min="2314" max="2314" width="2.109375" customWidth="1"/>
    <col min="2316" max="2316" width="10.44140625" customWidth="1"/>
    <col min="2317" max="2317" width="7.44140625" customWidth="1"/>
    <col min="2319" max="2319" width="15.33203125" customWidth="1"/>
    <col min="2561" max="2561" width="4.109375" customWidth="1"/>
    <col min="2562" max="2562" width="35.5546875" customWidth="1"/>
    <col min="2569" max="2569" width="3.6640625" customWidth="1"/>
    <col min="2570" max="2570" width="2.109375" customWidth="1"/>
    <col min="2572" max="2572" width="10.44140625" customWidth="1"/>
    <col min="2573" max="2573" width="7.44140625" customWidth="1"/>
    <col min="2575" max="2575" width="15.33203125" customWidth="1"/>
    <col min="2817" max="2817" width="4.109375" customWidth="1"/>
    <col min="2818" max="2818" width="35.5546875" customWidth="1"/>
    <col min="2825" max="2825" width="3.6640625" customWidth="1"/>
    <col min="2826" max="2826" width="2.109375" customWidth="1"/>
    <col min="2828" max="2828" width="10.44140625" customWidth="1"/>
    <col min="2829" max="2829" width="7.44140625" customWidth="1"/>
    <col min="2831" max="2831" width="15.33203125" customWidth="1"/>
    <col min="3073" max="3073" width="4.109375" customWidth="1"/>
    <col min="3074" max="3074" width="35.5546875" customWidth="1"/>
    <col min="3081" max="3081" width="3.6640625" customWidth="1"/>
    <col min="3082" max="3082" width="2.109375" customWidth="1"/>
    <col min="3084" max="3084" width="10.44140625" customWidth="1"/>
    <col min="3085" max="3085" width="7.44140625" customWidth="1"/>
    <col min="3087" max="3087" width="15.33203125" customWidth="1"/>
    <col min="3329" max="3329" width="4.109375" customWidth="1"/>
    <col min="3330" max="3330" width="35.5546875" customWidth="1"/>
    <col min="3337" max="3337" width="3.6640625" customWidth="1"/>
    <col min="3338" max="3338" width="2.109375" customWidth="1"/>
    <col min="3340" max="3340" width="10.44140625" customWidth="1"/>
    <col min="3341" max="3341" width="7.44140625" customWidth="1"/>
    <col min="3343" max="3343" width="15.33203125" customWidth="1"/>
    <col min="3585" max="3585" width="4.109375" customWidth="1"/>
    <col min="3586" max="3586" width="35.5546875" customWidth="1"/>
    <col min="3593" max="3593" width="3.6640625" customWidth="1"/>
    <col min="3594" max="3594" width="2.109375" customWidth="1"/>
    <col min="3596" max="3596" width="10.44140625" customWidth="1"/>
    <col min="3597" max="3597" width="7.44140625" customWidth="1"/>
    <col min="3599" max="3599" width="15.33203125" customWidth="1"/>
    <col min="3841" max="3841" width="4.109375" customWidth="1"/>
    <col min="3842" max="3842" width="35.5546875" customWidth="1"/>
    <col min="3849" max="3849" width="3.6640625" customWidth="1"/>
    <col min="3850" max="3850" width="2.109375" customWidth="1"/>
    <col min="3852" max="3852" width="10.44140625" customWidth="1"/>
    <col min="3853" max="3853" width="7.44140625" customWidth="1"/>
    <col min="3855" max="3855" width="15.33203125" customWidth="1"/>
    <col min="4097" max="4097" width="4.109375" customWidth="1"/>
    <col min="4098" max="4098" width="35.5546875" customWidth="1"/>
    <col min="4105" max="4105" width="3.6640625" customWidth="1"/>
    <col min="4106" max="4106" width="2.109375" customWidth="1"/>
    <col min="4108" max="4108" width="10.44140625" customWidth="1"/>
    <col min="4109" max="4109" width="7.44140625" customWidth="1"/>
    <col min="4111" max="4111" width="15.33203125" customWidth="1"/>
    <col min="4353" max="4353" width="4.109375" customWidth="1"/>
    <col min="4354" max="4354" width="35.5546875" customWidth="1"/>
    <col min="4361" max="4361" width="3.6640625" customWidth="1"/>
    <col min="4362" max="4362" width="2.109375" customWidth="1"/>
    <col min="4364" max="4364" width="10.44140625" customWidth="1"/>
    <col min="4365" max="4365" width="7.44140625" customWidth="1"/>
    <col min="4367" max="4367" width="15.33203125" customWidth="1"/>
    <col min="4609" max="4609" width="4.109375" customWidth="1"/>
    <col min="4610" max="4610" width="35.5546875" customWidth="1"/>
    <col min="4617" max="4617" width="3.6640625" customWidth="1"/>
    <col min="4618" max="4618" width="2.109375" customWidth="1"/>
    <col min="4620" max="4620" width="10.44140625" customWidth="1"/>
    <col min="4621" max="4621" width="7.44140625" customWidth="1"/>
    <col min="4623" max="4623" width="15.33203125" customWidth="1"/>
    <col min="4865" max="4865" width="4.109375" customWidth="1"/>
    <col min="4866" max="4866" width="35.5546875" customWidth="1"/>
    <col min="4873" max="4873" width="3.6640625" customWidth="1"/>
    <col min="4874" max="4874" width="2.109375" customWidth="1"/>
    <col min="4876" max="4876" width="10.44140625" customWidth="1"/>
    <col min="4877" max="4877" width="7.44140625" customWidth="1"/>
    <col min="4879" max="4879" width="15.33203125" customWidth="1"/>
    <col min="5121" max="5121" width="4.109375" customWidth="1"/>
    <col min="5122" max="5122" width="35.5546875" customWidth="1"/>
    <col min="5129" max="5129" width="3.6640625" customWidth="1"/>
    <col min="5130" max="5130" width="2.109375" customWidth="1"/>
    <col min="5132" max="5132" width="10.44140625" customWidth="1"/>
    <col min="5133" max="5133" width="7.44140625" customWidth="1"/>
    <col min="5135" max="5135" width="15.33203125" customWidth="1"/>
    <col min="5377" max="5377" width="4.109375" customWidth="1"/>
    <col min="5378" max="5378" width="35.5546875" customWidth="1"/>
    <col min="5385" max="5385" width="3.6640625" customWidth="1"/>
    <col min="5386" max="5386" width="2.109375" customWidth="1"/>
    <col min="5388" max="5388" width="10.44140625" customWidth="1"/>
    <col min="5389" max="5389" width="7.44140625" customWidth="1"/>
    <col min="5391" max="5391" width="15.33203125" customWidth="1"/>
    <col min="5633" max="5633" width="4.109375" customWidth="1"/>
    <col min="5634" max="5634" width="35.5546875" customWidth="1"/>
    <col min="5641" max="5641" width="3.6640625" customWidth="1"/>
    <col min="5642" max="5642" width="2.109375" customWidth="1"/>
    <col min="5644" max="5644" width="10.44140625" customWidth="1"/>
    <col min="5645" max="5645" width="7.44140625" customWidth="1"/>
    <col min="5647" max="5647" width="15.33203125" customWidth="1"/>
    <col min="5889" max="5889" width="4.109375" customWidth="1"/>
    <col min="5890" max="5890" width="35.5546875" customWidth="1"/>
    <col min="5897" max="5897" width="3.6640625" customWidth="1"/>
    <col min="5898" max="5898" width="2.109375" customWidth="1"/>
    <col min="5900" max="5900" width="10.44140625" customWidth="1"/>
    <col min="5901" max="5901" width="7.44140625" customWidth="1"/>
    <col min="5903" max="5903" width="15.33203125" customWidth="1"/>
    <col min="6145" max="6145" width="4.109375" customWidth="1"/>
    <col min="6146" max="6146" width="35.5546875" customWidth="1"/>
    <col min="6153" max="6153" width="3.6640625" customWidth="1"/>
    <col min="6154" max="6154" width="2.109375" customWidth="1"/>
    <col min="6156" max="6156" width="10.44140625" customWidth="1"/>
    <col min="6157" max="6157" width="7.44140625" customWidth="1"/>
    <col min="6159" max="6159" width="15.33203125" customWidth="1"/>
    <col min="6401" max="6401" width="4.109375" customWidth="1"/>
    <col min="6402" max="6402" width="35.5546875" customWidth="1"/>
    <col min="6409" max="6409" width="3.6640625" customWidth="1"/>
    <col min="6410" max="6410" width="2.109375" customWidth="1"/>
    <col min="6412" max="6412" width="10.44140625" customWidth="1"/>
    <col min="6413" max="6413" width="7.44140625" customWidth="1"/>
    <col min="6415" max="6415" width="15.33203125" customWidth="1"/>
    <col min="6657" max="6657" width="4.109375" customWidth="1"/>
    <col min="6658" max="6658" width="35.5546875" customWidth="1"/>
    <col min="6665" max="6665" width="3.6640625" customWidth="1"/>
    <col min="6666" max="6666" width="2.109375" customWidth="1"/>
    <col min="6668" max="6668" width="10.44140625" customWidth="1"/>
    <col min="6669" max="6669" width="7.44140625" customWidth="1"/>
    <col min="6671" max="6671" width="15.33203125" customWidth="1"/>
    <col min="6913" max="6913" width="4.109375" customWidth="1"/>
    <col min="6914" max="6914" width="35.5546875" customWidth="1"/>
    <col min="6921" max="6921" width="3.6640625" customWidth="1"/>
    <col min="6922" max="6922" width="2.109375" customWidth="1"/>
    <col min="6924" max="6924" width="10.44140625" customWidth="1"/>
    <col min="6925" max="6925" width="7.44140625" customWidth="1"/>
    <col min="6927" max="6927" width="15.33203125" customWidth="1"/>
    <col min="7169" max="7169" width="4.109375" customWidth="1"/>
    <col min="7170" max="7170" width="35.5546875" customWidth="1"/>
    <col min="7177" max="7177" width="3.6640625" customWidth="1"/>
    <col min="7178" max="7178" width="2.109375" customWidth="1"/>
    <col min="7180" max="7180" width="10.44140625" customWidth="1"/>
    <col min="7181" max="7181" width="7.44140625" customWidth="1"/>
    <col min="7183" max="7183" width="15.33203125" customWidth="1"/>
    <col min="7425" max="7425" width="4.109375" customWidth="1"/>
    <col min="7426" max="7426" width="35.5546875" customWidth="1"/>
    <col min="7433" max="7433" width="3.6640625" customWidth="1"/>
    <col min="7434" max="7434" width="2.109375" customWidth="1"/>
    <col min="7436" max="7436" width="10.44140625" customWidth="1"/>
    <col min="7437" max="7437" width="7.44140625" customWidth="1"/>
    <col min="7439" max="7439" width="15.33203125" customWidth="1"/>
    <col min="7681" max="7681" width="4.109375" customWidth="1"/>
    <col min="7682" max="7682" width="35.5546875" customWidth="1"/>
    <col min="7689" max="7689" width="3.6640625" customWidth="1"/>
    <col min="7690" max="7690" width="2.109375" customWidth="1"/>
    <col min="7692" max="7692" width="10.44140625" customWidth="1"/>
    <col min="7693" max="7693" width="7.44140625" customWidth="1"/>
    <col min="7695" max="7695" width="15.33203125" customWidth="1"/>
    <col min="7937" max="7937" width="4.109375" customWidth="1"/>
    <col min="7938" max="7938" width="35.5546875" customWidth="1"/>
    <col min="7945" max="7945" width="3.6640625" customWidth="1"/>
    <col min="7946" max="7946" width="2.109375" customWidth="1"/>
    <col min="7948" max="7948" width="10.44140625" customWidth="1"/>
    <col min="7949" max="7949" width="7.44140625" customWidth="1"/>
    <col min="7951" max="7951" width="15.33203125" customWidth="1"/>
    <col min="8193" max="8193" width="4.109375" customWidth="1"/>
    <col min="8194" max="8194" width="35.5546875" customWidth="1"/>
    <col min="8201" max="8201" width="3.6640625" customWidth="1"/>
    <col min="8202" max="8202" width="2.109375" customWidth="1"/>
    <col min="8204" max="8204" width="10.44140625" customWidth="1"/>
    <col min="8205" max="8205" width="7.44140625" customWidth="1"/>
    <col min="8207" max="8207" width="15.33203125" customWidth="1"/>
    <col min="8449" max="8449" width="4.109375" customWidth="1"/>
    <col min="8450" max="8450" width="35.5546875" customWidth="1"/>
    <col min="8457" max="8457" width="3.6640625" customWidth="1"/>
    <col min="8458" max="8458" width="2.109375" customWidth="1"/>
    <col min="8460" max="8460" width="10.44140625" customWidth="1"/>
    <col min="8461" max="8461" width="7.44140625" customWidth="1"/>
    <col min="8463" max="8463" width="15.33203125" customWidth="1"/>
    <col min="8705" max="8705" width="4.109375" customWidth="1"/>
    <col min="8706" max="8706" width="35.5546875" customWidth="1"/>
    <col min="8713" max="8713" width="3.6640625" customWidth="1"/>
    <col min="8714" max="8714" width="2.109375" customWidth="1"/>
    <col min="8716" max="8716" width="10.44140625" customWidth="1"/>
    <col min="8717" max="8717" width="7.44140625" customWidth="1"/>
    <col min="8719" max="8719" width="15.33203125" customWidth="1"/>
    <col min="8961" max="8961" width="4.109375" customWidth="1"/>
    <col min="8962" max="8962" width="35.5546875" customWidth="1"/>
    <col min="8969" max="8969" width="3.6640625" customWidth="1"/>
    <col min="8970" max="8970" width="2.109375" customWidth="1"/>
    <col min="8972" max="8972" width="10.44140625" customWidth="1"/>
    <col min="8973" max="8973" width="7.44140625" customWidth="1"/>
    <col min="8975" max="8975" width="15.33203125" customWidth="1"/>
    <col min="9217" max="9217" width="4.109375" customWidth="1"/>
    <col min="9218" max="9218" width="35.5546875" customWidth="1"/>
    <col min="9225" max="9225" width="3.6640625" customWidth="1"/>
    <col min="9226" max="9226" width="2.109375" customWidth="1"/>
    <col min="9228" max="9228" width="10.44140625" customWidth="1"/>
    <col min="9229" max="9229" width="7.44140625" customWidth="1"/>
    <col min="9231" max="9231" width="15.33203125" customWidth="1"/>
    <col min="9473" max="9473" width="4.109375" customWidth="1"/>
    <col min="9474" max="9474" width="35.5546875" customWidth="1"/>
    <col min="9481" max="9481" width="3.6640625" customWidth="1"/>
    <col min="9482" max="9482" width="2.109375" customWidth="1"/>
    <col min="9484" max="9484" width="10.44140625" customWidth="1"/>
    <col min="9485" max="9485" width="7.44140625" customWidth="1"/>
    <col min="9487" max="9487" width="15.33203125" customWidth="1"/>
    <col min="9729" max="9729" width="4.109375" customWidth="1"/>
    <col min="9730" max="9730" width="35.5546875" customWidth="1"/>
    <col min="9737" max="9737" width="3.6640625" customWidth="1"/>
    <col min="9738" max="9738" width="2.109375" customWidth="1"/>
    <col min="9740" max="9740" width="10.44140625" customWidth="1"/>
    <col min="9741" max="9741" width="7.44140625" customWidth="1"/>
    <col min="9743" max="9743" width="15.33203125" customWidth="1"/>
    <col min="9985" max="9985" width="4.109375" customWidth="1"/>
    <col min="9986" max="9986" width="35.5546875" customWidth="1"/>
    <col min="9993" max="9993" width="3.6640625" customWidth="1"/>
    <col min="9994" max="9994" width="2.109375" customWidth="1"/>
    <col min="9996" max="9996" width="10.44140625" customWidth="1"/>
    <col min="9997" max="9997" width="7.44140625" customWidth="1"/>
    <col min="9999" max="9999" width="15.33203125" customWidth="1"/>
    <col min="10241" max="10241" width="4.109375" customWidth="1"/>
    <col min="10242" max="10242" width="35.5546875" customWidth="1"/>
    <col min="10249" max="10249" width="3.6640625" customWidth="1"/>
    <col min="10250" max="10250" width="2.109375" customWidth="1"/>
    <col min="10252" max="10252" width="10.44140625" customWidth="1"/>
    <col min="10253" max="10253" width="7.44140625" customWidth="1"/>
    <col min="10255" max="10255" width="15.33203125" customWidth="1"/>
    <col min="10497" max="10497" width="4.109375" customWidth="1"/>
    <col min="10498" max="10498" width="35.5546875" customWidth="1"/>
    <col min="10505" max="10505" width="3.6640625" customWidth="1"/>
    <col min="10506" max="10506" width="2.109375" customWidth="1"/>
    <col min="10508" max="10508" width="10.44140625" customWidth="1"/>
    <col min="10509" max="10509" width="7.44140625" customWidth="1"/>
    <col min="10511" max="10511" width="15.33203125" customWidth="1"/>
    <col min="10753" max="10753" width="4.109375" customWidth="1"/>
    <col min="10754" max="10754" width="35.5546875" customWidth="1"/>
    <col min="10761" max="10761" width="3.6640625" customWidth="1"/>
    <col min="10762" max="10762" width="2.109375" customWidth="1"/>
    <col min="10764" max="10764" width="10.44140625" customWidth="1"/>
    <col min="10765" max="10765" width="7.44140625" customWidth="1"/>
    <col min="10767" max="10767" width="15.33203125" customWidth="1"/>
    <col min="11009" max="11009" width="4.109375" customWidth="1"/>
    <col min="11010" max="11010" width="35.5546875" customWidth="1"/>
    <col min="11017" max="11017" width="3.6640625" customWidth="1"/>
    <col min="11018" max="11018" width="2.109375" customWidth="1"/>
    <col min="11020" max="11020" width="10.44140625" customWidth="1"/>
    <col min="11021" max="11021" width="7.44140625" customWidth="1"/>
    <col min="11023" max="11023" width="15.33203125" customWidth="1"/>
    <col min="11265" max="11265" width="4.109375" customWidth="1"/>
    <col min="11266" max="11266" width="35.5546875" customWidth="1"/>
    <col min="11273" max="11273" width="3.6640625" customWidth="1"/>
    <col min="11274" max="11274" width="2.109375" customWidth="1"/>
    <col min="11276" max="11276" width="10.44140625" customWidth="1"/>
    <col min="11277" max="11277" width="7.44140625" customWidth="1"/>
    <col min="11279" max="11279" width="15.33203125" customWidth="1"/>
    <col min="11521" max="11521" width="4.109375" customWidth="1"/>
    <col min="11522" max="11522" width="35.5546875" customWidth="1"/>
    <col min="11529" max="11529" width="3.6640625" customWidth="1"/>
    <col min="11530" max="11530" width="2.109375" customWidth="1"/>
    <col min="11532" max="11532" width="10.44140625" customWidth="1"/>
    <col min="11533" max="11533" width="7.44140625" customWidth="1"/>
    <col min="11535" max="11535" width="15.33203125" customWidth="1"/>
    <col min="11777" max="11777" width="4.109375" customWidth="1"/>
    <col min="11778" max="11778" width="35.5546875" customWidth="1"/>
    <col min="11785" max="11785" width="3.6640625" customWidth="1"/>
    <col min="11786" max="11786" width="2.109375" customWidth="1"/>
    <col min="11788" max="11788" width="10.44140625" customWidth="1"/>
    <col min="11789" max="11789" width="7.44140625" customWidth="1"/>
    <col min="11791" max="11791" width="15.33203125" customWidth="1"/>
    <col min="12033" max="12033" width="4.109375" customWidth="1"/>
    <col min="12034" max="12034" width="35.5546875" customWidth="1"/>
    <col min="12041" max="12041" width="3.6640625" customWidth="1"/>
    <col min="12042" max="12042" width="2.109375" customWidth="1"/>
    <col min="12044" max="12044" width="10.44140625" customWidth="1"/>
    <col min="12045" max="12045" width="7.44140625" customWidth="1"/>
    <col min="12047" max="12047" width="15.33203125" customWidth="1"/>
    <col min="12289" max="12289" width="4.109375" customWidth="1"/>
    <col min="12290" max="12290" width="35.5546875" customWidth="1"/>
    <col min="12297" max="12297" width="3.6640625" customWidth="1"/>
    <col min="12298" max="12298" width="2.109375" customWidth="1"/>
    <col min="12300" max="12300" width="10.44140625" customWidth="1"/>
    <col min="12301" max="12301" width="7.44140625" customWidth="1"/>
    <col min="12303" max="12303" width="15.33203125" customWidth="1"/>
    <col min="12545" max="12545" width="4.109375" customWidth="1"/>
    <col min="12546" max="12546" width="35.5546875" customWidth="1"/>
    <col min="12553" max="12553" width="3.6640625" customWidth="1"/>
    <col min="12554" max="12554" width="2.109375" customWidth="1"/>
    <col min="12556" max="12556" width="10.44140625" customWidth="1"/>
    <col min="12557" max="12557" width="7.44140625" customWidth="1"/>
    <col min="12559" max="12559" width="15.33203125" customWidth="1"/>
    <col min="12801" max="12801" width="4.109375" customWidth="1"/>
    <col min="12802" max="12802" width="35.5546875" customWidth="1"/>
    <col min="12809" max="12809" width="3.6640625" customWidth="1"/>
    <col min="12810" max="12810" width="2.109375" customWidth="1"/>
    <col min="12812" max="12812" width="10.44140625" customWidth="1"/>
    <col min="12813" max="12813" width="7.44140625" customWidth="1"/>
    <col min="12815" max="12815" width="15.33203125" customWidth="1"/>
    <col min="13057" max="13057" width="4.109375" customWidth="1"/>
    <col min="13058" max="13058" width="35.5546875" customWidth="1"/>
    <col min="13065" max="13065" width="3.6640625" customWidth="1"/>
    <col min="13066" max="13066" width="2.109375" customWidth="1"/>
    <col min="13068" max="13068" width="10.44140625" customWidth="1"/>
    <col min="13069" max="13069" width="7.44140625" customWidth="1"/>
    <col min="13071" max="13071" width="15.33203125" customWidth="1"/>
    <col min="13313" max="13313" width="4.109375" customWidth="1"/>
    <col min="13314" max="13314" width="35.5546875" customWidth="1"/>
    <col min="13321" max="13321" width="3.6640625" customWidth="1"/>
    <col min="13322" max="13322" width="2.109375" customWidth="1"/>
    <col min="13324" max="13324" width="10.44140625" customWidth="1"/>
    <col min="13325" max="13325" width="7.44140625" customWidth="1"/>
    <col min="13327" max="13327" width="15.33203125" customWidth="1"/>
    <col min="13569" max="13569" width="4.109375" customWidth="1"/>
    <col min="13570" max="13570" width="35.5546875" customWidth="1"/>
    <col min="13577" max="13577" width="3.6640625" customWidth="1"/>
    <col min="13578" max="13578" width="2.109375" customWidth="1"/>
    <col min="13580" max="13580" width="10.44140625" customWidth="1"/>
    <col min="13581" max="13581" width="7.44140625" customWidth="1"/>
    <col min="13583" max="13583" width="15.33203125" customWidth="1"/>
    <col min="13825" max="13825" width="4.109375" customWidth="1"/>
    <col min="13826" max="13826" width="35.5546875" customWidth="1"/>
    <col min="13833" max="13833" width="3.6640625" customWidth="1"/>
    <col min="13834" max="13834" width="2.109375" customWidth="1"/>
    <col min="13836" max="13836" width="10.44140625" customWidth="1"/>
    <col min="13837" max="13837" width="7.44140625" customWidth="1"/>
    <col min="13839" max="13839" width="15.33203125" customWidth="1"/>
    <col min="14081" max="14081" width="4.109375" customWidth="1"/>
    <col min="14082" max="14082" width="35.5546875" customWidth="1"/>
    <col min="14089" max="14089" width="3.6640625" customWidth="1"/>
    <col min="14090" max="14090" width="2.109375" customWidth="1"/>
    <col min="14092" max="14092" width="10.44140625" customWidth="1"/>
    <col min="14093" max="14093" width="7.44140625" customWidth="1"/>
    <col min="14095" max="14095" width="15.33203125" customWidth="1"/>
    <col min="14337" max="14337" width="4.109375" customWidth="1"/>
    <col min="14338" max="14338" width="35.5546875" customWidth="1"/>
    <col min="14345" max="14345" width="3.6640625" customWidth="1"/>
    <col min="14346" max="14346" width="2.109375" customWidth="1"/>
    <col min="14348" max="14348" width="10.44140625" customWidth="1"/>
    <col min="14349" max="14349" width="7.44140625" customWidth="1"/>
    <col min="14351" max="14351" width="15.33203125" customWidth="1"/>
    <col min="14593" max="14593" width="4.109375" customWidth="1"/>
    <col min="14594" max="14594" width="35.5546875" customWidth="1"/>
    <col min="14601" max="14601" width="3.6640625" customWidth="1"/>
    <col min="14602" max="14602" width="2.109375" customWidth="1"/>
    <col min="14604" max="14604" width="10.44140625" customWidth="1"/>
    <col min="14605" max="14605" width="7.44140625" customWidth="1"/>
    <col min="14607" max="14607" width="15.33203125" customWidth="1"/>
    <col min="14849" max="14849" width="4.109375" customWidth="1"/>
    <col min="14850" max="14850" width="35.5546875" customWidth="1"/>
    <col min="14857" max="14857" width="3.6640625" customWidth="1"/>
    <col min="14858" max="14858" width="2.109375" customWidth="1"/>
    <col min="14860" max="14860" width="10.44140625" customWidth="1"/>
    <col min="14861" max="14861" width="7.44140625" customWidth="1"/>
    <col min="14863" max="14863" width="15.33203125" customWidth="1"/>
    <col min="15105" max="15105" width="4.109375" customWidth="1"/>
    <col min="15106" max="15106" width="35.5546875" customWidth="1"/>
    <col min="15113" max="15113" width="3.6640625" customWidth="1"/>
    <col min="15114" max="15114" width="2.109375" customWidth="1"/>
    <col min="15116" max="15116" width="10.44140625" customWidth="1"/>
    <col min="15117" max="15117" width="7.44140625" customWidth="1"/>
    <col min="15119" max="15119" width="15.33203125" customWidth="1"/>
    <col min="15361" max="15361" width="4.109375" customWidth="1"/>
    <col min="15362" max="15362" width="35.5546875" customWidth="1"/>
    <col min="15369" max="15369" width="3.6640625" customWidth="1"/>
    <col min="15370" max="15370" width="2.109375" customWidth="1"/>
    <col min="15372" max="15372" width="10.44140625" customWidth="1"/>
    <col min="15373" max="15373" width="7.44140625" customWidth="1"/>
    <col min="15375" max="15375" width="15.33203125" customWidth="1"/>
    <col min="15617" max="15617" width="4.109375" customWidth="1"/>
    <col min="15618" max="15618" width="35.5546875" customWidth="1"/>
    <col min="15625" max="15625" width="3.6640625" customWidth="1"/>
    <col min="15626" max="15626" width="2.109375" customWidth="1"/>
    <col min="15628" max="15628" width="10.44140625" customWidth="1"/>
    <col min="15629" max="15629" width="7.44140625" customWidth="1"/>
    <col min="15631" max="15631" width="15.33203125" customWidth="1"/>
    <col min="15873" max="15873" width="4.109375" customWidth="1"/>
    <col min="15874" max="15874" width="35.5546875" customWidth="1"/>
    <col min="15881" max="15881" width="3.6640625" customWidth="1"/>
    <col min="15882" max="15882" width="2.109375" customWidth="1"/>
    <col min="15884" max="15884" width="10.44140625" customWidth="1"/>
    <col min="15885" max="15885" width="7.44140625" customWidth="1"/>
    <col min="15887" max="15887" width="15.33203125" customWidth="1"/>
    <col min="16129" max="16129" width="4.109375" customWidth="1"/>
    <col min="16130" max="16130" width="35.5546875" customWidth="1"/>
    <col min="16137" max="16137" width="3.6640625" customWidth="1"/>
    <col min="16138" max="16138" width="2.109375" customWidth="1"/>
    <col min="16140" max="16140" width="10.44140625" customWidth="1"/>
    <col min="16141" max="16141" width="7.44140625" customWidth="1"/>
    <col min="16143" max="16143" width="15.33203125" customWidth="1"/>
  </cols>
  <sheetData>
    <row r="1" spans="1:15" ht="15" customHeight="1" x14ac:dyDescent="0.3">
      <c r="A1" s="1"/>
      <c r="B1" s="1"/>
      <c r="C1" s="1"/>
      <c r="D1" s="1"/>
      <c r="E1" s="1"/>
      <c r="F1" s="1"/>
      <c r="G1" s="1"/>
      <c r="H1" s="1"/>
      <c r="I1" s="1"/>
      <c r="J1" s="1"/>
      <c r="K1" s="25" t="s">
        <v>397</v>
      </c>
      <c r="L1" s="25"/>
      <c r="M1" s="25"/>
      <c r="N1" s="25"/>
      <c r="O1" s="25"/>
    </row>
    <row r="2" spans="1:15" x14ac:dyDescent="0.3">
      <c r="A2" s="1"/>
      <c r="B2" s="1"/>
      <c r="C2" s="1"/>
      <c r="D2" s="1"/>
      <c r="E2" s="1"/>
      <c r="F2" s="1"/>
      <c r="G2" s="1"/>
      <c r="H2" s="1"/>
      <c r="I2" s="1"/>
      <c r="J2" s="1"/>
      <c r="K2" s="25"/>
      <c r="L2" s="25"/>
      <c r="M2" s="25"/>
      <c r="N2" s="25"/>
      <c r="O2" s="25"/>
    </row>
    <row r="3" spans="1:15" x14ac:dyDescent="0.3">
      <c r="A3" s="1"/>
      <c r="B3" s="1"/>
      <c r="C3" s="1"/>
      <c r="D3" s="1"/>
      <c r="E3" s="1"/>
      <c r="F3" s="1"/>
      <c r="G3" s="1"/>
      <c r="H3" s="1"/>
      <c r="I3" s="1"/>
      <c r="J3" s="1"/>
      <c r="K3" s="25"/>
      <c r="L3" s="25"/>
      <c r="M3" s="25"/>
      <c r="N3" s="25"/>
      <c r="O3" s="25"/>
    </row>
    <row r="4" spans="1:15" x14ac:dyDescent="0.3">
      <c r="A4" s="1"/>
      <c r="B4" s="1"/>
      <c r="C4" s="1"/>
      <c r="D4" s="1"/>
      <c r="E4" s="1"/>
      <c r="F4" s="1"/>
      <c r="G4" s="1"/>
      <c r="H4" s="1"/>
      <c r="I4" s="1"/>
      <c r="J4" s="1"/>
      <c r="K4" s="1"/>
      <c r="L4" s="1"/>
      <c r="M4" s="1"/>
      <c r="N4" s="1"/>
      <c r="O4" s="1"/>
    </row>
    <row r="5" spans="1:15" x14ac:dyDescent="0.3">
      <c r="A5" s="5" t="s">
        <v>289</v>
      </c>
      <c r="B5" s="5"/>
      <c r="C5" s="5"/>
      <c r="D5" s="5"/>
      <c r="E5" s="5"/>
      <c r="F5" s="5"/>
      <c r="G5" s="5"/>
      <c r="H5" s="5"/>
      <c r="I5" s="5"/>
      <c r="J5" s="5"/>
      <c r="K5" s="5"/>
      <c r="L5" s="5"/>
      <c r="M5" s="5"/>
      <c r="N5" s="5"/>
      <c r="O5" s="1"/>
    </row>
    <row r="6" spans="1:15" x14ac:dyDescent="0.3">
      <c r="A6" s="5" t="s">
        <v>398</v>
      </c>
      <c r="B6" s="5"/>
      <c r="C6" s="5"/>
      <c r="D6" s="5"/>
      <c r="E6" s="5"/>
      <c r="F6" s="5"/>
      <c r="G6" s="5"/>
      <c r="H6" s="5"/>
      <c r="I6" s="5"/>
      <c r="J6" s="5"/>
      <c r="K6" s="5"/>
      <c r="L6" s="5"/>
      <c r="M6" s="5"/>
      <c r="N6" s="5"/>
      <c r="O6" s="1"/>
    </row>
    <row r="7" spans="1:15" x14ac:dyDescent="0.3">
      <c r="A7" s="438" t="str">
        <f>CONCATENATE("на ",[1]ЗАПОЛНИТЬ!$B$18," ",[1]ЗАПОЛНИТЬ!$C$18)</f>
        <v>на 1 квітня 2016 р.</v>
      </c>
      <c r="B7" s="438"/>
      <c r="C7" s="438"/>
      <c r="D7" s="438"/>
      <c r="E7" s="438"/>
      <c r="F7" s="438"/>
      <c r="G7" s="438"/>
      <c r="H7" s="438"/>
      <c r="I7" s="438"/>
      <c r="J7" s="438"/>
      <c r="K7" s="438"/>
      <c r="L7" s="438"/>
      <c r="M7" s="438"/>
      <c r="N7" s="438"/>
      <c r="O7" s="1"/>
    </row>
    <row r="8" spans="1:15" x14ac:dyDescent="0.3">
      <c r="A8" s="456" t="s">
        <v>3</v>
      </c>
      <c r="B8" s="456"/>
      <c r="C8" s="104" t="str">
        <f>[1]ЗАПОЛНИТЬ!$B$3</f>
        <v>Відділ освіти Амур - Нижньодніпровської районної у місті ради</v>
      </c>
      <c r="D8" s="104"/>
      <c r="E8" s="104"/>
      <c r="F8" s="104"/>
      <c r="G8" s="104"/>
      <c r="H8" s="104"/>
      <c r="I8" s="104"/>
      <c r="J8" s="104"/>
      <c r="K8" s="104"/>
      <c r="L8" s="198" t="str">
        <f>[1]ЗАПОЛНИТЬ!$A$13</f>
        <v>за ЄДРПОУ</v>
      </c>
      <c r="M8" s="404" t="str">
        <f>[1]ЗАПОЛНИТЬ!$B$13</f>
        <v>37969169</v>
      </c>
      <c r="N8" s="405"/>
      <c r="O8" s="1"/>
    </row>
    <row r="9" spans="1:15" x14ac:dyDescent="0.3">
      <c r="A9" s="110" t="s">
        <v>5</v>
      </c>
      <c r="B9" s="110"/>
      <c r="C9" s="358" t="str">
        <f>[1]ЗАПОЛНИТЬ!$B$5</f>
        <v>49023,м. Дніпропетровськ, пр.Мануйлівський,31</v>
      </c>
      <c r="D9" s="358"/>
      <c r="E9" s="358"/>
      <c r="F9" s="358"/>
      <c r="G9" s="358"/>
      <c r="H9" s="358"/>
      <c r="I9" s="358"/>
      <c r="J9" s="358"/>
      <c r="K9" s="358"/>
      <c r="L9" s="198" t="str">
        <f>[1]ЗАПОЛНИТЬ!$A$14</f>
        <v>за КОАТУУ</v>
      </c>
      <c r="M9" s="406">
        <f>[1]ЗАПОЛНИТЬ!$B$14</f>
        <v>1210136300</v>
      </c>
      <c r="N9" s="407"/>
      <c r="O9" s="1"/>
    </row>
    <row r="10" spans="1:15" x14ac:dyDescent="0.3">
      <c r="A10" s="110" t="str">
        <f>[1]Ф.4.3.1.КВК2!$A$11</f>
        <v>Організаційно-правова форма господарювання</v>
      </c>
      <c r="B10" s="110"/>
      <c r="C10" s="359" t="str">
        <f>[1]ЗАПОЛНИТЬ!$D$15</f>
        <v>Орган місцевого самоврядування</v>
      </c>
      <c r="D10" s="359"/>
      <c r="E10" s="359"/>
      <c r="F10" s="359"/>
      <c r="G10" s="359"/>
      <c r="H10" s="359"/>
      <c r="I10" s="359"/>
      <c r="J10" s="359"/>
      <c r="K10" s="359"/>
      <c r="L10" s="198" t="str">
        <f>[1]ЗАПОЛНИТЬ!$A$15</f>
        <v>за КОПФГ</v>
      </c>
      <c r="M10" s="406">
        <f>[1]ЗАПОЛНИТЬ!$B$15</f>
        <v>420</v>
      </c>
      <c r="N10" s="407"/>
      <c r="O10" s="1"/>
    </row>
    <row r="11" spans="1:15" ht="15" customHeight="1" x14ac:dyDescent="0.3">
      <c r="A11" s="110" t="s">
        <v>352</v>
      </c>
      <c r="B11" s="110"/>
      <c r="C11" s="110"/>
      <c r="D11" s="110"/>
      <c r="E11" s="110"/>
      <c r="F11" s="201" t="str">
        <f>[1]ЗАПОЛНИТЬ!$H$9</f>
        <v>-</v>
      </c>
      <c r="G11" s="360" t="str">
        <f>IF(F11&gt;0,VLOOKUP(F11,'[1]ДовидникКВК(ГОС)'!A$1:B$65536,2,FALSE),"")</f>
        <v>-</v>
      </c>
      <c r="H11" s="360"/>
      <c r="I11" s="360"/>
      <c r="J11" s="360"/>
      <c r="K11" s="360"/>
      <c r="L11" s="360"/>
      <c r="M11" s="439"/>
      <c r="N11" s="439"/>
      <c r="O11" s="1"/>
    </row>
    <row r="12" spans="1:15" ht="15" customHeight="1" x14ac:dyDescent="0.3">
      <c r="A12" s="110" t="s">
        <v>120</v>
      </c>
      <c r="B12" s="110"/>
      <c r="C12" s="110"/>
      <c r="D12" s="110"/>
      <c r="E12" s="110"/>
      <c r="F12" s="343"/>
      <c r="G12" s="234" t="str">
        <f>IF(F12&gt;0,VLOOKUP(F12,[1]ДовидникКПК!B$1:C$65536,2,FALSE),"")</f>
        <v/>
      </c>
      <c r="H12" s="234"/>
      <c r="I12" s="234"/>
      <c r="J12" s="234"/>
      <c r="K12" s="234"/>
      <c r="L12" s="234"/>
      <c r="M12" s="234"/>
      <c r="N12" s="234"/>
      <c r="O12" s="1"/>
    </row>
    <row r="13" spans="1:15" ht="29.25" customHeight="1" x14ac:dyDescent="0.3">
      <c r="A13" s="110" t="s">
        <v>8</v>
      </c>
      <c r="B13" s="110"/>
      <c r="C13" s="110"/>
      <c r="D13" s="110"/>
      <c r="E13" s="110"/>
      <c r="F13" s="117" t="str">
        <f>[1]ЗАПОЛНИТЬ!$H$10</f>
        <v>10</v>
      </c>
      <c r="G13" s="202" t="str">
        <f>[1]ЗАПОЛНИТЬ!I10</f>
        <v>Орган з питань освіти і науки</v>
      </c>
      <c r="H13" s="202"/>
      <c r="I13" s="202"/>
      <c r="J13" s="202"/>
      <c r="K13" s="202"/>
      <c r="L13" s="202"/>
      <c r="M13" s="202"/>
      <c r="N13" s="202"/>
      <c r="O13" s="1"/>
    </row>
    <row r="14" spans="1:15" ht="49.5" customHeight="1" x14ac:dyDescent="0.3">
      <c r="A14" s="110" t="s">
        <v>121</v>
      </c>
      <c r="B14" s="110"/>
      <c r="C14" s="110"/>
      <c r="D14" s="110"/>
      <c r="E14" s="110"/>
      <c r="F14" s="172"/>
      <c r="G14" s="202" t="str">
        <f>IF(F14&gt;0,VLOOKUP(F14,[1]ДовидникКФК!A$1:B$65536,2,FALSE),"")</f>
        <v/>
      </c>
      <c r="H14" s="202"/>
      <c r="I14" s="202"/>
      <c r="J14" s="202"/>
      <c r="K14" s="202"/>
      <c r="L14" s="202"/>
      <c r="M14" s="202"/>
      <c r="N14" s="202"/>
      <c r="O14" s="1"/>
    </row>
    <row r="15" spans="1:15" x14ac:dyDescent="0.3">
      <c r="A15" s="1"/>
      <c r="B15" s="361" t="s">
        <v>9</v>
      </c>
      <c r="C15" s="198"/>
      <c r="D15" s="198"/>
      <c r="E15" s="198"/>
      <c r="F15" s="198"/>
      <c r="G15" s="198"/>
      <c r="H15" s="198"/>
      <c r="I15" s="198"/>
      <c r="J15" s="198"/>
      <c r="K15" s="198"/>
      <c r="L15" s="198"/>
      <c r="M15" s="198"/>
      <c r="N15" s="198"/>
      <c r="O15" s="1"/>
    </row>
    <row r="16" spans="1:15" ht="15" thickBot="1" x14ac:dyDescent="0.35">
      <c r="A16" s="1"/>
      <c r="B16" s="440" t="s">
        <v>10</v>
      </c>
      <c r="C16" s="198"/>
      <c r="D16" s="198"/>
      <c r="E16" s="198"/>
      <c r="F16" s="198"/>
      <c r="G16" s="198"/>
      <c r="H16" s="198"/>
      <c r="I16" s="198"/>
      <c r="J16" s="198"/>
      <c r="K16" s="198"/>
      <c r="L16" s="198"/>
      <c r="M16" s="198"/>
      <c r="N16" s="198"/>
      <c r="O16" s="1"/>
    </row>
    <row r="17" spans="1:15" ht="28.5" customHeight="1" thickTop="1" thickBot="1" x14ac:dyDescent="0.35">
      <c r="A17" s="457" t="s">
        <v>321</v>
      </c>
      <c r="B17" s="457" t="s">
        <v>124</v>
      </c>
      <c r="C17" s="457"/>
      <c r="D17" s="457"/>
      <c r="E17" s="457"/>
      <c r="F17" s="457"/>
      <c r="G17" s="457"/>
      <c r="H17" s="457"/>
      <c r="I17" s="457"/>
      <c r="J17" s="457"/>
      <c r="K17" s="457"/>
      <c r="L17" s="457"/>
      <c r="M17" s="457" t="s">
        <v>82</v>
      </c>
      <c r="N17" s="457"/>
      <c r="O17" s="457"/>
    </row>
    <row r="18" spans="1:15" ht="15.75" customHeight="1" thickTop="1" thickBot="1" x14ac:dyDescent="0.35">
      <c r="A18" s="457"/>
      <c r="B18" s="457"/>
      <c r="C18" s="457"/>
      <c r="D18" s="457"/>
      <c r="E18" s="457"/>
      <c r="F18" s="457"/>
      <c r="G18" s="457"/>
      <c r="H18" s="457"/>
      <c r="I18" s="457"/>
      <c r="J18" s="457"/>
      <c r="K18" s="457"/>
      <c r="L18" s="457"/>
      <c r="M18" s="458" t="s">
        <v>376</v>
      </c>
      <c r="N18" s="458"/>
      <c r="O18" s="459" t="s">
        <v>377</v>
      </c>
    </row>
    <row r="19" spans="1:15" ht="15.6" thickTop="1" thickBot="1" x14ac:dyDescent="0.35">
      <c r="A19" s="460">
        <v>1</v>
      </c>
      <c r="B19" s="457">
        <v>2</v>
      </c>
      <c r="C19" s="457"/>
      <c r="D19" s="457"/>
      <c r="E19" s="457"/>
      <c r="F19" s="457"/>
      <c r="G19" s="457"/>
      <c r="H19" s="457"/>
      <c r="I19" s="457"/>
      <c r="J19" s="457"/>
      <c r="K19" s="457"/>
      <c r="L19" s="457"/>
      <c r="M19" s="457">
        <v>3</v>
      </c>
      <c r="N19" s="457"/>
      <c r="O19" s="461">
        <v>4</v>
      </c>
    </row>
    <row r="20" spans="1:15" ht="15" customHeight="1" thickTop="1" thickBot="1" x14ac:dyDescent="0.35">
      <c r="A20" s="459">
        <v>1</v>
      </c>
      <c r="B20" s="462" t="s">
        <v>399</v>
      </c>
      <c r="C20" s="462"/>
      <c r="D20" s="462"/>
      <c r="E20" s="462"/>
      <c r="F20" s="462"/>
      <c r="G20" s="462"/>
      <c r="H20" s="462"/>
      <c r="I20" s="462"/>
      <c r="J20" s="462"/>
      <c r="K20" s="462"/>
      <c r="L20" s="462"/>
      <c r="M20" s="463">
        <v>0</v>
      </c>
      <c r="N20" s="463"/>
      <c r="O20" s="464">
        <v>0</v>
      </c>
    </row>
    <row r="21" spans="1:15" ht="15.6" thickTop="1" thickBot="1" x14ac:dyDescent="0.35">
      <c r="A21" s="465" t="s">
        <v>400</v>
      </c>
      <c r="B21" s="462" t="s">
        <v>401</v>
      </c>
      <c r="C21" s="462"/>
      <c r="D21" s="462"/>
      <c r="E21" s="462"/>
      <c r="F21" s="462"/>
      <c r="G21" s="462"/>
      <c r="H21" s="462"/>
      <c r="I21" s="462"/>
      <c r="J21" s="462"/>
      <c r="K21" s="462"/>
      <c r="L21" s="462"/>
      <c r="M21" s="463">
        <v>0</v>
      </c>
      <c r="N21" s="463"/>
      <c r="O21" s="464">
        <v>0</v>
      </c>
    </row>
    <row r="22" spans="1:15" ht="15" customHeight="1" thickTop="1" thickBot="1" x14ac:dyDescent="0.35">
      <c r="A22" s="466" t="s">
        <v>402</v>
      </c>
      <c r="B22" s="462" t="s">
        <v>403</v>
      </c>
      <c r="C22" s="462"/>
      <c r="D22" s="462"/>
      <c r="E22" s="462"/>
      <c r="F22" s="462"/>
      <c r="G22" s="462"/>
      <c r="H22" s="462"/>
      <c r="I22" s="462"/>
      <c r="J22" s="462"/>
      <c r="K22" s="462"/>
      <c r="L22" s="462"/>
      <c r="M22" s="463">
        <v>0</v>
      </c>
      <c r="N22" s="463"/>
      <c r="O22" s="464">
        <v>0</v>
      </c>
    </row>
    <row r="23" spans="1:15" ht="15" customHeight="1" thickTop="1" thickBot="1" x14ac:dyDescent="0.35">
      <c r="A23" s="466" t="s">
        <v>404</v>
      </c>
      <c r="B23" s="467" t="s">
        <v>405</v>
      </c>
      <c r="C23" s="467"/>
      <c r="D23" s="467"/>
      <c r="E23" s="467"/>
      <c r="F23" s="467"/>
      <c r="G23" s="467"/>
      <c r="H23" s="467"/>
      <c r="I23" s="467"/>
      <c r="J23" s="467"/>
      <c r="K23" s="467"/>
      <c r="L23" s="467"/>
      <c r="M23" s="463">
        <v>0</v>
      </c>
      <c r="N23" s="463"/>
      <c r="O23" s="464">
        <v>0</v>
      </c>
    </row>
    <row r="24" spans="1:15" ht="16.5" customHeight="1" thickTop="1" thickBot="1" x14ac:dyDescent="0.35">
      <c r="A24" s="459"/>
      <c r="B24" s="468" t="s">
        <v>406</v>
      </c>
      <c r="C24" s="468"/>
      <c r="D24" s="468"/>
      <c r="E24" s="468"/>
      <c r="F24" s="468"/>
      <c r="G24" s="468"/>
      <c r="H24" s="468"/>
      <c r="I24" s="468"/>
      <c r="J24" s="468"/>
      <c r="K24" s="468"/>
      <c r="L24" s="468"/>
      <c r="M24" s="469">
        <f>SUM(M20:N23)</f>
        <v>0</v>
      </c>
      <c r="N24" s="469"/>
      <c r="O24" s="470">
        <f>SUM(O20:O23)</f>
        <v>0</v>
      </c>
    </row>
    <row r="25" spans="1:15" ht="15" hidden="1" thickTop="1" x14ac:dyDescent="0.3">
      <c r="A25" s="471"/>
      <c r="B25" s="472"/>
      <c r="C25" s="472"/>
      <c r="D25" s="472"/>
      <c r="E25" s="472"/>
      <c r="F25" s="472"/>
      <c r="G25" s="472"/>
      <c r="H25" s="472"/>
      <c r="I25" s="472"/>
      <c r="J25" s="472"/>
      <c r="K25" s="472"/>
      <c r="L25" s="472"/>
      <c r="M25" s="473"/>
      <c r="N25" s="473"/>
      <c r="O25" s="474"/>
    </row>
    <row r="26" spans="1:15" ht="15" thickTop="1" x14ac:dyDescent="0.3">
      <c r="A26" s="1"/>
      <c r="B26" s="1"/>
      <c r="C26" s="1"/>
      <c r="D26" s="1"/>
      <c r="E26" s="1"/>
      <c r="F26" s="1"/>
      <c r="G26" s="1"/>
      <c r="H26" s="1"/>
      <c r="I26" s="1"/>
      <c r="J26" s="1"/>
      <c r="K26" s="1"/>
      <c r="L26" s="1"/>
      <c r="M26" s="1"/>
      <c r="N26" s="1"/>
      <c r="O26" s="1"/>
    </row>
    <row r="27" spans="1:15" x14ac:dyDescent="0.3">
      <c r="A27" s="1"/>
      <c r="B27" s="378" t="str">
        <f>[1]ЗАПОЛНИТЬ!$F$30</f>
        <v xml:space="preserve">Керівник </v>
      </c>
      <c r="C27" s="93"/>
      <c r="D27" s="9"/>
      <c r="E27" s="87" t="str">
        <f>[1]ЗАПОЛНИТЬ!$F$26</f>
        <v>Л.О.Темченко</v>
      </c>
      <c r="F27" s="87"/>
      <c r="G27" s="87"/>
      <c r="H27" s="1"/>
      <c r="I27" s="1"/>
      <c r="J27" s="1"/>
      <c r="K27" s="1"/>
      <c r="L27" s="1"/>
      <c r="M27" s="1"/>
      <c r="N27" s="1"/>
      <c r="O27" s="1"/>
    </row>
    <row r="28" spans="1:15" x14ac:dyDescent="0.3">
      <c r="A28" s="1"/>
      <c r="B28" s="378"/>
      <c r="C28" s="89" t="s">
        <v>115</v>
      </c>
      <c r="D28" s="9"/>
      <c r="E28" s="379" t="s">
        <v>116</v>
      </c>
      <c r="F28" s="94"/>
      <c r="G28" s="1"/>
      <c r="H28" s="1"/>
      <c r="I28" s="1"/>
      <c r="J28" s="1"/>
      <c r="K28" s="1"/>
      <c r="L28" s="1"/>
      <c r="M28" s="1"/>
      <c r="N28" s="1"/>
      <c r="O28" s="1"/>
    </row>
    <row r="29" spans="1:15" x14ac:dyDescent="0.3">
      <c r="A29" s="1"/>
      <c r="B29" s="378" t="str">
        <f>[1]ЗАПОЛНИТЬ!$F$31</f>
        <v>Головний бухгалтер</v>
      </c>
      <c r="C29" s="93"/>
      <c r="D29" s="9"/>
      <c r="E29" s="87" t="str">
        <f>[1]ЗАПОЛНИТЬ!$F$28</f>
        <v>А.М.Трусевич</v>
      </c>
      <c r="F29" s="87"/>
      <c r="G29" s="87"/>
      <c r="H29" s="1"/>
      <c r="I29" s="1"/>
      <c r="J29" s="1"/>
      <c r="K29" s="1"/>
      <c r="L29" s="1"/>
      <c r="M29" s="1"/>
      <c r="N29" s="1"/>
      <c r="O29" s="1"/>
    </row>
    <row r="30" spans="1:15" x14ac:dyDescent="0.3">
      <c r="A30" s="1"/>
      <c r="B30" s="1"/>
      <c r="C30" s="89" t="s">
        <v>115</v>
      </c>
      <c r="D30" s="1"/>
      <c r="E30" s="379" t="s">
        <v>116</v>
      </c>
      <c r="F30" s="94"/>
      <c r="G30" s="1"/>
      <c r="H30" s="1"/>
      <c r="I30" s="1"/>
      <c r="J30" s="1"/>
      <c r="K30" s="1"/>
      <c r="L30" s="1"/>
      <c r="M30" s="1"/>
      <c r="N30" s="1"/>
      <c r="O30" s="1"/>
    </row>
    <row r="31" spans="1:15" x14ac:dyDescent="0.3">
      <c r="A31" s="1"/>
      <c r="B31" s="1" t="str">
        <f>[1]ЗАПОЛНИТЬ!$C$19</f>
        <v>"11" квітня 2016 року</v>
      </c>
      <c r="C31" s="1"/>
      <c r="D31" s="1"/>
      <c r="E31" s="1"/>
      <c r="F31" s="1"/>
      <c r="G31" s="1"/>
      <c r="H31" s="1"/>
      <c r="I31" s="1"/>
      <c r="J31" s="1"/>
      <c r="K31" s="1"/>
      <c r="L31" s="1"/>
      <c r="M31" s="1"/>
      <c r="N31" s="1"/>
      <c r="O31" s="1"/>
    </row>
    <row r="32" spans="1:15" ht="15" customHeight="1" x14ac:dyDescent="0.3">
      <c r="A32" s="25" t="s">
        <v>287</v>
      </c>
      <c r="B32" s="25"/>
      <c r="C32" s="25"/>
      <c r="D32" s="25"/>
      <c r="E32" s="25"/>
      <c r="F32" s="25"/>
      <c r="G32" s="25"/>
      <c r="H32" s="25"/>
      <c r="I32" s="25"/>
      <c r="J32" s="25"/>
      <c r="K32" s="25"/>
      <c r="L32" s="25"/>
      <c r="M32" s="25"/>
      <c r="N32" s="25"/>
      <c r="O32" s="25"/>
    </row>
  </sheetData>
  <mergeCells count="42">
    <mergeCell ref="B25:L25"/>
    <mergeCell ref="M25:N25"/>
    <mergeCell ref="E27:G27"/>
    <mergeCell ref="E29:G29"/>
    <mergeCell ref="A32:O32"/>
    <mergeCell ref="B22:L22"/>
    <mergeCell ref="M22:N22"/>
    <mergeCell ref="B23:L23"/>
    <mergeCell ref="M23:N23"/>
    <mergeCell ref="B24:L24"/>
    <mergeCell ref="M24:N24"/>
    <mergeCell ref="B19:L19"/>
    <mergeCell ref="M19:N19"/>
    <mergeCell ref="B20:L20"/>
    <mergeCell ref="M20:N20"/>
    <mergeCell ref="B21:L21"/>
    <mergeCell ref="M21:N21"/>
    <mergeCell ref="A14:E14"/>
    <mergeCell ref="G14:N14"/>
    <mergeCell ref="A17:A18"/>
    <mergeCell ref="B17:L18"/>
    <mergeCell ref="M17:O17"/>
    <mergeCell ref="M18:N18"/>
    <mergeCell ref="A11:E11"/>
    <mergeCell ref="G11:L11"/>
    <mergeCell ref="A12:E12"/>
    <mergeCell ref="G12:N12"/>
    <mergeCell ref="A13:E13"/>
    <mergeCell ref="G13:N13"/>
    <mergeCell ref="A9:B9"/>
    <mergeCell ref="C9:K9"/>
    <mergeCell ref="M9:N9"/>
    <mergeCell ref="A10:B10"/>
    <mergeCell ref="C10:K10"/>
    <mergeCell ref="M10:N10"/>
    <mergeCell ref="K1:O3"/>
    <mergeCell ref="A5:N5"/>
    <mergeCell ref="A6:N6"/>
    <mergeCell ref="A7:N7"/>
    <mergeCell ref="A8:B8"/>
    <mergeCell ref="C8:K8"/>
    <mergeCell ref="M8:N8"/>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workbookViewId="0">
      <selection sqref="A1:XFD1048576"/>
    </sheetView>
  </sheetViews>
  <sheetFormatPr defaultRowHeight="14.4" x14ac:dyDescent="0.3"/>
  <cols>
    <col min="1" max="1" width="48.44140625" customWidth="1"/>
    <col min="2" max="2" width="5.33203125" customWidth="1"/>
    <col min="3" max="3" width="10" customWidth="1"/>
    <col min="4" max="4" width="11.33203125" customWidth="1"/>
    <col min="5" max="5" width="10.33203125" customWidth="1"/>
    <col min="6" max="6" width="9.77734375" customWidth="1"/>
    <col min="7" max="7" width="8.88671875" customWidth="1"/>
    <col min="9" max="9" width="10.44140625" customWidth="1"/>
    <col min="10" max="10" width="10.77734375" customWidth="1"/>
    <col min="11" max="12" width="11.44140625" customWidth="1"/>
    <col min="257" max="257" width="48.44140625" customWidth="1"/>
    <col min="258" max="258" width="5.33203125" customWidth="1"/>
    <col min="259" max="259" width="10" customWidth="1"/>
    <col min="260" max="260" width="11.33203125" customWidth="1"/>
    <col min="261" max="261" width="10.33203125" customWidth="1"/>
    <col min="262" max="262" width="9.77734375" customWidth="1"/>
    <col min="263" max="263" width="8.88671875" customWidth="1"/>
    <col min="265" max="265" width="10.44140625" customWidth="1"/>
    <col min="266" max="266" width="10.77734375" customWidth="1"/>
    <col min="267" max="268" width="11.44140625" customWidth="1"/>
    <col min="513" max="513" width="48.44140625" customWidth="1"/>
    <col min="514" max="514" width="5.33203125" customWidth="1"/>
    <col min="515" max="515" width="10" customWidth="1"/>
    <col min="516" max="516" width="11.33203125" customWidth="1"/>
    <col min="517" max="517" width="10.33203125" customWidth="1"/>
    <col min="518" max="518" width="9.77734375" customWidth="1"/>
    <col min="519" max="519" width="8.88671875" customWidth="1"/>
    <col min="521" max="521" width="10.44140625" customWidth="1"/>
    <col min="522" max="522" width="10.77734375" customWidth="1"/>
    <col min="523" max="524" width="11.44140625" customWidth="1"/>
    <col min="769" max="769" width="48.44140625" customWidth="1"/>
    <col min="770" max="770" width="5.33203125" customWidth="1"/>
    <col min="771" max="771" width="10" customWidth="1"/>
    <col min="772" max="772" width="11.33203125" customWidth="1"/>
    <col min="773" max="773" width="10.33203125" customWidth="1"/>
    <col min="774" max="774" width="9.77734375" customWidth="1"/>
    <col min="775" max="775" width="8.88671875" customWidth="1"/>
    <col min="777" max="777" width="10.44140625" customWidth="1"/>
    <col min="778" max="778" width="10.77734375" customWidth="1"/>
    <col min="779" max="780" width="11.44140625" customWidth="1"/>
    <col min="1025" max="1025" width="48.44140625" customWidth="1"/>
    <col min="1026" max="1026" width="5.33203125" customWidth="1"/>
    <col min="1027" max="1027" width="10" customWidth="1"/>
    <col min="1028" max="1028" width="11.33203125" customWidth="1"/>
    <col min="1029" max="1029" width="10.33203125" customWidth="1"/>
    <col min="1030" max="1030" width="9.77734375" customWidth="1"/>
    <col min="1031" max="1031" width="8.88671875" customWidth="1"/>
    <col min="1033" max="1033" width="10.44140625" customWidth="1"/>
    <col min="1034" max="1034" width="10.77734375" customWidth="1"/>
    <col min="1035" max="1036" width="11.44140625" customWidth="1"/>
    <col min="1281" max="1281" width="48.44140625" customWidth="1"/>
    <col min="1282" max="1282" width="5.33203125" customWidth="1"/>
    <col min="1283" max="1283" width="10" customWidth="1"/>
    <col min="1284" max="1284" width="11.33203125" customWidth="1"/>
    <col min="1285" max="1285" width="10.33203125" customWidth="1"/>
    <col min="1286" max="1286" width="9.77734375" customWidth="1"/>
    <col min="1287" max="1287" width="8.88671875" customWidth="1"/>
    <col min="1289" max="1289" width="10.44140625" customWidth="1"/>
    <col min="1290" max="1290" width="10.77734375" customWidth="1"/>
    <col min="1291" max="1292" width="11.44140625" customWidth="1"/>
    <col min="1537" max="1537" width="48.44140625" customWidth="1"/>
    <col min="1538" max="1538" width="5.33203125" customWidth="1"/>
    <col min="1539" max="1539" width="10" customWidth="1"/>
    <col min="1540" max="1540" width="11.33203125" customWidth="1"/>
    <col min="1541" max="1541" width="10.33203125" customWidth="1"/>
    <col min="1542" max="1542" width="9.77734375" customWidth="1"/>
    <col min="1543" max="1543" width="8.88671875" customWidth="1"/>
    <col min="1545" max="1545" width="10.44140625" customWidth="1"/>
    <col min="1546" max="1546" width="10.77734375" customWidth="1"/>
    <col min="1547" max="1548" width="11.44140625" customWidth="1"/>
    <col min="1793" max="1793" width="48.44140625" customWidth="1"/>
    <col min="1794" max="1794" width="5.33203125" customWidth="1"/>
    <col min="1795" max="1795" width="10" customWidth="1"/>
    <col min="1796" max="1796" width="11.33203125" customWidth="1"/>
    <col min="1797" max="1797" width="10.33203125" customWidth="1"/>
    <col min="1798" max="1798" width="9.77734375" customWidth="1"/>
    <col min="1799" max="1799" width="8.88671875" customWidth="1"/>
    <col min="1801" max="1801" width="10.44140625" customWidth="1"/>
    <col min="1802" max="1802" width="10.77734375" customWidth="1"/>
    <col min="1803" max="1804" width="11.44140625" customWidth="1"/>
    <col min="2049" max="2049" width="48.44140625" customWidth="1"/>
    <col min="2050" max="2050" width="5.33203125" customWidth="1"/>
    <col min="2051" max="2051" width="10" customWidth="1"/>
    <col min="2052" max="2052" width="11.33203125" customWidth="1"/>
    <col min="2053" max="2053" width="10.33203125" customWidth="1"/>
    <col min="2054" max="2054" width="9.77734375" customWidth="1"/>
    <col min="2055" max="2055" width="8.88671875" customWidth="1"/>
    <col min="2057" max="2057" width="10.44140625" customWidth="1"/>
    <col min="2058" max="2058" width="10.77734375" customWidth="1"/>
    <col min="2059" max="2060" width="11.44140625" customWidth="1"/>
    <col min="2305" max="2305" width="48.44140625" customWidth="1"/>
    <col min="2306" max="2306" width="5.33203125" customWidth="1"/>
    <col min="2307" max="2307" width="10" customWidth="1"/>
    <col min="2308" max="2308" width="11.33203125" customWidth="1"/>
    <col min="2309" max="2309" width="10.33203125" customWidth="1"/>
    <col min="2310" max="2310" width="9.77734375" customWidth="1"/>
    <col min="2311" max="2311" width="8.88671875" customWidth="1"/>
    <col min="2313" max="2313" width="10.44140625" customWidth="1"/>
    <col min="2314" max="2314" width="10.77734375" customWidth="1"/>
    <col min="2315" max="2316" width="11.44140625" customWidth="1"/>
    <col min="2561" max="2561" width="48.44140625" customWidth="1"/>
    <col min="2562" max="2562" width="5.33203125" customWidth="1"/>
    <col min="2563" max="2563" width="10" customWidth="1"/>
    <col min="2564" max="2564" width="11.33203125" customWidth="1"/>
    <col min="2565" max="2565" width="10.33203125" customWidth="1"/>
    <col min="2566" max="2566" width="9.77734375" customWidth="1"/>
    <col min="2567" max="2567" width="8.88671875" customWidth="1"/>
    <col min="2569" max="2569" width="10.44140625" customWidth="1"/>
    <col min="2570" max="2570" width="10.77734375" customWidth="1"/>
    <col min="2571" max="2572" width="11.44140625" customWidth="1"/>
    <col min="2817" max="2817" width="48.44140625" customWidth="1"/>
    <col min="2818" max="2818" width="5.33203125" customWidth="1"/>
    <col min="2819" max="2819" width="10" customWidth="1"/>
    <col min="2820" max="2820" width="11.33203125" customWidth="1"/>
    <col min="2821" max="2821" width="10.33203125" customWidth="1"/>
    <col min="2822" max="2822" width="9.77734375" customWidth="1"/>
    <col min="2823" max="2823" width="8.88671875" customWidth="1"/>
    <col min="2825" max="2825" width="10.44140625" customWidth="1"/>
    <col min="2826" max="2826" width="10.77734375" customWidth="1"/>
    <col min="2827" max="2828" width="11.44140625" customWidth="1"/>
    <col min="3073" max="3073" width="48.44140625" customWidth="1"/>
    <col min="3074" max="3074" width="5.33203125" customWidth="1"/>
    <col min="3075" max="3075" width="10" customWidth="1"/>
    <col min="3076" max="3076" width="11.33203125" customWidth="1"/>
    <col min="3077" max="3077" width="10.33203125" customWidth="1"/>
    <col min="3078" max="3078" width="9.77734375" customWidth="1"/>
    <col min="3079" max="3079" width="8.88671875" customWidth="1"/>
    <col min="3081" max="3081" width="10.44140625" customWidth="1"/>
    <col min="3082" max="3082" width="10.77734375" customWidth="1"/>
    <col min="3083" max="3084" width="11.44140625" customWidth="1"/>
    <col min="3329" max="3329" width="48.44140625" customWidth="1"/>
    <col min="3330" max="3330" width="5.33203125" customWidth="1"/>
    <col min="3331" max="3331" width="10" customWidth="1"/>
    <col min="3332" max="3332" width="11.33203125" customWidth="1"/>
    <col min="3333" max="3333" width="10.33203125" customWidth="1"/>
    <col min="3334" max="3334" width="9.77734375" customWidth="1"/>
    <col min="3335" max="3335" width="8.88671875" customWidth="1"/>
    <col min="3337" max="3337" width="10.44140625" customWidth="1"/>
    <col min="3338" max="3338" width="10.77734375" customWidth="1"/>
    <col min="3339" max="3340" width="11.44140625" customWidth="1"/>
    <col min="3585" max="3585" width="48.44140625" customWidth="1"/>
    <col min="3586" max="3586" width="5.33203125" customWidth="1"/>
    <col min="3587" max="3587" width="10" customWidth="1"/>
    <col min="3588" max="3588" width="11.33203125" customWidth="1"/>
    <col min="3589" max="3589" width="10.33203125" customWidth="1"/>
    <col min="3590" max="3590" width="9.77734375" customWidth="1"/>
    <col min="3591" max="3591" width="8.88671875" customWidth="1"/>
    <col min="3593" max="3593" width="10.44140625" customWidth="1"/>
    <col min="3594" max="3594" width="10.77734375" customWidth="1"/>
    <col min="3595" max="3596" width="11.44140625" customWidth="1"/>
    <col min="3841" max="3841" width="48.44140625" customWidth="1"/>
    <col min="3842" max="3842" width="5.33203125" customWidth="1"/>
    <col min="3843" max="3843" width="10" customWidth="1"/>
    <col min="3844" max="3844" width="11.33203125" customWidth="1"/>
    <col min="3845" max="3845" width="10.33203125" customWidth="1"/>
    <col min="3846" max="3846" width="9.77734375" customWidth="1"/>
    <col min="3847" max="3847" width="8.88671875" customWidth="1"/>
    <col min="3849" max="3849" width="10.44140625" customWidth="1"/>
    <col min="3850" max="3850" width="10.77734375" customWidth="1"/>
    <col min="3851" max="3852" width="11.44140625" customWidth="1"/>
    <col min="4097" max="4097" width="48.44140625" customWidth="1"/>
    <col min="4098" max="4098" width="5.33203125" customWidth="1"/>
    <col min="4099" max="4099" width="10" customWidth="1"/>
    <col min="4100" max="4100" width="11.33203125" customWidth="1"/>
    <col min="4101" max="4101" width="10.33203125" customWidth="1"/>
    <col min="4102" max="4102" width="9.77734375" customWidth="1"/>
    <col min="4103" max="4103" width="8.88671875" customWidth="1"/>
    <col min="4105" max="4105" width="10.44140625" customWidth="1"/>
    <col min="4106" max="4106" width="10.77734375" customWidth="1"/>
    <col min="4107" max="4108" width="11.44140625" customWidth="1"/>
    <col min="4353" max="4353" width="48.44140625" customWidth="1"/>
    <col min="4354" max="4354" width="5.33203125" customWidth="1"/>
    <col min="4355" max="4355" width="10" customWidth="1"/>
    <col min="4356" max="4356" width="11.33203125" customWidth="1"/>
    <col min="4357" max="4357" width="10.33203125" customWidth="1"/>
    <col min="4358" max="4358" width="9.77734375" customWidth="1"/>
    <col min="4359" max="4359" width="8.88671875" customWidth="1"/>
    <col min="4361" max="4361" width="10.44140625" customWidth="1"/>
    <col min="4362" max="4362" width="10.77734375" customWidth="1"/>
    <col min="4363" max="4364" width="11.44140625" customWidth="1"/>
    <col min="4609" max="4609" width="48.44140625" customWidth="1"/>
    <col min="4610" max="4610" width="5.33203125" customWidth="1"/>
    <col min="4611" max="4611" width="10" customWidth="1"/>
    <col min="4612" max="4612" width="11.33203125" customWidth="1"/>
    <col min="4613" max="4613" width="10.33203125" customWidth="1"/>
    <col min="4614" max="4614" width="9.77734375" customWidth="1"/>
    <col min="4615" max="4615" width="8.88671875" customWidth="1"/>
    <col min="4617" max="4617" width="10.44140625" customWidth="1"/>
    <col min="4618" max="4618" width="10.77734375" customWidth="1"/>
    <col min="4619" max="4620" width="11.44140625" customWidth="1"/>
    <col min="4865" max="4865" width="48.44140625" customWidth="1"/>
    <col min="4866" max="4866" width="5.33203125" customWidth="1"/>
    <col min="4867" max="4867" width="10" customWidth="1"/>
    <col min="4868" max="4868" width="11.33203125" customWidth="1"/>
    <col min="4869" max="4869" width="10.33203125" customWidth="1"/>
    <col min="4870" max="4870" width="9.77734375" customWidth="1"/>
    <col min="4871" max="4871" width="8.88671875" customWidth="1"/>
    <col min="4873" max="4873" width="10.44140625" customWidth="1"/>
    <col min="4874" max="4874" width="10.77734375" customWidth="1"/>
    <col min="4875" max="4876" width="11.44140625" customWidth="1"/>
    <col min="5121" max="5121" width="48.44140625" customWidth="1"/>
    <col min="5122" max="5122" width="5.33203125" customWidth="1"/>
    <col min="5123" max="5123" width="10" customWidth="1"/>
    <col min="5124" max="5124" width="11.33203125" customWidth="1"/>
    <col min="5125" max="5125" width="10.33203125" customWidth="1"/>
    <col min="5126" max="5126" width="9.77734375" customWidth="1"/>
    <col min="5127" max="5127" width="8.88671875" customWidth="1"/>
    <col min="5129" max="5129" width="10.44140625" customWidth="1"/>
    <col min="5130" max="5130" width="10.77734375" customWidth="1"/>
    <col min="5131" max="5132" width="11.44140625" customWidth="1"/>
    <col min="5377" max="5377" width="48.44140625" customWidth="1"/>
    <col min="5378" max="5378" width="5.33203125" customWidth="1"/>
    <col min="5379" max="5379" width="10" customWidth="1"/>
    <col min="5380" max="5380" width="11.33203125" customWidth="1"/>
    <col min="5381" max="5381" width="10.33203125" customWidth="1"/>
    <col min="5382" max="5382" width="9.77734375" customWidth="1"/>
    <col min="5383" max="5383" width="8.88671875" customWidth="1"/>
    <col min="5385" max="5385" width="10.44140625" customWidth="1"/>
    <col min="5386" max="5386" width="10.77734375" customWidth="1"/>
    <col min="5387" max="5388" width="11.44140625" customWidth="1"/>
    <col min="5633" max="5633" width="48.44140625" customWidth="1"/>
    <col min="5634" max="5634" width="5.33203125" customWidth="1"/>
    <col min="5635" max="5635" width="10" customWidth="1"/>
    <col min="5636" max="5636" width="11.33203125" customWidth="1"/>
    <col min="5637" max="5637" width="10.33203125" customWidth="1"/>
    <col min="5638" max="5638" width="9.77734375" customWidth="1"/>
    <col min="5639" max="5639" width="8.88671875" customWidth="1"/>
    <col min="5641" max="5641" width="10.44140625" customWidth="1"/>
    <col min="5642" max="5642" width="10.77734375" customWidth="1"/>
    <col min="5643" max="5644" width="11.44140625" customWidth="1"/>
    <col min="5889" max="5889" width="48.44140625" customWidth="1"/>
    <col min="5890" max="5890" width="5.33203125" customWidth="1"/>
    <col min="5891" max="5891" width="10" customWidth="1"/>
    <col min="5892" max="5892" width="11.33203125" customWidth="1"/>
    <col min="5893" max="5893" width="10.33203125" customWidth="1"/>
    <col min="5894" max="5894" width="9.77734375" customWidth="1"/>
    <col min="5895" max="5895" width="8.88671875" customWidth="1"/>
    <col min="5897" max="5897" width="10.44140625" customWidth="1"/>
    <col min="5898" max="5898" width="10.77734375" customWidth="1"/>
    <col min="5899" max="5900" width="11.44140625" customWidth="1"/>
    <col min="6145" max="6145" width="48.44140625" customWidth="1"/>
    <col min="6146" max="6146" width="5.33203125" customWidth="1"/>
    <col min="6147" max="6147" width="10" customWidth="1"/>
    <col min="6148" max="6148" width="11.33203125" customWidth="1"/>
    <col min="6149" max="6149" width="10.33203125" customWidth="1"/>
    <col min="6150" max="6150" width="9.77734375" customWidth="1"/>
    <col min="6151" max="6151" width="8.88671875" customWidth="1"/>
    <col min="6153" max="6153" width="10.44140625" customWidth="1"/>
    <col min="6154" max="6154" width="10.77734375" customWidth="1"/>
    <col min="6155" max="6156" width="11.44140625" customWidth="1"/>
    <col min="6401" max="6401" width="48.44140625" customWidth="1"/>
    <col min="6402" max="6402" width="5.33203125" customWidth="1"/>
    <col min="6403" max="6403" width="10" customWidth="1"/>
    <col min="6404" max="6404" width="11.33203125" customWidth="1"/>
    <col min="6405" max="6405" width="10.33203125" customWidth="1"/>
    <col min="6406" max="6406" width="9.77734375" customWidth="1"/>
    <col min="6407" max="6407" width="8.88671875" customWidth="1"/>
    <col min="6409" max="6409" width="10.44140625" customWidth="1"/>
    <col min="6410" max="6410" width="10.77734375" customWidth="1"/>
    <col min="6411" max="6412" width="11.44140625" customWidth="1"/>
    <col min="6657" max="6657" width="48.44140625" customWidth="1"/>
    <col min="6658" max="6658" width="5.33203125" customWidth="1"/>
    <col min="6659" max="6659" width="10" customWidth="1"/>
    <col min="6660" max="6660" width="11.33203125" customWidth="1"/>
    <col min="6661" max="6661" width="10.33203125" customWidth="1"/>
    <col min="6662" max="6662" width="9.77734375" customWidth="1"/>
    <col min="6663" max="6663" width="8.88671875" customWidth="1"/>
    <col min="6665" max="6665" width="10.44140625" customWidth="1"/>
    <col min="6666" max="6666" width="10.77734375" customWidth="1"/>
    <col min="6667" max="6668" width="11.44140625" customWidth="1"/>
    <col min="6913" max="6913" width="48.44140625" customWidth="1"/>
    <col min="6914" max="6914" width="5.33203125" customWidth="1"/>
    <col min="6915" max="6915" width="10" customWidth="1"/>
    <col min="6916" max="6916" width="11.33203125" customWidth="1"/>
    <col min="6917" max="6917" width="10.33203125" customWidth="1"/>
    <col min="6918" max="6918" width="9.77734375" customWidth="1"/>
    <col min="6919" max="6919" width="8.88671875" customWidth="1"/>
    <col min="6921" max="6921" width="10.44140625" customWidth="1"/>
    <col min="6922" max="6922" width="10.77734375" customWidth="1"/>
    <col min="6923" max="6924" width="11.44140625" customWidth="1"/>
    <col min="7169" max="7169" width="48.44140625" customWidth="1"/>
    <col min="7170" max="7170" width="5.33203125" customWidth="1"/>
    <col min="7171" max="7171" width="10" customWidth="1"/>
    <col min="7172" max="7172" width="11.33203125" customWidth="1"/>
    <col min="7173" max="7173" width="10.33203125" customWidth="1"/>
    <col min="7174" max="7174" width="9.77734375" customWidth="1"/>
    <col min="7175" max="7175" width="8.88671875" customWidth="1"/>
    <col min="7177" max="7177" width="10.44140625" customWidth="1"/>
    <col min="7178" max="7178" width="10.77734375" customWidth="1"/>
    <col min="7179" max="7180" width="11.44140625" customWidth="1"/>
    <col min="7425" max="7425" width="48.44140625" customWidth="1"/>
    <col min="7426" max="7426" width="5.33203125" customWidth="1"/>
    <col min="7427" max="7427" width="10" customWidth="1"/>
    <col min="7428" max="7428" width="11.33203125" customWidth="1"/>
    <col min="7429" max="7429" width="10.33203125" customWidth="1"/>
    <col min="7430" max="7430" width="9.77734375" customWidth="1"/>
    <col min="7431" max="7431" width="8.88671875" customWidth="1"/>
    <col min="7433" max="7433" width="10.44140625" customWidth="1"/>
    <col min="7434" max="7434" width="10.77734375" customWidth="1"/>
    <col min="7435" max="7436" width="11.44140625" customWidth="1"/>
    <col min="7681" max="7681" width="48.44140625" customWidth="1"/>
    <col min="7682" max="7682" width="5.33203125" customWidth="1"/>
    <col min="7683" max="7683" width="10" customWidth="1"/>
    <col min="7684" max="7684" width="11.33203125" customWidth="1"/>
    <col min="7685" max="7685" width="10.33203125" customWidth="1"/>
    <col min="7686" max="7686" width="9.77734375" customWidth="1"/>
    <col min="7687" max="7687" width="8.88671875" customWidth="1"/>
    <col min="7689" max="7689" width="10.44140625" customWidth="1"/>
    <col min="7690" max="7690" width="10.77734375" customWidth="1"/>
    <col min="7691" max="7692" width="11.44140625" customWidth="1"/>
    <col min="7937" max="7937" width="48.44140625" customWidth="1"/>
    <col min="7938" max="7938" width="5.33203125" customWidth="1"/>
    <col min="7939" max="7939" width="10" customWidth="1"/>
    <col min="7940" max="7940" width="11.33203125" customWidth="1"/>
    <col min="7941" max="7941" width="10.33203125" customWidth="1"/>
    <col min="7942" max="7942" width="9.77734375" customWidth="1"/>
    <col min="7943" max="7943" width="8.88671875" customWidth="1"/>
    <col min="7945" max="7945" width="10.44140625" customWidth="1"/>
    <col min="7946" max="7946" width="10.77734375" customWidth="1"/>
    <col min="7947" max="7948" width="11.44140625" customWidth="1"/>
    <col min="8193" max="8193" width="48.44140625" customWidth="1"/>
    <col min="8194" max="8194" width="5.33203125" customWidth="1"/>
    <col min="8195" max="8195" width="10" customWidth="1"/>
    <col min="8196" max="8196" width="11.33203125" customWidth="1"/>
    <col min="8197" max="8197" width="10.33203125" customWidth="1"/>
    <col min="8198" max="8198" width="9.77734375" customWidth="1"/>
    <col min="8199" max="8199" width="8.88671875" customWidth="1"/>
    <col min="8201" max="8201" width="10.44140625" customWidth="1"/>
    <col min="8202" max="8202" width="10.77734375" customWidth="1"/>
    <col min="8203" max="8204" width="11.44140625" customWidth="1"/>
    <col min="8449" max="8449" width="48.44140625" customWidth="1"/>
    <col min="8450" max="8450" width="5.33203125" customWidth="1"/>
    <col min="8451" max="8451" width="10" customWidth="1"/>
    <col min="8452" max="8452" width="11.33203125" customWidth="1"/>
    <col min="8453" max="8453" width="10.33203125" customWidth="1"/>
    <col min="8454" max="8454" width="9.77734375" customWidth="1"/>
    <col min="8455" max="8455" width="8.88671875" customWidth="1"/>
    <col min="8457" max="8457" width="10.44140625" customWidth="1"/>
    <col min="8458" max="8458" width="10.77734375" customWidth="1"/>
    <col min="8459" max="8460" width="11.44140625" customWidth="1"/>
    <col min="8705" max="8705" width="48.44140625" customWidth="1"/>
    <col min="8706" max="8706" width="5.33203125" customWidth="1"/>
    <col min="8707" max="8707" width="10" customWidth="1"/>
    <col min="8708" max="8708" width="11.33203125" customWidth="1"/>
    <col min="8709" max="8709" width="10.33203125" customWidth="1"/>
    <col min="8710" max="8710" width="9.77734375" customWidth="1"/>
    <col min="8711" max="8711" width="8.88671875" customWidth="1"/>
    <col min="8713" max="8713" width="10.44140625" customWidth="1"/>
    <col min="8714" max="8714" width="10.77734375" customWidth="1"/>
    <col min="8715" max="8716" width="11.44140625" customWidth="1"/>
    <col min="8961" max="8961" width="48.44140625" customWidth="1"/>
    <col min="8962" max="8962" width="5.33203125" customWidth="1"/>
    <col min="8963" max="8963" width="10" customWidth="1"/>
    <col min="8964" max="8964" width="11.33203125" customWidth="1"/>
    <col min="8965" max="8965" width="10.33203125" customWidth="1"/>
    <col min="8966" max="8966" width="9.77734375" customWidth="1"/>
    <col min="8967" max="8967" width="8.88671875" customWidth="1"/>
    <col min="8969" max="8969" width="10.44140625" customWidth="1"/>
    <col min="8970" max="8970" width="10.77734375" customWidth="1"/>
    <col min="8971" max="8972" width="11.44140625" customWidth="1"/>
    <col min="9217" max="9217" width="48.44140625" customWidth="1"/>
    <col min="9218" max="9218" width="5.33203125" customWidth="1"/>
    <col min="9219" max="9219" width="10" customWidth="1"/>
    <col min="9220" max="9220" width="11.33203125" customWidth="1"/>
    <col min="9221" max="9221" width="10.33203125" customWidth="1"/>
    <col min="9222" max="9222" width="9.77734375" customWidth="1"/>
    <col min="9223" max="9223" width="8.88671875" customWidth="1"/>
    <col min="9225" max="9225" width="10.44140625" customWidth="1"/>
    <col min="9226" max="9226" width="10.77734375" customWidth="1"/>
    <col min="9227" max="9228" width="11.44140625" customWidth="1"/>
    <col min="9473" max="9473" width="48.44140625" customWidth="1"/>
    <col min="9474" max="9474" width="5.33203125" customWidth="1"/>
    <col min="9475" max="9475" width="10" customWidth="1"/>
    <col min="9476" max="9476" width="11.33203125" customWidth="1"/>
    <col min="9477" max="9477" width="10.33203125" customWidth="1"/>
    <col min="9478" max="9478" width="9.77734375" customWidth="1"/>
    <col min="9479" max="9479" width="8.88671875" customWidth="1"/>
    <col min="9481" max="9481" width="10.44140625" customWidth="1"/>
    <col min="9482" max="9482" width="10.77734375" customWidth="1"/>
    <col min="9483" max="9484" width="11.44140625" customWidth="1"/>
    <col min="9729" max="9729" width="48.44140625" customWidth="1"/>
    <col min="9730" max="9730" width="5.33203125" customWidth="1"/>
    <col min="9731" max="9731" width="10" customWidth="1"/>
    <col min="9732" max="9732" width="11.33203125" customWidth="1"/>
    <col min="9733" max="9733" width="10.33203125" customWidth="1"/>
    <col min="9734" max="9734" width="9.77734375" customWidth="1"/>
    <col min="9735" max="9735" width="8.88671875" customWidth="1"/>
    <col min="9737" max="9737" width="10.44140625" customWidth="1"/>
    <col min="9738" max="9738" width="10.77734375" customWidth="1"/>
    <col min="9739" max="9740" width="11.44140625" customWidth="1"/>
    <col min="9985" max="9985" width="48.44140625" customWidth="1"/>
    <col min="9986" max="9986" width="5.33203125" customWidth="1"/>
    <col min="9987" max="9987" width="10" customWidth="1"/>
    <col min="9988" max="9988" width="11.33203125" customWidth="1"/>
    <col min="9989" max="9989" width="10.33203125" customWidth="1"/>
    <col min="9990" max="9990" width="9.77734375" customWidth="1"/>
    <col min="9991" max="9991" width="8.88671875" customWidth="1"/>
    <col min="9993" max="9993" width="10.44140625" customWidth="1"/>
    <col min="9994" max="9994" width="10.77734375" customWidth="1"/>
    <col min="9995" max="9996" width="11.44140625" customWidth="1"/>
    <col min="10241" max="10241" width="48.44140625" customWidth="1"/>
    <col min="10242" max="10242" width="5.33203125" customWidth="1"/>
    <col min="10243" max="10243" width="10" customWidth="1"/>
    <col min="10244" max="10244" width="11.33203125" customWidth="1"/>
    <col min="10245" max="10245" width="10.33203125" customWidth="1"/>
    <col min="10246" max="10246" width="9.77734375" customWidth="1"/>
    <col min="10247" max="10247" width="8.88671875" customWidth="1"/>
    <col min="10249" max="10249" width="10.44140625" customWidth="1"/>
    <col min="10250" max="10250" width="10.77734375" customWidth="1"/>
    <col min="10251" max="10252" width="11.44140625" customWidth="1"/>
    <col min="10497" max="10497" width="48.44140625" customWidth="1"/>
    <col min="10498" max="10498" width="5.33203125" customWidth="1"/>
    <col min="10499" max="10499" width="10" customWidth="1"/>
    <col min="10500" max="10500" width="11.33203125" customWidth="1"/>
    <col min="10501" max="10501" width="10.33203125" customWidth="1"/>
    <col min="10502" max="10502" width="9.77734375" customWidth="1"/>
    <col min="10503" max="10503" width="8.88671875" customWidth="1"/>
    <col min="10505" max="10505" width="10.44140625" customWidth="1"/>
    <col min="10506" max="10506" width="10.77734375" customWidth="1"/>
    <col min="10507" max="10508" width="11.44140625" customWidth="1"/>
    <col min="10753" max="10753" width="48.44140625" customWidth="1"/>
    <col min="10754" max="10754" width="5.33203125" customWidth="1"/>
    <col min="10755" max="10755" width="10" customWidth="1"/>
    <col min="10756" max="10756" width="11.33203125" customWidth="1"/>
    <col min="10757" max="10757" width="10.33203125" customWidth="1"/>
    <col min="10758" max="10758" width="9.77734375" customWidth="1"/>
    <col min="10759" max="10759" width="8.88671875" customWidth="1"/>
    <col min="10761" max="10761" width="10.44140625" customWidth="1"/>
    <col min="10762" max="10762" width="10.77734375" customWidth="1"/>
    <col min="10763" max="10764" width="11.44140625" customWidth="1"/>
    <col min="11009" max="11009" width="48.44140625" customWidth="1"/>
    <col min="11010" max="11010" width="5.33203125" customWidth="1"/>
    <col min="11011" max="11011" width="10" customWidth="1"/>
    <col min="11012" max="11012" width="11.33203125" customWidth="1"/>
    <col min="11013" max="11013" width="10.33203125" customWidth="1"/>
    <col min="11014" max="11014" width="9.77734375" customWidth="1"/>
    <col min="11015" max="11015" width="8.88671875" customWidth="1"/>
    <col min="11017" max="11017" width="10.44140625" customWidth="1"/>
    <col min="11018" max="11018" width="10.77734375" customWidth="1"/>
    <col min="11019" max="11020" width="11.44140625" customWidth="1"/>
    <col min="11265" max="11265" width="48.44140625" customWidth="1"/>
    <col min="11266" max="11266" width="5.33203125" customWidth="1"/>
    <col min="11267" max="11267" width="10" customWidth="1"/>
    <col min="11268" max="11268" width="11.33203125" customWidth="1"/>
    <col min="11269" max="11269" width="10.33203125" customWidth="1"/>
    <col min="11270" max="11270" width="9.77734375" customWidth="1"/>
    <col min="11271" max="11271" width="8.88671875" customWidth="1"/>
    <col min="11273" max="11273" width="10.44140625" customWidth="1"/>
    <col min="11274" max="11274" width="10.77734375" customWidth="1"/>
    <col min="11275" max="11276" width="11.44140625" customWidth="1"/>
    <col min="11521" max="11521" width="48.44140625" customWidth="1"/>
    <col min="11522" max="11522" width="5.33203125" customWidth="1"/>
    <col min="11523" max="11523" width="10" customWidth="1"/>
    <col min="11524" max="11524" width="11.33203125" customWidth="1"/>
    <col min="11525" max="11525" width="10.33203125" customWidth="1"/>
    <col min="11526" max="11526" width="9.77734375" customWidth="1"/>
    <col min="11527" max="11527" width="8.88671875" customWidth="1"/>
    <col min="11529" max="11529" width="10.44140625" customWidth="1"/>
    <col min="11530" max="11530" width="10.77734375" customWidth="1"/>
    <col min="11531" max="11532" width="11.44140625" customWidth="1"/>
    <col min="11777" max="11777" width="48.44140625" customWidth="1"/>
    <col min="11778" max="11778" width="5.33203125" customWidth="1"/>
    <col min="11779" max="11779" width="10" customWidth="1"/>
    <col min="11780" max="11780" width="11.33203125" customWidth="1"/>
    <col min="11781" max="11781" width="10.33203125" customWidth="1"/>
    <col min="11782" max="11782" width="9.77734375" customWidth="1"/>
    <col min="11783" max="11783" width="8.88671875" customWidth="1"/>
    <col min="11785" max="11785" width="10.44140625" customWidth="1"/>
    <col min="11786" max="11786" width="10.77734375" customWidth="1"/>
    <col min="11787" max="11788" width="11.44140625" customWidth="1"/>
    <col min="12033" max="12033" width="48.44140625" customWidth="1"/>
    <col min="12034" max="12034" width="5.33203125" customWidth="1"/>
    <col min="12035" max="12035" width="10" customWidth="1"/>
    <col min="12036" max="12036" width="11.33203125" customWidth="1"/>
    <col min="12037" max="12037" width="10.33203125" customWidth="1"/>
    <col min="12038" max="12038" width="9.77734375" customWidth="1"/>
    <col min="12039" max="12039" width="8.88671875" customWidth="1"/>
    <col min="12041" max="12041" width="10.44140625" customWidth="1"/>
    <col min="12042" max="12042" width="10.77734375" customWidth="1"/>
    <col min="12043" max="12044" width="11.44140625" customWidth="1"/>
    <col min="12289" max="12289" width="48.44140625" customWidth="1"/>
    <col min="12290" max="12290" width="5.33203125" customWidth="1"/>
    <col min="12291" max="12291" width="10" customWidth="1"/>
    <col min="12292" max="12292" width="11.33203125" customWidth="1"/>
    <col min="12293" max="12293" width="10.33203125" customWidth="1"/>
    <col min="12294" max="12294" width="9.77734375" customWidth="1"/>
    <col min="12295" max="12295" width="8.88671875" customWidth="1"/>
    <col min="12297" max="12297" width="10.44140625" customWidth="1"/>
    <col min="12298" max="12298" width="10.77734375" customWidth="1"/>
    <col min="12299" max="12300" width="11.44140625" customWidth="1"/>
    <col min="12545" max="12545" width="48.44140625" customWidth="1"/>
    <col min="12546" max="12546" width="5.33203125" customWidth="1"/>
    <col min="12547" max="12547" width="10" customWidth="1"/>
    <col min="12548" max="12548" width="11.33203125" customWidth="1"/>
    <col min="12549" max="12549" width="10.33203125" customWidth="1"/>
    <col min="12550" max="12550" width="9.77734375" customWidth="1"/>
    <col min="12551" max="12551" width="8.88671875" customWidth="1"/>
    <col min="12553" max="12553" width="10.44140625" customWidth="1"/>
    <col min="12554" max="12554" width="10.77734375" customWidth="1"/>
    <col min="12555" max="12556" width="11.44140625" customWidth="1"/>
    <col min="12801" max="12801" width="48.44140625" customWidth="1"/>
    <col min="12802" max="12802" width="5.33203125" customWidth="1"/>
    <col min="12803" max="12803" width="10" customWidth="1"/>
    <col min="12804" max="12804" width="11.33203125" customWidth="1"/>
    <col min="12805" max="12805" width="10.33203125" customWidth="1"/>
    <col min="12806" max="12806" width="9.77734375" customWidth="1"/>
    <col min="12807" max="12807" width="8.88671875" customWidth="1"/>
    <col min="12809" max="12809" width="10.44140625" customWidth="1"/>
    <col min="12810" max="12810" width="10.77734375" customWidth="1"/>
    <col min="12811" max="12812" width="11.44140625" customWidth="1"/>
    <col min="13057" max="13057" width="48.44140625" customWidth="1"/>
    <col min="13058" max="13058" width="5.33203125" customWidth="1"/>
    <col min="13059" max="13059" width="10" customWidth="1"/>
    <col min="13060" max="13060" width="11.33203125" customWidth="1"/>
    <col min="13061" max="13061" width="10.33203125" customWidth="1"/>
    <col min="13062" max="13062" width="9.77734375" customWidth="1"/>
    <col min="13063" max="13063" width="8.88671875" customWidth="1"/>
    <col min="13065" max="13065" width="10.44140625" customWidth="1"/>
    <col min="13066" max="13066" width="10.77734375" customWidth="1"/>
    <col min="13067" max="13068" width="11.44140625" customWidth="1"/>
    <col min="13313" max="13313" width="48.44140625" customWidth="1"/>
    <col min="13314" max="13314" width="5.33203125" customWidth="1"/>
    <col min="13315" max="13315" width="10" customWidth="1"/>
    <col min="13316" max="13316" width="11.33203125" customWidth="1"/>
    <col min="13317" max="13317" width="10.33203125" customWidth="1"/>
    <col min="13318" max="13318" width="9.77734375" customWidth="1"/>
    <col min="13319" max="13319" width="8.88671875" customWidth="1"/>
    <col min="13321" max="13321" width="10.44140625" customWidth="1"/>
    <col min="13322" max="13322" width="10.77734375" customWidth="1"/>
    <col min="13323" max="13324" width="11.44140625" customWidth="1"/>
    <col min="13569" max="13569" width="48.44140625" customWidth="1"/>
    <col min="13570" max="13570" width="5.33203125" customWidth="1"/>
    <col min="13571" max="13571" width="10" customWidth="1"/>
    <col min="13572" max="13572" width="11.33203125" customWidth="1"/>
    <col min="13573" max="13573" width="10.33203125" customWidth="1"/>
    <col min="13574" max="13574" width="9.77734375" customWidth="1"/>
    <col min="13575" max="13575" width="8.88671875" customWidth="1"/>
    <col min="13577" max="13577" width="10.44140625" customWidth="1"/>
    <col min="13578" max="13578" width="10.77734375" customWidth="1"/>
    <col min="13579" max="13580" width="11.44140625" customWidth="1"/>
    <col min="13825" max="13825" width="48.44140625" customWidth="1"/>
    <col min="13826" max="13826" width="5.33203125" customWidth="1"/>
    <col min="13827" max="13827" width="10" customWidth="1"/>
    <col min="13828" max="13828" width="11.33203125" customWidth="1"/>
    <col min="13829" max="13829" width="10.33203125" customWidth="1"/>
    <col min="13830" max="13830" width="9.77734375" customWidth="1"/>
    <col min="13831" max="13831" width="8.88671875" customWidth="1"/>
    <col min="13833" max="13833" width="10.44140625" customWidth="1"/>
    <col min="13834" max="13834" width="10.77734375" customWidth="1"/>
    <col min="13835" max="13836" width="11.44140625" customWidth="1"/>
    <col min="14081" max="14081" width="48.44140625" customWidth="1"/>
    <col min="14082" max="14082" width="5.33203125" customWidth="1"/>
    <col min="14083" max="14083" width="10" customWidth="1"/>
    <col min="14084" max="14084" width="11.33203125" customWidth="1"/>
    <col min="14085" max="14085" width="10.33203125" customWidth="1"/>
    <col min="14086" max="14086" width="9.77734375" customWidth="1"/>
    <col min="14087" max="14087" width="8.88671875" customWidth="1"/>
    <col min="14089" max="14089" width="10.44140625" customWidth="1"/>
    <col min="14090" max="14090" width="10.77734375" customWidth="1"/>
    <col min="14091" max="14092" width="11.44140625" customWidth="1"/>
    <col min="14337" max="14337" width="48.44140625" customWidth="1"/>
    <col min="14338" max="14338" width="5.33203125" customWidth="1"/>
    <col min="14339" max="14339" width="10" customWidth="1"/>
    <col min="14340" max="14340" width="11.33203125" customWidth="1"/>
    <col min="14341" max="14341" width="10.33203125" customWidth="1"/>
    <col min="14342" max="14342" width="9.77734375" customWidth="1"/>
    <col min="14343" max="14343" width="8.88671875" customWidth="1"/>
    <col min="14345" max="14345" width="10.44140625" customWidth="1"/>
    <col min="14346" max="14346" width="10.77734375" customWidth="1"/>
    <col min="14347" max="14348" width="11.44140625" customWidth="1"/>
    <col min="14593" max="14593" width="48.44140625" customWidth="1"/>
    <col min="14594" max="14594" width="5.33203125" customWidth="1"/>
    <col min="14595" max="14595" width="10" customWidth="1"/>
    <col min="14596" max="14596" width="11.33203125" customWidth="1"/>
    <col min="14597" max="14597" width="10.33203125" customWidth="1"/>
    <col min="14598" max="14598" width="9.77734375" customWidth="1"/>
    <col min="14599" max="14599" width="8.88671875" customWidth="1"/>
    <col min="14601" max="14601" width="10.44140625" customWidth="1"/>
    <col min="14602" max="14602" width="10.77734375" customWidth="1"/>
    <col min="14603" max="14604" width="11.44140625" customWidth="1"/>
    <col min="14849" max="14849" width="48.44140625" customWidth="1"/>
    <col min="14850" max="14850" width="5.33203125" customWidth="1"/>
    <col min="14851" max="14851" width="10" customWidth="1"/>
    <col min="14852" max="14852" width="11.33203125" customWidth="1"/>
    <col min="14853" max="14853" width="10.33203125" customWidth="1"/>
    <col min="14854" max="14854" width="9.77734375" customWidth="1"/>
    <col min="14855" max="14855" width="8.88671875" customWidth="1"/>
    <col min="14857" max="14857" width="10.44140625" customWidth="1"/>
    <col min="14858" max="14858" width="10.77734375" customWidth="1"/>
    <col min="14859" max="14860" width="11.44140625" customWidth="1"/>
    <col min="15105" max="15105" width="48.44140625" customWidth="1"/>
    <col min="15106" max="15106" width="5.33203125" customWidth="1"/>
    <col min="15107" max="15107" width="10" customWidth="1"/>
    <col min="15108" max="15108" width="11.33203125" customWidth="1"/>
    <col min="15109" max="15109" width="10.33203125" customWidth="1"/>
    <col min="15110" max="15110" width="9.77734375" customWidth="1"/>
    <col min="15111" max="15111" width="8.88671875" customWidth="1"/>
    <col min="15113" max="15113" width="10.44140625" customWidth="1"/>
    <col min="15114" max="15114" width="10.77734375" customWidth="1"/>
    <col min="15115" max="15116" width="11.44140625" customWidth="1"/>
    <col min="15361" max="15361" width="48.44140625" customWidth="1"/>
    <col min="15362" max="15362" width="5.33203125" customWidth="1"/>
    <col min="15363" max="15363" width="10" customWidth="1"/>
    <col min="15364" max="15364" width="11.33203125" customWidth="1"/>
    <col min="15365" max="15365" width="10.33203125" customWidth="1"/>
    <col min="15366" max="15366" width="9.77734375" customWidth="1"/>
    <col min="15367" max="15367" width="8.88671875" customWidth="1"/>
    <col min="15369" max="15369" width="10.44140625" customWidth="1"/>
    <col min="15370" max="15370" width="10.77734375" customWidth="1"/>
    <col min="15371" max="15372" width="11.44140625" customWidth="1"/>
    <col min="15617" max="15617" width="48.44140625" customWidth="1"/>
    <col min="15618" max="15618" width="5.33203125" customWidth="1"/>
    <col min="15619" max="15619" width="10" customWidth="1"/>
    <col min="15620" max="15620" width="11.33203125" customWidth="1"/>
    <col min="15621" max="15621" width="10.33203125" customWidth="1"/>
    <col min="15622" max="15622" width="9.77734375" customWidth="1"/>
    <col min="15623" max="15623" width="8.88671875" customWidth="1"/>
    <col min="15625" max="15625" width="10.44140625" customWidth="1"/>
    <col min="15626" max="15626" width="10.77734375" customWidth="1"/>
    <col min="15627" max="15628" width="11.44140625" customWidth="1"/>
    <col min="15873" max="15873" width="48.44140625" customWidth="1"/>
    <col min="15874" max="15874" width="5.33203125" customWidth="1"/>
    <col min="15875" max="15875" width="10" customWidth="1"/>
    <col min="15876" max="15876" width="11.33203125" customWidth="1"/>
    <col min="15877" max="15877" width="10.33203125" customWidth="1"/>
    <col min="15878" max="15878" width="9.77734375" customWidth="1"/>
    <col min="15879" max="15879" width="8.88671875" customWidth="1"/>
    <col min="15881" max="15881" width="10.44140625" customWidth="1"/>
    <col min="15882" max="15882" width="10.77734375" customWidth="1"/>
    <col min="15883" max="15884" width="11.44140625" customWidth="1"/>
    <col min="16129" max="16129" width="48.44140625" customWidth="1"/>
    <col min="16130" max="16130" width="5.33203125" customWidth="1"/>
    <col min="16131" max="16131" width="10" customWidth="1"/>
    <col min="16132" max="16132" width="11.33203125" customWidth="1"/>
    <col min="16133" max="16133" width="10.33203125" customWidth="1"/>
    <col min="16134" max="16134" width="9.77734375" customWidth="1"/>
    <col min="16135" max="16135" width="8.88671875" customWidth="1"/>
    <col min="16137" max="16137" width="10.44140625" customWidth="1"/>
    <col min="16138" max="16138" width="10.77734375" customWidth="1"/>
    <col min="16139" max="16140" width="11.44140625" customWidth="1"/>
  </cols>
  <sheetData>
    <row r="1" spans="1:12" x14ac:dyDescent="0.3">
      <c r="A1" s="1"/>
      <c r="B1" s="1"/>
      <c r="C1" s="1"/>
      <c r="D1" s="1"/>
      <c r="E1" s="1"/>
      <c r="F1" s="1"/>
      <c r="G1" s="1"/>
      <c r="H1" s="1"/>
      <c r="I1" s="25" t="s">
        <v>407</v>
      </c>
      <c r="J1" s="429"/>
      <c r="K1" s="429"/>
      <c r="L1" s="429"/>
    </row>
    <row r="2" spans="1:12" ht="30.75" customHeight="1" x14ac:dyDescent="0.3">
      <c r="A2" s="1"/>
      <c r="B2" s="1"/>
      <c r="C2" s="1"/>
      <c r="D2" s="1"/>
      <c r="E2" s="1"/>
      <c r="F2" s="1"/>
      <c r="G2" s="1"/>
      <c r="H2" s="1"/>
      <c r="I2" s="429"/>
      <c r="J2" s="429"/>
      <c r="K2" s="429"/>
      <c r="L2" s="429"/>
    </row>
    <row r="3" spans="1:12" ht="3" customHeight="1" x14ac:dyDescent="0.3">
      <c r="A3" s="1"/>
      <c r="B3" s="1"/>
      <c r="C3" s="1"/>
      <c r="D3" s="1"/>
      <c r="E3" s="1"/>
      <c r="F3" s="1"/>
      <c r="G3" s="1"/>
      <c r="H3" s="1"/>
      <c r="I3" s="429"/>
      <c r="J3" s="429"/>
      <c r="K3" s="429"/>
      <c r="L3" s="429"/>
    </row>
    <row r="4" spans="1:12" ht="9" customHeight="1" x14ac:dyDescent="0.3">
      <c r="A4" s="381" t="s">
        <v>408</v>
      </c>
      <c r="B4" s="381"/>
      <c r="C4" s="381"/>
      <c r="D4" s="381"/>
      <c r="E4" s="381"/>
      <c r="F4" s="381"/>
      <c r="G4" s="381"/>
      <c r="H4" s="381"/>
      <c r="I4" s="381"/>
      <c r="J4" s="381"/>
      <c r="K4" s="381"/>
      <c r="L4" s="381"/>
    </row>
    <row r="5" spans="1:12" ht="6" customHeight="1" x14ac:dyDescent="0.3">
      <c r="A5" s="381"/>
      <c r="B5" s="381"/>
      <c r="C5" s="381"/>
      <c r="D5" s="381"/>
      <c r="E5" s="381"/>
      <c r="F5" s="381"/>
      <c r="G5" s="381"/>
      <c r="H5" s="381"/>
      <c r="I5" s="381"/>
      <c r="J5" s="381"/>
      <c r="K5" s="381"/>
      <c r="L5" s="381"/>
    </row>
    <row r="6" spans="1:12" ht="13.5" customHeight="1" x14ac:dyDescent="0.3">
      <c r="A6" s="381"/>
      <c r="B6" s="381"/>
      <c r="C6" s="381"/>
      <c r="D6" s="381"/>
      <c r="E6" s="381"/>
      <c r="F6" s="381"/>
      <c r="G6" s="381"/>
      <c r="H6" s="381"/>
      <c r="I6" s="381"/>
      <c r="J6" s="381"/>
      <c r="K6" s="381"/>
      <c r="L6" s="381"/>
    </row>
    <row r="7" spans="1:12" x14ac:dyDescent="0.3">
      <c r="A7" s="381"/>
      <c r="B7" s="381"/>
      <c r="C7" s="381"/>
      <c r="D7" s="381"/>
      <c r="E7" s="381"/>
      <c r="F7" s="381"/>
      <c r="G7" s="381"/>
      <c r="H7" s="381"/>
      <c r="I7" s="381"/>
      <c r="J7" s="381"/>
      <c r="K7" s="381"/>
      <c r="L7" s="381"/>
    </row>
    <row r="8" spans="1:12" x14ac:dyDescent="0.3">
      <c r="A8" s="5" t="str">
        <f>CONCATENATE("за ",[1]ЗАПОЛНИТЬ!$B$17," ",[1]ЗАПОЛНИТЬ!$C$17)</f>
        <v>за І квартал 2016 р.</v>
      </c>
      <c r="B8" s="5"/>
      <c r="C8" s="5"/>
      <c r="D8" s="5"/>
      <c r="E8" s="5"/>
      <c r="F8" s="5"/>
      <c r="G8" s="5"/>
      <c r="H8" s="5"/>
      <c r="I8" s="5"/>
      <c r="J8" s="5"/>
      <c r="K8" s="5"/>
      <c r="L8" s="5"/>
    </row>
    <row r="9" spans="1:12" ht="27.75" customHeight="1" x14ac:dyDescent="0.3">
      <c r="A9" s="196" t="s">
        <v>3</v>
      </c>
      <c r="B9" s="104" t="str">
        <f>[1]ЗАПОЛНИТЬ!$B$3</f>
        <v>Відділ освіти Амур - Нижньодніпровської районної у місті ради</v>
      </c>
      <c r="C9" s="104"/>
      <c r="D9" s="104"/>
      <c r="E9" s="104"/>
      <c r="F9" s="104"/>
      <c r="G9" s="104"/>
      <c r="H9" s="104"/>
      <c r="I9" s="104"/>
      <c r="J9" s="198" t="str">
        <f>[1]ЗАПОЛНИТЬ!$A$13</f>
        <v>за ЄДРПОУ</v>
      </c>
      <c r="K9" s="357" t="str">
        <f>[1]ЗАПОЛНИТЬ!$B$13</f>
        <v>37969169</v>
      </c>
      <c r="L9" s="357"/>
    </row>
    <row r="10" spans="1:12" x14ac:dyDescent="0.3">
      <c r="A10" s="107" t="s">
        <v>5</v>
      </c>
      <c r="B10" s="108" t="str">
        <f>[1]ЗАПОЛНИТЬ!$B$5</f>
        <v>49023,м. Дніпропетровськ, пр.Мануйлівський,31</v>
      </c>
      <c r="C10" s="108"/>
      <c r="D10" s="108"/>
      <c r="E10" s="108"/>
      <c r="F10" s="108"/>
      <c r="G10" s="108"/>
      <c r="H10" s="108"/>
      <c r="I10" s="108"/>
      <c r="J10" s="198" t="str">
        <f>[1]ЗАПОЛНИТЬ!$A$14</f>
        <v>за КОАТУУ</v>
      </c>
      <c r="K10" s="106">
        <f>[1]ЗАПОЛНИТЬ!$B$14</f>
        <v>1210136300</v>
      </c>
      <c r="L10" s="106"/>
    </row>
    <row r="11" spans="1:12" x14ac:dyDescent="0.3">
      <c r="A11" s="107" t="str">
        <f>[1]Ф.4.3.1.КВК2!$A$11</f>
        <v>Організаційно-правова форма господарювання</v>
      </c>
      <c r="B11" s="340" t="str">
        <f>[1]ЗАПОЛНИТЬ!$D$15</f>
        <v>Орган місцевого самоврядування</v>
      </c>
      <c r="C11" s="340"/>
      <c r="D11" s="340"/>
      <c r="E11" s="340"/>
      <c r="F11" s="340"/>
      <c r="G11" s="340"/>
      <c r="H11" s="340"/>
      <c r="I11" s="340"/>
      <c r="J11" s="198" t="str">
        <f>[1]ЗАПОЛНИТЬ!$A$15</f>
        <v>за КОПФГ</v>
      </c>
      <c r="K11" s="106">
        <f>[1]ЗАПОЛНИТЬ!$B$15</f>
        <v>420</v>
      </c>
      <c r="L11" s="106"/>
    </row>
    <row r="12" spans="1:12" ht="27" customHeight="1" x14ac:dyDescent="0.3">
      <c r="A12" s="110" t="s">
        <v>7</v>
      </c>
      <c r="B12" s="110"/>
      <c r="C12" s="110"/>
      <c r="D12" s="110"/>
      <c r="E12" s="475" t="str">
        <f>[1]ЗАПОЛНИТЬ!H9</f>
        <v>-</v>
      </c>
      <c r="F12" s="476" t="str">
        <f>IF(E12&gt;0,VLOOKUP(E12,'[1]ДовидникКВК(ГОС)'!A$1:B$65536,2,FALSE),"")</f>
        <v>-</v>
      </c>
      <c r="G12" s="476"/>
      <c r="H12" s="476"/>
      <c r="I12" s="476"/>
      <c r="J12" s="476"/>
      <c r="K12" s="476"/>
      <c r="L12" s="476"/>
    </row>
    <row r="13" spans="1:12" ht="27" customHeight="1" x14ac:dyDescent="0.3">
      <c r="A13" s="110" t="s">
        <v>8</v>
      </c>
      <c r="B13" s="110"/>
      <c r="C13" s="110"/>
      <c r="D13" s="110"/>
      <c r="E13" s="477" t="str">
        <f>[1]ЗАПОЛНИТЬ!H10</f>
        <v>10</v>
      </c>
      <c r="F13" s="202" t="str">
        <f>[1]ЗАПОЛНИТЬ!I10</f>
        <v>Орган з питань освіти і науки</v>
      </c>
      <c r="G13" s="202"/>
      <c r="H13" s="202"/>
      <c r="I13" s="202"/>
      <c r="J13" s="202"/>
      <c r="K13" s="202"/>
      <c r="L13" s="202"/>
    </row>
    <row r="14" spans="1:12" ht="11.25" customHeight="1" x14ac:dyDescent="0.3">
      <c r="A14" s="121" t="s">
        <v>9</v>
      </c>
      <c r="B14" s="21"/>
      <c r="C14" s="21"/>
      <c r="D14" s="21"/>
      <c r="E14" s="21"/>
      <c r="F14" s="21"/>
      <c r="G14" s="21"/>
      <c r="H14" s="21"/>
      <c r="I14" s="21"/>
      <c r="J14" s="21"/>
      <c r="K14" s="478" t="s">
        <v>122</v>
      </c>
      <c r="L14" s="479"/>
    </row>
    <row r="15" spans="1:12" ht="11.25" customHeight="1" thickBot="1" x14ac:dyDescent="0.35">
      <c r="A15" s="21" t="s">
        <v>10</v>
      </c>
      <c r="B15" s="1"/>
      <c r="C15" s="1"/>
      <c r="D15" s="1"/>
      <c r="E15" s="1"/>
      <c r="F15" s="1"/>
      <c r="G15" s="1"/>
      <c r="H15" s="1"/>
      <c r="I15" s="1"/>
      <c r="J15" s="1"/>
      <c r="K15" s="1"/>
      <c r="L15" s="1"/>
    </row>
    <row r="16" spans="1:12" ht="15" customHeight="1" thickTop="1" thickBot="1" x14ac:dyDescent="0.35">
      <c r="A16" s="430" t="s">
        <v>360</v>
      </c>
      <c r="B16" s="430" t="s">
        <v>125</v>
      </c>
      <c r="C16" s="29" t="s">
        <v>409</v>
      </c>
      <c r="D16" s="29"/>
      <c r="E16" s="29"/>
      <c r="F16" s="29" t="s">
        <v>410</v>
      </c>
      <c r="G16" s="29"/>
      <c r="H16" s="29"/>
      <c r="I16" s="29"/>
      <c r="J16" s="29"/>
      <c r="K16" s="29"/>
      <c r="L16" s="29"/>
    </row>
    <row r="17" spans="1:12" ht="22.5" customHeight="1" thickTop="1" thickBot="1" x14ac:dyDescent="0.35">
      <c r="A17" s="430"/>
      <c r="B17" s="430"/>
      <c r="C17" s="29" t="s">
        <v>411</v>
      </c>
      <c r="D17" s="29" t="s">
        <v>412</v>
      </c>
      <c r="E17" s="29" t="s">
        <v>413</v>
      </c>
      <c r="F17" s="29" t="s">
        <v>414</v>
      </c>
      <c r="G17" s="123" t="s">
        <v>415</v>
      </c>
      <c r="H17" s="123"/>
      <c r="I17" s="123"/>
      <c r="J17" s="29" t="s">
        <v>416</v>
      </c>
      <c r="K17" s="29"/>
      <c r="L17" s="29"/>
    </row>
    <row r="18" spans="1:12" ht="15" customHeight="1" thickTop="1" thickBot="1" x14ac:dyDescent="0.35">
      <c r="A18" s="430"/>
      <c r="B18" s="430"/>
      <c r="C18" s="29"/>
      <c r="D18" s="29"/>
      <c r="E18" s="29"/>
      <c r="F18" s="29"/>
      <c r="G18" s="29" t="s">
        <v>135</v>
      </c>
      <c r="H18" s="29" t="s">
        <v>137</v>
      </c>
      <c r="I18" s="29"/>
      <c r="J18" s="29" t="s">
        <v>135</v>
      </c>
      <c r="K18" s="29" t="s">
        <v>137</v>
      </c>
      <c r="L18" s="29"/>
    </row>
    <row r="19" spans="1:12" ht="34.5" customHeight="1" thickTop="1" thickBot="1" x14ac:dyDescent="0.35">
      <c r="A19" s="430"/>
      <c r="B19" s="430"/>
      <c r="C19" s="29"/>
      <c r="D19" s="29"/>
      <c r="E19" s="29"/>
      <c r="F19" s="29"/>
      <c r="G19" s="29"/>
      <c r="H19" s="125" t="s">
        <v>417</v>
      </c>
      <c r="I19" s="125" t="s">
        <v>418</v>
      </c>
      <c r="J19" s="29"/>
      <c r="K19" s="208" t="s">
        <v>419</v>
      </c>
      <c r="L19" s="208" t="s">
        <v>420</v>
      </c>
    </row>
    <row r="20" spans="1:12" ht="15.6" thickTop="1" thickBot="1" x14ac:dyDescent="0.35">
      <c r="A20" s="64">
        <v>1</v>
      </c>
      <c r="B20" s="64">
        <v>2</v>
      </c>
      <c r="C20" s="64">
        <v>3</v>
      </c>
      <c r="D20" s="64">
        <v>4</v>
      </c>
      <c r="E20" s="64">
        <v>5</v>
      </c>
      <c r="F20" s="64">
        <v>6</v>
      </c>
      <c r="G20" s="64">
        <v>7</v>
      </c>
      <c r="H20" s="64">
        <v>8</v>
      </c>
      <c r="I20" s="64">
        <v>9</v>
      </c>
      <c r="J20" s="64">
        <v>10</v>
      </c>
      <c r="K20" s="64">
        <v>11</v>
      </c>
      <c r="L20" s="64">
        <v>12</v>
      </c>
    </row>
    <row r="21" spans="1:12" ht="12.75" customHeight="1" thickTop="1" thickBot="1" x14ac:dyDescent="0.35">
      <c r="A21" s="480" t="s">
        <v>274</v>
      </c>
      <c r="B21" s="480"/>
      <c r="C21" s="173">
        <v>0</v>
      </c>
      <c r="D21" s="173">
        <v>1936334.11</v>
      </c>
      <c r="E21" s="173">
        <v>1936334.11</v>
      </c>
      <c r="F21" s="481" t="s">
        <v>144</v>
      </c>
      <c r="G21" s="481" t="s">
        <v>144</v>
      </c>
      <c r="H21" s="481" t="s">
        <v>144</v>
      </c>
      <c r="I21" s="481" t="s">
        <v>144</v>
      </c>
      <c r="J21" s="481" t="s">
        <v>144</v>
      </c>
      <c r="K21" s="481" t="s">
        <v>144</v>
      </c>
      <c r="L21" s="481" t="s">
        <v>144</v>
      </c>
    </row>
    <row r="22" spans="1:12" ht="12.75" customHeight="1" thickTop="1" thickBot="1" x14ac:dyDescent="0.35">
      <c r="A22" s="68" t="s">
        <v>421</v>
      </c>
      <c r="B22" s="68"/>
      <c r="C22" s="481" t="s">
        <v>144</v>
      </c>
      <c r="D22" s="481" t="s">
        <v>144</v>
      </c>
      <c r="E22" s="481" t="s">
        <v>144</v>
      </c>
      <c r="F22" s="174">
        <f>SUM(F24:F39)</f>
        <v>1936334.11</v>
      </c>
      <c r="G22" s="174">
        <f t="shared" ref="G22:L22" si="0">SUM(G24:G39)</f>
        <v>0</v>
      </c>
      <c r="H22" s="174">
        <f t="shared" si="0"/>
        <v>0</v>
      </c>
      <c r="I22" s="174">
        <f t="shared" si="0"/>
        <v>0</v>
      </c>
      <c r="J22" s="174">
        <f t="shared" si="0"/>
        <v>1936334.11</v>
      </c>
      <c r="K22" s="174">
        <f t="shared" si="0"/>
        <v>1936334.11</v>
      </c>
      <c r="L22" s="174">
        <f t="shared" si="0"/>
        <v>0</v>
      </c>
    </row>
    <row r="23" spans="1:12" ht="12.75" customHeight="1" thickTop="1" thickBot="1" x14ac:dyDescent="0.35">
      <c r="A23" s="125" t="s">
        <v>158</v>
      </c>
      <c r="B23" s="68"/>
      <c r="C23" s="223"/>
      <c r="D23" s="223"/>
      <c r="E23" s="223"/>
      <c r="F23" s="177"/>
      <c r="G23" s="177"/>
      <c r="H23" s="177"/>
      <c r="I23" s="177"/>
      <c r="J23" s="177"/>
      <c r="K23" s="177"/>
      <c r="L23" s="177"/>
    </row>
    <row r="24" spans="1:12" ht="12.75" customHeight="1" thickTop="1" thickBot="1" x14ac:dyDescent="0.35">
      <c r="A24" s="134" t="s">
        <v>163</v>
      </c>
      <c r="B24" s="135">
        <v>2110</v>
      </c>
      <c r="C24" s="223" t="s">
        <v>144</v>
      </c>
      <c r="D24" s="223" t="s">
        <v>144</v>
      </c>
      <c r="E24" s="223" t="s">
        <v>144</v>
      </c>
      <c r="F24" s="177">
        <f>G24+J24</f>
        <v>0</v>
      </c>
      <c r="G24" s="177">
        <f>SUM(H24:I24)</f>
        <v>0</v>
      </c>
      <c r="H24" s="177">
        <v>0</v>
      </c>
      <c r="I24" s="177">
        <v>0</v>
      </c>
      <c r="J24" s="177">
        <f>SUM(K24:L24)</f>
        <v>0</v>
      </c>
      <c r="K24" s="177">
        <v>0</v>
      </c>
      <c r="L24" s="177">
        <v>0</v>
      </c>
    </row>
    <row r="25" spans="1:12" ht="12.75" customHeight="1" thickTop="1" thickBot="1" x14ac:dyDescent="0.35">
      <c r="A25" s="134" t="s">
        <v>166</v>
      </c>
      <c r="B25" s="135">
        <v>2120</v>
      </c>
      <c r="C25" s="223" t="s">
        <v>144</v>
      </c>
      <c r="D25" s="223" t="s">
        <v>144</v>
      </c>
      <c r="E25" s="223" t="s">
        <v>144</v>
      </c>
      <c r="F25" s="177">
        <f t="shared" ref="F25:F38" si="1">G25+J25</f>
        <v>0</v>
      </c>
      <c r="G25" s="177">
        <f t="shared" ref="G25:G39" si="2">SUM(H25:I25)</f>
        <v>0</v>
      </c>
      <c r="H25" s="177">
        <v>0</v>
      </c>
      <c r="I25" s="177">
        <v>0</v>
      </c>
      <c r="J25" s="177">
        <f t="shared" ref="J25:J39" si="3">SUM(K25:L25)</f>
        <v>0</v>
      </c>
      <c r="K25" s="177">
        <v>0</v>
      </c>
      <c r="L25" s="177">
        <v>0</v>
      </c>
    </row>
    <row r="26" spans="1:12" ht="12.75" customHeight="1" thickTop="1" thickBot="1" x14ac:dyDescent="0.35">
      <c r="A26" s="482" t="s">
        <v>168</v>
      </c>
      <c r="B26" s="135">
        <v>2210</v>
      </c>
      <c r="C26" s="223" t="s">
        <v>144</v>
      </c>
      <c r="D26" s="223" t="s">
        <v>144</v>
      </c>
      <c r="E26" s="223" t="s">
        <v>144</v>
      </c>
      <c r="F26" s="177">
        <f t="shared" si="1"/>
        <v>0</v>
      </c>
      <c r="G26" s="177">
        <f t="shared" si="2"/>
        <v>0</v>
      </c>
      <c r="H26" s="177">
        <v>0</v>
      </c>
      <c r="I26" s="177">
        <v>0</v>
      </c>
      <c r="J26" s="177">
        <f t="shared" si="3"/>
        <v>0</v>
      </c>
      <c r="K26" s="177">
        <v>0</v>
      </c>
      <c r="L26" s="177">
        <v>0</v>
      </c>
    </row>
    <row r="27" spans="1:12" ht="12.75" customHeight="1" thickTop="1" thickBot="1" x14ac:dyDescent="0.35">
      <c r="A27" s="482" t="s">
        <v>169</v>
      </c>
      <c r="B27" s="135">
        <v>2220</v>
      </c>
      <c r="C27" s="483" t="s">
        <v>144</v>
      </c>
      <c r="D27" s="483" t="s">
        <v>144</v>
      </c>
      <c r="E27" s="483" t="s">
        <v>144</v>
      </c>
      <c r="F27" s="177">
        <f t="shared" si="1"/>
        <v>0</v>
      </c>
      <c r="G27" s="177">
        <f t="shared" si="2"/>
        <v>0</v>
      </c>
      <c r="H27" s="177">
        <v>0</v>
      </c>
      <c r="I27" s="177">
        <v>0</v>
      </c>
      <c r="J27" s="177">
        <f t="shared" si="3"/>
        <v>0</v>
      </c>
      <c r="K27" s="177">
        <v>0</v>
      </c>
      <c r="L27" s="177">
        <v>0</v>
      </c>
    </row>
    <row r="28" spans="1:12" ht="15.6" thickTop="1" thickBot="1" x14ac:dyDescent="0.35">
      <c r="A28" s="482" t="s">
        <v>170</v>
      </c>
      <c r="B28" s="135">
        <v>2230</v>
      </c>
      <c r="C28" s="223" t="s">
        <v>144</v>
      </c>
      <c r="D28" s="223" t="s">
        <v>144</v>
      </c>
      <c r="E28" s="223" t="s">
        <v>144</v>
      </c>
      <c r="F28" s="177">
        <f t="shared" si="1"/>
        <v>1936334.11</v>
      </c>
      <c r="G28" s="177">
        <f t="shared" si="2"/>
        <v>0</v>
      </c>
      <c r="H28" s="177">
        <v>0</v>
      </c>
      <c r="I28" s="177">
        <v>0</v>
      </c>
      <c r="J28" s="177">
        <f t="shared" si="3"/>
        <v>1936334.11</v>
      </c>
      <c r="K28" s="175">
        <v>1936334.11</v>
      </c>
      <c r="L28" s="177">
        <v>0</v>
      </c>
    </row>
    <row r="29" spans="1:12" ht="15.6" thickTop="1" thickBot="1" x14ac:dyDescent="0.35">
      <c r="A29" s="482" t="s">
        <v>171</v>
      </c>
      <c r="B29" s="135">
        <v>2240</v>
      </c>
      <c r="C29" s="223" t="s">
        <v>144</v>
      </c>
      <c r="D29" s="223" t="s">
        <v>144</v>
      </c>
      <c r="E29" s="223" t="s">
        <v>144</v>
      </c>
      <c r="F29" s="177">
        <f t="shared" si="1"/>
        <v>0</v>
      </c>
      <c r="G29" s="177">
        <f t="shared" si="2"/>
        <v>0</v>
      </c>
      <c r="H29" s="177">
        <v>0</v>
      </c>
      <c r="I29" s="177">
        <v>0</v>
      </c>
      <c r="J29" s="177">
        <f t="shared" si="3"/>
        <v>0</v>
      </c>
      <c r="K29" s="177">
        <v>0</v>
      </c>
      <c r="L29" s="177">
        <v>0</v>
      </c>
    </row>
    <row r="30" spans="1:12" ht="12" customHeight="1" thickTop="1" thickBot="1" x14ac:dyDescent="0.35">
      <c r="A30" s="482" t="s">
        <v>172</v>
      </c>
      <c r="B30" s="135">
        <v>2250</v>
      </c>
      <c r="C30" s="223" t="s">
        <v>144</v>
      </c>
      <c r="D30" s="223" t="s">
        <v>144</v>
      </c>
      <c r="E30" s="223" t="s">
        <v>144</v>
      </c>
      <c r="F30" s="177">
        <f t="shared" si="1"/>
        <v>0</v>
      </c>
      <c r="G30" s="177">
        <f t="shared" si="2"/>
        <v>0</v>
      </c>
      <c r="H30" s="177">
        <v>0</v>
      </c>
      <c r="I30" s="177">
        <v>0</v>
      </c>
      <c r="J30" s="177">
        <f t="shared" si="3"/>
        <v>0</v>
      </c>
      <c r="K30" s="177">
        <v>0</v>
      </c>
      <c r="L30" s="177">
        <v>0</v>
      </c>
    </row>
    <row r="31" spans="1:12" ht="12" customHeight="1" thickTop="1" thickBot="1" x14ac:dyDescent="0.35">
      <c r="A31" s="137" t="s">
        <v>422</v>
      </c>
      <c r="B31" s="135">
        <v>2260</v>
      </c>
      <c r="C31" s="223" t="s">
        <v>144</v>
      </c>
      <c r="D31" s="223" t="s">
        <v>144</v>
      </c>
      <c r="E31" s="223" t="s">
        <v>144</v>
      </c>
      <c r="F31" s="177">
        <f t="shared" si="1"/>
        <v>0</v>
      </c>
      <c r="G31" s="177">
        <f t="shared" si="2"/>
        <v>0</v>
      </c>
      <c r="H31" s="177">
        <v>0</v>
      </c>
      <c r="I31" s="177">
        <v>0</v>
      </c>
      <c r="J31" s="177">
        <f t="shared" si="3"/>
        <v>0</v>
      </c>
      <c r="K31" s="177">
        <v>0</v>
      </c>
      <c r="L31" s="177">
        <v>0</v>
      </c>
    </row>
    <row r="32" spans="1:12" ht="12" customHeight="1" thickTop="1" thickBot="1" x14ac:dyDescent="0.35">
      <c r="A32" s="134" t="s">
        <v>174</v>
      </c>
      <c r="B32" s="135">
        <v>2270</v>
      </c>
      <c r="C32" s="223" t="s">
        <v>144</v>
      </c>
      <c r="D32" s="223" t="s">
        <v>144</v>
      </c>
      <c r="E32" s="223" t="s">
        <v>144</v>
      </c>
      <c r="F32" s="177">
        <f t="shared" si="1"/>
        <v>0</v>
      </c>
      <c r="G32" s="177">
        <f t="shared" si="2"/>
        <v>0</v>
      </c>
      <c r="H32" s="177">
        <v>0</v>
      </c>
      <c r="I32" s="177">
        <v>0</v>
      </c>
      <c r="J32" s="177">
        <f t="shared" si="3"/>
        <v>0</v>
      </c>
      <c r="K32" s="177">
        <v>0</v>
      </c>
      <c r="L32" s="177">
        <v>0</v>
      </c>
    </row>
    <row r="33" spans="1:12" ht="21.6" thickTop="1" thickBot="1" x14ac:dyDescent="0.35">
      <c r="A33" s="137" t="s">
        <v>181</v>
      </c>
      <c r="B33" s="135">
        <v>2280</v>
      </c>
      <c r="C33" s="223" t="s">
        <v>144</v>
      </c>
      <c r="D33" s="223" t="s">
        <v>144</v>
      </c>
      <c r="E33" s="223" t="s">
        <v>144</v>
      </c>
      <c r="F33" s="177">
        <f t="shared" si="1"/>
        <v>0</v>
      </c>
      <c r="G33" s="177">
        <f t="shared" si="2"/>
        <v>0</v>
      </c>
      <c r="H33" s="177">
        <v>0</v>
      </c>
      <c r="I33" s="177">
        <v>0</v>
      </c>
      <c r="J33" s="177">
        <f t="shared" si="3"/>
        <v>0</v>
      </c>
      <c r="K33" s="177">
        <v>0</v>
      </c>
      <c r="L33" s="177">
        <v>0</v>
      </c>
    </row>
    <row r="34" spans="1:12" ht="21.6" thickTop="1" thickBot="1" x14ac:dyDescent="0.35">
      <c r="A34" s="137" t="s">
        <v>188</v>
      </c>
      <c r="B34" s="135">
        <v>2610</v>
      </c>
      <c r="C34" s="223" t="s">
        <v>144</v>
      </c>
      <c r="D34" s="223" t="s">
        <v>144</v>
      </c>
      <c r="E34" s="223" t="s">
        <v>144</v>
      </c>
      <c r="F34" s="177">
        <f t="shared" si="1"/>
        <v>0</v>
      </c>
      <c r="G34" s="177">
        <f t="shared" si="2"/>
        <v>0</v>
      </c>
      <c r="H34" s="177">
        <v>0</v>
      </c>
      <c r="I34" s="177">
        <v>0</v>
      </c>
      <c r="J34" s="177">
        <f t="shared" si="3"/>
        <v>0</v>
      </c>
      <c r="K34" s="177">
        <v>0</v>
      </c>
      <c r="L34" s="177">
        <v>0</v>
      </c>
    </row>
    <row r="35" spans="1:12" ht="15.6" thickTop="1" thickBot="1" x14ac:dyDescent="0.35">
      <c r="A35" s="137" t="s">
        <v>189</v>
      </c>
      <c r="B35" s="135">
        <v>2620</v>
      </c>
      <c r="C35" s="223" t="s">
        <v>144</v>
      </c>
      <c r="D35" s="223" t="s">
        <v>144</v>
      </c>
      <c r="E35" s="223" t="s">
        <v>144</v>
      </c>
      <c r="F35" s="177">
        <f t="shared" si="1"/>
        <v>0</v>
      </c>
      <c r="G35" s="177">
        <f t="shared" si="2"/>
        <v>0</v>
      </c>
      <c r="H35" s="177">
        <v>0</v>
      </c>
      <c r="I35" s="177">
        <v>0</v>
      </c>
      <c r="J35" s="177">
        <f t="shared" si="3"/>
        <v>0</v>
      </c>
      <c r="K35" s="177">
        <v>0</v>
      </c>
      <c r="L35" s="177">
        <v>0</v>
      </c>
    </row>
    <row r="36" spans="1:12" ht="21.6" thickTop="1" thickBot="1" x14ac:dyDescent="0.35">
      <c r="A36" s="134" t="s">
        <v>423</v>
      </c>
      <c r="B36" s="135">
        <v>2630</v>
      </c>
      <c r="C36" s="223" t="s">
        <v>144</v>
      </c>
      <c r="D36" s="223" t="s">
        <v>144</v>
      </c>
      <c r="E36" s="223" t="s">
        <v>144</v>
      </c>
      <c r="F36" s="177">
        <f t="shared" si="1"/>
        <v>0</v>
      </c>
      <c r="G36" s="177">
        <f t="shared" si="2"/>
        <v>0</v>
      </c>
      <c r="H36" s="177">
        <v>0</v>
      </c>
      <c r="I36" s="177">
        <v>0</v>
      </c>
      <c r="J36" s="177">
        <f t="shared" si="3"/>
        <v>0</v>
      </c>
      <c r="K36" s="177">
        <v>0</v>
      </c>
      <c r="L36" s="177">
        <v>0</v>
      </c>
    </row>
    <row r="37" spans="1:12" ht="12.75" customHeight="1" thickTop="1" thickBot="1" x14ac:dyDescent="0.35">
      <c r="A37" s="484" t="s">
        <v>191</v>
      </c>
      <c r="B37" s="142">
        <v>2700</v>
      </c>
      <c r="C37" s="223" t="s">
        <v>144</v>
      </c>
      <c r="D37" s="223" t="s">
        <v>144</v>
      </c>
      <c r="E37" s="223" t="s">
        <v>144</v>
      </c>
      <c r="F37" s="177">
        <f t="shared" si="1"/>
        <v>0</v>
      </c>
      <c r="G37" s="177">
        <f t="shared" si="2"/>
        <v>0</v>
      </c>
      <c r="H37" s="177">
        <v>0</v>
      </c>
      <c r="I37" s="177">
        <v>0</v>
      </c>
      <c r="J37" s="177">
        <f t="shared" si="3"/>
        <v>0</v>
      </c>
      <c r="K37" s="177">
        <v>0</v>
      </c>
      <c r="L37" s="177">
        <v>0</v>
      </c>
    </row>
    <row r="38" spans="1:12" ht="12.75" customHeight="1" thickTop="1" thickBot="1" x14ac:dyDescent="0.35">
      <c r="A38" s="133" t="s">
        <v>195</v>
      </c>
      <c r="B38" s="64">
        <v>2800</v>
      </c>
      <c r="C38" s="223" t="s">
        <v>144</v>
      </c>
      <c r="D38" s="223" t="s">
        <v>144</v>
      </c>
      <c r="E38" s="223" t="s">
        <v>144</v>
      </c>
      <c r="F38" s="177">
        <f t="shared" si="1"/>
        <v>0</v>
      </c>
      <c r="G38" s="177">
        <f t="shared" si="2"/>
        <v>0</v>
      </c>
      <c r="H38" s="177">
        <v>0</v>
      </c>
      <c r="I38" s="177">
        <v>0</v>
      </c>
      <c r="J38" s="177">
        <f t="shared" si="3"/>
        <v>0</v>
      </c>
      <c r="K38" s="177">
        <v>0</v>
      </c>
      <c r="L38" s="177">
        <v>0</v>
      </c>
    </row>
    <row r="39" spans="1:12" ht="12.75" customHeight="1" thickTop="1" thickBot="1" x14ac:dyDescent="0.35">
      <c r="A39" s="219" t="s">
        <v>280</v>
      </c>
      <c r="B39" s="68">
        <v>3000</v>
      </c>
      <c r="C39" s="223" t="s">
        <v>144</v>
      </c>
      <c r="D39" s="223" t="s">
        <v>144</v>
      </c>
      <c r="E39" s="223" t="s">
        <v>144</v>
      </c>
      <c r="F39" s="177">
        <v>0</v>
      </c>
      <c r="G39" s="177">
        <f t="shared" si="2"/>
        <v>0</v>
      </c>
      <c r="H39" s="177">
        <v>0</v>
      </c>
      <c r="I39" s="177">
        <v>0</v>
      </c>
      <c r="J39" s="177">
        <f t="shared" si="3"/>
        <v>0</v>
      </c>
      <c r="K39" s="177">
        <v>0</v>
      </c>
      <c r="L39" s="177">
        <v>0</v>
      </c>
    </row>
    <row r="40" spans="1:12" ht="12.75" customHeight="1" thickTop="1" x14ac:dyDescent="0.3">
      <c r="A40" s="485"/>
      <c r="B40" s="486"/>
      <c r="C40" s="487"/>
      <c r="D40" s="487"/>
      <c r="E40" s="487"/>
      <c r="F40" s="488"/>
      <c r="G40" s="488"/>
      <c r="H40" s="488"/>
      <c r="I40" s="488"/>
      <c r="J40" s="488"/>
      <c r="K40" s="488"/>
      <c r="L40" s="488"/>
    </row>
    <row r="41" spans="1:12" ht="12.75" customHeight="1" x14ac:dyDescent="0.3">
      <c r="A41" s="204"/>
      <c r="B41" s="489"/>
      <c r="C41" s="489"/>
      <c r="D41" s="489"/>
      <c r="E41" s="489"/>
      <c r="F41" s="490"/>
      <c r="G41" s="491"/>
      <c r="H41" s="491"/>
      <c r="I41" s="491"/>
      <c r="J41" s="491"/>
      <c r="K41" s="491"/>
      <c r="L41" s="491"/>
    </row>
    <row r="42" spans="1:12" x14ac:dyDescent="0.3">
      <c r="A42" s="27"/>
      <c r="B42" s="378" t="str">
        <f>[1]ЗАПОЛНИТЬ!$F$30</f>
        <v xml:space="preserve">Керівник </v>
      </c>
      <c r="C42" s="9"/>
      <c r="D42" s="9"/>
      <c r="E42" s="230"/>
      <c r="F42" s="230"/>
      <c r="G42" s="1"/>
      <c r="H42" s="87" t="str">
        <f>[1]ЗАПОЛНИТЬ!$F$26</f>
        <v>Л.О.Темченко</v>
      </c>
      <c r="I42" s="87"/>
      <c r="J42" s="87"/>
      <c r="K42" s="87"/>
      <c r="L42" s="1"/>
    </row>
    <row r="43" spans="1:12" x14ac:dyDescent="0.3">
      <c r="A43" s="1"/>
      <c r="B43" s="378"/>
      <c r="C43" s="9"/>
      <c r="D43" s="9"/>
      <c r="E43" s="231" t="s">
        <v>115</v>
      </c>
      <c r="F43" s="231"/>
      <c r="G43" s="1"/>
      <c r="H43" s="189" t="s">
        <v>116</v>
      </c>
      <c r="I43" s="189"/>
      <c r="J43" s="1"/>
      <c r="K43" s="1"/>
      <c r="L43" s="1"/>
    </row>
    <row r="44" spans="1:12" x14ac:dyDescent="0.3">
      <c r="A44" s="1"/>
      <c r="B44" s="378" t="str">
        <f>[1]ЗАПОЛНИТЬ!$F$31</f>
        <v>Головний бухгалтер</v>
      </c>
      <c r="C44" s="9"/>
      <c r="D44" s="9"/>
      <c r="E44" s="230"/>
      <c r="F44" s="230"/>
      <c r="G44" s="1"/>
      <c r="H44" s="87" t="str">
        <f>[1]ЗАПОЛНИТЬ!$F$28</f>
        <v>А.М.Трусевич</v>
      </c>
      <c r="I44" s="87"/>
      <c r="J44" s="87"/>
      <c r="K44" s="87"/>
      <c r="L44" s="1"/>
    </row>
    <row r="45" spans="1:12" x14ac:dyDescent="0.3">
      <c r="A45" s="1" t="str">
        <f>[1]ЗАПОЛНИТЬ!$C$19</f>
        <v>"11" квітня 2016 року</v>
      </c>
      <c r="B45" s="1"/>
      <c r="C45" s="1"/>
      <c r="D45" s="1"/>
      <c r="E45" s="231" t="s">
        <v>115</v>
      </c>
      <c r="F45" s="231"/>
      <c r="G45" s="1"/>
      <c r="H45" s="189" t="s">
        <v>116</v>
      </c>
      <c r="I45" s="189"/>
      <c r="J45" s="1"/>
      <c r="K45" s="1"/>
      <c r="L45" s="1"/>
    </row>
  </sheetData>
  <mergeCells count="36">
    <mergeCell ref="E43:F43"/>
    <mergeCell ref="H43:I43"/>
    <mergeCell ref="E44:F44"/>
    <mergeCell ref="H44:K44"/>
    <mergeCell ref="E45:F45"/>
    <mergeCell ref="H45:I45"/>
    <mergeCell ref="J17:L17"/>
    <mergeCell ref="G18:G19"/>
    <mergeCell ref="H18:I18"/>
    <mergeCell ref="J18:J19"/>
    <mergeCell ref="K18:L18"/>
    <mergeCell ref="E42:F42"/>
    <mergeCell ref="H42:K42"/>
    <mergeCell ref="K14:L14"/>
    <mergeCell ref="A16:A19"/>
    <mergeCell ref="B16:B19"/>
    <mergeCell ref="C16:E16"/>
    <mergeCell ref="F16:L16"/>
    <mergeCell ref="C17:C19"/>
    <mergeCell ref="D17:D19"/>
    <mergeCell ref="E17:E19"/>
    <mergeCell ref="F17:F19"/>
    <mergeCell ref="G17:I17"/>
    <mergeCell ref="B11:I11"/>
    <mergeCell ref="K11:L11"/>
    <mergeCell ref="A12:D12"/>
    <mergeCell ref="F12:L12"/>
    <mergeCell ref="A13:D13"/>
    <mergeCell ref="F13:L13"/>
    <mergeCell ref="I1:L3"/>
    <mergeCell ref="A4:L7"/>
    <mergeCell ref="A8:L8"/>
    <mergeCell ref="B9:I9"/>
    <mergeCell ref="K9:L9"/>
    <mergeCell ref="B10:I10"/>
    <mergeCell ref="K10:L10"/>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workbookViewId="0">
      <selection sqref="A1:XFD1048576"/>
    </sheetView>
  </sheetViews>
  <sheetFormatPr defaultRowHeight="14.4" x14ac:dyDescent="0.3"/>
  <cols>
    <col min="1" max="1" width="48.44140625" customWidth="1"/>
    <col min="2" max="2" width="5.33203125" customWidth="1"/>
    <col min="3" max="3" width="10" customWidth="1"/>
    <col min="4" max="4" width="10.6640625" customWidth="1"/>
    <col min="5" max="5" width="10.33203125" customWidth="1"/>
    <col min="6" max="6" width="10.44140625" customWidth="1"/>
    <col min="7" max="7" width="8.88671875" customWidth="1"/>
    <col min="9" max="9" width="10.44140625" customWidth="1"/>
    <col min="10" max="10" width="10.77734375" customWidth="1"/>
    <col min="11" max="12" width="11.44140625" customWidth="1"/>
    <col min="257" max="257" width="48.44140625" customWidth="1"/>
    <col min="258" max="258" width="5.33203125" customWidth="1"/>
    <col min="259" max="259" width="10" customWidth="1"/>
    <col min="260" max="260" width="10.6640625" customWidth="1"/>
    <col min="261" max="261" width="10.33203125" customWidth="1"/>
    <col min="262" max="262" width="10.44140625" customWidth="1"/>
    <col min="263" max="263" width="8.88671875" customWidth="1"/>
    <col min="265" max="265" width="10.44140625" customWidth="1"/>
    <col min="266" max="266" width="10.77734375" customWidth="1"/>
    <col min="267" max="268" width="11.44140625" customWidth="1"/>
    <col min="513" max="513" width="48.44140625" customWidth="1"/>
    <col min="514" max="514" width="5.33203125" customWidth="1"/>
    <col min="515" max="515" width="10" customWidth="1"/>
    <col min="516" max="516" width="10.6640625" customWidth="1"/>
    <col min="517" max="517" width="10.33203125" customWidth="1"/>
    <col min="518" max="518" width="10.44140625" customWidth="1"/>
    <col min="519" max="519" width="8.88671875" customWidth="1"/>
    <col min="521" max="521" width="10.44140625" customWidth="1"/>
    <col min="522" max="522" width="10.77734375" customWidth="1"/>
    <col min="523" max="524" width="11.44140625" customWidth="1"/>
    <col min="769" max="769" width="48.44140625" customWidth="1"/>
    <col min="770" max="770" width="5.33203125" customWidth="1"/>
    <col min="771" max="771" width="10" customWidth="1"/>
    <col min="772" max="772" width="10.6640625" customWidth="1"/>
    <col min="773" max="773" width="10.33203125" customWidth="1"/>
    <col min="774" max="774" width="10.44140625" customWidth="1"/>
    <col min="775" max="775" width="8.88671875" customWidth="1"/>
    <col min="777" max="777" width="10.44140625" customWidth="1"/>
    <col min="778" max="778" width="10.77734375" customWidth="1"/>
    <col min="779" max="780" width="11.44140625" customWidth="1"/>
    <col min="1025" max="1025" width="48.44140625" customWidth="1"/>
    <col min="1026" max="1026" width="5.33203125" customWidth="1"/>
    <col min="1027" max="1027" width="10" customWidth="1"/>
    <col min="1028" max="1028" width="10.6640625" customWidth="1"/>
    <col min="1029" max="1029" width="10.33203125" customWidth="1"/>
    <col min="1030" max="1030" width="10.44140625" customWidth="1"/>
    <col min="1031" max="1031" width="8.88671875" customWidth="1"/>
    <col min="1033" max="1033" width="10.44140625" customWidth="1"/>
    <col min="1034" max="1034" width="10.77734375" customWidth="1"/>
    <col min="1035" max="1036" width="11.44140625" customWidth="1"/>
    <col min="1281" max="1281" width="48.44140625" customWidth="1"/>
    <col min="1282" max="1282" width="5.33203125" customWidth="1"/>
    <col min="1283" max="1283" width="10" customWidth="1"/>
    <col min="1284" max="1284" width="10.6640625" customWidth="1"/>
    <col min="1285" max="1285" width="10.33203125" customWidth="1"/>
    <col min="1286" max="1286" width="10.44140625" customWidth="1"/>
    <col min="1287" max="1287" width="8.88671875" customWidth="1"/>
    <col min="1289" max="1289" width="10.44140625" customWidth="1"/>
    <col min="1290" max="1290" width="10.77734375" customWidth="1"/>
    <col min="1291" max="1292" width="11.44140625" customWidth="1"/>
    <col min="1537" max="1537" width="48.44140625" customWidth="1"/>
    <col min="1538" max="1538" width="5.33203125" customWidth="1"/>
    <col min="1539" max="1539" width="10" customWidth="1"/>
    <col min="1540" max="1540" width="10.6640625" customWidth="1"/>
    <col min="1541" max="1541" width="10.33203125" customWidth="1"/>
    <col min="1542" max="1542" width="10.44140625" customWidth="1"/>
    <col min="1543" max="1543" width="8.88671875" customWidth="1"/>
    <col min="1545" max="1545" width="10.44140625" customWidth="1"/>
    <col min="1546" max="1546" width="10.77734375" customWidth="1"/>
    <col min="1547" max="1548" width="11.44140625" customWidth="1"/>
    <col min="1793" max="1793" width="48.44140625" customWidth="1"/>
    <col min="1794" max="1794" width="5.33203125" customWidth="1"/>
    <col min="1795" max="1795" width="10" customWidth="1"/>
    <col min="1796" max="1796" width="10.6640625" customWidth="1"/>
    <col min="1797" max="1797" width="10.33203125" customWidth="1"/>
    <col min="1798" max="1798" width="10.44140625" customWidth="1"/>
    <col min="1799" max="1799" width="8.88671875" customWidth="1"/>
    <col min="1801" max="1801" width="10.44140625" customWidth="1"/>
    <col min="1802" max="1802" width="10.77734375" customWidth="1"/>
    <col min="1803" max="1804" width="11.44140625" customWidth="1"/>
    <col min="2049" max="2049" width="48.44140625" customWidth="1"/>
    <col min="2050" max="2050" width="5.33203125" customWidth="1"/>
    <col min="2051" max="2051" width="10" customWidth="1"/>
    <col min="2052" max="2052" width="10.6640625" customWidth="1"/>
    <col min="2053" max="2053" width="10.33203125" customWidth="1"/>
    <col min="2054" max="2054" width="10.44140625" customWidth="1"/>
    <col min="2055" max="2055" width="8.88671875" customWidth="1"/>
    <col min="2057" max="2057" width="10.44140625" customWidth="1"/>
    <col min="2058" max="2058" width="10.77734375" customWidth="1"/>
    <col min="2059" max="2060" width="11.44140625" customWidth="1"/>
    <col min="2305" max="2305" width="48.44140625" customWidth="1"/>
    <col min="2306" max="2306" width="5.33203125" customWidth="1"/>
    <col min="2307" max="2307" width="10" customWidth="1"/>
    <col min="2308" max="2308" width="10.6640625" customWidth="1"/>
    <col min="2309" max="2309" width="10.33203125" customWidth="1"/>
    <col min="2310" max="2310" width="10.44140625" customWidth="1"/>
    <col min="2311" max="2311" width="8.88671875" customWidth="1"/>
    <col min="2313" max="2313" width="10.44140625" customWidth="1"/>
    <col min="2314" max="2314" width="10.77734375" customWidth="1"/>
    <col min="2315" max="2316" width="11.44140625" customWidth="1"/>
    <col min="2561" max="2561" width="48.44140625" customWidth="1"/>
    <col min="2562" max="2562" width="5.33203125" customWidth="1"/>
    <col min="2563" max="2563" width="10" customWidth="1"/>
    <col min="2564" max="2564" width="10.6640625" customWidth="1"/>
    <col min="2565" max="2565" width="10.33203125" customWidth="1"/>
    <col min="2566" max="2566" width="10.44140625" customWidth="1"/>
    <col min="2567" max="2567" width="8.88671875" customWidth="1"/>
    <col min="2569" max="2569" width="10.44140625" customWidth="1"/>
    <col min="2570" max="2570" width="10.77734375" customWidth="1"/>
    <col min="2571" max="2572" width="11.44140625" customWidth="1"/>
    <col min="2817" max="2817" width="48.44140625" customWidth="1"/>
    <col min="2818" max="2818" width="5.33203125" customWidth="1"/>
    <col min="2819" max="2819" width="10" customWidth="1"/>
    <col min="2820" max="2820" width="10.6640625" customWidth="1"/>
    <col min="2821" max="2821" width="10.33203125" customWidth="1"/>
    <col min="2822" max="2822" width="10.44140625" customWidth="1"/>
    <col min="2823" max="2823" width="8.88671875" customWidth="1"/>
    <col min="2825" max="2825" width="10.44140625" customWidth="1"/>
    <col min="2826" max="2826" width="10.77734375" customWidth="1"/>
    <col min="2827" max="2828" width="11.44140625" customWidth="1"/>
    <col min="3073" max="3073" width="48.44140625" customWidth="1"/>
    <col min="3074" max="3074" width="5.33203125" customWidth="1"/>
    <col min="3075" max="3075" width="10" customWidth="1"/>
    <col min="3076" max="3076" width="10.6640625" customWidth="1"/>
    <col min="3077" max="3077" width="10.33203125" customWidth="1"/>
    <col min="3078" max="3078" width="10.44140625" customWidth="1"/>
    <col min="3079" max="3079" width="8.88671875" customWidth="1"/>
    <col min="3081" max="3081" width="10.44140625" customWidth="1"/>
    <col min="3082" max="3082" width="10.77734375" customWidth="1"/>
    <col min="3083" max="3084" width="11.44140625" customWidth="1"/>
    <col min="3329" max="3329" width="48.44140625" customWidth="1"/>
    <col min="3330" max="3330" width="5.33203125" customWidth="1"/>
    <col min="3331" max="3331" width="10" customWidth="1"/>
    <col min="3332" max="3332" width="10.6640625" customWidth="1"/>
    <col min="3333" max="3333" width="10.33203125" customWidth="1"/>
    <col min="3334" max="3334" width="10.44140625" customWidth="1"/>
    <col min="3335" max="3335" width="8.88671875" customWidth="1"/>
    <col min="3337" max="3337" width="10.44140625" customWidth="1"/>
    <col min="3338" max="3338" width="10.77734375" customWidth="1"/>
    <col min="3339" max="3340" width="11.44140625" customWidth="1"/>
    <col min="3585" max="3585" width="48.44140625" customWidth="1"/>
    <col min="3586" max="3586" width="5.33203125" customWidth="1"/>
    <col min="3587" max="3587" width="10" customWidth="1"/>
    <col min="3588" max="3588" width="10.6640625" customWidth="1"/>
    <col min="3589" max="3589" width="10.33203125" customWidth="1"/>
    <col min="3590" max="3590" width="10.44140625" customWidth="1"/>
    <col min="3591" max="3591" width="8.88671875" customWidth="1"/>
    <col min="3593" max="3593" width="10.44140625" customWidth="1"/>
    <col min="3594" max="3594" width="10.77734375" customWidth="1"/>
    <col min="3595" max="3596" width="11.44140625" customWidth="1"/>
    <col min="3841" max="3841" width="48.44140625" customWidth="1"/>
    <col min="3842" max="3842" width="5.33203125" customWidth="1"/>
    <col min="3843" max="3843" width="10" customWidth="1"/>
    <col min="3844" max="3844" width="10.6640625" customWidth="1"/>
    <col min="3845" max="3845" width="10.33203125" customWidth="1"/>
    <col min="3846" max="3846" width="10.44140625" customWidth="1"/>
    <col min="3847" max="3847" width="8.88671875" customWidth="1"/>
    <col min="3849" max="3849" width="10.44140625" customWidth="1"/>
    <col min="3850" max="3850" width="10.77734375" customWidth="1"/>
    <col min="3851" max="3852" width="11.44140625" customWidth="1"/>
    <col min="4097" max="4097" width="48.44140625" customWidth="1"/>
    <col min="4098" max="4098" width="5.33203125" customWidth="1"/>
    <col min="4099" max="4099" width="10" customWidth="1"/>
    <col min="4100" max="4100" width="10.6640625" customWidth="1"/>
    <col min="4101" max="4101" width="10.33203125" customWidth="1"/>
    <col min="4102" max="4102" width="10.44140625" customWidth="1"/>
    <col min="4103" max="4103" width="8.88671875" customWidth="1"/>
    <col min="4105" max="4105" width="10.44140625" customWidth="1"/>
    <col min="4106" max="4106" width="10.77734375" customWidth="1"/>
    <col min="4107" max="4108" width="11.44140625" customWidth="1"/>
    <col min="4353" max="4353" width="48.44140625" customWidth="1"/>
    <col min="4354" max="4354" width="5.33203125" customWidth="1"/>
    <col min="4355" max="4355" width="10" customWidth="1"/>
    <col min="4356" max="4356" width="10.6640625" customWidth="1"/>
    <col min="4357" max="4357" width="10.33203125" customWidth="1"/>
    <col min="4358" max="4358" width="10.44140625" customWidth="1"/>
    <col min="4359" max="4359" width="8.88671875" customWidth="1"/>
    <col min="4361" max="4361" width="10.44140625" customWidth="1"/>
    <col min="4362" max="4362" width="10.77734375" customWidth="1"/>
    <col min="4363" max="4364" width="11.44140625" customWidth="1"/>
    <col min="4609" max="4609" width="48.44140625" customWidth="1"/>
    <col min="4610" max="4610" width="5.33203125" customWidth="1"/>
    <col min="4611" max="4611" width="10" customWidth="1"/>
    <col min="4612" max="4612" width="10.6640625" customWidth="1"/>
    <col min="4613" max="4613" width="10.33203125" customWidth="1"/>
    <col min="4614" max="4614" width="10.44140625" customWidth="1"/>
    <col min="4615" max="4615" width="8.88671875" customWidth="1"/>
    <col min="4617" max="4617" width="10.44140625" customWidth="1"/>
    <col min="4618" max="4618" width="10.77734375" customWidth="1"/>
    <col min="4619" max="4620" width="11.44140625" customWidth="1"/>
    <col min="4865" max="4865" width="48.44140625" customWidth="1"/>
    <col min="4866" max="4866" width="5.33203125" customWidth="1"/>
    <col min="4867" max="4867" width="10" customWidth="1"/>
    <col min="4868" max="4868" width="10.6640625" customWidth="1"/>
    <col min="4869" max="4869" width="10.33203125" customWidth="1"/>
    <col min="4870" max="4870" width="10.44140625" customWidth="1"/>
    <col min="4871" max="4871" width="8.88671875" customWidth="1"/>
    <col min="4873" max="4873" width="10.44140625" customWidth="1"/>
    <col min="4874" max="4874" width="10.77734375" customWidth="1"/>
    <col min="4875" max="4876" width="11.44140625" customWidth="1"/>
    <col min="5121" max="5121" width="48.44140625" customWidth="1"/>
    <col min="5122" max="5122" width="5.33203125" customWidth="1"/>
    <col min="5123" max="5123" width="10" customWidth="1"/>
    <col min="5124" max="5124" width="10.6640625" customWidth="1"/>
    <col min="5125" max="5125" width="10.33203125" customWidth="1"/>
    <col min="5126" max="5126" width="10.44140625" customWidth="1"/>
    <col min="5127" max="5127" width="8.88671875" customWidth="1"/>
    <col min="5129" max="5129" width="10.44140625" customWidth="1"/>
    <col min="5130" max="5130" width="10.77734375" customWidth="1"/>
    <col min="5131" max="5132" width="11.44140625" customWidth="1"/>
    <col min="5377" max="5377" width="48.44140625" customWidth="1"/>
    <col min="5378" max="5378" width="5.33203125" customWidth="1"/>
    <col min="5379" max="5379" width="10" customWidth="1"/>
    <col min="5380" max="5380" width="10.6640625" customWidth="1"/>
    <col min="5381" max="5381" width="10.33203125" customWidth="1"/>
    <col min="5382" max="5382" width="10.44140625" customWidth="1"/>
    <col min="5383" max="5383" width="8.88671875" customWidth="1"/>
    <col min="5385" max="5385" width="10.44140625" customWidth="1"/>
    <col min="5386" max="5386" width="10.77734375" customWidth="1"/>
    <col min="5387" max="5388" width="11.44140625" customWidth="1"/>
    <col min="5633" max="5633" width="48.44140625" customWidth="1"/>
    <col min="5634" max="5634" width="5.33203125" customWidth="1"/>
    <col min="5635" max="5635" width="10" customWidth="1"/>
    <col min="5636" max="5636" width="10.6640625" customWidth="1"/>
    <col min="5637" max="5637" width="10.33203125" customWidth="1"/>
    <col min="5638" max="5638" width="10.44140625" customWidth="1"/>
    <col min="5639" max="5639" width="8.88671875" customWidth="1"/>
    <col min="5641" max="5641" width="10.44140625" customWidth="1"/>
    <col min="5642" max="5642" width="10.77734375" customWidth="1"/>
    <col min="5643" max="5644" width="11.44140625" customWidth="1"/>
    <col min="5889" max="5889" width="48.44140625" customWidth="1"/>
    <col min="5890" max="5890" width="5.33203125" customWidth="1"/>
    <col min="5891" max="5891" width="10" customWidth="1"/>
    <col min="5892" max="5892" width="10.6640625" customWidth="1"/>
    <col min="5893" max="5893" width="10.33203125" customWidth="1"/>
    <col min="5894" max="5894" width="10.44140625" customWidth="1"/>
    <col min="5895" max="5895" width="8.88671875" customWidth="1"/>
    <col min="5897" max="5897" width="10.44140625" customWidth="1"/>
    <col min="5898" max="5898" width="10.77734375" customWidth="1"/>
    <col min="5899" max="5900" width="11.44140625" customWidth="1"/>
    <col min="6145" max="6145" width="48.44140625" customWidth="1"/>
    <col min="6146" max="6146" width="5.33203125" customWidth="1"/>
    <col min="6147" max="6147" width="10" customWidth="1"/>
    <col min="6148" max="6148" width="10.6640625" customWidth="1"/>
    <col min="6149" max="6149" width="10.33203125" customWidth="1"/>
    <col min="6150" max="6150" width="10.44140625" customWidth="1"/>
    <col min="6151" max="6151" width="8.88671875" customWidth="1"/>
    <col min="6153" max="6153" width="10.44140625" customWidth="1"/>
    <col min="6154" max="6154" width="10.77734375" customWidth="1"/>
    <col min="6155" max="6156" width="11.44140625" customWidth="1"/>
    <col min="6401" max="6401" width="48.44140625" customWidth="1"/>
    <col min="6402" max="6402" width="5.33203125" customWidth="1"/>
    <col min="6403" max="6403" width="10" customWidth="1"/>
    <col min="6404" max="6404" width="10.6640625" customWidth="1"/>
    <col min="6405" max="6405" width="10.33203125" customWidth="1"/>
    <col min="6406" max="6406" width="10.44140625" customWidth="1"/>
    <col min="6407" max="6407" width="8.88671875" customWidth="1"/>
    <col min="6409" max="6409" width="10.44140625" customWidth="1"/>
    <col min="6410" max="6410" width="10.77734375" customWidth="1"/>
    <col min="6411" max="6412" width="11.44140625" customWidth="1"/>
    <col min="6657" max="6657" width="48.44140625" customWidth="1"/>
    <col min="6658" max="6658" width="5.33203125" customWidth="1"/>
    <col min="6659" max="6659" width="10" customWidth="1"/>
    <col min="6660" max="6660" width="10.6640625" customWidth="1"/>
    <col min="6661" max="6661" width="10.33203125" customWidth="1"/>
    <col min="6662" max="6662" width="10.44140625" customWidth="1"/>
    <col min="6663" max="6663" width="8.88671875" customWidth="1"/>
    <col min="6665" max="6665" width="10.44140625" customWidth="1"/>
    <col min="6666" max="6666" width="10.77734375" customWidth="1"/>
    <col min="6667" max="6668" width="11.44140625" customWidth="1"/>
    <col min="6913" max="6913" width="48.44140625" customWidth="1"/>
    <col min="6914" max="6914" width="5.33203125" customWidth="1"/>
    <col min="6915" max="6915" width="10" customWidth="1"/>
    <col min="6916" max="6916" width="10.6640625" customWidth="1"/>
    <col min="6917" max="6917" width="10.33203125" customWidth="1"/>
    <col min="6918" max="6918" width="10.44140625" customWidth="1"/>
    <col min="6919" max="6919" width="8.88671875" customWidth="1"/>
    <col min="6921" max="6921" width="10.44140625" customWidth="1"/>
    <col min="6922" max="6922" width="10.77734375" customWidth="1"/>
    <col min="6923" max="6924" width="11.44140625" customWidth="1"/>
    <col min="7169" max="7169" width="48.44140625" customWidth="1"/>
    <col min="7170" max="7170" width="5.33203125" customWidth="1"/>
    <col min="7171" max="7171" width="10" customWidth="1"/>
    <col min="7172" max="7172" width="10.6640625" customWidth="1"/>
    <col min="7173" max="7173" width="10.33203125" customWidth="1"/>
    <col min="7174" max="7174" width="10.44140625" customWidth="1"/>
    <col min="7175" max="7175" width="8.88671875" customWidth="1"/>
    <col min="7177" max="7177" width="10.44140625" customWidth="1"/>
    <col min="7178" max="7178" width="10.77734375" customWidth="1"/>
    <col min="7179" max="7180" width="11.44140625" customWidth="1"/>
    <col min="7425" max="7425" width="48.44140625" customWidth="1"/>
    <col min="7426" max="7426" width="5.33203125" customWidth="1"/>
    <col min="7427" max="7427" width="10" customWidth="1"/>
    <col min="7428" max="7428" width="10.6640625" customWidth="1"/>
    <col min="7429" max="7429" width="10.33203125" customWidth="1"/>
    <col min="7430" max="7430" width="10.44140625" customWidth="1"/>
    <col min="7431" max="7431" width="8.88671875" customWidth="1"/>
    <col min="7433" max="7433" width="10.44140625" customWidth="1"/>
    <col min="7434" max="7434" width="10.77734375" customWidth="1"/>
    <col min="7435" max="7436" width="11.44140625" customWidth="1"/>
    <col min="7681" max="7681" width="48.44140625" customWidth="1"/>
    <col min="7682" max="7682" width="5.33203125" customWidth="1"/>
    <col min="7683" max="7683" width="10" customWidth="1"/>
    <col min="7684" max="7684" width="10.6640625" customWidth="1"/>
    <col min="7685" max="7685" width="10.33203125" customWidth="1"/>
    <col min="7686" max="7686" width="10.44140625" customWidth="1"/>
    <col min="7687" max="7687" width="8.88671875" customWidth="1"/>
    <col min="7689" max="7689" width="10.44140625" customWidth="1"/>
    <col min="7690" max="7690" width="10.77734375" customWidth="1"/>
    <col min="7691" max="7692" width="11.44140625" customWidth="1"/>
    <col min="7937" max="7937" width="48.44140625" customWidth="1"/>
    <col min="7938" max="7938" width="5.33203125" customWidth="1"/>
    <col min="7939" max="7939" width="10" customWidth="1"/>
    <col min="7940" max="7940" width="10.6640625" customWidth="1"/>
    <col min="7941" max="7941" width="10.33203125" customWidth="1"/>
    <col min="7942" max="7942" width="10.44140625" customWidth="1"/>
    <col min="7943" max="7943" width="8.88671875" customWidth="1"/>
    <col min="7945" max="7945" width="10.44140625" customWidth="1"/>
    <col min="7946" max="7946" width="10.77734375" customWidth="1"/>
    <col min="7947" max="7948" width="11.44140625" customWidth="1"/>
    <col min="8193" max="8193" width="48.44140625" customWidth="1"/>
    <col min="8194" max="8194" width="5.33203125" customWidth="1"/>
    <col min="8195" max="8195" width="10" customWidth="1"/>
    <col min="8196" max="8196" width="10.6640625" customWidth="1"/>
    <col min="8197" max="8197" width="10.33203125" customWidth="1"/>
    <col min="8198" max="8198" width="10.44140625" customWidth="1"/>
    <col min="8199" max="8199" width="8.88671875" customWidth="1"/>
    <col min="8201" max="8201" width="10.44140625" customWidth="1"/>
    <col min="8202" max="8202" width="10.77734375" customWidth="1"/>
    <col min="8203" max="8204" width="11.44140625" customWidth="1"/>
    <col min="8449" max="8449" width="48.44140625" customWidth="1"/>
    <col min="8450" max="8450" width="5.33203125" customWidth="1"/>
    <col min="8451" max="8451" width="10" customWidth="1"/>
    <col min="8452" max="8452" width="10.6640625" customWidth="1"/>
    <col min="8453" max="8453" width="10.33203125" customWidth="1"/>
    <col min="8454" max="8454" width="10.44140625" customWidth="1"/>
    <col min="8455" max="8455" width="8.88671875" customWidth="1"/>
    <col min="8457" max="8457" width="10.44140625" customWidth="1"/>
    <col min="8458" max="8458" width="10.77734375" customWidth="1"/>
    <col min="8459" max="8460" width="11.44140625" customWidth="1"/>
    <col min="8705" max="8705" width="48.44140625" customWidth="1"/>
    <col min="8706" max="8706" width="5.33203125" customWidth="1"/>
    <col min="8707" max="8707" width="10" customWidth="1"/>
    <col min="8708" max="8708" width="10.6640625" customWidth="1"/>
    <col min="8709" max="8709" width="10.33203125" customWidth="1"/>
    <col min="8710" max="8710" width="10.44140625" customWidth="1"/>
    <col min="8711" max="8711" width="8.88671875" customWidth="1"/>
    <col min="8713" max="8713" width="10.44140625" customWidth="1"/>
    <col min="8714" max="8714" width="10.77734375" customWidth="1"/>
    <col min="8715" max="8716" width="11.44140625" customWidth="1"/>
    <col min="8961" max="8961" width="48.44140625" customWidth="1"/>
    <col min="8962" max="8962" width="5.33203125" customWidth="1"/>
    <col min="8963" max="8963" width="10" customWidth="1"/>
    <col min="8964" max="8964" width="10.6640625" customWidth="1"/>
    <col min="8965" max="8965" width="10.33203125" customWidth="1"/>
    <col min="8966" max="8966" width="10.44140625" customWidth="1"/>
    <col min="8967" max="8967" width="8.88671875" customWidth="1"/>
    <col min="8969" max="8969" width="10.44140625" customWidth="1"/>
    <col min="8970" max="8970" width="10.77734375" customWidth="1"/>
    <col min="8971" max="8972" width="11.44140625" customWidth="1"/>
    <col min="9217" max="9217" width="48.44140625" customWidth="1"/>
    <col min="9218" max="9218" width="5.33203125" customWidth="1"/>
    <col min="9219" max="9219" width="10" customWidth="1"/>
    <col min="9220" max="9220" width="10.6640625" customWidth="1"/>
    <col min="9221" max="9221" width="10.33203125" customWidth="1"/>
    <col min="9222" max="9222" width="10.44140625" customWidth="1"/>
    <col min="9223" max="9223" width="8.88671875" customWidth="1"/>
    <col min="9225" max="9225" width="10.44140625" customWidth="1"/>
    <col min="9226" max="9226" width="10.77734375" customWidth="1"/>
    <col min="9227" max="9228" width="11.44140625" customWidth="1"/>
    <col min="9473" max="9473" width="48.44140625" customWidth="1"/>
    <col min="9474" max="9474" width="5.33203125" customWidth="1"/>
    <col min="9475" max="9475" width="10" customWidth="1"/>
    <col min="9476" max="9476" width="10.6640625" customWidth="1"/>
    <col min="9477" max="9477" width="10.33203125" customWidth="1"/>
    <col min="9478" max="9478" width="10.44140625" customWidth="1"/>
    <col min="9479" max="9479" width="8.88671875" customWidth="1"/>
    <col min="9481" max="9481" width="10.44140625" customWidth="1"/>
    <col min="9482" max="9482" width="10.77734375" customWidth="1"/>
    <col min="9483" max="9484" width="11.44140625" customWidth="1"/>
    <col min="9729" max="9729" width="48.44140625" customWidth="1"/>
    <col min="9730" max="9730" width="5.33203125" customWidth="1"/>
    <col min="9731" max="9731" width="10" customWidth="1"/>
    <col min="9732" max="9732" width="10.6640625" customWidth="1"/>
    <col min="9733" max="9733" width="10.33203125" customWidth="1"/>
    <col min="9734" max="9734" width="10.44140625" customWidth="1"/>
    <col min="9735" max="9735" width="8.88671875" customWidth="1"/>
    <col min="9737" max="9737" width="10.44140625" customWidth="1"/>
    <col min="9738" max="9738" width="10.77734375" customWidth="1"/>
    <col min="9739" max="9740" width="11.44140625" customWidth="1"/>
    <col min="9985" max="9985" width="48.44140625" customWidth="1"/>
    <col min="9986" max="9986" width="5.33203125" customWidth="1"/>
    <col min="9987" max="9987" width="10" customWidth="1"/>
    <col min="9988" max="9988" width="10.6640625" customWidth="1"/>
    <col min="9989" max="9989" width="10.33203125" customWidth="1"/>
    <col min="9990" max="9990" width="10.44140625" customWidth="1"/>
    <col min="9991" max="9991" width="8.88671875" customWidth="1"/>
    <col min="9993" max="9993" width="10.44140625" customWidth="1"/>
    <col min="9994" max="9994" width="10.77734375" customWidth="1"/>
    <col min="9995" max="9996" width="11.44140625" customWidth="1"/>
    <col min="10241" max="10241" width="48.44140625" customWidth="1"/>
    <col min="10242" max="10242" width="5.33203125" customWidth="1"/>
    <col min="10243" max="10243" width="10" customWidth="1"/>
    <col min="10244" max="10244" width="10.6640625" customWidth="1"/>
    <col min="10245" max="10245" width="10.33203125" customWidth="1"/>
    <col min="10246" max="10246" width="10.44140625" customWidth="1"/>
    <col min="10247" max="10247" width="8.88671875" customWidth="1"/>
    <col min="10249" max="10249" width="10.44140625" customWidth="1"/>
    <col min="10250" max="10250" width="10.77734375" customWidth="1"/>
    <col min="10251" max="10252" width="11.44140625" customWidth="1"/>
    <col min="10497" max="10497" width="48.44140625" customWidth="1"/>
    <col min="10498" max="10498" width="5.33203125" customWidth="1"/>
    <col min="10499" max="10499" width="10" customWidth="1"/>
    <col min="10500" max="10500" width="10.6640625" customWidth="1"/>
    <col min="10501" max="10501" width="10.33203125" customWidth="1"/>
    <col min="10502" max="10502" width="10.44140625" customWidth="1"/>
    <col min="10503" max="10503" width="8.88671875" customWidth="1"/>
    <col min="10505" max="10505" width="10.44140625" customWidth="1"/>
    <col min="10506" max="10506" width="10.77734375" customWidth="1"/>
    <col min="10507" max="10508" width="11.44140625" customWidth="1"/>
    <col min="10753" max="10753" width="48.44140625" customWidth="1"/>
    <col min="10754" max="10754" width="5.33203125" customWidth="1"/>
    <col min="10755" max="10755" width="10" customWidth="1"/>
    <col min="10756" max="10756" width="10.6640625" customWidth="1"/>
    <col min="10757" max="10757" width="10.33203125" customWidth="1"/>
    <col min="10758" max="10758" width="10.44140625" customWidth="1"/>
    <col min="10759" max="10759" width="8.88671875" customWidth="1"/>
    <col min="10761" max="10761" width="10.44140625" customWidth="1"/>
    <col min="10762" max="10762" width="10.77734375" customWidth="1"/>
    <col min="10763" max="10764" width="11.44140625" customWidth="1"/>
    <col min="11009" max="11009" width="48.44140625" customWidth="1"/>
    <col min="11010" max="11010" width="5.33203125" customWidth="1"/>
    <col min="11011" max="11011" width="10" customWidth="1"/>
    <col min="11012" max="11012" width="10.6640625" customWidth="1"/>
    <col min="11013" max="11013" width="10.33203125" customWidth="1"/>
    <col min="11014" max="11014" width="10.44140625" customWidth="1"/>
    <col min="11015" max="11015" width="8.88671875" customWidth="1"/>
    <col min="11017" max="11017" width="10.44140625" customWidth="1"/>
    <col min="11018" max="11018" width="10.77734375" customWidth="1"/>
    <col min="11019" max="11020" width="11.44140625" customWidth="1"/>
    <col min="11265" max="11265" width="48.44140625" customWidth="1"/>
    <col min="11266" max="11266" width="5.33203125" customWidth="1"/>
    <col min="11267" max="11267" width="10" customWidth="1"/>
    <col min="11268" max="11268" width="10.6640625" customWidth="1"/>
    <col min="11269" max="11269" width="10.33203125" customWidth="1"/>
    <col min="11270" max="11270" width="10.44140625" customWidth="1"/>
    <col min="11271" max="11271" width="8.88671875" customWidth="1"/>
    <col min="11273" max="11273" width="10.44140625" customWidth="1"/>
    <col min="11274" max="11274" width="10.77734375" customWidth="1"/>
    <col min="11275" max="11276" width="11.44140625" customWidth="1"/>
    <col min="11521" max="11521" width="48.44140625" customWidth="1"/>
    <col min="11522" max="11522" width="5.33203125" customWidth="1"/>
    <col min="11523" max="11523" width="10" customWidth="1"/>
    <col min="11524" max="11524" width="10.6640625" customWidth="1"/>
    <col min="11525" max="11525" width="10.33203125" customWidth="1"/>
    <col min="11526" max="11526" width="10.44140625" customWidth="1"/>
    <col min="11527" max="11527" width="8.88671875" customWidth="1"/>
    <col min="11529" max="11529" width="10.44140625" customWidth="1"/>
    <col min="11530" max="11530" width="10.77734375" customWidth="1"/>
    <col min="11531" max="11532" width="11.44140625" customWidth="1"/>
    <col min="11777" max="11777" width="48.44140625" customWidth="1"/>
    <col min="11778" max="11778" width="5.33203125" customWidth="1"/>
    <col min="11779" max="11779" width="10" customWidth="1"/>
    <col min="11780" max="11780" width="10.6640625" customWidth="1"/>
    <col min="11781" max="11781" width="10.33203125" customWidth="1"/>
    <col min="11782" max="11782" width="10.44140625" customWidth="1"/>
    <col min="11783" max="11783" width="8.88671875" customWidth="1"/>
    <col min="11785" max="11785" width="10.44140625" customWidth="1"/>
    <col min="11786" max="11786" width="10.77734375" customWidth="1"/>
    <col min="11787" max="11788" width="11.44140625" customWidth="1"/>
    <col min="12033" max="12033" width="48.44140625" customWidth="1"/>
    <col min="12034" max="12034" width="5.33203125" customWidth="1"/>
    <col min="12035" max="12035" width="10" customWidth="1"/>
    <col min="12036" max="12036" width="10.6640625" customWidth="1"/>
    <col min="12037" max="12037" width="10.33203125" customWidth="1"/>
    <col min="12038" max="12038" width="10.44140625" customWidth="1"/>
    <col min="12039" max="12039" width="8.88671875" customWidth="1"/>
    <col min="12041" max="12041" width="10.44140625" customWidth="1"/>
    <col min="12042" max="12042" width="10.77734375" customWidth="1"/>
    <col min="12043" max="12044" width="11.44140625" customWidth="1"/>
    <col min="12289" max="12289" width="48.44140625" customWidth="1"/>
    <col min="12290" max="12290" width="5.33203125" customWidth="1"/>
    <col min="12291" max="12291" width="10" customWidth="1"/>
    <col min="12292" max="12292" width="10.6640625" customWidth="1"/>
    <col min="12293" max="12293" width="10.33203125" customWidth="1"/>
    <col min="12294" max="12294" width="10.44140625" customWidth="1"/>
    <col min="12295" max="12295" width="8.88671875" customWidth="1"/>
    <col min="12297" max="12297" width="10.44140625" customWidth="1"/>
    <col min="12298" max="12298" width="10.77734375" customWidth="1"/>
    <col min="12299" max="12300" width="11.44140625" customWidth="1"/>
    <col min="12545" max="12545" width="48.44140625" customWidth="1"/>
    <col min="12546" max="12546" width="5.33203125" customWidth="1"/>
    <col min="12547" max="12547" width="10" customWidth="1"/>
    <col min="12548" max="12548" width="10.6640625" customWidth="1"/>
    <col min="12549" max="12549" width="10.33203125" customWidth="1"/>
    <col min="12550" max="12550" width="10.44140625" customWidth="1"/>
    <col min="12551" max="12551" width="8.88671875" customWidth="1"/>
    <col min="12553" max="12553" width="10.44140625" customWidth="1"/>
    <col min="12554" max="12554" width="10.77734375" customWidth="1"/>
    <col min="12555" max="12556" width="11.44140625" customWidth="1"/>
    <col min="12801" max="12801" width="48.44140625" customWidth="1"/>
    <col min="12802" max="12802" width="5.33203125" customWidth="1"/>
    <col min="12803" max="12803" width="10" customWidth="1"/>
    <col min="12804" max="12804" width="10.6640625" customWidth="1"/>
    <col min="12805" max="12805" width="10.33203125" customWidth="1"/>
    <col min="12806" max="12806" width="10.44140625" customWidth="1"/>
    <col min="12807" max="12807" width="8.88671875" customWidth="1"/>
    <col min="12809" max="12809" width="10.44140625" customWidth="1"/>
    <col min="12810" max="12810" width="10.77734375" customWidth="1"/>
    <col min="12811" max="12812" width="11.44140625" customWidth="1"/>
    <col min="13057" max="13057" width="48.44140625" customWidth="1"/>
    <col min="13058" max="13058" width="5.33203125" customWidth="1"/>
    <col min="13059" max="13059" width="10" customWidth="1"/>
    <col min="13060" max="13060" width="10.6640625" customWidth="1"/>
    <col min="13061" max="13061" width="10.33203125" customWidth="1"/>
    <col min="13062" max="13062" width="10.44140625" customWidth="1"/>
    <col min="13063" max="13063" width="8.88671875" customWidth="1"/>
    <col min="13065" max="13065" width="10.44140625" customWidth="1"/>
    <col min="13066" max="13066" width="10.77734375" customWidth="1"/>
    <col min="13067" max="13068" width="11.44140625" customWidth="1"/>
    <col min="13313" max="13313" width="48.44140625" customWidth="1"/>
    <col min="13314" max="13314" width="5.33203125" customWidth="1"/>
    <col min="13315" max="13315" width="10" customWidth="1"/>
    <col min="13316" max="13316" width="10.6640625" customWidth="1"/>
    <col min="13317" max="13317" width="10.33203125" customWidth="1"/>
    <col min="13318" max="13318" width="10.44140625" customWidth="1"/>
    <col min="13319" max="13319" width="8.88671875" customWidth="1"/>
    <col min="13321" max="13321" width="10.44140625" customWidth="1"/>
    <col min="13322" max="13322" width="10.77734375" customWidth="1"/>
    <col min="13323" max="13324" width="11.44140625" customWidth="1"/>
    <col min="13569" max="13569" width="48.44140625" customWidth="1"/>
    <col min="13570" max="13570" width="5.33203125" customWidth="1"/>
    <col min="13571" max="13571" width="10" customWidth="1"/>
    <col min="13572" max="13572" width="10.6640625" customWidth="1"/>
    <col min="13573" max="13573" width="10.33203125" customWidth="1"/>
    <col min="13574" max="13574" width="10.44140625" customWidth="1"/>
    <col min="13575" max="13575" width="8.88671875" customWidth="1"/>
    <col min="13577" max="13577" width="10.44140625" customWidth="1"/>
    <col min="13578" max="13578" width="10.77734375" customWidth="1"/>
    <col min="13579" max="13580" width="11.44140625" customWidth="1"/>
    <col min="13825" max="13825" width="48.44140625" customWidth="1"/>
    <col min="13826" max="13826" width="5.33203125" customWidth="1"/>
    <col min="13827" max="13827" width="10" customWidth="1"/>
    <col min="13828" max="13828" width="10.6640625" customWidth="1"/>
    <col min="13829" max="13829" width="10.33203125" customWidth="1"/>
    <col min="13830" max="13830" width="10.44140625" customWidth="1"/>
    <col min="13831" max="13831" width="8.88671875" customWidth="1"/>
    <col min="13833" max="13833" width="10.44140625" customWidth="1"/>
    <col min="13834" max="13834" width="10.77734375" customWidth="1"/>
    <col min="13835" max="13836" width="11.44140625" customWidth="1"/>
    <col min="14081" max="14081" width="48.44140625" customWidth="1"/>
    <col min="14082" max="14082" width="5.33203125" customWidth="1"/>
    <col min="14083" max="14083" width="10" customWidth="1"/>
    <col min="14084" max="14084" width="10.6640625" customWidth="1"/>
    <col min="14085" max="14085" width="10.33203125" customWidth="1"/>
    <col min="14086" max="14086" width="10.44140625" customWidth="1"/>
    <col min="14087" max="14087" width="8.88671875" customWidth="1"/>
    <col min="14089" max="14089" width="10.44140625" customWidth="1"/>
    <col min="14090" max="14090" width="10.77734375" customWidth="1"/>
    <col min="14091" max="14092" width="11.44140625" customWidth="1"/>
    <col min="14337" max="14337" width="48.44140625" customWidth="1"/>
    <col min="14338" max="14338" width="5.33203125" customWidth="1"/>
    <col min="14339" max="14339" width="10" customWidth="1"/>
    <col min="14340" max="14340" width="10.6640625" customWidth="1"/>
    <col min="14341" max="14341" width="10.33203125" customWidth="1"/>
    <col min="14342" max="14342" width="10.44140625" customWidth="1"/>
    <col min="14343" max="14343" width="8.88671875" customWidth="1"/>
    <col min="14345" max="14345" width="10.44140625" customWidth="1"/>
    <col min="14346" max="14346" width="10.77734375" customWidth="1"/>
    <col min="14347" max="14348" width="11.44140625" customWidth="1"/>
    <col min="14593" max="14593" width="48.44140625" customWidth="1"/>
    <col min="14594" max="14594" width="5.33203125" customWidth="1"/>
    <col min="14595" max="14595" width="10" customWidth="1"/>
    <col min="14596" max="14596" width="10.6640625" customWidth="1"/>
    <col min="14597" max="14597" width="10.33203125" customWidth="1"/>
    <col min="14598" max="14598" width="10.44140625" customWidth="1"/>
    <col min="14599" max="14599" width="8.88671875" customWidth="1"/>
    <col min="14601" max="14601" width="10.44140625" customWidth="1"/>
    <col min="14602" max="14602" width="10.77734375" customWidth="1"/>
    <col min="14603" max="14604" width="11.44140625" customWidth="1"/>
    <col min="14849" max="14849" width="48.44140625" customWidth="1"/>
    <col min="14850" max="14850" width="5.33203125" customWidth="1"/>
    <col min="14851" max="14851" width="10" customWidth="1"/>
    <col min="14852" max="14852" width="10.6640625" customWidth="1"/>
    <col min="14853" max="14853" width="10.33203125" customWidth="1"/>
    <col min="14854" max="14854" width="10.44140625" customWidth="1"/>
    <col min="14855" max="14855" width="8.88671875" customWidth="1"/>
    <col min="14857" max="14857" width="10.44140625" customWidth="1"/>
    <col min="14858" max="14858" width="10.77734375" customWidth="1"/>
    <col min="14859" max="14860" width="11.44140625" customWidth="1"/>
    <col min="15105" max="15105" width="48.44140625" customWidth="1"/>
    <col min="15106" max="15106" width="5.33203125" customWidth="1"/>
    <col min="15107" max="15107" width="10" customWidth="1"/>
    <col min="15108" max="15108" width="10.6640625" customWidth="1"/>
    <col min="15109" max="15109" width="10.33203125" customWidth="1"/>
    <col min="15110" max="15110" width="10.44140625" customWidth="1"/>
    <col min="15111" max="15111" width="8.88671875" customWidth="1"/>
    <col min="15113" max="15113" width="10.44140625" customWidth="1"/>
    <col min="15114" max="15114" width="10.77734375" customWidth="1"/>
    <col min="15115" max="15116" width="11.44140625" customWidth="1"/>
    <col min="15361" max="15361" width="48.44140625" customWidth="1"/>
    <col min="15362" max="15362" width="5.33203125" customWidth="1"/>
    <col min="15363" max="15363" width="10" customWidth="1"/>
    <col min="15364" max="15364" width="10.6640625" customWidth="1"/>
    <col min="15365" max="15365" width="10.33203125" customWidth="1"/>
    <col min="15366" max="15366" width="10.44140625" customWidth="1"/>
    <col min="15367" max="15367" width="8.88671875" customWidth="1"/>
    <col min="15369" max="15369" width="10.44140625" customWidth="1"/>
    <col min="15370" max="15370" width="10.77734375" customWidth="1"/>
    <col min="15371" max="15372" width="11.44140625" customWidth="1"/>
    <col min="15617" max="15617" width="48.44140625" customWidth="1"/>
    <col min="15618" max="15618" width="5.33203125" customWidth="1"/>
    <col min="15619" max="15619" width="10" customWidth="1"/>
    <col min="15620" max="15620" width="10.6640625" customWidth="1"/>
    <col min="15621" max="15621" width="10.33203125" customWidth="1"/>
    <col min="15622" max="15622" width="10.44140625" customWidth="1"/>
    <col min="15623" max="15623" width="8.88671875" customWidth="1"/>
    <col min="15625" max="15625" width="10.44140625" customWidth="1"/>
    <col min="15626" max="15626" width="10.77734375" customWidth="1"/>
    <col min="15627" max="15628" width="11.44140625" customWidth="1"/>
    <col min="15873" max="15873" width="48.44140625" customWidth="1"/>
    <col min="15874" max="15874" width="5.33203125" customWidth="1"/>
    <col min="15875" max="15875" width="10" customWidth="1"/>
    <col min="15876" max="15876" width="10.6640625" customWidth="1"/>
    <col min="15877" max="15877" width="10.33203125" customWidth="1"/>
    <col min="15878" max="15878" width="10.44140625" customWidth="1"/>
    <col min="15879" max="15879" width="8.88671875" customWidth="1"/>
    <col min="15881" max="15881" width="10.44140625" customWidth="1"/>
    <col min="15882" max="15882" width="10.77734375" customWidth="1"/>
    <col min="15883" max="15884" width="11.44140625" customWidth="1"/>
    <col min="16129" max="16129" width="48.44140625" customWidth="1"/>
    <col min="16130" max="16130" width="5.33203125" customWidth="1"/>
    <col min="16131" max="16131" width="10" customWidth="1"/>
    <col min="16132" max="16132" width="10.6640625" customWidth="1"/>
    <col min="16133" max="16133" width="10.33203125" customWidth="1"/>
    <col min="16134" max="16134" width="10.44140625" customWidth="1"/>
    <col min="16135" max="16135" width="8.88671875" customWidth="1"/>
    <col min="16137" max="16137" width="10.44140625" customWidth="1"/>
    <col min="16138" max="16138" width="10.77734375" customWidth="1"/>
    <col min="16139" max="16140" width="11.44140625" customWidth="1"/>
  </cols>
  <sheetData>
    <row r="1" spans="1:12" x14ac:dyDescent="0.3">
      <c r="A1" s="1"/>
      <c r="B1" s="1"/>
      <c r="C1" s="1"/>
      <c r="D1" s="1"/>
      <c r="E1" s="1"/>
      <c r="F1" s="1"/>
      <c r="G1" s="1"/>
      <c r="H1" s="1"/>
      <c r="I1" s="25" t="s">
        <v>407</v>
      </c>
      <c r="J1" s="429"/>
      <c r="K1" s="429"/>
      <c r="L1" s="429"/>
    </row>
    <row r="2" spans="1:12" ht="25.8" customHeight="1" x14ac:dyDescent="0.3">
      <c r="A2" s="1"/>
      <c r="B2" s="1"/>
      <c r="C2" s="1"/>
      <c r="D2" s="1"/>
      <c r="E2" s="1"/>
      <c r="F2" s="1"/>
      <c r="G2" s="1"/>
      <c r="H2" s="1"/>
      <c r="I2" s="429"/>
      <c r="J2" s="429"/>
      <c r="K2" s="429"/>
      <c r="L2" s="429"/>
    </row>
    <row r="3" spans="1:12" ht="3" customHeight="1" x14ac:dyDescent="0.3">
      <c r="A3" s="1"/>
      <c r="B3" s="1"/>
      <c r="C3" s="1"/>
      <c r="D3" s="1"/>
      <c r="E3" s="1"/>
      <c r="F3" s="1"/>
      <c r="G3" s="1"/>
      <c r="H3" s="1"/>
      <c r="I3" s="429"/>
      <c r="J3" s="429"/>
      <c r="K3" s="429"/>
      <c r="L3" s="429"/>
    </row>
    <row r="4" spans="1:12" ht="9" customHeight="1" x14ac:dyDescent="0.3">
      <c r="A4" s="381" t="s">
        <v>408</v>
      </c>
      <c r="B4" s="381"/>
      <c r="C4" s="381"/>
      <c r="D4" s="381"/>
      <c r="E4" s="381"/>
      <c r="F4" s="381"/>
      <c r="G4" s="381"/>
      <c r="H4" s="381"/>
      <c r="I4" s="381"/>
      <c r="J4" s="381"/>
      <c r="K4" s="381"/>
      <c r="L4" s="381"/>
    </row>
    <row r="5" spans="1:12" ht="6" customHeight="1" x14ac:dyDescent="0.3">
      <c r="A5" s="381"/>
      <c r="B5" s="381"/>
      <c r="C5" s="381"/>
      <c r="D5" s="381"/>
      <c r="E5" s="381"/>
      <c r="F5" s="381"/>
      <c r="G5" s="381"/>
      <c r="H5" s="381"/>
      <c r="I5" s="381"/>
      <c r="J5" s="381"/>
      <c r="K5" s="381"/>
      <c r="L5" s="381"/>
    </row>
    <row r="6" spans="1:12" ht="13.5" customHeight="1" x14ac:dyDescent="0.3">
      <c r="A6" s="381"/>
      <c r="B6" s="381"/>
      <c r="C6" s="381"/>
      <c r="D6" s="381"/>
      <c r="E6" s="381"/>
      <c r="F6" s="381"/>
      <c r="G6" s="381"/>
      <c r="H6" s="381"/>
      <c r="I6" s="381"/>
      <c r="J6" s="381"/>
      <c r="K6" s="381"/>
      <c r="L6" s="381"/>
    </row>
    <row r="7" spans="1:12" ht="9" customHeight="1" x14ac:dyDescent="0.3">
      <c r="A7" s="381"/>
      <c r="B7" s="381"/>
      <c r="C7" s="381"/>
      <c r="D7" s="381"/>
      <c r="E7" s="381"/>
      <c r="F7" s="381"/>
      <c r="G7" s="381"/>
      <c r="H7" s="381"/>
      <c r="I7" s="381"/>
      <c r="J7" s="381"/>
      <c r="K7" s="381"/>
      <c r="L7" s="381"/>
    </row>
    <row r="8" spans="1:12" x14ac:dyDescent="0.3">
      <c r="A8" s="5" t="str">
        <f>CONCATENATE("за ",[1]ЗАПОЛНИТЬ!$B$17," ",[1]ЗАПОЛНИТЬ!$C$17)</f>
        <v>за І квартал 2016 р.</v>
      </c>
      <c r="B8" s="5"/>
      <c r="C8" s="5"/>
      <c r="D8" s="5"/>
      <c r="E8" s="5"/>
      <c r="F8" s="5"/>
      <c r="G8" s="5"/>
      <c r="H8" s="5"/>
      <c r="I8" s="5"/>
      <c r="J8" s="5"/>
      <c r="K8" s="5"/>
      <c r="L8" s="5"/>
    </row>
    <row r="9" spans="1:12" ht="21.6" customHeight="1" x14ac:dyDescent="0.3">
      <c r="A9" s="196" t="s">
        <v>3</v>
      </c>
      <c r="B9" s="104" t="str">
        <f>[1]ЗАПОЛНИТЬ!$B$3</f>
        <v>Відділ освіти Амур - Нижньодніпровської районної у місті ради</v>
      </c>
      <c r="C9" s="104"/>
      <c r="D9" s="104"/>
      <c r="E9" s="104"/>
      <c r="F9" s="104"/>
      <c r="G9" s="104"/>
      <c r="H9" s="104"/>
      <c r="I9" s="104"/>
      <c r="J9" s="198" t="str">
        <f>[1]ЗАПОЛНИТЬ!$A$13</f>
        <v>за ЄДРПОУ</v>
      </c>
      <c r="K9" s="357" t="str">
        <f>[1]ЗАПОЛНИТЬ!$B$13</f>
        <v>37969169</v>
      </c>
      <c r="L9" s="357"/>
    </row>
    <row r="10" spans="1:12" x14ac:dyDescent="0.3">
      <c r="A10" s="107" t="s">
        <v>5</v>
      </c>
      <c r="B10" s="108" t="str">
        <f>[1]ЗАПОЛНИТЬ!$B$5</f>
        <v>49023,м. Дніпропетровськ, пр.Мануйлівський,31</v>
      </c>
      <c r="C10" s="108"/>
      <c r="D10" s="108"/>
      <c r="E10" s="108"/>
      <c r="F10" s="108"/>
      <c r="G10" s="108"/>
      <c r="H10" s="108"/>
      <c r="I10" s="108"/>
      <c r="J10" s="198" t="str">
        <f>[1]ЗАПОЛНИТЬ!$A$14</f>
        <v>за КОАТУУ</v>
      </c>
      <c r="K10" s="106">
        <f>[1]ЗАПОЛНИТЬ!$B$14</f>
        <v>1210136300</v>
      </c>
      <c r="L10" s="106"/>
    </row>
    <row r="11" spans="1:12" x14ac:dyDescent="0.3">
      <c r="A11" s="107" t="str">
        <f>[1]Ф.4.3.1.КВК2!$A$11</f>
        <v>Організаційно-правова форма господарювання</v>
      </c>
      <c r="B11" s="340" t="str">
        <f>[1]ЗАПОЛНИТЬ!$D$15</f>
        <v>Орган місцевого самоврядування</v>
      </c>
      <c r="C11" s="340"/>
      <c r="D11" s="340"/>
      <c r="E11" s="340"/>
      <c r="F11" s="340"/>
      <c r="G11" s="340"/>
      <c r="H11" s="340"/>
      <c r="I11" s="340"/>
      <c r="J11" s="198" t="str">
        <f>[1]ЗАПОЛНИТЬ!$A$15</f>
        <v>за КОПФГ</v>
      </c>
      <c r="K11" s="106">
        <f>[1]ЗАПОЛНИТЬ!$B$15</f>
        <v>420</v>
      </c>
      <c r="L11" s="106"/>
    </row>
    <row r="12" spans="1:12" ht="17.399999999999999" customHeight="1" x14ac:dyDescent="0.3">
      <c r="A12" s="110" t="s">
        <v>7</v>
      </c>
      <c r="B12" s="110"/>
      <c r="C12" s="110"/>
      <c r="D12" s="110"/>
      <c r="E12" s="475" t="str">
        <f>[1]ЗАПОЛНИТЬ!H9</f>
        <v>-</v>
      </c>
      <c r="F12" s="476" t="str">
        <f>IF(E12&gt;0,VLOOKUP(E12,'[1]ДовидникКВК(ГОС)'!A$1:B$65536,2,FALSE),"")</f>
        <v>-</v>
      </c>
      <c r="G12" s="476"/>
      <c r="H12" s="476"/>
      <c r="I12" s="476"/>
      <c r="J12" s="476"/>
      <c r="K12" s="476"/>
      <c r="L12" s="476"/>
    </row>
    <row r="13" spans="1:12" ht="15.6" customHeight="1" x14ac:dyDescent="0.3">
      <c r="A13" s="110" t="s">
        <v>8</v>
      </c>
      <c r="B13" s="110"/>
      <c r="C13" s="110"/>
      <c r="D13" s="110"/>
      <c r="E13" s="477" t="str">
        <f>[1]ЗАПОЛНИТЬ!H10</f>
        <v>10</v>
      </c>
      <c r="F13" s="202" t="str">
        <f>[1]ЗАПОЛНИТЬ!I10</f>
        <v>Орган з питань освіти і науки</v>
      </c>
      <c r="G13" s="202"/>
      <c r="H13" s="202"/>
      <c r="I13" s="202"/>
      <c r="J13" s="202"/>
      <c r="K13" s="202"/>
      <c r="L13" s="202"/>
    </row>
    <row r="14" spans="1:12" ht="11.25" customHeight="1" x14ac:dyDescent="0.3">
      <c r="A14" s="121" t="s">
        <v>9</v>
      </c>
      <c r="B14" s="21"/>
      <c r="C14" s="21"/>
      <c r="D14" s="21"/>
      <c r="E14" s="21"/>
      <c r="F14" s="21"/>
      <c r="G14" s="21"/>
      <c r="H14" s="21"/>
      <c r="I14" s="21"/>
      <c r="J14" s="21"/>
      <c r="K14" s="492" t="s">
        <v>424</v>
      </c>
      <c r="L14" s="493"/>
    </row>
    <row r="15" spans="1:12" ht="11.25" customHeight="1" thickBot="1" x14ac:dyDescent="0.35">
      <c r="A15" s="21" t="s">
        <v>10</v>
      </c>
      <c r="B15" s="1"/>
      <c r="C15" s="1"/>
      <c r="D15" s="1"/>
      <c r="E15" s="1"/>
      <c r="F15" s="1"/>
      <c r="G15" s="1"/>
      <c r="H15" s="1"/>
      <c r="I15" s="1"/>
      <c r="J15" s="1"/>
      <c r="K15" s="1"/>
      <c r="L15" s="1"/>
    </row>
    <row r="16" spans="1:12" ht="15" customHeight="1" thickTop="1" thickBot="1" x14ac:dyDescent="0.35">
      <c r="A16" s="430" t="s">
        <v>360</v>
      </c>
      <c r="B16" s="430" t="s">
        <v>125</v>
      </c>
      <c r="C16" s="29" t="s">
        <v>409</v>
      </c>
      <c r="D16" s="29"/>
      <c r="E16" s="29"/>
      <c r="F16" s="29" t="s">
        <v>410</v>
      </c>
      <c r="G16" s="29"/>
      <c r="H16" s="29"/>
      <c r="I16" s="29"/>
      <c r="J16" s="29"/>
      <c r="K16" s="29"/>
      <c r="L16" s="29"/>
    </row>
    <row r="17" spans="1:12" ht="22.5" customHeight="1" thickTop="1" thickBot="1" x14ac:dyDescent="0.35">
      <c r="A17" s="430"/>
      <c r="B17" s="430"/>
      <c r="C17" s="29" t="s">
        <v>411</v>
      </c>
      <c r="D17" s="29" t="s">
        <v>412</v>
      </c>
      <c r="E17" s="29" t="s">
        <v>413</v>
      </c>
      <c r="F17" s="29" t="s">
        <v>414</v>
      </c>
      <c r="G17" s="123" t="s">
        <v>415</v>
      </c>
      <c r="H17" s="123"/>
      <c r="I17" s="123"/>
      <c r="J17" s="29" t="s">
        <v>416</v>
      </c>
      <c r="K17" s="29"/>
      <c r="L17" s="29"/>
    </row>
    <row r="18" spans="1:12" ht="15" customHeight="1" thickTop="1" thickBot="1" x14ac:dyDescent="0.35">
      <c r="A18" s="430"/>
      <c r="B18" s="430"/>
      <c r="C18" s="29"/>
      <c r="D18" s="29"/>
      <c r="E18" s="29"/>
      <c r="F18" s="29"/>
      <c r="G18" s="29" t="s">
        <v>135</v>
      </c>
      <c r="H18" s="29" t="s">
        <v>137</v>
      </c>
      <c r="I18" s="29"/>
      <c r="J18" s="29" t="s">
        <v>135</v>
      </c>
      <c r="K18" s="29" t="s">
        <v>137</v>
      </c>
      <c r="L18" s="29"/>
    </row>
    <row r="19" spans="1:12" ht="25.2" customHeight="1" thickTop="1" thickBot="1" x14ac:dyDescent="0.35">
      <c r="A19" s="430"/>
      <c r="B19" s="430"/>
      <c r="C19" s="29"/>
      <c r="D19" s="29"/>
      <c r="E19" s="29"/>
      <c r="F19" s="29"/>
      <c r="G19" s="29"/>
      <c r="H19" s="125" t="s">
        <v>417</v>
      </c>
      <c r="I19" s="125" t="s">
        <v>418</v>
      </c>
      <c r="J19" s="29"/>
      <c r="K19" s="208" t="s">
        <v>419</v>
      </c>
      <c r="L19" s="208" t="s">
        <v>420</v>
      </c>
    </row>
    <row r="20" spans="1:12" ht="15.6" thickTop="1" thickBot="1" x14ac:dyDescent="0.35">
      <c r="A20" s="64">
        <v>1</v>
      </c>
      <c r="B20" s="64">
        <v>2</v>
      </c>
      <c r="C20" s="64">
        <v>3</v>
      </c>
      <c r="D20" s="64">
        <v>4</v>
      </c>
      <c r="E20" s="64">
        <v>5</v>
      </c>
      <c r="F20" s="64">
        <v>6</v>
      </c>
      <c r="G20" s="64">
        <v>7</v>
      </c>
      <c r="H20" s="64">
        <v>8</v>
      </c>
      <c r="I20" s="64">
        <v>9</v>
      </c>
      <c r="J20" s="64">
        <v>10</v>
      </c>
      <c r="K20" s="64">
        <v>11</v>
      </c>
      <c r="L20" s="64">
        <v>12</v>
      </c>
    </row>
    <row r="21" spans="1:12" ht="12.75" customHeight="1" thickTop="1" thickBot="1" x14ac:dyDescent="0.35">
      <c r="A21" s="480" t="s">
        <v>274</v>
      </c>
      <c r="B21" s="480"/>
      <c r="C21" s="173">
        <v>0</v>
      </c>
      <c r="D21" s="173">
        <v>1936334.11</v>
      </c>
      <c r="E21" s="173">
        <v>1936334.11</v>
      </c>
      <c r="F21" s="481" t="s">
        <v>144</v>
      </c>
      <c r="G21" s="481" t="s">
        <v>144</v>
      </c>
      <c r="H21" s="481" t="s">
        <v>144</v>
      </c>
      <c r="I21" s="481" t="s">
        <v>144</v>
      </c>
      <c r="J21" s="481" t="s">
        <v>144</v>
      </c>
      <c r="K21" s="481" t="s">
        <v>144</v>
      </c>
      <c r="L21" s="481" t="s">
        <v>144</v>
      </c>
    </row>
    <row r="22" spans="1:12" ht="12.75" customHeight="1" thickTop="1" thickBot="1" x14ac:dyDescent="0.35">
      <c r="A22" s="68" t="s">
        <v>421</v>
      </c>
      <c r="B22" s="68"/>
      <c r="C22" s="481" t="s">
        <v>144</v>
      </c>
      <c r="D22" s="481" t="s">
        <v>144</v>
      </c>
      <c r="E22" s="481" t="s">
        <v>144</v>
      </c>
      <c r="F22" s="174">
        <f>SUM(F24:F39)</f>
        <v>1936334.11</v>
      </c>
      <c r="G22" s="174">
        <f t="shared" ref="G22:L22" si="0">SUM(G24:G39)</f>
        <v>0</v>
      </c>
      <c r="H22" s="174">
        <f t="shared" si="0"/>
        <v>0</v>
      </c>
      <c r="I22" s="174">
        <f t="shared" si="0"/>
        <v>0</v>
      </c>
      <c r="J22" s="174">
        <f t="shared" si="0"/>
        <v>1936334.11</v>
      </c>
      <c r="K22" s="174">
        <f t="shared" si="0"/>
        <v>1936334.11</v>
      </c>
      <c r="L22" s="174">
        <f t="shared" si="0"/>
        <v>0</v>
      </c>
    </row>
    <row r="23" spans="1:12" ht="12.75" customHeight="1" thickTop="1" thickBot="1" x14ac:dyDescent="0.35">
      <c r="A23" s="125" t="s">
        <v>158</v>
      </c>
      <c r="B23" s="68"/>
      <c r="C23" s="223"/>
      <c r="D23" s="223"/>
      <c r="E23" s="223"/>
      <c r="F23" s="177"/>
      <c r="G23" s="177"/>
      <c r="H23" s="177"/>
      <c r="I23" s="177"/>
      <c r="J23" s="177"/>
      <c r="K23" s="177"/>
      <c r="L23" s="177"/>
    </row>
    <row r="24" spans="1:12" ht="12.75" customHeight="1" thickTop="1" thickBot="1" x14ac:dyDescent="0.35">
      <c r="A24" s="134" t="s">
        <v>163</v>
      </c>
      <c r="B24" s="135">
        <v>2110</v>
      </c>
      <c r="C24" s="223" t="s">
        <v>144</v>
      </c>
      <c r="D24" s="223" t="s">
        <v>144</v>
      </c>
      <c r="E24" s="223" t="s">
        <v>144</v>
      </c>
      <c r="F24" s="177">
        <f>G24+J24</f>
        <v>0</v>
      </c>
      <c r="G24" s="177">
        <f>SUM(H24:I24)</f>
        <v>0</v>
      </c>
      <c r="H24" s="177">
        <v>0</v>
      </c>
      <c r="I24" s="177">
        <v>0</v>
      </c>
      <c r="J24" s="177">
        <f>SUM(K24:L24)</f>
        <v>0</v>
      </c>
      <c r="K24" s="177">
        <v>0</v>
      </c>
      <c r="L24" s="177">
        <v>0</v>
      </c>
    </row>
    <row r="25" spans="1:12" ht="12.75" customHeight="1" thickTop="1" thickBot="1" x14ac:dyDescent="0.35">
      <c r="A25" s="134" t="s">
        <v>166</v>
      </c>
      <c r="B25" s="135">
        <v>2120</v>
      </c>
      <c r="C25" s="223" t="s">
        <v>144</v>
      </c>
      <c r="D25" s="223" t="s">
        <v>144</v>
      </c>
      <c r="E25" s="223" t="s">
        <v>144</v>
      </c>
      <c r="F25" s="177">
        <f t="shared" ref="F25:F38" si="1">G25+J25</f>
        <v>0</v>
      </c>
      <c r="G25" s="177">
        <f t="shared" ref="G25:G39" si="2">SUM(H25:I25)</f>
        <v>0</v>
      </c>
      <c r="H25" s="177">
        <v>0</v>
      </c>
      <c r="I25" s="177">
        <v>0</v>
      </c>
      <c r="J25" s="177">
        <f t="shared" ref="J25:J39" si="3">SUM(K25:L25)</f>
        <v>0</v>
      </c>
      <c r="K25" s="177">
        <v>0</v>
      </c>
      <c r="L25" s="177">
        <v>0</v>
      </c>
    </row>
    <row r="26" spans="1:12" ht="12.75" customHeight="1" thickTop="1" thickBot="1" x14ac:dyDescent="0.35">
      <c r="A26" s="482" t="s">
        <v>168</v>
      </c>
      <c r="B26" s="135">
        <v>2210</v>
      </c>
      <c r="C26" s="223" t="s">
        <v>144</v>
      </c>
      <c r="D26" s="223" t="s">
        <v>144</v>
      </c>
      <c r="E26" s="223" t="s">
        <v>144</v>
      </c>
      <c r="F26" s="177">
        <f t="shared" si="1"/>
        <v>0</v>
      </c>
      <c r="G26" s="177">
        <f t="shared" si="2"/>
        <v>0</v>
      </c>
      <c r="H26" s="177">
        <v>0</v>
      </c>
      <c r="I26" s="177">
        <v>0</v>
      </c>
      <c r="J26" s="177">
        <f t="shared" si="3"/>
        <v>0</v>
      </c>
      <c r="K26" s="177">
        <v>0</v>
      </c>
      <c r="L26" s="177">
        <v>0</v>
      </c>
    </row>
    <row r="27" spans="1:12" ht="12.75" customHeight="1" thickTop="1" thickBot="1" x14ac:dyDescent="0.35">
      <c r="A27" s="482" t="s">
        <v>169</v>
      </c>
      <c r="B27" s="135">
        <v>2220</v>
      </c>
      <c r="C27" s="483" t="s">
        <v>144</v>
      </c>
      <c r="D27" s="483" t="s">
        <v>144</v>
      </c>
      <c r="E27" s="483" t="s">
        <v>144</v>
      </c>
      <c r="F27" s="177">
        <f t="shared" si="1"/>
        <v>0</v>
      </c>
      <c r="G27" s="177">
        <f t="shared" si="2"/>
        <v>0</v>
      </c>
      <c r="H27" s="177">
        <v>0</v>
      </c>
      <c r="I27" s="177">
        <v>0</v>
      </c>
      <c r="J27" s="177">
        <f t="shared" si="3"/>
        <v>0</v>
      </c>
      <c r="K27" s="177">
        <v>0</v>
      </c>
      <c r="L27" s="177">
        <v>0</v>
      </c>
    </row>
    <row r="28" spans="1:12" ht="15.6" thickTop="1" thickBot="1" x14ac:dyDescent="0.35">
      <c r="A28" s="482" t="s">
        <v>170</v>
      </c>
      <c r="B28" s="135">
        <v>2230</v>
      </c>
      <c r="C28" s="223" t="s">
        <v>144</v>
      </c>
      <c r="D28" s="223" t="s">
        <v>144</v>
      </c>
      <c r="E28" s="223" t="s">
        <v>144</v>
      </c>
      <c r="F28" s="177">
        <f t="shared" si="1"/>
        <v>1936334.11</v>
      </c>
      <c r="G28" s="177">
        <f t="shared" si="2"/>
        <v>0</v>
      </c>
      <c r="H28" s="177">
        <v>0</v>
      </c>
      <c r="I28" s="177">
        <v>0</v>
      </c>
      <c r="J28" s="177">
        <f t="shared" si="3"/>
        <v>1936334.11</v>
      </c>
      <c r="K28" s="177">
        <v>1936334.11</v>
      </c>
      <c r="L28" s="177">
        <v>0</v>
      </c>
    </row>
    <row r="29" spans="1:12" ht="15.6" thickTop="1" thickBot="1" x14ac:dyDescent="0.35">
      <c r="A29" s="482" t="s">
        <v>171</v>
      </c>
      <c r="B29" s="135">
        <v>2240</v>
      </c>
      <c r="C29" s="223" t="s">
        <v>144</v>
      </c>
      <c r="D29" s="223" t="s">
        <v>144</v>
      </c>
      <c r="E29" s="223" t="s">
        <v>144</v>
      </c>
      <c r="F29" s="177">
        <f t="shared" si="1"/>
        <v>0</v>
      </c>
      <c r="G29" s="177">
        <f t="shared" si="2"/>
        <v>0</v>
      </c>
      <c r="H29" s="177">
        <v>0</v>
      </c>
      <c r="I29" s="177">
        <v>0</v>
      </c>
      <c r="J29" s="177">
        <f t="shared" si="3"/>
        <v>0</v>
      </c>
      <c r="K29" s="177">
        <v>0</v>
      </c>
      <c r="L29" s="177">
        <v>0</v>
      </c>
    </row>
    <row r="30" spans="1:12" ht="12" customHeight="1" thickTop="1" thickBot="1" x14ac:dyDescent="0.35">
      <c r="A30" s="482" t="s">
        <v>172</v>
      </c>
      <c r="B30" s="135">
        <v>2250</v>
      </c>
      <c r="C30" s="223" t="s">
        <v>144</v>
      </c>
      <c r="D30" s="223" t="s">
        <v>144</v>
      </c>
      <c r="E30" s="223" t="s">
        <v>144</v>
      </c>
      <c r="F30" s="177">
        <f t="shared" si="1"/>
        <v>0</v>
      </c>
      <c r="G30" s="177">
        <f t="shared" si="2"/>
        <v>0</v>
      </c>
      <c r="H30" s="177">
        <v>0</v>
      </c>
      <c r="I30" s="177">
        <v>0</v>
      </c>
      <c r="J30" s="177">
        <f t="shared" si="3"/>
        <v>0</v>
      </c>
      <c r="K30" s="177">
        <v>0</v>
      </c>
      <c r="L30" s="177">
        <v>0</v>
      </c>
    </row>
    <row r="31" spans="1:12" ht="12" customHeight="1" thickTop="1" thickBot="1" x14ac:dyDescent="0.35">
      <c r="A31" s="137" t="s">
        <v>422</v>
      </c>
      <c r="B31" s="135">
        <v>2260</v>
      </c>
      <c r="C31" s="223" t="s">
        <v>144</v>
      </c>
      <c r="D31" s="223" t="s">
        <v>144</v>
      </c>
      <c r="E31" s="223" t="s">
        <v>144</v>
      </c>
      <c r="F31" s="177">
        <f t="shared" si="1"/>
        <v>0</v>
      </c>
      <c r="G31" s="177">
        <f t="shared" si="2"/>
        <v>0</v>
      </c>
      <c r="H31" s="177">
        <v>0</v>
      </c>
      <c r="I31" s="177">
        <v>0</v>
      </c>
      <c r="J31" s="177">
        <f t="shared" si="3"/>
        <v>0</v>
      </c>
      <c r="K31" s="177">
        <v>0</v>
      </c>
      <c r="L31" s="177">
        <v>0</v>
      </c>
    </row>
    <row r="32" spans="1:12" ht="12" customHeight="1" thickTop="1" thickBot="1" x14ac:dyDescent="0.35">
      <c r="A32" s="134" t="s">
        <v>174</v>
      </c>
      <c r="B32" s="135">
        <v>2270</v>
      </c>
      <c r="C32" s="223" t="s">
        <v>144</v>
      </c>
      <c r="D32" s="223" t="s">
        <v>144</v>
      </c>
      <c r="E32" s="223" t="s">
        <v>144</v>
      </c>
      <c r="F32" s="177">
        <f t="shared" si="1"/>
        <v>0</v>
      </c>
      <c r="G32" s="177">
        <f t="shared" si="2"/>
        <v>0</v>
      </c>
      <c r="H32" s="177">
        <v>0</v>
      </c>
      <c r="I32" s="177">
        <v>0</v>
      </c>
      <c r="J32" s="177">
        <f t="shared" si="3"/>
        <v>0</v>
      </c>
      <c r="K32" s="177">
        <v>0</v>
      </c>
      <c r="L32" s="177">
        <v>0</v>
      </c>
    </row>
    <row r="33" spans="1:12" ht="21.6" thickTop="1" thickBot="1" x14ac:dyDescent="0.35">
      <c r="A33" s="137" t="s">
        <v>181</v>
      </c>
      <c r="B33" s="135">
        <v>2280</v>
      </c>
      <c r="C33" s="223" t="s">
        <v>144</v>
      </c>
      <c r="D33" s="223" t="s">
        <v>144</v>
      </c>
      <c r="E33" s="223" t="s">
        <v>144</v>
      </c>
      <c r="F33" s="177">
        <f t="shared" si="1"/>
        <v>0</v>
      </c>
      <c r="G33" s="177">
        <f t="shared" si="2"/>
        <v>0</v>
      </c>
      <c r="H33" s="177">
        <v>0</v>
      </c>
      <c r="I33" s="177">
        <v>0</v>
      </c>
      <c r="J33" s="177">
        <f t="shared" si="3"/>
        <v>0</v>
      </c>
      <c r="K33" s="177">
        <v>0</v>
      </c>
      <c r="L33" s="177">
        <v>0</v>
      </c>
    </row>
    <row r="34" spans="1:12" ht="21.6" thickTop="1" thickBot="1" x14ac:dyDescent="0.35">
      <c r="A34" s="137" t="s">
        <v>188</v>
      </c>
      <c r="B34" s="135">
        <v>2610</v>
      </c>
      <c r="C34" s="223" t="s">
        <v>144</v>
      </c>
      <c r="D34" s="223" t="s">
        <v>144</v>
      </c>
      <c r="E34" s="223" t="s">
        <v>144</v>
      </c>
      <c r="F34" s="177">
        <f t="shared" si="1"/>
        <v>0</v>
      </c>
      <c r="G34" s="177">
        <f t="shared" si="2"/>
        <v>0</v>
      </c>
      <c r="H34" s="177">
        <v>0</v>
      </c>
      <c r="I34" s="177">
        <v>0</v>
      </c>
      <c r="J34" s="177">
        <f t="shared" si="3"/>
        <v>0</v>
      </c>
      <c r="K34" s="177">
        <v>0</v>
      </c>
      <c r="L34" s="177">
        <v>0</v>
      </c>
    </row>
    <row r="35" spans="1:12" ht="15.6" thickTop="1" thickBot="1" x14ac:dyDescent="0.35">
      <c r="A35" s="137" t="s">
        <v>189</v>
      </c>
      <c r="B35" s="135">
        <v>2620</v>
      </c>
      <c r="C35" s="223" t="s">
        <v>144</v>
      </c>
      <c r="D35" s="223" t="s">
        <v>144</v>
      </c>
      <c r="E35" s="223" t="s">
        <v>144</v>
      </c>
      <c r="F35" s="177">
        <f t="shared" si="1"/>
        <v>0</v>
      </c>
      <c r="G35" s="177">
        <f t="shared" si="2"/>
        <v>0</v>
      </c>
      <c r="H35" s="177">
        <v>0</v>
      </c>
      <c r="I35" s="177">
        <v>0</v>
      </c>
      <c r="J35" s="177">
        <f t="shared" si="3"/>
        <v>0</v>
      </c>
      <c r="K35" s="177">
        <v>0</v>
      </c>
      <c r="L35" s="177">
        <v>0</v>
      </c>
    </row>
    <row r="36" spans="1:12" ht="21.6" thickTop="1" thickBot="1" x14ac:dyDescent="0.35">
      <c r="A36" s="134" t="s">
        <v>423</v>
      </c>
      <c r="B36" s="135">
        <v>2630</v>
      </c>
      <c r="C36" s="223" t="s">
        <v>144</v>
      </c>
      <c r="D36" s="223" t="s">
        <v>144</v>
      </c>
      <c r="E36" s="223" t="s">
        <v>144</v>
      </c>
      <c r="F36" s="177">
        <f t="shared" si="1"/>
        <v>0</v>
      </c>
      <c r="G36" s="177">
        <f t="shared" si="2"/>
        <v>0</v>
      </c>
      <c r="H36" s="177">
        <v>0</v>
      </c>
      <c r="I36" s="177">
        <v>0</v>
      </c>
      <c r="J36" s="177">
        <f t="shared" si="3"/>
        <v>0</v>
      </c>
      <c r="K36" s="177">
        <v>0</v>
      </c>
      <c r="L36" s="177">
        <v>0</v>
      </c>
    </row>
    <row r="37" spans="1:12" ht="12.75" customHeight="1" thickTop="1" thickBot="1" x14ac:dyDescent="0.35">
      <c r="A37" s="484" t="s">
        <v>191</v>
      </c>
      <c r="B37" s="142">
        <v>2700</v>
      </c>
      <c r="C37" s="223" t="s">
        <v>144</v>
      </c>
      <c r="D37" s="223" t="s">
        <v>144</v>
      </c>
      <c r="E37" s="223" t="s">
        <v>144</v>
      </c>
      <c r="F37" s="177">
        <f t="shared" si="1"/>
        <v>0</v>
      </c>
      <c r="G37" s="177">
        <f t="shared" si="2"/>
        <v>0</v>
      </c>
      <c r="H37" s="177">
        <v>0</v>
      </c>
      <c r="I37" s="177">
        <v>0</v>
      </c>
      <c r="J37" s="177">
        <f t="shared" si="3"/>
        <v>0</v>
      </c>
      <c r="K37" s="177">
        <v>0</v>
      </c>
      <c r="L37" s="177">
        <v>0</v>
      </c>
    </row>
    <row r="38" spans="1:12" ht="12.75" customHeight="1" thickTop="1" thickBot="1" x14ac:dyDescent="0.35">
      <c r="A38" s="133" t="s">
        <v>195</v>
      </c>
      <c r="B38" s="64">
        <v>2800</v>
      </c>
      <c r="C38" s="223" t="s">
        <v>144</v>
      </c>
      <c r="D38" s="223" t="s">
        <v>144</v>
      </c>
      <c r="E38" s="223" t="s">
        <v>144</v>
      </c>
      <c r="F38" s="177">
        <f t="shared" si="1"/>
        <v>0</v>
      </c>
      <c r="G38" s="177">
        <f t="shared" si="2"/>
        <v>0</v>
      </c>
      <c r="H38" s="177">
        <v>0</v>
      </c>
      <c r="I38" s="177">
        <v>0</v>
      </c>
      <c r="J38" s="177">
        <f t="shared" si="3"/>
        <v>0</v>
      </c>
      <c r="K38" s="177">
        <v>0</v>
      </c>
      <c r="L38" s="177">
        <v>0</v>
      </c>
    </row>
    <row r="39" spans="1:12" ht="12.75" customHeight="1" thickTop="1" thickBot="1" x14ac:dyDescent="0.35">
      <c r="A39" s="219" t="s">
        <v>280</v>
      </c>
      <c r="B39" s="68">
        <v>3000</v>
      </c>
      <c r="C39" s="223" t="s">
        <v>144</v>
      </c>
      <c r="D39" s="223" t="s">
        <v>144</v>
      </c>
      <c r="E39" s="223" t="s">
        <v>144</v>
      </c>
      <c r="F39" s="177">
        <v>0</v>
      </c>
      <c r="G39" s="177">
        <f t="shared" si="2"/>
        <v>0</v>
      </c>
      <c r="H39" s="177">
        <v>0</v>
      </c>
      <c r="I39" s="177">
        <v>0</v>
      </c>
      <c r="J39" s="177">
        <f t="shared" si="3"/>
        <v>0</v>
      </c>
      <c r="K39" s="177">
        <v>0</v>
      </c>
      <c r="L39" s="177">
        <v>0</v>
      </c>
    </row>
    <row r="40" spans="1:12" ht="12.75" customHeight="1" thickTop="1" x14ac:dyDescent="0.3">
      <c r="A40" s="485"/>
      <c r="B40" s="486"/>
      <c r="C40" s="487"/>
      <c r="D40" s="487"/>
      <c r="E40" s="487"/>
      <c r="F40" s="488"/>
      <c r="G40" s="488"/>
      <c r="H40" s="488"/>
      <c r="I40" s="488"/>
      <c r="J40" s="488"/>
      <c r="K40" s="488"/>
      <c r="L40" s="488"/>
    </row>
    <row r="41" spans="1:12" ht="12.75" customHeight="1" x14ac:dyDescent="0.3">
      <c r="A41" s="204"/>
      <c r="B41" s="489"/>
      <c r="C41" s="489"/>
      <c r="D41" s="489"/>
      <c r="E41" s="489"/>
      <c r="F41" s="490"/>
      <c r="G41" s="491"/>
      <c r="H41" s="491"/>
      <c r="I41" s="491"/>
      <c r="J41" s="491"/>
      <c r="K41" s="491"/>
      <c r="L41" s="491"/>
    </row>
    <row r="42" spans="1:12" x14ac:dyDescent="0.3">
      <c r="A42" s="27"/>
      <c r="B42" s="378" t="str">
        <f>[1]ЗАПОЛНИТЬ!$F$30</f>
        <v xml:space="preserve">Керівник </v>
      </c>
      <c r="C42" s="9"/>
      <c r="D42" s="9"/>
      <c r="E42" s="230"/>
      <c r="F42" s="230"/>
      <c r="G42" s="1"/>
      <c r="H42" s="87" t="str">
        <f>[1]ЗАПОЛНИТЬ!$F$26</f>
        <v>Л.О.Темченко</v>
      </c>
      <c r="I42" s="87"/>
      <c r="J42" s="87"/>
      <c r="K42" s="87"/>
      <c r="L42" s="1"/>
    </row>
    <row r="43" spans="1:12" ht="11.4" customHeight="1" x14ac:dyDescent="0.3">
      <c r="A43" s="1"/>
      <c r="B43" s="378"/>
      <c r="C43" s="9"/>
      <c r="D43" s="9"/>
      <c r="E43" s="231" t="s">
        <v>115</v>
      </c>
      <c r="F43" s="231"/>
      <c r="G43" s="1"/>
      <c r="H43" s="189" t="s">
        <v>116</v>
      </c>
      <c r="I43" s="189"/>
      <c r="J43" s="1"/>
      <c r="K43" s="1"/>
      <c r="L43" s="1"/>
    </row>
    <row r="44" spans="1:12" x14ac:dyDescent="0.3">
      <c r="A44" s="1"/>
      <c r="B44" s="378" t="str">
        <f>[1]ЗАПОЛНИТЬ!$F$31</f>
        <v>Головний бухгалтер</v>
      </c>
      <c r="C44" s="9"/>
      <c r="D44" s="9"/>
      <c r="E44" s="230"/>
      <c r="F44" s="230"/>
      <c r="G44" s="1"/>
      <c r="H44" s="87" t="str">
        <f>[1]ЗАПОЛНИТЬ!$F$28</f>
        <v>А.М.Трусевич</v>
      </c>
      <c r="I44" s="87"/>
      <c r="J44" s="87"/>
      <c r="K44" s="87"/>
      <c r="L44" s="1"/>
    </row>
    <row r="45" spans="1:12" x14ac:dyDescent="0.3">
      <c r="A45" s="1" t="str">
        <f>[1]ЗАПОЛНИТЬ!$C$19</f>
        <v>"11" квітня 2016 року</v>
      </c>
      <c r="B45" s="1"/>
      <c r="C45" s="1"/>
      <c r="D45" s="1"/>
      <c r="E45" s="231" t="s">
        <v>115</v>
      </c>
      <c r="F45" s="231"/>
      <c r="G45" s="1"/>
      <c r="H45" s="189" t="s">
        <v>116</v>
      </c>
      <c r="I45" s="189"/>
      <c r="J45" s="1"/>
      <c r="K45" s="1"/>
      <c r="L45" s="1"/>
    </row>
  </sheetData>
  <mergeCells count="36">
    <mergeCell ref="E43:F43"/>
    <mergeCell ref="H43:I43"/>
    <mergeCell ref="E44:F44"/>
    <mergeCell ref="H44:K44"/>
    <mergeCell ref="E45:F45"/>
    <mergeCell ref="H45:I45"/>
    <mergeCell ref="J17:L17"/>
    <mergeCell ref="G18:G19"/>
    <mergeCell ref="H18:I18"/>
    <mergeCell ref="J18:J19"/>
    <mergeCell ref="K18:L18"/>
    <mergeCell ref="E42:F42"/>
    <mergeCell ref="H42:K42"/>
    <mergeCell ref="K14:L14"/>
    <mergeCell ref="A16:A19"/>
    <mergeCell ref="B16:B19"/>
    <mergeCell ref="C16:E16"/>
    <mergeCell ref="F16:L16"/>
    <mergeCell ref="C17:C19"/>
    <mergeCell ref="D17:D19"/>
    <mergeCell ref="E17:E19"/>
    <mergeCell ref="F17:F19"/>
    <mergeCell ref="G17:I17"/>
    <mergeCell ref="B11:I11"/>
    <mergeCell ref="K11:L11"/>
    <mergeCell ref="A12:D12"/>
    <mergeCell ref="F12:L12"/>
    <mergeCell ref="A13:D13"/>
    <mergeCell ref="F13:L13"/>
    <mergeCell ref="I1:L3"/>
    <mergeCell ref="A4:L7"/>
    <mergeCell ref="A8:L8"/>
    <mergeCell ref="B9:I9"/>
    <mergeCell ref="K9:L9"/>
    <mergeCell ref="B10:I10"/>
    <mergeCell ref="K10:L10"/>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workbookViewId="0">
      <selection sqref="A1:XFD1048576"/>
    </sheetView>
  </sheetViews>
  <sheetFormatPr defaultRowHeight="14.4" x14ac:dyDescent="0.3"/>
  <cols>
    <col min="1" max="1" width="48.44140625" customWidth="1"/>
    <col min="2" max="2" width="5.33203125" customWidth="1"/>
    <col min="3" max="3" width="10" customWidth="1"/>
    <col min="4" max="4" width="11.33203125" customWidth="1"/>
    <col min="5" max="5" width="10.33203125" customWidth="1"/>
    <col min="6" max="6" width="8" customWidth="1"/>
    <col min="7" max="7" width="8.88671875" customWidth="1"/>
    <col min="9" max="9" width="10.44140625" customWidth="1"/>
    <col min="10" max="10" width="8.6640625" customWidth="1"/>
    <col min="11" max="12" width="11.44140625" customWidth="1"/>
    <col min="257" max="257" width="48.44140625" customWidth="1"/>
    <col min="258" max="258" width="5.33203125" customWidth="1"/>
    <col min="259" max="259" width="10" customWidth="1"/>
    <col min="260" max="260" width="11.33203125" customWidth="1"/>
    <col min="261" max="261" width="10.33203125" customWidth="1"/>
    <col min="262" max="262" width="8" customWidth="1"/>
    <col min="263" max="263" width="8.88671875" customWidth="1"/>
    <col min="265" max="265" width="10.44140625" customWidth="1"/>
    <col min="266" max="266" width="8.6640625" customWidth="1"/>
    <col min="267" max="268" width="11.44140625" customWidth="1"/>
    <col min="513" max="513" width="48.44140625" customWidth="1"/>
    <col min="514" max="514" width="5.33203125" customWidth="1"/>
    <col min="515" max="515" width="10" customWidth="1"/>
    <col min="516" max="516" width="11.33203125" customWidth="1"/>
    <col min="517" max="517" width="10.33203125" customWidth="1"/>
    <col min="518" max="518" width="8" customWidth="1"/>
    <col min="519" max="519" width="8.88671875" customWidth="1"/>
    <col min="521" max="521" width="10.44140625" customWidth="1"/>
    <col min="522" max="522" width="8.6640625" customWidth="1"/>
    <col min="523" max="524" width="11.44140625" customWidth="1"/>
    <col min="769" max="769" width="48.44140625" customWidth="1"/>
    <col min="770" max="770" width="5.33203125" customWidth="1"/>
    <col min="771" max="771" width="10" customWidth="1"/>
    <col min="772" max="772" width="11.33203125" customWidth="1"/>
    <col min="773" max="773" width="10.33203125" customWidth="1"/>
    <col min="774" max="774" width="8" customWidth="1"/>
    <col min="775" max="775" width="8.88671875" customWidth="1"/>
    <col min="777" max="777" width="10.44140625" customWidth="1"/>
    <col min="778" max="778" width="8.6640625" customWidth="1"/>
    <col min="779" max="780" width="11.44140625" customWidth="1"/>
    <col min="1025" max="1025" width="48.44140625" customWidth="1"/>
    <col min="1026" max="1026" width="5.33203125" customWidth="1"/>
    <col min="1027" max="1027" width="10" customWidth="1"/>
    <col min="1028" max="1028" width="11.33203125" customWidth="1"/>
    <col min="1029" max="1029" width="10.33203125" customWidth="1"/>
    <col min="1030" max="1030" width="8" customWidth="1"/>
    <col min="1031" max="1031" width="8.88671875" customWidth="1"/>
    <col min="1033" max="1033" width="10.44140625" customWidth="1"/>
    <col min="1034" max="1034" width="8.6640625" customWidth="1"/>
    <col min="1035" max="1036" width="11.44140625" customWidth="1"/>
    <col min="1281" max="1281" width="48.44140625" customWidth="1"/>
    <col min="1282" max="1282" width="5.33203125" customWidth="1"/>
    <col min="1283" max="1283" width="10" customWidth="1"/>
    <col min="1284" max="1284" width="11.33203125" customWidth="1"/>
    <col min="1285" max="1285" width="10.33203125" customWidth="1"/>
    <col min="1286" max="1286" width="8" customWidth="1"/>
    <col min="1287" max="1287" width="8.88671875" customWidth="1"/>
    <col min="1289" max="1289" width="10.44140625" customWidth="1"/>
    <col min="1290" max="1290" width="8.6640625" customWidth="1"/>
    <col min="1291" max="1292" width="11.44140625" customWidth="1"/>
    <col min="1537" max="1537" width="48.44140625" customWidth="1"/>
    <col min="1538" max="1538" width="5.33203125" customWidth="1"/>
    <col min="1539" max="1539" width="10" customWidth="1"/>
    <col min="1540" max="1540" width="11.33203125" customWidth="1"/>
    <col min="1541" max="1541" width="10.33203125" customWidth="1"/>
    <col min="1542" max="1542" width="8" customWidth="1"/>
    <col min="1543" max="1543" width="8.88671875" customWidth="1"/>
    <col min="1545" max="1545" width="10.44140625" customWidth="1"/>
    <col min="1546" max="1546" width="8.6640625" customWidth="1"/>
    <col min="1547" max="1548" width="11.44140625" customWidth="1"/>
    <col min="1793" max="1793" width="48.44140625" customWidth="1"/>
    <col min="1794" max="1794" width="5.33203125" customWidth="1"/>
    <col min="1795" max="1795" width="10" customWidth="1"/>
    <col min="1796" max="1796" width="11.33203125" customWidth="1"/>
    <col min="1797" max="1797" width="10.33203125" customWidth="1"/>
    <col min="1798" max="1798" width="8" customWidth="1"/>
    <col min="1799" max="1799" width="8.88671875" customWidth="1"/>
    <col min="1801" max="1801" width="10.44140625" customWidth="1"/>
    <col min="1802" max="1802" width="8.6640625" customWidth="1"/>
    <col min="1803" max="1804" width="11.44140625" customWidth="1"/>
    <col min="2049" max="2049" width="48.44140625" customWidth="1"/>
    <col min="2050" max="2050" width="5.33203125" customWidth="1"/>
    <col min="2051" max="2051" width="10" customWidth="1"/>
    <col min="2052" max="2052" width="11.33203125" customWidth="1"/>
    <col min="2053" max="2053" width="10.33203125" customWidth="1"/>
    <col min="2054" max="2054" width="8" customWidth="1"/>
    <col min="2055" max="2055" width="8.88671875" customWidth="1"/>
    <col min="2057" max="2057" width="10.44140625" customWidth="1"/>
    <col min="2058" max="2058" width="8.6640625" customWidth="1"/>
    <col min="2059" max="2060" width="11.44140625" customWidth="1"/>
    <col min="2305" max="2305" width="48.44140625" customWidth="1"/>
    <col min="2306" max="2306" width="5.33203125" customWidth="1"/>
    <col min="2307" max="2307" width="10" customWidth="1"/>
    <col min="2308" max="2308" width="11.33203125" customWidth="1"/>
    <col min="2309" max="2309" width="10.33203125" customWidth="1"/>
    <col min="2310" max="2310" width="8" customWidth="1"/>
    <col min="2311" max="2311" width="8.88671875" customWidth="1"/>
    <col min="2313" max="2313" width="10.44140625" customWidth="1"/>
    <col min="2314" max="2314" width="8.6640625" customWidth="1"/>
    <col min="2315" max="2316" width="11.44140625" customWidth="1"/>
    <col min="2561" max="2561" width="48.44140625" customWidth="1"/>
    <col min="2562" max="2562" width="5.33203125" customWidth="1"/>
    <col min="2563" max="2563" width="10" customWidth="1"/>
    <col min="2564" max="2564" width="11.33203125" customWidth="1"/>
    <col min="2565" max="2565" width="10.33203125" customWidth="1"/>
    <col min="2566" max="2566" width="8" customWidth="1"/>
    <col min="2567" max="2567" width="8.88671875" customWidth="1"/>
    <col min="2569" max="2569" width="10.44140625" customWidth="1"/>
    <col min="2570" max="2570" width="8.6640625" customWidth="1"/>
    <col min="2571" max="2572" width="11.44140625" customWidth="1"/>
    <col min="2817" max="2817" width="48.44140625" customWidth="1"/>
    <col min="2818" max="2818" width="5.33203125" customWidth="1"/>
    <col min="2819" max="2819" width="10" customWidth="1"/>
    <col min="2820" max="2820" width="11.33203125" customWidth="1"/>
    <col min="2821" max="2821" width="10.33203125" customWidth="1"/>
    <col min="2822" max="2822" width="8" customWidth="1"/>
    <col min="2823" max="2823" width="8.88671875" customWidth="1"/>
    <col min="2825" max="2825" width="10.44140625" customWidth="1"/>
    <col min="2826" max="2826" width="8.6640625" customWidth="1"/>
    <col min="2827" max="2828" width="11.44140625" customWidth="1"/>
    <col min="3073" max="3073" width="48.44140625" customWidth="1"/>
    <col min="3074" max="3074" width="5.33203125" customWidth="1"/>
    <col min="3075" max="3075" width="10" customWidth="1"/>
    <col min="3076" max="3076" width="11.33203125" customWidth="1"/>
    <col min="3077" max="3077" width="10.33203125" customWidth="1"/>
    <col min="3078" max="3078" width="8" customWidth="1"/>
    <col min="3079" max="3079" width="8.88671875" customWidth="1"/>
    <col min="3081" max="3081" width="10.44140625" customWidth="1"/>
    <col min="3082" max="3082" width="8.6640625" customWidth="1"/>
    <col min="3083" max="3084" width="11.44140625" customWidth="1"/>
    <col min="3329" max="3329" width="48.44140625" customWidth="1"/>
    <col min="3330" max="3330" width="5.33203125" customWidth="1"/>
    <col min="3331" max="3331" width="10" customWidth="1"/>
    <col min="3332" max="3332" width="11.33203125" customWidth="1"/>
    <col min="3333" max="3333" width="10.33203125" customWidth="1"/>
    <col min="3334" max="3334" width="8" customWidth="1"/>
    <col min="3335" max="3335" width="8.88671875" customWidth="1"/>
    <col min="3337" max="3337" width="10.44140625" customWidth="1"/>
    <col min="3338" max="3338" width="8.6640625" customWidth="1"/>
    <col min="3339" max="3340" width="11.44140625" customWidth="1"/>
    <col min="3585" max="3585" width="48.44140625" customWidth="1"/>
    <col min="3586" max="3586" width="5.33203125" customWidth="1"/>
    <col min="3587" max="3587" width="10" customWidth="1"/>
    <col min="3588" max="3588" width="11.33203125" customWidth="1"/>
    <col min="3589" max="3589" width="10.33203125" customWidth="1"/>
    <col min="3590" max="3590" width="8" customWidth="1"/>
    <col min="3591" max="3591" width="8.88671875" customWidth="1"/>
    <col min="3593" max="3593" width="10.44140625" customWidth="1"/>
    <col min="3594" max="3594" width="8.6640625" customWidth="1"/>
    <col min="3595" max="3596" width="11.44140625" customWidth="1"/>
    <col min="3841" max="3841" width="48.44140625" customWidth="1"/>
    <col min="3842" max="3842" width="5.33203125" customWidth="1"/>
    <col min="3843" max="3843" width="10" customWidth="1"/>
    <col min="3844" max="3844" width="11.33203125" customWidth="1"/>
    <col min="3845" max="3845" width="10.33203125" customWidth="1"/>
    <col min="3846" max="3846" width="8" customWidth="1"/>
    <col min="3847" max="3847" width="8.88671875" customWidth="1"/>
    <col min="3849" max="3849" width="10.44140625" customWidth="1"/>
    <col min="3850" max="3850" width="8.6640625" customWidth="1"/>
    <col min="3851" max="3852" width="11.44140625" customWidth="1"/>
    <col min="4097" max="4097" width="48.44140625" customWidth="1"/>
    <col min="4098" max="4098" width="5.33203125" customWidth="1"/>
    <col min="4099" max="4099" width="10" customWidth="1"/>
    <col min="4100" max="4100" width="11.33203125" customWidth="1"/>
    <col min="4101" max="4101" width="10.33203125" customWidth="1"/>
    <col min="4102" max="4102" width="8" customWidth="1"/>
    <col min="4103" max="4103" width="8.88671875" customWidth="1"/>
    <col min="4105" max="4105" width="10.44140625" customWidth="1"/>
    <col min="4106" max="4106" width="8.6640625" customWidth="1"/>
    <col min="4107" max="4108" width="11.44140625" customWidth="1"/>
    <col min="4353" max="4353" width="48.44140625" customWidth="1"/>
    <col min="4354" max="4354" width="5.33203125" customWidth="1"/>
    <col min="4355" max="4355" width="10" customWidth="1"/>
    <col min="4356" max="4356" width="11.33203125" customWidth="1"/>
    <col min="4357" max="4357" width="10.33203125" customWidth="1"/>
    <col min="4358" max="4358" width="8" customWidth="1"/>
    <col min="4359" max="4359" width="8.88671875" customWidth="1"/>
    <col min="4361" max="4361" width="10.44140625" customWidth="1"/>
    <col min="4362" max="4362" width="8.6640625" customWidth="1"/>
    <col min="4363" max="4364" width="11.44140625" customWidth="1"/>
    <col min="4609" max="4609" width="48.44140625" customWidth="1"/>
    <col min="4610" max="4610" width="5.33203125" customWidth="1"/>
    <col min="4611" max="4611" width="10" customWidth="1"/>
    <col min="4612" max="4612" width="11.33203125" customWidth="1"/>
    <col min="4613" max="4613" width="10.33203125" customWidth="1"/>
    <col min="4614" max="4614" width="8" customWidth="1"/>
    <col min="4615" max="4615" width="8.88671875" customWidth="1"/>
    <col min="4617" max="4617" width="10.44140625" customWidth="1"/>
    <col min="4618" max="4618" width="8.6640625" customWidth="1"/>
    <col min="4619" max="4620" width="11.44140625" customWidth="1"/>
    <col min="4865" max="4865" width="48.44140625" customWidth="1"/>
    <col min="4866" max="4866" width="5.33203125" customWidth="1"/>
    <col min="4867" max="4867" width="10" customWidth="1"/>
    <col min="4868" max="4868" width="11.33203125" customWidth="1"/>
    <col min="4869" max="4869" width="10.33203125" customWidth="1"/>
    <col min="4870" max="4870" width="8" customWidth="1"/>
    <col min="4871" max="4871" width="8.88671875" customWidth="1"/>
    <col min="4873" max="4873" width="10.44140625" customWidth="1"/>
    <col min="4874" max="4874" width="8.6640625" customWidth="1"/>
    <col min="4875" max="4876" width="11.44140625" customWidth="1"/>
    <col min="5121" max="5121" width="48.44140625" customWidth="1"/>
    <col min="5122" max="5122" width="5.33203125" customWidth="1"/>
    <col min="5123" max="5123" width="10" customWidth="1"/>
    <col min="5124" max="5124" width="11.33203125" customWidth="1"/>
    <col min="5125" max="5125" width="10.33203125" customWidth="1"/>
    <col min="5126" max="5126" width="8" customWidth="1"/>
    <col min="5127" max="5127" width="8.88671875" customWidth="1"/>
    <col min="5129" max="5129" width="10.44140625" customWidth="1"/>
    <col min="5130" max="5130" width="8.6640625" customWidth="1"/>
    <col min="5131" max="5132" width="11.44140625" customWidth="1"/>
    <col min="5377" max="5377" width="48.44140625" customWidth="1"/>
    <col min="5378" max="5378" width="5.33203125" customWidth="1"/>
    <col min="5379" max="5379" width="10" customWidth="1"/>
    <col min="5380" max="5380" width="11.33203125" customWidth="1"/>
    <col min="5381" max="5381" width="10.33203125" customWidth="1"/>
    <col min="5382" max="5382" width="8" customWidth="1"/>
    <col min="5383" max="5383" width="8.88671875" customWidth="1"/>
    <col min="5385" max="5385" width="10.44140625" customWidth="1"/>
    <col min="5386" max="5386" width="8.6640625" customWidth="1"/>
    <col min="5387" max="5388" width="11.44140625" customWidth="1"/>
    <col min="5633" max="5633" width="48.44140625" customWidth="1"/>
    <col min="5634" max="5634" width="5.33203125" customWidth="1"/>
    <col min="5635" max="5635" width="10" customWidth="1"/>
    <col min="5636" max="5636" width="11.33203125" customWidth="1"/>
    <col min="5637" max="5637" width="10.33203125" customWidth="1"/>
    <col min="5638" max="5638" width="8" customWidth="1"/>
    <col min="5639" max="5639" width="8.88671875" customWidth="1"/>
    <col min="5641" max="5641" width="10.44140625" customWidth="1"/>
    <col min="5642" max="5642" width="8.6640625" customWidth="1"/>
    <col min="5643" max="5644" width="11.44140625" customWidth="1"/>
    <col min="5889" max="5889" width="48.44140625" customWidth="1"/>
    <col min="5890" max="5890" width="5.33203125" customWidth="1"/>
    <col min="5891" max="5891" width="10" customWidth="1"/>
    <col min="5892" max="5892" width="11.33203125" customWidth="1"/>
    <col min="5893" max="5893" width="10.33203125" customWidth="1"/>
    <col min="5894" max="5894" width="8" customWidth="1"/>
    <col min="5895" max="5895" width="8.88671875" customWidth="1"/>
    <col min="5897" max="5897" width="10.44140625" customWidth="1"/>
    <col min="5898" max="5898" width="8.6640625" customWidth="1"/>
    <col min="5899" max="5900" width="11.44140625" customWidth="1"/>
    <col min="6145" max="6145" width="48.44140625" customWidth="1"/>
    <col min="6146" max="6146" width="5.33203125" customWidth="1"/>
    <col min="6147" max="6147" width="10" customWidth="1"/>
    <col min="6148" max="6148" width="11.33203125" customWidth="1"/>
    <col min="6149" max="6149" width="10.33203125" customWidth="1"/>
    <col min="6150" max="6150" width="8" customWidth="1"/>
    <col min="6151" max="6151" width="8.88671875" customWidth="1"/>
    <col min="6153" max="6153" width="10.44140625" customWidth="1"/>
    <col min="6154" max="6154" width="8.6640625" customWidth="1"/>
    <col min="6155" max="6156" width="11.44140625" customWidth="1"/>
    <col min="6401" max="6401" width="48.44140625" customWidth="1"/>
    <col min="6402" max="6402" width="5.33203125" customWidth="1"/>
    <col min="6403" max="6403" width="10" customWidth="1"/>
    <col min="6404" max="6404" width="11.33203125" customWidth="1"/>
    <col min="6405" max="6405" width="10.33203125" customWidth="1"/>
    <col min="6406" max="6406" width="8" customWidth="1"/>
    <col min="6407" max="6407" width="8.88671875" customWidth="1"/>
    <col min="6409" max="6409" width="10.44140625" customWidth="1"/>
    <col min="6410" max="6410" width="8.6640625" customWidth="1"/>
    <col min="6411" max="6412" width="11.44140625" customWidth="1"/>
    <col min="6657" max="6657" width="48.44140625" customWidth="1"/>
    <col min="6658" max="6658" width="5.33203125" customWidth="1"/>
    <col min="6659" max="6659" width="10" customWidth="1"/>
    <col min="6660" max="6660" width="11.33203125" customWidth="1"/>
    <col min="6661" max="6661" width="10.33203125" customWidth="1"/>
    <col min="6662" max="6662" width="8" customWidth="1"/>
    <col min="6663" max="6663" width="8.88671875" customWidth="1"/>
    <col min="6665" max="6665" width="10.44140625" customWidth="1"/>
    <col min="6666" max="6666" width="8.6640625" customWidth="1"/>
    <col min="6667" max="6668" width="11.44140625" customWidth="1"/>
    <col min="6913" max="6913" width="48.44140625" customWidth="1"/>
    <col min="6914" max="6914" width="5.33203125" customWidth="1"/>
    <col min="6915" max="6915" width="10" customWidth="1"/>
    <col min="6916" max="6916" width="11.33203125" customWidth="1"/>
    <col min="6917" max="6917" width="10.33203125" customWidth="1"/>
    <col min="6918" max="6918" width="8" customWidth="1"/>
    <col min="6919" max="6919" width="8.88671875" customWidth="1"/>
    <col min="6921" max="6921" width="10.44140625" customWidth="1"/>
    <col min="6922" max="6922" width="8.6640625" customWidth="1"/>
    <col min="6923" max="6924" width="11.44140625" customWidth="1"/>
    <col min="7169" max="7169" width="48.44140625" customWidth="1"/>
    <col min="7170" max="7170" width="5.33203125" customWidth="1"/>
    <col min="7171" max="7171" width="10" customWidth="1"/>
    <col min="7172" max="7172" width="11.33203125" customWidth="1"/>
    <col min="7173" max="7173" width="10.33203125" customWidth="1"/>
    <col min="7174" max="7174" width="8" customWidth="1"/>
    <col min="7175" max="7175" width="8.88671875" customWidth="1"/>
    <col min="7177" max="7177" width="10.44140625" customWidth="1"/>
    <col min="7178" max="7178" width="8.6640625" customWidth="1"/>
    <col min="7179" max="7180" width="11.44140625" customWidth="1"/>
    <col min="7425" max="7425" width="48.44140625" customWidth="1"/>
    <col min="7426" max="7426" width="5.33203125" customWidth="1"/>
    <col min="7427" max="7427" width="10" customWidth="1"/>
    <col min="7428" max="7428" width="11.33203125" customWidth="1"/>
    <col min="7429" max="7429" width="10.33203125" customWidth="1"/>
    <col min="7430" max="7430" width="8" customWidth="1"/>
    <col min="7431" max="7431" width="8.88671875" customWidth="1"/>
    <col min="7433" max="7433" width="10.44140625" customWidth="1"/>
    <col min="7434" max="7434" width="8.6640625" customWidth="1"/>
    <col min="7435" max="7436" width="11.44140625" customWidth="1"/>
    <col min="7681" max="7681" width="48.44140625" customWidth="1"/>
    <col min="7682" max="7682" width="5.33203125" customWidth="1"/>
    <col min="7683" max="7683" width="10" customWidth="1"/>
    <col min="7684" max="7684" width="11.33203125" customWidth="1"/>
    <col min="7685" max="7685" width="10.33203125" customWidth="1"/>
    <col min="7686" max="7686" width="8" customWidth="1"/>
    <col min="7687" max="7687" width="8.88671875" customWidth="1"/>
    <col min="7689" max="7689" width="10.44140625" customWidth="1"/>
    <col min="7690" max="7690" width="8.6640625" customWidth="1"/>
    <col min="7691" max="7692" width="11.44140625" customWidth="1"/>
    <col min="7937" max="7937" width="48.44140625" customWidth="1"/>
    <col min="7938" max="7938" width="5.33203125" customWidth="1"/>
    <col min="7939" max="7939" width="10" customWidth="1"/>
    <col min="7940" max="7940" width="11.33203125" customWidth="1"/>
    <col min="7941" max="7941" width="10.33203125" customWidth="1"/>
    <col min="7942" max="7942" width="8" customWidth="1"/>
    <col min="7943" max="7943" width="8.88671875" customWidth="1"/>
    <col min="7945" max="7945" width="10.44140625" customWidth="1"/>
    <col min="7946" max="7946" width="8.6640625" customWidth="1"/>
    <col min="7947" max="7948" width="11.44140625" customWidth="1"/>
    <col min="8193" max="8193" width="48.44140625" customWidth="1"/>
    <col min="8194" max="8194" width="5.33203125" customWidth="1"/>
    <col min="8195" max="8195" width="10" customWidth="1"/>
    <col min="8196" max="8196" width="11.33203125" customWidth="1"/>
    <col min="8197" max="8197" width="10.33203125" customWidth="1"/>
    <col min="8198" max="8198" width="8" customWidth="1"/>
    <col min="8199" max="8199" width="8.88671875" customWidth="1"/>
    <col min="8201" max="8201" width="10.44140625" customWidth="1"/>
    <col min="8202" max="8202" width="8.6640625" customWidth="1"/>
    <col min="8203" max="8204" width="11.44140625" customWidth="1"/>
    <col min="8449" max="8449" width="48.44140625" customWidth="1"/>
    <col min="8450" max="8450" width="5.33203125" customWidth="1"/>
    <col min="8451" max="8451" width="10" customWidth="1"/>
    <col min="8452" max="8452" width="11.33203125" customWidth="1"/>
    <col min="8453" max="8453" width="10.33203125" customWidth="1"/>
    <col min="8454" max="8454" width="8" customWidth="1"/>
    <col min="8455" max="8455" width="8.88671875" customWidth="1"/>
    <col min="8457" max="8457" width="10.44140625" customWidth="1"/>
    <col min="8458" max="8458" width="8.6640625" customWidth="1"/>
    <col min="8459" max="8460" width="11.44140625" customWidth="1"/>
    <col min="8705" max="8705" width="48.44140625" customWidth="1"/>
    <col min="8706" max="8706" width="5.33203125" customWidth="1"/>
    <col min="8707" max="8707" width="10" customWidth="1"/>
    <col min="8708" max="8708" width="11.33203125" customWidth="1"/>
    <col min="8709" max="8709" width="10.33203125" customWidth="1"/>
    <col min="8710" max="8710" width="8" customWidth="1"/>
    <col min="8711" max="8711" width="8.88671875" customWidth="1"/>
    <col min="8713" max="8713" width="10.44140625" customWidth="1"/>
    <col min="8714" max="8714" width="8.6640625" customWidth="1"/>
    <col min="8715" max="8716" width="11.44140625" customWidth="1"/>
    <col min="8961" max="8961" width="48.44140625" customWidth="1"/>
    <col min="8962" max="8962" width="5.33203125" customWidth="1"/>
    <col min="8963" max="8963" width="10" customWidth="1"/>
    <col min="8964" max="8964" width="11.33203125" customWidth="1"/>
    <col min="8965" max="8965" width="10.33203125" customWidth="1"/>
    <col min="8966" max="8966" width="8" customWidth="1"/>
    <col min="8967" max="8967" width="8.88671875" customWidth="1"/>
    <col min="8969" max="8969" width="10.44140625" customWidth="1"/>
    <col min="8970" max="8970" width="8.6640625" customWidth="1"/>
    <col min="8971" max="8972" width="11.44140625" customWidth="1"/>
    <col min="9217" max="9217" width="48.44140625" customWidth="1"/>
    <col min="9218" max="9218" width="5.33203125" customWidth="1"/>
    <col min="9219" max="9219" width="10" customWidth="1"/>
    <col min="9220" max="9220" width="11.33203125" customWidth="1"/>
    <col min="9221" max="9221" width="10.33203125" customWidth="1"/>
    <col min="9222" max="9222" width="8" customWidth="1"/>
    <col min="9223" max="9223" width="8.88671875" customWidth="1"/>
    <col min="9225" max="9225" width="10.44140625" customWidth="1"/>
    <col min="9226" max="9226" width="8.6640625" customWidth="1"/>
    <col min="9227" max="9228" width="11.44140625" customWidth="1"/>
    <col min="9473" max="9473" width="48.44140625" customWidth="1"/>
    <col min="9474" max="9474" width="5.33203125" customWidth="1"/>
    <col min="9475" max="9475" width="10" customWidth="1"/>
    <col min="9476" max="9476" width="11.33203125" customWidth="1"/>
    <col min="9477" max="9477" width="10.33203125" customWidth="1"/>
    <col min="9478" max="9478" width="8" customWidth="1"/>
    <col min="9479" max="9479" width="8.88671875" customWidth="1"/>
    <col min="9481" max="9481" width="10.44140625" customWidth="1"/>
    <col min="9482" max="9482" width="8.6640625" customWidth="1"/>
    <col min="9483" max="9484" width="11.44140625" customWidth="1"/>
    <col min="9729" max="9729" width="48.44140625" customWidth="1"/>
    <col min="9730" max="9730" width="5.33203125" customWidth="1"/>
    <col min="9731" max="9731" width="10" customWidth="1"/>
    <col min="9732" max="9732" width="11.33203125" customWidth="1"/>
    <col min="9733" max="9733" width="10.33203125" customWidth="1"/>
    <col min="9734" max="9734" width="8" customWidth="1"/>
    <col min="9735" max="9735" width="8.88671875" customWidth="1"/>
    <col min="9737" max="9737" width="10.44140625" customWidth="1"/>
    <col min="9738" max="9738" width="8.6640625" customWidth="1"/>
    <col min="9739" max="9740" width="11.44140625" customWidth="1"/>
    <col min="9985" max="9985" width="48.44140625" customWidth="1"/>
    <col min="9986" max="9986" width="5.33203125" customWidth="1"/>
    <col min="9987" max="9987" width="10" customWidth="1"/>
    <col min="9988" max="9988" width="11.33203125" customWidth="1"/>
    <col min="9989" max="9989" width="10.33203125" customWidth="1"/>
    <col min="9990" max="9990" width="8" customWidth="1"/>
    <col min="9991" max="9991" width="8.88671875" customWidth="1"/>
    <col min="9993" max="9993" width="10.44140625" customWidth="1"/>
    <col min="9994" max="9994" width="8.6640625" customWidth="1"/>
    <col min="9995" max="9996" width="11.44140625" customWidth="1"/>
    <col min="10241" max="10241" width="48.44140625" customWidth="1"/>
    <col min="10242" max="10242" width="5.33203125" customWidth="1"/>
    <col min="10243" max="10243" width="10" customWidth="1"/>
    <col min="10244" max="10244" width="11.33203125" customWidth="1"/>
    <col min="10245" max="10245" width="10.33203125" customWidth="1"/>
    <col min="10246" max="10246" width="8" customWidth="1"/>
    <col min="10247" max="10247" width="8.88671875" customWidth="1"/>
    <col min="10249" max="10249" width="10.44140625" customWidth="1"/>
    <col min="10250" max="10250" width="8.6640625" customWidth="1"/>
    <col min="10251" max="10252" width="11.44140625" customWidth="1"/>
    <col min="10497" max="10497" width="48.44140625" customWidth="1"/>
    <col min="10498" max="10498" width="5.33203125" customWidth="1"/>
    <col min="10499" max="10499" width="10" customWidth="1"/>
    <col min="10500" max="10500" width="11.33203125" customWidth="1"/>
    <col min="10501" max="10501" width="10.33203125" customWidth="1"/>
    <col min="10502" max="10502" width="8" customWidth="1"/>
    <col min="10503" max="10503" width="8.88671875" customWidth="1"/>
    <col min="10505" max="10505" width="10.44140625" customWidth="1"/>
    <col min="10506" max="10506" width="8.6640625" customWidth="1"/>
    <col min="10507" max="10508" width="11.44140625" customWidth="1"/>
    <col min="10753" max="10753" width="48.44140625" customWidth="1"/>
    <col min="10754" max="10754" width="5.33203125" customWidth="1"/>
    <col min="10755" max="10755" width="10" customWidth="1"/>
    <col min="10756" max="10756" width="11.33203125" customWidth="1"/>
    <col min="10757" max="10757" width="10.33203125" customWidth="1"/>
    <col min="10758" max="10758" width="8" customWidth="1"/>
    <col min="10759" max="10759" width="8.88671875" customWidth="1"/>
    <col min="10761" max="10761" width="10.44140625" customWidth="1"/>
    <col min="10762" max="10762" width="8.6640625" customWidth="1"/>
    <col min="10763" max="10764" width="11.44140625" customWidth="1"/>
    <col min="11009" max="11009" width="48.44140625" customWidth="1"/>
    <col min="11010" max="11010" width="5.33203125" customWidth="1"/>
    <col min="11011" max="11011" width="10" customWidth="1"/>
    <col min="11012" max="11012" width="11.33203125" customWidth="1"/>
    <col min="11013" max="11013" width="10.33203125" customWidth="1"/>
    <col min="11014" max="11014" width="8" customWidth="1"/>
    <col min="11015" max="11015" width="8.88671875" customWidth="1"/>
    <col min="11017" max="11017" width="10.44140625" customWidth="1"/>
    <col min="11018" max="11018" width="8.6640625" customWidth="1"/>
    <col min="11019" max="11020" width="11.44140625" customWidth="1"/>
    <col min="11265" max="11265" width="48.44140625" customWidth="1"/>
    <col min="11266" max="11266" width="5.33203125" customWidth="1"/>
    <col min="11267" max="11267" width="10" customWidth="1"/>
    <col min="11268" max="11268" width="11.33203125" customWidth="1"/>
    <col min="11269" max="11269" width="10.33203125" customWidth="1"/>
    <col min="11270" max="11270" width="8" customWidth="1"/>
    <col min="11271" max="11271" width="8.88671875" customWidth="1"/>
    <col min="11273" max="11273" width="10.44140625" customWidth="1"/>
    <col min="11274" max="11274" width="8.6640625" customWidth="1"/>
    <col min="11275" max="11276" width="11.44140625" customWidth="1"/>
    <col min="11521" max="11521" width="48.44140625" customWidth="1"/>
    <col min="11522" max="11522" width="5.33203125" customWidth="1"/>
    <col min="11523" max="11523" width="10" customWidth="1"/>
    <col min="11524" max="11524" width="11.33203125" customWidth="1"/>
    <col min="11525" max="11525" width="10.33203125" customWidth="1"/>
    <col min="11526" max="11526" width="8" customWidth="1"/>
    <col min="11527" max="11527" width="8.88671875" customWidth="1"/>
    <col min="11529" max="11529" width="10.44140625" customWidth="1"/>
    <col min="11530" max="11530" width="8.6640625" customWidth="1"/>
    <col min="11531" max="11532" width="11.44140625" customWidth="1"/>
    <col min="11777" max="11777" width="48.44140625" customWidth="1"/>
    <col min="11778" max="11778" width="5.33203125" customWidth="1"/>
    <col min="11779" max="11779" width="10" customWidth="1"/>
    <col min="11780" max="11780" width="11.33203125" customWidth="1"/>
    <col min="11781" max="11781" width="10.33203125" customWidth="1"/>
    <col min="11782" max="11782" width="8" customWidth="1"/>
    <col min="11783" max="11783" width="8.88671875" customWidth="1"/>
    <col min="11785" max="11785" width="10.44140625" customWidth="1"/>
    <col min="11786" max="11786" width="8.6640625" customWidth="1"/>
    <col min="11787" max="11788" width="11.44140625" customWidth="1"/>
    <col min="12033" max="12033" width="48.44140625" customWidth="1"/>
    <col min="12034" max="12034" width="5.33203125" customWidth="1"/>
    <col min="12035" max="12035" width="10" customWidth="1"/>
    <col min="12036" max="12036" width="11.33203125" customWidth="1"/>
    <col min="12037" max="12037" width="10.33203125" customWidth="1"/>
    <col min="12038" max="12038" width="8" customWidth="1"/>
    <col min="12039" max="12039" width="8.88671875" customWidth="1"/>
    <col min="12041" max="12041" width="10.44140625" customWidth="1"/>
    <col min="12042" max="12042" width="8.6640625" customWidth="1"/>
    <col min="12043" max="12044" width="11.44140625" customWidth="1"/>
    <col min="12289" max="12289" width="48.44140625" customWidth="1"/>
    <col min="12290" max="12290" width="5.33203125" customWidth="1"/>
    <col min="12291" max="12291" width="10" customWidth="1"/>
    <col min="12292" max="12292" width="11.33203125" customWidth="1"/>
    <col min="12293" max="12293" width="10.33203125" customWidth="1"/>
    <col min="12294" max="12294" width="8" customWidth="1"/>
    <col min="12295" max="12295" width="8.88671875" customWidth="1"/>
    <col min="12297" max="12297" width="10.44140625" customWidth="1"/>
    <col min="12298" max="12298" width="8.6640625" customWidth="1"/>
    <col min="12299" max="12300" width="11.44140625" customWidth="1"/>
    <col min="12545" max="12545" width="48.44140625" customWidth="1"/>
    <col min="12546" max="12546" width="5.33203125" customWidth="1"/>
    <col min="12547" max="12547" width="10" customWidth="1"/>
    <col min="12548" max="12548" width="11.33203125" customWidth="1"/>
    <col min="12549" max="12549" width="10.33203125" customWidth="1"/>
    <col min="12550" max="12550" width="8" customWidth="1"/>
    <col min="12551" max="12551" width="8.88671875" customWidth="1"/>
    <col min="12553" max="12553" width="10.44140625" customWidth="1"/>
    <col min="12554" max="12554" width="8.6640625" customWidth="1"/>
    <col min="12555" max="12556" width="11.44140625" customWidth="1"/>
    <col min="12801" max="12801" width="48.44140625" customWidth="1"/>
    <col min="12802" max="12802" width="5.33203125" customWidth="1"/>
    <col min="12803" max="12803" width="10" customWidth="1"/>
    <col min="12804" max="12804" width="11.33203125" customWidth="1"/>
    <col min="12805" max="12805" width="10.33203125" customWidth="1"/>
    <col min="12806" max="12806" width="8" customWidth="1"/>
    <col min="12807" max="12807" width="8.88671875" customWidth="1"/>
    <col min="12809" max="12809" width="10.44140625" customWidth="1"/>
    <col min="12810" max="12810" width="8.6640625" customWidth="1"/>
    <col min="12811" max="12812" width="11.44140625" customWidth="1"/>
    <col min="13057" max="13057" width="48.44140625" customWidth="1"/>
    <col min="13058" max="13058" width="5.33203125" customWidth="1"/>
    <col min="13059" max="13059" width="10" customWidth="1"/>
    <col min="13060" max="13060" width="11.33203125" customWidth="1"/>
    <col min="13061" max="13061" width="10.33203125" customWidth="1"/>
    <col min="13062" max="13062" width="8" customWidth="1"/>
    <col min="13063" max="13063" width="8.88671875" customWidth="1"/>
    <col min="13065" max="13065" width="10.44140625" customWidth="1"/>
    <col min="13066" max="13066" width="8.6640625" customWidth="1"/>
    <col min="13067" max="13068" width="11.44140625" customWidth="1"/>
    <col min="13313" max="13313" width="48.44140625" customWidth="1"/>
    <col min="13314" max="13314" width="5.33203125" customWidth="1"/>
    <col min="13315" max="13315" width="10" customWidth="1"/>
    <col min="13316" max="13316" width="11.33203125" customWidth="1"/>
    <col min="13317" max="13317" width="10.33203125" customWidth="1"/>
    <col min="13318" max="13318" width="8" customWidth="1"/>
    <col min="13319" max="13319" width="8.88671875" customWidth="1"/>
    <col min="13321" max="13321" width="10.44140625" customWidth="1"/>
    <col min="13322" max="13322" width="8.6640625" customWidth="1"/>
    <col min="13323" max="13324" width="11.44140625" customWidth="1"/>
    <col min="13569" max="13569" width="48.44140625" customWidth="1"/>
    <col min="13570" max="13570" width="5.33203125" customWidth="1"/>
    <col min="13571" max="13571" width="10" customWidth="1"/>
    <col min="13572" max="13572" width="11.33203125" customWidth="1"/>
    <col min="13573" max="13573" width="10.33203125" customWidth="1"/>
    <col min="13574" max="13574" width="8" customWidth="1"/>
    <col min="13575" max="13575" width="8.88671875" customWidth="1"/>
    <col min="13577" max="13577" width="10.44140625" customWidth="1"/>
    <col min="13578" max="13578" width="8.6640625" customWidth="1"/>
    <col min="13579" max="13580" width="11.44140625" customWidth="1"/>
    <col min="13825" max="13825" width="48.44140625" customWidth="1"/>
    <col min="13826" max="13826" width="5.33203125" customWidth="1"/>
    <col min="13827" max="13827" width="10" customWidth="1"/>
    <col min="13828" max="13828" width="11.33203125" customWidth="1"/>
    <col min="13829" max="13829" width="10.33203125" customWidth="1"/>
    <col min="13830" max="13830" width="8" customWidth="1"/>
    <col min="13831" max="13831" width="8.88671875" customWidth="1"/>
    <col min="13833" max="13833" width="10.44140625" customWidth="1"/>
    <col min="13834" max="13834" width="8.6640625" customWidth="1"/>
    <col min="13835" max="13836" width="11.44140625" customWidth="1"/>
    <col min="14081" max="14081" width="48.44140625" customWidth="1"/>
    <col min="14082" max="14082" width="5.33203125" customWidth="1"/>
    <col min="14083" max="14083" width="10" customWidth="1"/>
    <col min="14084" max="14084" width="11.33203125" customWidth="1"/>
    <col min="14085" max="14085" width="10.33203125" customWidth="1"/>
    <col min="14086" max="14086" width="8" customWidth="1"/>
    <col min="14087" max="14087" width="8.88671875" customWidth="1"/>
    <col min="14089" max="14089" width="10.44140625" customWidth="1"/>
    <col min="14090" max="14090" width="8.6640625" customWidth="1"/>
    <col min="14091" max="14092" width="11.44140625" customWidth="1"/>
    <col min="14337" max="14337" width="48.44140625" customWidth="1"/>
    <col min="14338" max="14338" width="5.33203125" customWidth="1"/>
    <col min="14339" max="14339" width="10" customWidth="1"/>
    <col min="14340" max="14340" width="11.33203125" customWidth="1"/>
    <col min="14341" max="14341" width="10.33203125" customWidth="1"/>
    <col min="14342" max="14342" width="8" customWidth="1"/>
    <col min="14343" max="14343" width="8.88671875" customWidth="1"/>
    <col min="14345" max="14345" width="10.44140625" customWidth="1"/>
    <col min="14346" max="14346" width="8.6640625" customWidth="1"/>
    <col min="14347" max="14348" width="11.44140625" customWidth="1"/>
    <col min="14593" max="14593" width="48.44140625" customWidth="1"/>
    <col min="14594" max="14594" width="5.33203125" customWidth="1"/>
    <col min="14595" max="14595" width="10" customWidth="1"/>
    <col min="14596" max="14596" width="11.33203125" customWidth="1"/>
    <col min="14597" max="14597" width="10.33203125" customWidth="1"/>
    <col min="14598" max="14598" width="8" customWidth="1"/>
    <col min="14599" max="14599" width="8.88671875" customWidth="1"/>
    <col min="14601" max="14601" width="10.44140625" customWidth="1"/>
    <col min="14602" max="14602" width="8.6640625" customWidth="1"/>
    <col min="14603" max="14604" width="11.44140625" customWidth="1"/>
    <col min="14849" max="14849" width="48.44140625" customWidth="1"/>
    <col min="14850" max="14850" width="5.33203125" customWidth="1"/>
    <col min="14851" max="14851" width="10" customWidth="1"/>
    <col min="14852" max="14852" width="11.33203125" customWidth="1"/>
    <col min="14853" max="14853" width="10.33203125" customWidth="1"/>
    <col min="14854" max="14854" width="8" customWidth="1"/>
    <col min="14855" max="14855" width="8.88671875" customWidth="1"/>
    <col min="14857" max="14857" width="10.44140625" customWidth="1"/>
    <col min="14858" max="14858" width="8.6640625" customWidth="1"/>
    <col min="14859" max="14860" width="11.44140625" customWidth="1"/>
    <col min="15105" max="15105" width="48.44140625" customWidth="1"/>
    <col min="15106" max="15106" width="5.33203125" customWidth="1"/>
    <col min="15107" max="15107" width="10" customWidth="1"/>
    <col min="15108" max="15108" width="11.33203125" customWidth="1"/>
    <col min="15109" max="15109" width="10.33203125" customWidth="1"/>
    <col min="15110" max="15110" width="8" customWidth="1"/>
    <col min="15111" max="15111" width="8.88671875" customWidth="1"/>
    <col min="15113" max="15113" width="10.44140625" customWidth="1"/>
    <col min="15114" max="15114" width="8.6640625" customWidth="1"/>
    <col min="15115" max="15116" width="11.44140625" customWidth="1"/>
    <col min="15361" max="15361" width="48.44140625" customWidth="1"/>
    <col min="15362" max="15362" width="5.33203125" customWidth="1"/>
    <col min="15363" max="15363" width="10" customWidth="1"/>
    <col min="15364" max="15364" width="11.33203125" customWidth="1"/>
    <col min="15365" max="15365" width="10.33203125" customWidth="1"/>
    <col min="15366" max="15366" width="8" customWidth="1"/>
    <col min="15367" max="15367" width="8.88671875" customWidth="1"/>
    <col min="15369" max="15369" width="10.44140625" customWidth="1"/>
    <col min="15370" max="15370" width="8.6640625" customWidth="1"/>
    <col min="15371" max="15372" width="11.44140625" customWidth="1"/>
    <col min="15617" max="15617" width="48.44140625" customWidth="1"/>
    <col min="15618" max="15618" width="5.33203125" customWidth="1"/>
    <col min="15619" max="15619" width="10" customWidth="1"/>
    <col min="15620" max="15620" width="11.33203125" customWidth="1"/>
    <col min="15621" max="15621" width="10.33203125" customWidth="1"/>
    <col min="15622" max="15622" width="8" customWidth="1"/>
    <col min="15623" max="15623" width="8.88671875" customWidth="1"/>
    <col min="15625" max="15625" width="10.44140625" customWidth="1"/>
    <col min="15626" max="15626" width="8.6640625" customWidth="1"/>
    <col min="15627" max="15628" width="11.44140625" customWidth="1"/>
    <col min="15873" max="15873" width="48.44140625" customWidth="1"/>
    <col min="15874" max="15874" width="5.33203125" customWidth="1"/>
    <col min="15875" max="15875" width="10" customWidth="1"/>
    <col min="15876" max="15876" width="11.33203125" customWidth="1"/>
    <col min="15877" max="15877" width="10.33203125" customWidth="1"/>
    <col min="15878" max="15878" width="8" customWidth="1"/>
    <col min="15879" max="15879" width="8.88671875" customWidth="1"/>
    <col min="15881" max="15881" width="10.44140625" customWidth="1"/>
    <col min="15882" max="15882" width="8.6640625" customWidth="1"/>
    <col min="15883" max="15884" width="11.44140625" customWidth="1"/>
    <col min="16129" max="16129" width="48.44140625" customWidth="1"/>
    <col min="16130" max="16130" width="5.33203125" customWidth="1"/>
    <col min="16131" max="16131" width="10" customWidth="1"/>
    <col min="16132" max="16132" width="11.33203125" customWidth="1"/>
    <col min="16133" max="16133" width="10.33203125" customWidth="1"/>
    <col min="16134" max="16134" width="8" customWidth="1"/>
    <col min="16135" max="16135" width="8.88671875" customWidth="1"/>
    <col min="16137" max="16137" width="10.44140625" customWidth="1"/>
    <col min="16138" max="16138" width="8.6640625" customWidth="1"/>
    <col min="16139" max="16140" width="11.44140625" customWidth="1"/>
  </cols>
  <sheetData>
    <row r="1" spans="1:12" x14ac:dyDescent="0.3">
      <c r="A1" s="1"/>
      <c r="B1" s="1"/>
      <c r="C1" s="1"/>
      <c r="D1" s="1"/>
      <c r="E1" s="1"/>
      <c r="F1" s="1"/>
      <c r="G1" s="1"/>
      <c r="H1" s="1"/>
      <c r="I1" s="25" t="s">
        <v>407</v>
      </c>
      <c r="J1" s="429"/>
      <c r="K1" s="429"/>
      <c r="L1" s="429"/>
    </row>
    <row r="2" spans="1:12" ht="30.75" customHeight="1" x14ac:dyDescent="0.3">
      <c r="A2" s="1"/>
      <c r="B2" s="1"/>
      <c r="C2" s="1"/>
      <c r="D2" s="1"/>
      <c r="E2" s="1"/>
      <c r="F2" s="1"/>
      <c r="G2" s="1"/>
      <c r="H2" s="1"/>
      <c r="I2" s="429"/>
      <c r="J2" s="429"/>
      <c r="K2" s="429"/>
      <c r="L2" s="429"/>
    </row>
    <row r="3" spans="1:12" ht="3" customHeight="1" x14ac:dyDescent="0.3">
      <c r="A3" s="1"/>
      <c r="B3" s="1"/>
      <c r="C3" s="1"/>
      <c r="D3" s="1"/>
      <c r="E3" s="1"/>
      <c r="F3" s="1"/>
      <c r="G3" s="1"/>
      <c r="H3" s="1"/>
      <c r="I3" s="429"/>
      <c r="J3" s="429"/>
      <c r="K3" s="429"/>
      <c r="L3" s="429"/>
    </row>
    <row r="4" spans="1:12" ht="9" customHeight="1" x14ac:dyDescent="0.3">
      <c r="A4" s="381" t="s">
        <v>408</v>
      </c>
      <c r="B4" s="381"/>
      <c r="C4" s="381"/>
      <c r="D4" s="381"/>
      <c r="E4" s="381"/>
      <c r="F4" s="381"/>
      <c r="G4" s="381"/>
      <c r="H4" s="381"/>
      <c r="I4" s="381"/>
      <c r="J4" s="381"/>
      <c r="K4" s="381"/>
      <c r="L4" s="381"/>
    </row>
    <row r="5" spans="1:12" ht="6" customHeight="1" x14ac:dyDescent="0.3">
      <c r="A5" s="381"/>
      <c r="B5" s="381"/>
      <c r="C5" s="381"/>
      <c r="D5" s="381"/>
      <c r="E5" s="381"/>
      <c r="F5" s="381"/>
      <c r="G5" s="381"/>
      <c r="H5" s="381"/>
      <c r="I5" s="381"/>
      <c r="J5" s="381"/>
      <c r="K5" s="381"/>
      <c r="L5" s="381"/>
    </row>
    <row r="6" spans="1:12" ht="13.5" customHeight="1" x14ac:dyDescent="0.3">
      <c r="A6" s="381"/>
      <c r="B6" s="381"/>
      <c r="C6" s="381"/>
      <c r="D6" s="381"/>
      <c r="E6" s="381"/>
      <c r="F6" s="381"/>
      <c r="G6" s="381"/>
      <c r="H6" s="381"/>
      <c r="I6" s="381"/>
      <c r="J6" s="381"/>
      <c r="K6" s="381"/>
      <c r="L6" s="381"/>
    </row>
    <row r="7" spans="1:12" ht="11.4" customHeight="1" x14ac:dyDescent="0.3">
      <c r="A7" s="381"/>
      <c r="B7" s="381"/>
      <c r="C7" s="381"/>
      <c r="D7" s="381"/>
      <c r="E7" s="381"/>
      <c r="F7" s="381"/>
      <c r="G7" s="381"/>
      <c r="H7" s="381"/>
      <c r="I7" s="381"/>
      <c r="J7" s="381"/>
      <c r="K7" s="381"/>
      <c r="L7" s="381"/>
    </row>
    <row r="8" spans="1:12" x14ac:dyDescent="0.3">
      <c r="A8" s="5" t="str">
        <f>CONCATENATE("за ",[1]ЗАПОЛНИТЬ!$B$17," ",[1]ЗАПОЛНИТЬ!$C$17)</f>
        <v>за І квартал 2016 р.</v>
      </c>
      <c r="B8" s="5"/>
      <c r="C8" s="5"/>
      <c r="D8" s="5"/>
      <c r="E8" s="5"/>
      <c r="F8" s="5"/>
      <c r="G8" s="5"/>
      <c r="H8" s="5"/>
      <c r="I8" s="5"/>
      <c r="J8" s="5"/>
      <c r="K8" s="5"/>
      <c r="L8" s="5"/>
    </row>
    <row r="9" spans="1:12" ht="21.6" customHeight="1" x14ac:dyDescent="0.3">
      <c r="A9" s="196" t="s">
        <v>3</v>
      </c>
      <c r="B9" s="104" t="str">
        <f>[1]ЗАПОЛНИТЬ!$B$3</f>
        <v>Відділ освіти Амур - Нижньодніпровської районної у місті ради</v>
      </c>
      <c r="C9" s="104"/>
      <c r="D9" s="104"/>
      <c r="E9" s="104"/>
      <c r="F9" s="104"/>
      <c r="G9" s="104"/>
      <c r="H9" s="104"/>
      <c r="I9" s="104"/>
      <c r="J9" s="198" t="str">
        <f>[1]ЗАПОЛНИТЬ!$A$13</f>
        <v>за ЄДРПОУ</v>
      </c>
      <c r="K9" s="357" t="str">
        <f>[1]ЗАПОЛНИТЬ!$B$13</f>
        <v>37969169</v>
      </c>
      <c r="L9" s="357"/>
    </row>
    <row r="10" spans="1:12" x14ac:dyDescent="0.3">
      <c r="A10" s="107" t="s">
        <v>5</v>
      </c>
      <c r="B10" s="108" t="str">
        <f>[1]ЗАПОЛНИТЬ!$B$5</f>
        <v>49023,м. Дніпропетровськ, пр.Мануйлівський,31</v>
      </c>
      <c r="C10" s="108"/>
      <c r="D10" s="108"/>
      <c r="E10" s="108"/>
      <c r="F10" s="108"/>
      <c r="G10" s="108"/>
      <c r="H10" s="108"/>
      <c r="I10" s="108"/>
      <c r="J10" s="198" t="str">
        <f>[1]ЗАПОЛНИТЬ!$A$14</f>
        <v>за КОАТУУ</v>
      </c>
      <c r="K10" s="106">
        <f>[1]ЗАПОЛНИТЬ!$B$14</f>
        <v>1210136300</v>
      </c>
      <c r="L10" s="106"/>
    </row>
    <row r="11" spans="1:12" x14ac:dyDescent="0.3">
      <c r="A11" s="107" t="str">
        <f>[1]Ф.4.3.1.КВК2!$A$11</f>
        <v>Організаційно-правова форма господарювання</v>
      </c>
      <c r="B11" s="340" t="str">
        <f>[1]ЗАПОЛНИТЬ!$D$15</f>
        <v>Орган місцевого самоврядування</v>
      </c>
      <c r="C11" s="340"/>
      <c r="D11" s="340"/>
      <c r="E11" s="340"/>
      <c r="F11" s="340"/>
      <c r="G11" s="340"/>
      <c r="H11" s="340"/>
      <c r="I11" s="340"/>
      <c r="J11" s="198" t="str">
        <f>[1]ЗАПОЛНИТЬ!$A$15</f>
        <v>за КОПФГ</v>
      </c>
      <c r="K11" s="106">
        <f>[1]ЗАПОЛНИТЬ!$B$15</f>
        <v>420</v>
      </c>
      <c r="L11" s="106"/>
    </row>
    <row r="12" spans="1:12" ht="10.8" customHeight="1" x14ac:dyDescent="0.3">
      <c r="A12" s="110" t="s">
        <v>7</v>
      </c>
      <c r="B12" s="110"/>
      <c r="C12" s="110"/>
      <c r="D12" s="110"/>
      <c r="E12" s="475" t="str">
        <f>[1]ЗАПОЛНИТЬ!H9</f>
        <v>-</v>
      </c>
      <c r="F12" s="476" t="str">
        <f>IF(E12&gt;0,VLOOKUP(E12,'[1]ДовидникКВК(ГОС)'!A$1:B$65536,2,FALSE),"")</f>
        <v>-</v>
      </c>
      <c r="G12" s="476"/>
      <c r="H12" s="476"/>
      <c r="I12" s="476"/>
      <c r="J12" s="476"/>
      <c r="K12" s="476"/>
      <c r="L12" s="476"/>
    </row>
    <row r="13" spans="1:12" ht="18.600000000000001" customHeight="1" x14ac:dyDescent="0.3">
      <c r="A13" s="110" t="s">
        <v>8</v>
      </c>
      <c r="B13" s="110"/>
      <c r="C13" s="110"/>
      <c r="D13" s="110"/>
      <c r="E13" s="477" t="str">
        <f>[1]ЗАПОЛНИТЬ!H10</f>
        <v>10</v>
      </c>
      <c r="F13" s="202" t="str">
        <f>[1]ЗАПОЛНИТЬ!I10</f>
        <v>Орган з питань освіти і науки</v>
      </c>
      <c r="G13" s="202"/>
      <c r="H13" s="202"/>
      <c r="I13" s="202"/>
      <c r="J13" s="202"/>
      <c r="K13" s="202"/>
      <c r="L13" s="202"/>
    </row>
    <row r="14" spans="1:12" ht="11.25" customHeight="1" x14ac:dyDescent="0.3">
      <c r="A14" s="121" t="s">
        <v>9</v>
      </c>
      <c r="B14" s="21"/>
      <c r="C14" s="21"/>
      <c r="D14" s="21"/>
      <c r="E14" s="21"/>
      <c r="F14" s="21"/>
      <c r="G14" s="21"/>
      <c r="H14" s="21"/>
      <c r="I14" s="21"/>
      <c r="J14" s="21"/>
      <c r="K14" s="492" t="s">
        <v>425</v>
      </c>
      <c r="L14" s="493"/>
    </row>
    <row r="15" spans="1:12" ht="11.25" customHeight="1" thickBot="1" x14ac:dyDescent="0.35">
      <c r="A15" s="21" t="s">
        <v>10</v>
      </c>
      <c r="B15" s="1"/>
      <c r="C15" s="1"/>
      <c r="D15" s="1"/>
      <c r="E15" s="1"/>
      <c r="F15" s="1"/>
      <c r="G15" s="1"/>
      <c r="H15" s="1"/>
      <c r="I15" s="1"/>
      <c r="J15" s="1"/>
      <c r="K15" s="1"/>
      <c r="L15" s="1"/>
    </row>
    <row r="16" spans="1:12" ht="13.8" customHeight="1" thickTop="1" thickBot="1" x14ac:dyDescent="0.35">
      <c r="A16" s="430" t="s">
        <v>360</v>
      </c>
      <c r="B16" s="430" t="s">
        <v>125</v>
      </c>
      <c r="C16" s="29" t="s">
        <v>409</v>
      </c>
      <c r="D16" s="29"/>
      <c r="E16" s="29"/>
      <c r="F16" s="29" t="s">
        <v>410</v>
      </c>
      <c r="G16" s="29"/>
      <c r="H16" s="29"/>
      <c r="I16" s="29"/>
      <c r="J16" s="29"/>
      <c r="K16" s="29"/>
      <c r="L16" s="29"/>
    </row>
    <row r="17" spans="1:12" ht="19.2" customHeight="1" thickTop="1" thickBot="1" x14ac:dyDescent="0.35">
      <c r="A17" s="430"/>
      <c r="B17" s="430"/>
      <c r="C17" s="29" t="s">
        <v>411</v>
      </c>
      <c r="D17" s="29" t="s">
        <v>412</v>
      </c>
      <c r="E17" s="29" t="s">
        <v>413</v>
      </c>
      <c r="F17" s="29" t="s">
        <v>414</v>
      </c>
      <c r="G17" s="123" t="s">
        <v>415</v>
      </c>
      <c r="H17" s="123"/>
      <c r="I17" s="123"/>
      <c r="J17" s="29" t="s">
        <v>416</v>
      </c>
      <c r="K17" s="29"/>
      <c r="L17" s="29"/>
    </row>
    <row r="18" spans="1:12" ht="15" customHeight="1" thickTop="1" thickBot="1" x14ac:dyDescent="0.35">
      <c r="A18" s="430"/>
      <c r="B18" s="430"/>
      <c r="C18" s="29"/>
      <c r="D18" s="29"/>
      <c r="E18" s="29"/>
      <c r="F18" s="29"/>
      <c r="G18" s="29" t="s">
        <v>135</v>
      </c>
      <c r="H18" s="29" t="s">
        <v>137</v>
      </c>
      <c r="I18" s="29"/>
      <c r="J18" s="29" t="s">
        <v>135</v>
      </c>
      <c r="K18" s="29" t="s">
        <v>137</v>
      </c>
      <c r="L18" s="29"/>
    </row>
    <row r="19" spans="1:12" ht="32.4" customHeight="1" thickTop="1" thickBot="1" x14ac:dyDescent="0.35">
      <c r="A19" s="430"/>
      <c r="B19" s="430"/>
      <c r="C19" s="29"/>
      <c r="D19" s="29"/>
      <c r="E19" s="29"/>
      <c r="F19" s="29"/>
      <c r="G19" s="29"/>
      <c r="H19" s="125" t="s">
        <v>417</v>
      </c>
      <c r="I19" s="125" t="s">
        <v>418</v>
      </c>
      <c r="J19" s="29"/>
      <c r="K19" s="208" t="s">
        <v>419</v>
      </c>
      <c r="L19" s="208" t="s">
        <v>420</v>
      </c>
    </row>
    <row r="20" spans="1:12" ht="15.6" thickTop="1" thickBot="1" x14ac:dyDescent="0.35">
      <c r="A20" s="64">
        <v>1</v>
      </c>
      <c r="B20" s="64">
        <v>2</v>
      </c>
      <c r="C20" s="64">
        <v>3</v>
      </c>
      <c r="D20" s="64">
        <v>4</v>
      </c>
      <c r="E20" s="64">
        <v>5</v>
      </c>
      <c r="F20" s="64">
        <v>6</v>
      </c>
      <c r="G20" s="64">
        <v>7</v>
      </c>
      <c r="H20" s="64">
        <v>8</v>
      </c>
      <c r="I20" s="64">
        <v>9</v>
      </c>
      <c r="J20" s="64">
        <v>10</v>
      </c>
      <c r="K20" s="64">
        <v>11</v>
      </c>
      <c r="L20" s="64">
        <v>12</v>
      </c>
    </row>
    <row r="21" spans="1:12" ht="12.75" customHeight="1" thickTop="1" thickBot="1" x14ac:dyDescent="0.35">
      <c r="A21" s="480" t="s">
        <v>274</v>
      </c>
      <c r="B21" s="480"/>
      <c r="C21" s="173">
        <v>0</v>
      </c>
      <c r="D21" s="173">
        <v>0</v>
      </c>
      <c r="E21" s="494">
        <v>0</v>
      </c>
      <c r="F21" s="481" t="s">
        <v>144</v>
      </c>
      <c r="G21" s="481" t="s">
        <v>144</v>
      </c>
      <c r="H21" s="481" t="s">
        <v>144</v>
      </c>
      <c r="I21" s="481" t="s">
        <v>144</v>
      </c>
      <c r="J21" s="481" t="s">
        <v>144</v>
      </c>
      <c r="K21" s="481" t="s">
        <v>144</v>
      </c>
      <c r="L21" s="481" t="s">
        <v>144</v>
      </c>
    </row>
    <row r="22" spans="1:12" ht="12.75" customHeight="1" thickTop="1" thickBot="1" x14ac:dyDescent="0.35">
      <c r="A22" s="68" t="s">
        <v>421</v>
      </c>
      <c r="B22" s="68"/>
      <c r="C22" s="481" t="s">
        <v>144</v>
      </c>
      <c r="D22" s="481" t="s">
        <v>144</v>
      </c>
      <c r="E22" s="481" t="s">
        <v>144</v>
      </c>
      <c r="F22" s="174">
        <f>SUM(F24:F39)</f>
        <v>0</v>
      </c>
      <c r="G22" s="174">
        <f t="shared" ref="G22:L22" si="0">SUM(G24:G39)</f>
        <v>0</v>
      </c>
      <c r="H22" s="174">
        <f t="shared" si="0"/>
        <v>0</v>
      </c>
      <c r="I22" s="174">
        <f t="shared" si="0"/>
        <v>0</v>
      </c>
      <c r="J22" s="174">
        <f t="shared" si="0"/>
        <v>0</v>
      </c>
      <c r="K22" s="174">
        <f t="shared" si="0"/>
        <v>0</v>
      </c>
      <c r="L22" s="174">
        <f t="shared" si="0"/>
        <v>0</v>
      </c>
    </row>
    <row r="23" spans="1:12" ht="12.75" customHeight="1" thickTop="1" thickBot="1" x14ac:dyDescent="0.35">
      <c r="A23" s="125" t="s">
        <v>158</v>
      </c>
      <c r="B23" s="68"/>
      <c r="C23" s="223"/>
      <c r="D23" s="223"/>
      <c r="E23" s="223"/>
      <c r="F23" s="177"/>
      <c r="G23" s="177"/>
      <c r="H23" s="177"/>
      <c r="I23" s="177"/>
      <c r="J23" s="177"/>
      <c r="K23" s="177"/>
      <c r="L23" s="177"/>
    </row>
    <row r="24" spans="1:12" ht="12.75" customHeight="1" thickTop="1" thickBot="1" x14ac:dyDescent="0.35">
      <c r="A24" s="134" t="s">
        <v>163</v>
      </c>
      <c r="B24" s="135">
        <v>2110</v>
      </c>
      <c r="C24" s="223" t="s">
        <v>144</v>
      </c>
      <c r="D24" s="223" t="s">
        <v>144</v>
      </c>
      <c r="E24" s="223" t="s">
        <v>144</v>
      </c>
      <c r="F24" s="177">
        <f>G24+J24</f>
        <v>0</v>
      </c>
      <c r="G24" s="177">
        <f>SUM(H24:I24)</f>
        <v>0</v>
      </c>
      <c r="H24" s="177">
        <v>0</v>
      </c>
      <c r="I24" s="177">
        <v>0</v>
      </c>
      <c r="J24" s="177">
        <f>SUM(K24:L24)</f>
        <v>0</v>
      </c>
      <c r="K24" s="177">
        <v>0</v>
      </c>
      <c r="L24" s="177">
        <v>0</v>
      </c>
    </row>
    <row r="25" spans="1:12" ht="12.75" customHeight="1" thickTop="1" thickBot="1" x14ac:dyDescent="0.35">
      <c r="A25" s="134" t="s">
        <v>166</v>
      </c>
      <c r="B25" s="135">
        <v>2120</v>
      </c>
      <c r="C25" s="223" t="s">
        <v>144</v>
      </c>
      <c r="D25" s="223" t="s">
        <v>144</v>
      </c>
      <c r="E25" s="223" t="s">
        <v>144</v>
      </c>
      <c r="F25" s="177">
        <f t="shared" ref="F25:F38" si="1">G25+J25</f>
        <v>0</v>
      </c>
      <c r="G25" s="177">
        <f t="shared" ref="G25:G39" si="2">SUM(H25:I25)</f>
        <v>0</v>
      </c>
      <c r="H25" s="177">
        <v>0</v>
      </c>
      <c r="I25" s="177">
        <v>0</v>
      </c>
      <c r="J25" s="177">
        <f t="shared" ref="J25:J39" si="3">SUM(K25:L25)</f>
        <v>0</v>
      </c>
      <c r="K25" s="177">
        <v>0</v>
      </c>
      <c r="L25" s="177">
        <v>0</v>
      </c>
    </row>
    <row r="26" spans="1:12" ht="12.75" customHeight="1" thickTop="1" thickBot="1" x14ac:dyDescent="0.35">
      <c r="A26" s="482" t="s">
        <v>168</v>
      </c>
      <c r="B26" s="135">
        <v>2210</v>
      </c>
      <c r="C26" s="223" t="s">
        <v>144</v>
      </c>
      <c r="D26" s="223" t="s">
        <v>144</v>
      </c>
      <c r="E26" s="223" t="s">
        <v>144</v>
      </c>
      <c r="F26" s="177">
        <f t="shared" si="1"/>
        <v>0</v>
      </c>
      <c r="G26" s="177">
        <f t="shared" si="2"/>
        <v>0</v>
      </c>
      <c r="H26" s="177">
        <v>0</v>
      </c>
      <c r="I26" s="177">
        <v>0</v>
      </c>
      <c r="J26" s="177">
        <f t="shared" si="3"/>
        <v>0</v>
      </c>
      <c r="K26" s="177">
        <v>0</v>
      </c>
      <c r="L26" s="177">
        <v>0</v>
      </c>
    </row>
    <row r="27" spans="1:12" ht="12.75" customHeight="1" thickTop="1" thickBot="1" x14ac:dyDescent="0.35">
      <c r="A27" s="482" t="s">
        <v>169</v>
      </c>
      <c r="B27" s="135">
        <v>2220</v>
      </c>
      <c r="C27" s="483" t="s">
        <v>144</v>
      </c>
      <c r="D27" s="483" t="s">
        <v>144</v>
      </c>
      <c r="E27" s="483" t="s">
        <v>144</v>
      </c>
      <c r="F27" s="177">
        <f t="shared" si="1"/>
        <v>0</v>
      </c>
      <c r="G27" s="177">
        <f t="shared" si="2"/>
        <v>0</v>
      </c>
      <c r="H27" s="177">
        <v>0</v>
      </c>
      <c r="I27" s="177">
        <v>0</v>
      </c>
      <c r="J27" s="177">
        <f t="shared" si="3"/>
        <v>0</v>
      </c>
      <c r="K27" s="177">
        <v>0</v>
      </c>
      <c r="L27" s="177">
        <v>0</v>
      </c>
    </row>
    <row r="28" spans="1:12" ht="15.6" thickTop="1" thickBot="1" x14ac:dyDescent="0.35">
      <c r="A28" s="482" t="s">
        <v>170</v>
      </c>
      <c r="B28" s="135">
        <v>2230</v>
      </c>
      <c r="C28" s="223" t="s">
        <v>144</v>
      </c>
      <c r="D28" s="223" t="s">
        <v>144</v>
      </c>
      <c r="E28" s="223" t="s">
        <v>144</v>
      </c>
      <c r="F28" s="177">
        <f t="shared" si="1"/>
        <v>0</v>
      </c>
      <c r="G28" s="177">
        <f t="shared" si="2"/>
        <v>0</v>
      </c>
      <c r="H28" s="177">
        <v>0</v>
      </c>
      <c r="I28" s="177">
        <v>0</v>
      </c>
      <c r="J28" s="177">
        <f t="shared" si="3"/>
        <v>0</v>
      </c>
      <c r="K28" s="177">
        <v>0</v>
      </c>
      <c r="L28" s="177">
        <v>0</v>
      </c>
    </row>
    <row r="29" spans="1:12" ht="15.6" thickTop="1" thickBot="1" x14ac:dyDescent="0.35">
      <c r="A29" s="482" t="s">
        <v>171</v>
      </c>
      <c r="B29" s="135">
        <v>2240</v>
      </c>
      <c r="C29" s="223" t="s">
        <v>144</v>
      </c>
      <c r="D29" s="223" t="s">
        <v>144</v>
      </c>
      <c r="E29" s="223" t="s">
        <v>144</v>
      </c>
      <c r="F29" s="177">
        <f t="shared" si="1"/>
        <v>0</v>
      </c>
      <c r="G29" s="177">
        <f t="shared" si="2"/>
        <v>0</v>
      </c>
      <c r="H29" s="177">
        <v>0</v>
      </c>
      <c r="I29" s="177">
        <v>0</v>
      </c>
      <c r="J29" s="177">
        <f t="shared" si="3"/>
        <v>0</v>
      </c>
      <c r="K29" s="177">
        <v>0</v>
      </c>
      <c r="L29" s="177">
        <v>0</v>
      </c>
    </row>
    <row r="30" spans="1:12" ht="12" customHeight="1" thickTop="1" thickBot="1" x14ac:dyDescent="0.35">
      <c r="A30" s="482" t="s">
        <v>172</v>
      </c>
      <c r="B30" s="135">
        <v>2250</v>
      </c>
      <c r="C30" s="223" t="s">
        <v>144</v>
      </c>
      <c r="D30" s="223" t="s">
        <v>144</v>
      </c>
      <c r="E30" s="223" t="s">
        <v>144</v>
      </c>
      <c r="F30" s="177">
        <f t="shared" si="1"/>
        <v>0</v>
      </c>
      <c r="G30" s="177">
        <f t="shared" si="2"/>
        <v>0</v>
      </c>
      <c r="H30" s="177">
        <v>0</v>
      </c>
      <c r="I30" s="177">
        <v>0</v>
      </c>
      <c r="J30" s="177">
        <f t="shared" si="3"/>
        <v>0</v>
      </c>
      <c r="K30" s="177">
        <v>0</v>
      </c>
      <c r="L30" s="177">
        <v>0</v>
      </c>
    </row>
    <row r="31" spans="1:12" ht="12" customHeight="1" thickTop="1" thickBot="1" x14ac:dyDescent="0.35">
      <c r="A31" s="137" t="s">
        <v>422</v>
      </c>
      <c r="B31" s="135">
        <v>2260</v>
      </c>
      <c r="C31" s="223" t="s">
        <v>144</v>
      </c>
      <c r="D31" s="223" t="s">
        <v>144</v>
      </c>
      <c r="E31" s="223" t="s">
        <v>144</v>
      </c>
      <c r="F31" s="177">
        <f t="shared" si="1"/>
        <v>0</v>
      </c>
      <c r="G31" s="177">
        <f t="shared" si="2"/>
        <v>0</v>
      </c>
      <c r="H31" s="177">
        <v>0</v>
      </c>
      <c r="I31" s="177">
        <v>0</v>
      </c>
      <c r="J31" s="177">
        <f t="shared" si="3"/>
        <v>0</v>
      </c>
      <c r="K31" s="177">
        <v>0</v>
      </c>
      <c r="L31" s="177">
        <v>0</v>
      </c>
    </row>
    <row r="32" spans="1:12" ht="12" customHeight="1" thickTop="1" thickBot="1" x14ac:dyDescent="0.35">
      <c r="A32" s="134" t="s">
        <v>174</v>
      </c>
      <c r="B32" s="135">
        <v>2270</v>
      </c>
      <c r="C32" s="223" t="s">
        <v>144</v>
      </c>
      <c r="D32" s="223" t="s">
        <v>144</v>
      </c>
      <c r="E32" s="223" t="s">
        <v>144</v>
      </c>
      <c r="F32" s="177">
        <f t="shared" si="1"/>
        <v>0</v>
      </c>
      <c r="G32" s="177">
        <f t="shared" si="2"/>
        <v>0</v>
      </c>
      <c r="H32" s="177">
        <v>0</v>
      </c>
      <c r="I32" s="177">
        <v>0</v>
      </c>
      <c r="J32" s="177">
        <f t="shared" si="3"/>
        <v>0</v>
      </c>
      <c r="K32" s="177">
        <v>0</v>
      </c>
      <c r="L32" s="177">
        <v>0</v>
      </c>
    </row>
    <row r="33" spans="1:12" ht="21.6" thickTop="1" thickBot="1" x14ac:dyDescent="0.35">
      <c r="A33" s="137" t="s">
        <v>181</v>
      </c>
      <c r="B33" s="135">
        <v>2280</v>
      </c>
      <c r="C33" s="223" t="s">
        <v>144</v>
      </c>
      <c r="D33" s="223" t="s">
        <v>144</v>
      </c>
      <c r="E33" s="223" t="s">
        <v>144</v>
      </c>
      <c r="F33" s="177">
        <f t="shared" si="1"/>
        <v>0</v>
      </c>
      <c r="G33" s="177">
        <f t="shared" si="2"/>
        <v>0</v>
      </c>
      <c r="H33" s="177">
        <v>0</v>
      </c>
      <c r="I33" s="177">
        <v>0</v>
      </c>
      <c r="J33" s="177">
        <f t="shared" si="3"/>
        <v>0</v>
      </c>
      <c r="K33" s="177">
        <v>0</v>
      </c>
      <c r="L33" s="177">
        <v>0</v>
      </c>
    </row>
    <row r="34" spans="1:12" ht="21.6" thickTop="1" thickBot="1" x14ac:dyDescent="0.35">
      <c r="A34" s="137" t="s">
        <v>188</v>
      </c>
      <c r="B34" s="135">
        <v>2610</v>
      </c>
      <c r="C34" s="223" t="s">
        <v>144</v>
      </c>
      <c r="D34" s="223" t="s">
        <v>144</v>
      </c>
      <c r="E34" s="223" t="s">
        <v>144</v>
      </c>
      <c r="F34" s="177">
        <f t="shared" si="1"/>
        <v>0</v>
      </c>
      <c r="G34" s="177">
        <f t="shared" si="2"/>
        <v>0</v>
      </c>
      <c r="H34" s="177">
        <v>0</v>
      </c>
      <c r="I34" s="177">
        <v>0</v>
      </c>
      <c r="J34" s="177">
        <f t="shared" si="3"/>
        <v>0</v>
      </c>
      <c r="K34" s="177">
        <v>0</v>
      </c>
      <c r="L34" s="177">
        <v>0</v>
      </c>
    </row>
    <row r="35" spans="1:12" ht="15.6" thickTop="1" thickBot="1" x14ac:dyDescent="0.35">
      <c r="A35" s="137" t="s">
        <v>189</v>
      </c>
      <c r="B35" s="135">
        <v>2620</v>
      </c>
      <c r="C35" s="223" t="s">
        <v>144</v>
      </c>
      <c r="D35" s="223" t="s">
        <v>144</v>
      </c>
      <c r="E35" s="223" t="s">
        <v>144</v>
      </c>
      <c r="F35" s="177">
        <f t="shared" si="1"/>
        <v>0</v>
      </c>
      <c r="G35" s="177">
        <f t="shared" si="2"/>
        <v>0</v>
      </c>
      <c r="H35" s="177">
        <v>0</v>
      </c>
      <c r="I35" s="177">
        <v>0</v>
      </c>
      <c r="J35" s="177">
        <f t="shared" si="3"/>
        <v>0</v>
      </c>
      <c r="K35" s="177">
        <v>0</v>
      </c>
      <c r="L35" s="177">
        <v>0</v>
      </c>
    </row>
    <row r="36" spans="1:12" ht="21.6" thickTop="1" thickBot="1" x14ac:dyDescent="0.35">
      <c r="A36" s="134" t="s">
        <v>423</v>
      </c>
      <c r="B36" s="135">
        <v>2630</v>
      </c>
      <c r="C36" s="223" t="s">
        <v>144</v>
      </c>
      <c r="D36" s="223" t="s">
        <v>144</v>
      </c>
      <c r="E36" s="223" t="s">
        <v>144</v>
      </c>
      <c r="F36" s="177">
        <f t="shared" si="1"/>
        <v>0</v>
      </c>
      <c r="G36" s="177">
        <f t="shared" si="2"/>
        <v>0</v>
      </c>
      <c r="H36" s="177">
        <v>0</v>
      </c>
      <c r="I36" s="177">
        <v>0</v>
      </c>
      <c r="J36" s="177">
        <f t="shared" si="3"/>
        <v>0</v>
      </c>
      <c r="K36" s="177">
        <v>0</v>
      </c>
      <c r="L36" s="177">
        <v>0</v>
      </c>
    </row>
    <row r="37" spans="1:12" ht="12.75" customHeight="1" thickTop="1" thickBot="1" x14ac:dyDescent="0.35">
      <c r="A37" s="484" t="s">
        <v>191</v>
      </c>
      <c r="B37" s="142">
        <v>2700</v>
      </c>
      <c r="C37" s="223" t="s">
        <v>144</v>
      </c>
      <c r="D37" s="223" t="s">
        <v>144</v>
      </c>
      <c r="E37" s="223" t="s">
        <v>144</v>
      </c>
      <c r="F37" s="177">
        <f t="shared" si="1"/>
        <v>0</v>
      </c>
      <c r="G37" s="177">
        <f t="shared" si="2"/>
        <v>0</v>
      </c>
      <c r="H37" s="177">
        <v>0</v>
      </c>
      <c r="I37" s="177">
        <v>0</v>
      </c>
      <c r="J37" s="177">
        <f t="shared" si="3"/>
        <v>0</v>
      </c>
      <c r="K37" s="177">
        <v>0</v>
      </c>
      <c r="L37" s="177">
        <v>0</v>
      </c>
    </row>
    <row r="38" spans="1:12" ht="12.75" customHeight="1" thickTop="1" thickBot="1" x14ac:dyDescent="0.35">
      <c r="A38" s="133" t="s">
        <v>195</v>
      </c>
      <c r="B38" s="64">
        <v>2800</v>
      </c>
      <c r="C38" s="223" t="s">
        <v>144</v>
      </c>
      <c r="D38" s="223" t="s">
        <v>144</v>
      </c>
      <c r="E38" s="223" t="s">
        <v>144</v>
      </c>
      <c r="F38" s="177">
        <f t="shared" si="1"/>
        <v>0</v>
      </c>
      <c r="G38" s="177">
        <f t="shared" si="2"/>
        <v>0</v>
      </c>
      <c r="H38" s="177">
        <v>0</v>
      </c>
      <c r="I38" s="177">
        <v>0</v>
      </c>
      <c r="J38" s="177">
        <f t="shared" si="3"/>
        <v>0</v>
      </c>
      <c r="K38" s="177">
        <v>0</v>
      </c>
      <c r="L38" s="177">
        <v>0</v>
      </c>
    </row>
    <row r="39" spans="1:12" ht="12.75" customHeight="1" thickTop="1" thickBot="1" x14ac:dyDescent="0.35">
      <c r="A39" s="219" t="s">
        <v>280</v>
      </c>
      <c r="B39" s="68">
        <v>3000</v>
      </c>
      <c r="C39" s="223" t="s">
        <v>144</v>
      </c>
      <c r="D39" s="223" t="s">
        <v>144</v>
      </c>
      <c r="E39" s="223" t="s">
        <v>144</v>
      </c>
      <c r="F39" s="177">
        <v>0</v>
      </c>
      <c r="G39" s="177">
        <f t="shared" si="2"/>
        <v>0</v>
      </c>
      <c r="H39" s="177">
        <v>0</v>
      </c>
      <c r="I39" s="177">
        <v>0</v>
      </c>
      <c r="J39" s="177">
        <f t="shared" si="3"/>
        <v>0</v>
      </c>
      <c r="K39" s="177">
        <v>0</v>
      </c>
      <c r="L39" s="177">
        <v>0</v>
      </c>
    </row>
    <row r="40" spans="1:12" ht="12.75" customHeight="1" thickTop="1" x14ac:dyDescent="0.3">
      <c r="A40" s="485"/>
      <c r="B40" s="486"/>
      <c r="C40" s="487"/>
      <c r="D40" s="487"/>
      <c r="E40" s="487"/>
      <c r="F40" s="488"/>
      <c r="G40" s="488"/>
      <c r="H40" s="488"/>
      <c r="I40" s="488"/>
      <c r="J40" s="488"/>
      <c r="K40" s="488"/>
      <c r="L40" s="488"/>
    </row>
    <row r="41" spans="1:12" ht="12.75" customHeight="1" x14ac:dyDescent="0.3">
      <c r="A41" s="204"/>
      <c r="B41" s="489"/>
      <c r="C41" s="489"/>
      <c r="D41" s="489"/>
      <c r="E41" s="489"/>
      <c r="F41" s="490"/>
      <c r="G41" s="491"/>
      <c r="H41" s="491"/>
      <c r="I41" s="491"/>
      <c r="J41" s="491"/>
      <c r="K41" s="491"/>
      <c r="L41" s="491"/>
    </row>
    <row r="42" spans="1:12" x14ac:dyDescent="0.3">
      <c r="A42" s="27"/>
      <c r="B42" s="378" t="str">
        <f>[1]ЗАПОЛНИТЬ!$F$30</f>
        <v xml:space="preserve">Керівник </v>
      </c>
      <c r="C42" s="9"/>
      <c r="D42" s="9"/>
      <c r="E42" s="230"/>
      <c r="F42" s="230"/>
      <c r="G42" s="1"/>
      <c r="H42" s="87" t="str">
        <f>[1]ЗАПОЛНИТЬ!$F$26</f>
        <v>Л.О.Темченко</v>
      </c>
      <c r="I42" s="87"/>
      <c r="J42" s="87"/>
      <c r="K42" s="87"/>
      <c r="L42" s="1"/>
    </row>
    <row r="43" spans="1:12" x14ac:dyDescent="0.3">
      <c r="A43" s="1"/>
      <c r="B43" s="378"/>
      <c r="C43" s="9"/>
      <c r="D43" s="9"/>
      <c r="E43" s="231" t="s">
        <v>115</v>
      </c>
      <c r="F43" s="231"/>
      <c r="G43" s="1"/>
      <c r="H43" s="189" t="s">
        <v>116</v>
      </c>
      <c r="I43" s="189"/>
      <c r="J43" s="1"/>
      <c r="K43" s="1"/>
      <c r="L43" s="1"/>
    </row>
    <row r="44" spans="1:12" x14ac:dyDescent="0.3">
      <c r="A44" s="1"/>
      <c r="B44" s="378" t="str">
        <f>[1]ЗАПОЛНИТЬ!$F$31</f>
        <v>Головний бухгалтер</v>
      </c>
      <c r="C44" s="9"/>
      <c r="D44" s="9"/>
      <c r="E44" s="230"/>
      <c r="F44" s="230"/>
      <c r="G44" s="1"/>
      <c r="H44" s="87" t="str">
        <f>[1]ЗАПОЛНИТЬ!$F$28</f>
        <v>А.М.Трусевич</v>
      </c>
      <c r="I44" s="87"/>
      <c r="J44" s="87"/>
      <c r="K44" s="87"/>
      <c r="L44" s="1"/>
    </row>
    <row r="45" spans="1:12" x14ac:dyDescent="0.3">
      <c r="A45" s="1" t="str">
        <f>[1]ЗАПОЛНИТЬ!$C$19</f>
        <v>"11" квітня 2016 року</v>
      </c>
      <c r="B45" s="1"/>
      <c r="C45" s="1"/>
      <c r="D45" s="1"/>
      <c r="E45" s="231" t="s">
        <v>115</v>
      </c>
      <c r="F45" s="231"/>
      <c r="G45" s="1"/>
      <c r="H45" s="189" t="s">
        <v>116</v>
      </c>
      <c r="I45" s="189"/>
      <c r="J45" s="1"/>
      <c r="K45" s="1"/>
      <c r="L45" s="1"/>
    </row>
  </sheetData>
  <mergeCells count="36">
    <mergeCell ref="E43:F43"/>
    <mergeCell ref="H43:I43"/>
    <mergeCell ref="E44:F44"/>
    <mergeCell ref="H44:K44"/>
    <mergeCell ref="E45:F45"/>
    <mergeCell ref="H45:I45"/>
    <mergeCell ref="J17:L17"/>
    <mergeCell ref="G18:G19"/>
    <mergeCell ref="H18:I18"/>
    <mergeCell ref="J18:J19"/>
    <mergeCell ref="K18:L18"/>
    <mergeCell ref="E42:F42"/>
    <mergeCell ref="H42:K42"/>
    <mergeCell ref="K14:L14"/>
    <mergeCell ref="A16:A19"/>
    <mergeCell ref="B16:B19"/>
    <mergeCell ref="C16:E16"/>
    <mergeCell ref="F16:L16"/>
    <mergeCell ref="C17:C19"/>
    <mergeCell ref="D17:D19"/>
    <mergeCell ref="E17:E19"/>
    <mergeCell ref="F17:F19"/>
    <mergeCell ref="G17:I17"/>
    <mergeCell ref="B11:I11"/>
    <mergeCell ref="K11:L11"/>
    <mergeCell ref="A12:D12"/>
    <mergeCell ref="F12:L12"/>
    <mergeCell ref="A13:D13"/>
    <mergeCell ref="F13:L13"/>
    <mergeCell ref="I1:L3"/>
    <mergeCell ref="A4:L7"/>
    <mergeCell ref="A8:L8"/>
    <mergeCell ref="B9:I9"/>
    <mergeCell ref="K9:L9"/>
    <mergeCell ref="B10:I10"/>
    <mergeCell ref="K10:L10"/>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workbookViewId="0">
      <selection sqref="A1:XFD1048576"/>
    </sheetView>
  </sheetViews>
  <sheetFormatPr defaultRowHeight="14.4" x14ac:dyDescent="0.3"/>
  <cols>
    <col min="1" max="1" width="48.44140625" customWidth="1"/>
    <col min="2" max="2" width="5.33203125" customWidth="1"/>
    <col min="3" max="3" width="10" customWidth="1"/>
    <col min="4" max="4" width="11.33203125" customWidth="1"/>
    <col min="5" max="5" width="10.33203125" customWidth="1"/>
    <col min="6" max="6" width="8" customWidth="1"/>
    <col min="7" max="7" width="8.88671875" customWidth="1"/>
    <col min="9" max="9" width="10.44140625" customWidth="1"/>
    <col min="10" max="10" width="8.6640625" customWidth="1"/>
    <col min="11" max="12" width="11.44140625" customWidth="1"/>
    <col min="257" max="257" width="48.44140625" customWidth="1"/>
    <col min="258" max="258" width="5.33203125" customWidth="1"/>
    <col min="259" max="259" width="10" customWidth="1"/>
    <col min="260" max="260" width="11.33203125" customWidth="1"/>
    <col min="261" max="261" width="10.33203125" customWidth="1"/>
    <col min="262" max="262" width="8" customWidth="1"/>
    <col min="263" max="263" width="8.88671875" customWidth="1"/>
    <col min="265" max="265" width="10.44140625" customWidth="1"/>
    <col min="266" max="266" width="8.6640625" customWidth="1"/>
    <col min="267" max="268" width="11.44140625" customWidth="1"/>
    <col min="513" max="513" width="48.44140625" customWidth="1"/>
    <col min="514" max="514" width="5.33203125" customWidth="1"/>
    <col min="515" max="515" width="10" customWidth="1"/>
    <col min="516" max="516" width="11.33203125" customWidth="1"/>
    <col min="517" max="517" width="10.33203125" customWidth="1"/>
    <col min="518" max="518" width="8" customWidth="1"/>
    <col min="519" max="519" width="8.88671875" customWidth="1"/>
    <col min="521" max="521" width="10.44140625" customWidth="1"/>
    <col min="522" max="522" width="8.6640625" customWidth="1"/>
    <col min="523" max="524" width="11.44140625" customWidth="1"/>
    <col min="769" max="769" width="48.44140625" customWidth="1"/>
    <col min="770" max="770" width="5.33203125" customWidth="1"/>
    <col min="771" max="771" width="10" customWidth="1"/>
    <col min="772" max="772" width="11.33203125" customWidth="1"/>
    <col min="773" max="773" width="10.33203125" customWidth="1"/>
    <col min="774" max="774" width="8" customWidth="1"/>
    <col min="775" max="775" width="8.88671875" customWidth="1"/>
    <col min="777" max="777" width="10.44140625" customWidth="1"/>
    <col min="778" max="778" width="8.6640625" customWidth="1"/>
    <col min="779" max="780" width="11.44140625" customWidth="1"/>
    <col min="1025" max="1025" width="48.44140625" customWidth="1"/>
    <col min="1026" max="1026" width="5.33203125" customWidth="1"/>
    <col min="1027" max="1027" width="10" customWidth="1"/>
    <col min="1028" max="1028" width="11.33203125" customWidth="1"/>
    <col min="1029" max="1029" width="10.33203125" customWidth="1"/>
    <col min="1030" max="1030" width="8" customWidth="1"/>
    <col min="1031" max="1031" width="8.88671875" customWidth="1"/>
    <col min="1033" max="1033" width="10.44140625" customWidth="1"/>
    <col min="1034" max="1034" width="8.6640625" customWidth="1"/>
    <col min="1035" max="1036" width="11.44140625" customWidth="1"/>
    <col min="1281" max="1281" width="48.44140625" customWidth="1"/>
    <col min="1282" max="1282" width="5.33203125" customWidth="1"/>
    <col min="1283" max="1283" width="10" customWidth="1"/>
    <col min="1284" max="1284" width="11.33203125" customWidth="1"/>
    <col min="1285" max="1285" width="10.33203125" customWidth="1"/>
    <col min="1286" max="1286" width="8" customWidth="1"/>
    <col min="1287" max="1287" width="8.88671875" customWidth="1"/>
    <col min="1289" max="1289" width="10.44140625" customWidth="1"/>
    <col min="1290" max="1290" width="8.6640625" customWidth="1"/>
    <col min="1291" max="1292" width="11.44140625" customWidth="1"/>
    <col min="1537" max="1537" width="48.44140625" customWidth="1"/>
    <col min="1538" max="1538" width="5.33203125" customWidth="1"/>
    <col min="1539" max="1539" width="10" customWidth="1"/>
    <col min="1540" max="1540" width="11.33203125" customWidth="1"/>
    <col min="1541" max="1541" width="10.33203125" customWidth="1"/>
    <col min="1542" max="1542" width="8" customWidth="1"/>
    <col min="1543" max="1543" width="8.88671875" customWidth="1"/>
    <col min="1545" max="1545" width="10.44140625" customWidth="1"/>
    <col min="1546" max="1546" width="8.6640625" customWidth="1"/>
    <col min="1547" max="1548" width="11.44140625" customWidth="1"/>
    <col min="1793" max="1793" width="48.44140625" customWidth="1"/>
    <col min="1794" max="1794" width="5.33203125" customWidth="1"/>
    <col min="1795" max="1795" width="10" customWidth="1"/>
    <col min="1796" max="1796" width="11.33203125" customWidth="1"/>
    <col min="1797" max="1797" width="10.33203125" customWidth="1"/>
    <col min="1798" max="1798" width="8" customWidth="1"/>
    <col min="1799" max="1799" width="8.88671875" customWidth="1"/>
    <col min="1801" max="1801" width="10.44140625" customWidth="1"/>
    <col min="1802" max="1802" width="8.6640625" customWidth="1"/>
    <col min="1803" max="1804" width="11.44140625" customWidth="1"/>
    <col min="2049" max="2049" width="48.44140625" customWidth="1"/>
    <col min="2050" max="2050" width="5.33203125" customWidth="1"/>
    <col min="2051" max="2051" width="10" customWidth="1"/>
    <col min="2052" max="2052" width="11.33203125" customWidth="1"/>
    <col min="2053" max="2053" width="10.33203125" customWidth="1"/>
    <col min="2054" max="2054" width="8" customWidth="1"/>
    <col min="2055" max="2055" width="8.88671875" customWidth="1"/>
    <col min="2057" max="2057" width="10.44140625" customWidth="1"/>
    <col min="2058" max="2058" width="8.6640625" customWidth="1"/>
    <col min="2059" max="2060" width="11.44140625" customWidth="1"/>
    <col min="2305" max="2305" width="48.44140625" customWidth="1"/>
    <col min="2306" max="2306" width="5.33203125" customWidth="1"/>
    <col min="2307" max="2307" width="10" customWidth="1"/>
    <col min="2308" max="2308" width="11.33203125" customWidth="1"/>
    <col min="2309" max="2309" width="10.33203125" customWidth="1"/>
    <col min="2310" max="2310" width="8" customWidth="1"/>
    <col min="2311" max="2311" width="8.88671875" customWidth="1"/>
    <col min="2313" max="2313" width="10.44140625" customWidth="1"/>
    <col min="2314" max="2314" width="8.6640625" customWidth="1"/>
    <col min="2315" max="2316" width="11.44140625" customWidth="1"/>
    <col min="2561" max="2561" width="48.44140625" customWidth="1"/>
    <col min="2562" max="2562" width="5.33203125" customWidth="1"/>
    <col min="2563" max="2563" width="10" customWidth="1"/>
    <col min="2564" max="2564" width="11.33203125" customWidth="1"/>
    <col min="2565" max="2565" width="10.33203125" customWidth="1"/>
    <col min="2566" max="2566" width="8" customWidth="1"/>
    <col min="2567" max="2567" width="8.88671875" customWidth="1"/>
    <col min="2569" max="2569" width="10.44140625" customWidth="1"/>
    <col min="2570" max="2570" width="8.6640625" customWidth="1"/>
    <col min="2571" max="2572" width="11.44140625" customWidth="1"/>
    <col min="2817" max="2817" width="48.44140625" customWidth="1"/>
    <col min="2818" max="2818" width="5.33203125" customWidth="1"/>
    <col min="2819" max="2819" width="10" customWidth="1"/>
    <col min="2820" max="2820" width="11.33203125" customWidth="1"/>
    <col min="2821" max="2821" width="10.33203125" customWidth="1"/>
    <col min="2822" max="2822" width="8" customWidth="1"/>
    <col min="2823" max="2823" width="8.88671875" customWidth="1"/>
    <col min="2825" max="2825" width="10.44140625" customWidth="1"/>
    <col min="2826" max="2826" width="8.6640625" customWidth="1"/>
    <col min="2827" max="2828" width="11.44140625" customWidth="1"/>
    <col min="3073" max="3073" width="48.44140625" customWidth="1"/>
    <col min="3074" max="3074" width="5.33203125" customWidth="1"/>
    <col min="3075" max="3075" width="10" customWidth="1"/>
    <col min="3076" max="3076" width="11.33203125" customWidth="1"/>
    <col min="3077" max="3077" width="10.33203125" customWidth="1"/>
    <col min="3078" max="3078" width="8" customWidth="1"/>
    <col min="3079" max="3079" width="8.88671875" customWidth="1"/>
    <col min="3081" max="3081" width="10.44140625" customWidth="1"/>
    <col min="3082" max="3082" width="8.6640625" customWidth="1"/>
    <col min="3083" max="3084" width="11.44140625" customWidth="1"/>
    <col min="3329" max="3329" width="48.44140625" customWidth="1"/>
    <col min="3330" max="3330" width="5.33203125" customWidth="1"/>
    <col min="3331" max="3331" width="10" customWidth="1"/>
    <col min="3332" max="3332" width="11.33203125" customWidth="1"/>
    <col min="3333" max="3333" width="10.33203125" customWidth="1"/>
    <col min="3334" max="3334" width="8" customWidth="1"/>
    <col min="3335" max="3335" width="8.88671875" customWidth="1"/>
    <col min="3337" max="3337" width="10.44140625" customWidth="1"/>
    <col min="3338" max="3338" width="8.6640625" customWidth="1"/>
    <col min="3339" max="3340" width="11.44140625" customWidth="1"/>
    <col min="3585" max="3585" width="48.44140625" customWidth="1"/>
    <col min="3586" max="3586" width="5.33203125" customWidth="1"/>
    <col min="3587" max="3587" width="10" customWidth="1"/>
    <col min="3588" max="3588" width="11.33203125" customWidth="1"/>
    <col min="3589" max="3589" width="10.33203125" customWidth="1"/>
    <col min="3590" max="3590" width="8" customWidth="1"/>
    <col min="3591" max="3591" width="8.88671875" customWidth="1"/>
    <col min="3593" max="3593" width="10.44140625" customWidth="1"/>
    <col min="3594" max="3594" width="8.6640625" customWidth="1"/>
    <col min="3595" max="3596" width="11.44140625" customWidth="1"/>
    <col min="3841" max="3841" width="48.44140625" customWidth="1"/>
    <col min="3842" max="3842" width="5.33203125" customWidth="1"/>
    <col min="3843" max="3843" width="10" customWidth="1"/>
    <col min="3844" max="3844" width="11.33203125" customWidth="1"/>
    <col min="3845" max="3845" width="10.33203125" customWidth="1"/>
    <col min="3846" max="3846" width="8" customWidth="1"/>
    <col min="3847" max="3847" width="8.88671875" customWidth="1"/>
    <col min="3849" max="3849" width="10.44140625" customWidth="1"/>
    <col min="3850" max="3850" width="8.6640625" customWidth="1"/>
    <col min="3851" max="3852" width="11.44140625" customWidth="1"/>
    <col min="4097" max="4097" width="48.44140625" customWidth="1"/>
    <col min="4098" max="4098" width="5.33203125" customWidth="1"/>
    <col min="4099" max="4099" width="10" customWidth="1"/>
    <col min="4100" max="4100" width="11.33203125" customWidth="1"/>
    <col min="4101" max="4101" width="10.33203125" customWidth="1"/>
    <col min="4102" max="4102" width="8" customWidth="1"/>
    <col min="4103" max="4103" width="8.88671875" customWidth="1"/>
    <col min="4105" max="4105" width="10.44140625" customWidth="1"/>
    <col min="4106" max="4106" width="8.6640625" customWidth="1"/>
    <col min="4107" max="4108" width="11.44140625" customWidth="1"/>
    <col min="4353" max="4353" width="48.44140625" customWidth="1"/>
    <col min="4354" max="4354" width="5.33203125" customWidth="1"/>
    <col min="4355" max="4355" width="10" customWidth="1"/>
    <col min="4356" max="4356" width="11.33203125" customWidth="1"/>
    <col min="4357" max="4357" width="10.33203125" customWidth="1"/>
    <col min="4358" max="4358" width="8" customWidth="1"/>
    <col min="4359" max="4359" width="8.88671875" customWidth="1"/>
    <col min="4361" max="4361" width="10.44140625" customWidth="1"/>
    <col min="4362" max="4362" width="8.6640625" customWidth="1"/>
    <col min="4363" max="4364" width="11.44140625" customWidth="1"/>
    <col min="4609" max="4609" width="48.44140625" customWidth="1"/>
    <col min="4610" max="4610" width="5.33203125" customWidth="1"/>
    <col min="4611" max="4611" width="10" customWidth="1"/>
    <col min="4612" max="4612" width="11.33203125" customWidth="1"/>
    <col min="4613" max="4613" width="10.33203125" customWidth="1"/>
    <col min="4614" max="4614" width="8" customWidth="1"/>
    <col min="4615" max="4615" width="8.88671875" customWidth="1"/>
    <col min="4617" max="4617" width="10.44140625" customWidth="1"/>
    <col min="4618" max="4618" width="8.6640625" customWidth="1"/>
    <col min="4619" max="4620" width="11.44140625" customWidth="1"/>
    <col min="4865" max="4865" width="48.44140625" customWidth="1"/>
    <col min="4866" max="4866" width="5.33203125" customWidth="1"/>
    <col min="4867" max="4867" width="10" customWidth="1"/>
    <col min="4868" max="4868" width="11.33203125" customWidth="1"/>
    <col min="4869" max="4869" width="10.33203125" customWidth="1"/>
    <col min="4870" max="4870" width="8" customWidth="1"/>
    <col min="4871" max="4871" width="8.88671875" customWidth="1"/>
    <col min="4873" max="4873" width="10.44140625" customWidth="1"/>
    <col min="4874" max="4874" width="8.6640625" customWidth="1"/>
    <col min="4875" max="4876" width="11.44140625" customWidth="1"/>
    <col min="5121" max="5121" width="48.44140625" customWidth="1"/>
    <col min="5122" max="5122" width="5.33203125" customWidth="1"/>
    <col min="5123" max="5123" width="10" customWidth="1"/>
    <col min="5124" max="5124" width="11.33203125" customWidth="1"/>
    <col min="5125" max="5125" width="10.33203125" customWidth="1"/>
    <col min="5126" max="5126" width="8" customWidth="1"/>
    <col min="5127" max="5127" width="8.88671875" customWidth="1"/>
    <col min="5129" max="5129" width="10.44140625" customWidth="1"/>
    <col min="5130" max="5130" width="8.6640625" customWidth="1"/>
    <col min="5131" max="5132" width="11.44140625" customWidth="1"/>
    <col min="5377" max="5377" width="48.44140625" customWidth="1"/>
    <col min="5378" max="5378" width="5.33203125" customWidth="1"/>
    <col min="5379" max="5379" width="10" customWidth="1"/>
    <col min="5380" max="5380" width="11.33203125" customWidth="1"/>
    <col min="5381" max="5381" width="10.33203125" customWidth="1"/>
    <col min="5382" max="5382" width="8" customWidth="1"/>
    <col min="5383" max="5383" width="8.88671875" customWidth="1"/>
    <col min="5385" max="5385" width="10.44140625" customWidth="1"/>
    <col min="5386" max="5386" width="8.6640625" customWidth="1"/>
    <col min="5387" max="5388" width="11.44140625" customWidth="1"/>
    <col min="5633" max="5633" width="48.44140625" customWidth="1"/>
    <col min="5634" max="5634" width="5.33203125" customWidth="1"/>
    <col min="5635" max="5635" width="10" customWidth="1"/>
    <col min="5636" max="5636" width="11.33203125" customWidth="1"/>
    <col min="5637" max="5637" width="10.33203125" customWidth="1"/>
    <col min="5638" max="5638" width="8" customWidth="1"/>
    <col min="5639" max="5639" width="8.88671875" customWidth="1"/>
    <col min="5641" max="5641" width="10.44140625" customWidth="1"/>
    <col min="5642" max="5642" width="8.6640625" customWidth="1"/>
    <col min="5643" max="5644" width="11.44140625" customWidth="1"/>
    <col min="5889" max="5889" width="48.44140625" customWidth="1"/>
    <col min="5890" max="5890" width="5.33203125" customWidth="1"/>
    <col min="5891" max="5891" width="10" customWidth="1"/>
    <col min="5892" max="5892" width="11.33203125" customWidth="1"/>
    <col min="5893" max="5893" width="10.33203125" customWidth="1"/>
    <col min="5894" max="5894" width="8" customWidth="1"/>
    <col min="5895" max="5895" width="8.88671875" customWidth="1"/>
    <col min="5897" max="5897" width="10.44140625" customWidth="1"/>
    <col min="5898" max="5898" width="8.6640625" customWidth="1"/>
    <col min="5899" max="5900" width="11.44140625" customWidth="1"/>
    <col min="6145" max="6145" width="48.44140625" customWidth="1"/>
    <col min="6146" max="6146" width="5.33203125" customWidth="1"/>
    <col min="6147" max="6147" width="10" customWidth="1"/>
    <col min="6148" max="6148" width="11.33203125" customWidth="1"/>
    <col min="6149" max="6149" width="10.33203125" customWidth="1"/>
    <col min="6150" max="6150" width="8" customWidth="1"/>
    <col min="6151" max="6151" width="8.88671875" customWidth="1"/>
    <col min="6153" max="6153" width="10.44140625" customWidth="1"/>
    <col min="6154" max="6154" width="8.6640625" customWidth="1"/>
    <col min="6155" max="6156" width="11.44140625" customWidth="1"/>
    <col min="6401" max="6401" width="48.44140625" customWidth="1"/>
    <col min="6402" max="6402" width="5.33203125" customWidth="1"/>
    <col min="6403" max="6403" width="10" customWidth="1"/>
    <col min="6404" max="6404" width="11.33203125" customWidth="1"/>
    <col min="6405" max="6405" width="10.33203125" customWidth="1"/>
    <col min="6406" max="6406" width="8" customWidth="1"/>
    <col min="6407" max="6407" width="8.88671875" customWidth="1"/>
    <col min="6409" max="6409" width="10.44140625" customWidth="1"/>
    <col min="6410" max="6410" width="8.6640625" customWidth="1"/>
    <col min="6411" max="6412" width="11.44140625" customWidth="1"/>
    <col min="6657" max="6657" width="48.44140625" customWidth="1"/>
    <col min="6658" max="6658" width="5.33203125" customWidth="1"/>
    <col min="6659" max="6659" width="10" customWidth="1"/>
    <col min="6660" max="6660" width="11.33203125" customWidth="1"/>
    <col min="6661" max="6661" width="10.33203125" customWidth="1"/>
    <col min="6662" max="6662" width="8" customWidth="1"/>
    <col min="6663" max="6663" width="8.88671875" customWidth="1"/>
    <col min="6665" max="6665" width="10.44140625" customWidth="1"/>
    <col min="6666" max="6666" width="8.6640625" customWidth="1"/>
    <col min="6667" max="6668" width="11.44140625" customWidth="1"/>
    <col min="6913" max="6913" width="48.44140625" customWidth="1"/>
    <col min="6914" max="6914" width="5.33203125" customWidth="1"/>
    <col min="6915" max="6915" width="10" customWidth="1"/>
    <col min="6916" max="6916" width="11.33203125" customWidth="1"/>
    <col min="6917" max="6917" width="10.33203125" customWidth="1"/>
    <col min="6918" max="6918" width="8" customWidth="1"/>
    <col min="6919" max="6919" width="8.88671875" customWidth="1"/>
    <col min="6921" max="6921" width="10.44140625" customWidth="1"/>
    <col min="6922" max="6922" width="8.6640625" customWidth="1"/>
    <col min="6923" max="6924" width="11.44140625" customWidth="1"/>
    <col min="7169" max="7169" width="48.44140625" customWidth="1"/>
    <col min="7170" max="7170" width="5.33203125" customWidth="1"/>
    <col min="7171" max="7171" width="10" customWidth="1"/>
    <col min="7172" max="7172" width="11.33203125" customWidth="1"/>
    <col min="7173" max="7173" width="10.33203125" customWidth="1"/>
    <col min="7174" max="7174" width="8" customWidth="1"/>
    <col min="7175" max="7175" width="8.88671875" customWidth="1"/>
    <col min="7177" max="7177" width="10.44140625" customWidth="1"/>
    <col min="7178" max="7178" width="8.6640625" customWidth="1"/>
    <col min="7179" max="7180" width="11.44140625" customWidth="1"/>
    <col min="7425" max="7425" width="48.44140625" customWidth="1"/>
    <col min="7426" max="7426" width="5.33203125" customWidth="1"/>
    <col min="7427" max="7427" width="10" customWidth="1"/>
    <col min="7428" max="7428" width="11.33203125" customWidth="1"/>
    <col min="7429" max="7429" width="10.33203125" customWidth="1"/>
    <col min="7430" max="7430" width="8" customWidth="1"/>
    <col min="7431" max="7431" width="8.88671875" customWidth="1"/>
    <col min="7433" max="7433" width="10.44140625" customWidth="1"/>
    <col min="7434" max="7434" width="8.6640625" customWidth="1"/>
    <col min="7435" max="7436" width="11.44140625" customWidth="1"/>
    <col min="7681" max="7681" width="48.44140625" customWidth="1"/>
    <col min="7682" max="7682" width="5.33203125" customWidth="1"/>
    <col min="7683" max="7683" width="10" customWidth="1"/>
    <col min="7684" max="7684" width="11.33203125" customWidth="1"/>
    <col min="7685" max="7685" width="10.33203125" customWidth="1"/>
    <col min="7686" max="7686" width="8" customWidth="1"/>
    <col min="7687" max="7687" width="8.88671875" customWidth="1"/>
    <col min="7689" max="7689" width="10.44140625" customWidth="1"/>
    <col min="7690" max="7690" width="8.6640625" customWidth="1"/>
    <col min="7691" max="7692" width="11.44140625" customWidth="1"/>
    <col min="7937" max="7937" width="48.44140625" customWidth="1"/>
    <col min="7938" max="7938" width="5.33203125" customWidth="1"/>
    <col min="7939" max="7939" width="10" customWidth="1"/>
    <col min="7940" max="7940" width="11.33203125" customWidth="1"/>
    <col min="7941" max="7941" width="10.33203125" customWidth="1"/>
    <col min="7942" max="7942" width="8" customWidth="1"/>
    <col min="7943" max="7943" width="8.88671875" customWidth="1"/>
    <col min="7945" max="7945" width="10.44140625" customWidth="1"/>
    <col min="7946" max="7946" width="8.6640625" customWidth="1"/>
    <col min="7947" max="7948" width="11.44140625" customWidth="1"/>
    <col min="8193" max="8193" width="48.44140625" customWidth="1"/>
    <col min="8194" max="8194" width="5.33203125" customWidth="1"/>
    <col min="8195" max="8195" width="10" customWidth="1"/>
    <col min="8196" max="8196" width="11.33203125" customWidth="1"/>
    <col min="8197" max="8197" width="10.33203125" customWidth="1"/>
    <col min="8198" max="8198" width="8" customWidth="1"/>
    <col min="8199" max="8199" width="8.88671875" customWidth="1"/>
    <col min="8201" max="8201" width="10.44140625" customWidth="1"/>
    <col min="8202" max="8202" width="8.6640625" customWidth="1"/>
    <col min="8203" max="8204" width="11.44140625" customWidth="1"/>
    <col min="8449" max="8449" width="48.44140625" customWidth="1"/>
    <col min="8450" max="8450" width="5.33203125" customWidth="1"/>
    <col min="8451" max="8451" width="10" customWidth="1"/>
    <col min="8452" max="8452" width="11.33203125" customWidth="1"/>
    <col min="8453" max="8453" width="10.33203125" customWidth="1"/>
    <col min="8454" max="8454" width="8" customWidth="1"/>
    <col min="8455" max="8455" width="8.88671875" customWidth="1"/>
    <col min="8457" max="8457" width="10.44140625" customWidth="1"/>
    <col min="8458" max="8458" width="8.6640625" customWidth="1"/>
    <col min="8459" max="8460" width="11.44140625" customWidth="1"/>
    <col min="8705" max="8705" width="48.44140625" customWidth="1"/>
    <col min="8706" max="8706" width="5.33203125" customWidth="1"/>
    <col min="8707" max="8707" width="10" customWidth="1"/>
    <col min="8708" max="8708" width="11.33203125" customWidth="1"/>
    <col min="8709" max="8709" width="10.33203125" customWidth="1"/>
    <col min="8710" max="8710" width="8" customWidth="1"/>
    <col min="8711" max="8711" width="8.88671875" customWidth="1"/>
    <col min="8713" max="8713" width="10.44140625" customWidth="1"/>
    <col min="8714" max="8714" width="8.6640625" customWidth="1"/>
    <col min="8715" max="8716" width="11.44140625" customWidth="1"/>
    <col min="8961" max="8961" width="48.44140625" customWidth="1"/>
    <col min="8962" max="8962" width="5.33203125" customWidth="1"/>
    <col min="8963" max="8963" width="10" customWidth="1"/>
    <col min="8964" max="8964" width="11.33203125" customWidth="1"/>
    <col min="8965" max="8965" width="10.33203125" customWidth="1"/>
    <col min="8966" max="8966" width="8" customWidth="1"/>
    <col min="8967" max="8967" width="8.88671875" customWidth="1"/>
    <col min="8969" max="8969" width="10.44140625" customWidth="1"/>
    <col min="8970" max="8970" width="8.6640625" customWidth="1"/>
    <col min="8971" max="8972" width="11.44140625" customWidth="1"/>
    <col min="9217" max="9217" width="48.44140625" customWidth="1"/>
    <col min="9218" max="9218" width="5.33203125" customWidth="1"/>
    <col min="9219" max="9219" width="10" customWidth="1"/>
    <col min="9220" max="9220" width="11.33203125" customWidth="1"/>
    <col min="9221" max="9221" width="10.33203125" customWidth="1"/>
    <col min="9222" max="9222" width="8" customWidth="1"/>
    <col min="9223" max="9223" width="8.88671875" customWidth="1"/>
    <col min="9225" max="9225" width="10.44140625" customWidth="1"/>
    <col min="9226" max="9226" width="8.6640625" customWidth="1"/>
    <col min="9227" max="9228" width="11.44140625" customWidth="1"/>
    <col min="9473" max="9473" width="48.44140625" customWidth="1"/>
    <col min="9474" max="9474" width="5.33203125" customWidth="1"/>
    <col min="9475" max="9475" width="10" customWidth="1"/>
    <col min="9476" max="9476" width="11.33203125" customWidth="1"/>
    <col min="9477" max="9477" width="10.33203125" customWidth="1"/>
    <col min="9478" max="9478" width="8" customWidth="1"/>
    <col min="9479" max="9479" width="8.88671875" customWidth="1"/>
    <col min="9481" max="9481" width="10.44140625" customWidth="1"/>
    <col min="9482" max="9482" width="8.6640625" customWidth="1"/>
    <col min="9483" max="9484" width="11.44140625" customWidth="1"/>
    <col min="9729" max="9729" width="48.44140625" customWidth="1"/>
    <col min="9730" max="9730" width="5.33203125" customWidth="1"/>
    <col min="9731" max="9731" width="10" customWidth="1"/>
    <col min="9732" max="9732" width="11.33203125" customWidth="1"/>
    <col min="9733" max="9733" width="10.33203125" customWidth="1"/>
    <col min="9734" max="9734" width="8" customWidth="1"/>
    <col min="9735" max="9735" width="8.88671875" customWidth="1"/>
    <col min="9737" max="9737" width="10.44140625" customWidth="1"/>
    <col min="9738" max="9738" width="8.6640625" customWidth="1"/>
    <col min="9739" max="9740" width="11.44140625" customWidth="1"/>
    <col min="9985" max="9985" width="48.44140625" customWidth="1"/>
    <col min="9986" max="9986" width="5.33203125" customWidth="1"/>
    <col min="9987" max="9987" width="10" customWidth="1"/>
    <col min="9988" max="9988" width="11.33203125" customWidth="1"/>
    <col min="9989" max="9989" width="10.33203125" customWidth="1"/>
    <col min="9990" max="9990" width="8" customWidth="1"/>
    <col min="9991" max="9991" width="8.88671875" customWidth="1"/>
    <col min="9993" max="9993" width="10.44140625" customWidth="1"/>
    <col min="9994" max="9994" width="8.6640625" customWidth="1"/>
    <col min="9995" max="9996" width="11.44140625" customWidth="1"/>
    <col min="10241" max="10241" width="48.44140625" customWidth="1"/>
    <col min="10242" max="10242" width="5.33203125" customWidth="1"/>
    <col min="10243" max="10243" width="10" customWidth="1"/>
    <col min="10244" max="10244" width="11.33203125" customWidth="1"/>
    <col min="10245" max="10245" width="10.33203125" customWidth="1"/>
    <col min="10246" max="10246" width="8" customWidth="1"/>
    <col min="10247" max="10247" width="8.88671875" customWidth="1"/>
    <col min="10249" max="10249" width="10.44140625" customWidth="1"/>
    <col min="10250" max="10250" width="8.6640625" customWidth="1"/>
    <col min="10251" max="10252" width="11.44140625" customWidth="1"/>
    <col min="10497" max="10497" width="48.44140625" customWidth="1"/>
    <col min="10498" max="10498" width="5.33203125" customWidth="1"/>
    <col min="10499" max="10499" width="10" customWidth="1"/>
    <col min="10500" max="10500" width="11.33203125" customWidth="1"/>
    <col min="10501" max="10501" width="10.33203125" customWidth="1"/>
    <col min="10502" max="10502" width="8" customWidth="1"/>
    <col min="10503" max="10503" width="8.88671875" customWidth="1"/>
    <col min="10505" max="10505" width="10.44140625" customWidth="1"/>
    <col min="10506" max="10506" width="8.6640625" customWidth="1"/>
    <col min="10507" max="10508" width="11.44140625" customWidth="1"/>
    <col min="10753" max="10753" width="48.44140625" customWidth="1"/>
    <col min="10754" max="10754" width="5.33203125" customWidth="1"/>
    <col min="10755" max="10755" width="10" customWidth="1"/>
    <col min="10756" max="10756" width="11.33203125" customWidth="1"/>
    <col min="10757" max="10757" width="10.33203125" customWidth="1"/>
    <col min="10758" max="10758" width="8" customWidth="1"/>
    <col min="10759" max="10759" width="8.88671875" customWidth="1"/>
    <col min="10761" max="10761" width="10.44140625" customWidth="1"/>
    <col min="10762" max="10762" width="8.6640625" customWidth="1"/>
    <col min="10763" max="10764" width="11.44140625" customWidth="1"/>
    <col min="11009" max="11009" width="48.44140625" customWidth="1"/>
    <col min="11010" max="11010" width="5.33203125" customWidth="1"/>
    <col min="11011" max="11011" width="10" customWidth="1"/>
    <col min="11012" max="11012" width="11.33203125" customWidth="1"/>
    <col min="11013" max="11013" width="10.33203125" customWidth="1"/>
    <col min="11014" max="11014" width="8" customWidth="1"/>
    <col min="11015" max="11015" width="8.88671875" customWidth="1"/>
    <col min="11017" max="11017" width="10.44140625" customWidth="1"/>
    <col min="11018" max="11018" width="8.6640625" customWidth="1"/>
    <col min="11019" max="11020" width="11.44140625" customWidth="1"/>
    <col min="11265" max="11265" width="48.44140625" customWidth="1"/>
    <col min="11266" max="11266" width="5.33203125" customWidth="1"/>
    <col min="11267" max="11267" width="10" customWidth="1"/>
    <col min="11268" max="11268" width="11.33203125" customWidth="1"/>
    <col min="11269" max="11269" width="10.33203125" customWidth="1"/>
    <col min="11270" max="11270" width="8" customWidth="1"/>
    <col min="11271" max="11271" width="8.88671875" customWidth="1"/>
    <col min="11273" max="11273" width="10.44140625" customWidth="1"/>
    <col min="11274" max="11274" width="8.6640625" customWidth="1"/>
    <col min="11275" max="11276" width="11.44140625" customWidth="1"/>
    <col min="11521" max="11521" width="48.44140625" customWidth="1"/>
    <col min="11522" max="11522" width="5.33203125" customWidth="1"/>
    <col min="11523" max="11523" width="10" customWidth="1"/>
    <col min="11524" max="11524" width="11.33203125" customWidth="1"/>
    <col min="11525" max="11525" width="10.33203125" customWidth="1"/>
    <col min="11526" max="11526" width="8" customWidth="1"/>
    <col min="11527" max="11527" width="8.88671875" customWidth="1"/>
    <col min="11529" max="11529" width="10.44140625" customWidth="1"/>
    <col min="11530" max="11530" width="8.6640625" customWidth="1"/>
    <col min="11531" max="11532" width="11.44140625" customWidth="1"/>
    <col min="11777" max="11777" width="48.44140625" customWidth="1"/>
    <col min="11778" max="11778" width="5.33203125" customWidth="1"/>
    <col min="11779" max="11779" width="10" customWidth="1"/>
    <col min="11780" max="11780" width="11.33203125" customWidth="1"/>
    <col min="11781" max="11781" width="10.33203125" customWidth="1"/>
    <col min="11782" max="11782" width="8" customWidth="1"/>
    <col min="11783" max="11783" width="8.88671875" customWidth="1"/>
    <col min="11785" max="11785" width="10.44140625" customWidth="1"/>
    <col min="11786" max="11786" width="8.6640625" customWidth="1"/>
    <col min="11787" max="11788" width="11.44140625" customWidth="1"/>
    <col min="12033" max="12033" width="48.44140625" customWidth="1"/>
    <col min="12034" max="12034" width="5.33203125" customWidth="1"/>
    <col min="12035" max="12035" width="10" customWidth="1"/>
    <col min="12036" max="12036" width="11.33203125" customWidth="1"/>
    <col min="12037" max="12037" width="10.33203125" customWidth="1"/>
    <col min="12038" max="12038" width="8" customWidth="1"/>
    <col min="12039" max="12039" width="8.88671875" customWidth="1"/>
    <col min="12041" max="12041" width="10.44140625" customWidth="1"/>
    <col min="12042" max="12042" width="8.6640625" customWidth="1"/>
    <col min="12043" max="12044" width="11.44140625" customWidth="1"/>
    <col min="12289" max="12289" width="48.44140625" customWidth="1"/>
    <col min="12290" max="12290" width="5.33203125" customWidth="1"/>
    <col min="12291" max="12291" width="10" customWidth="1"/>
    <col min="12292" max="12292" width="11.33203125" customWidth="1"/>
    <col min="12293" max="12293" width="10.33203125" customWidth="1"/>
    <col min="12294" max="12294" width="8" customWidth="1"/>
    <col min="12295" max="12295" width="8.88671875" customWidth="1"/>
    <col min="12297" max="12297" width="10.44140625" customWidth="1"/>
    <col min="12298" max="12298" width="8.6640625" customWidth="1"/>
    <col min="12299" max="12300" width="11.44140625" customWidth="1"/>
    <col min="12545" max="12545" width="48.44140625" customWidth="1"/>
    <col min="12546" max="12546" width="5.33203125" customWidth="1"/>
    <col min="12547" max="12547" width="10" customWidth="1"/>
    <col min="12548" max="12548" width="11.33203125" customWidth="1"/>
    <col min="12549" max="12549" width="10.33203125" customWidth="1"/>
    <col min="12550" max="12550" width="8" customWidth="1"/>
    <col min="12551" max="12551" width="8.88671875" customWidth="1"/>
    <col min="12553" max="12553" width="10.44140625" customWidth="1"/>
    <col min="12554" max="12554" width="8.6640625" customWidth="1"/>
    <col min="12555" max="12556" width="11.44140625" customWidth="1"/>
    <col min="12801" max="12801" width="48.44140625" customWidth="1"/>
    <col min="12802" max="12802" width="5.33203125" customWidth="1"/>
    <col min="12803" max="12803" width="10" customWidth="1"/>
    <col min="12804" max="12804" width="11.33203125" customWidth="1"/>
    <col min="12805" max="12805" width="10.33203125" customWidth="1"/>
    <col min="12806" max="12806" width="8" customWidth="1"/>
    <col min="12807" max="12807" width="8.88671875" customWidth="1"/>
    <col min="12809" max="12809" width="10.44140625" customWidth="1"/>
    <col min="12810" max="12810" width="8.6640625" customWidth="1"/>
    <col min="12811" max="12812" width="11.44140625" customWidth="1"/>
    <col min="13057" max="13057" width="48.44140625" customWidth="1"/>
    <col min="13058" max="13058" width="5.33203125" customWidth="1"/>
    <col min="13059" max="13059" width="10" customWidth="1"/>
    <col min="13060" max="13060" width="11.33203125" customWidth="1"/>
    <col min="13061" max="13061" width="10.33203125" customWidth="1"/>
    <col min="13062" max="13062" width="8" customWidth="1"/>
    <col min="13063" max="13063" width="8.88671875" customWidth="1"/>
    <col min="13065" max="13065" width="10.44140625" customWidth="1"/>
    <col min="13066" max="13066" width="8.6640625" customWidth="1"/>
    <col min="13067" max="13068" width="11.44140625" customWidth="1"/>
    <col min="13313" max="13313" width="48.44140625" customWidth="1"/>
    <col min="13314" max="13314" width="5.33203125" customWidth="1"/>
    <col min="13315" max="13315" width="10" customWidth="1"/>
    <col min="13316" max="13316" width="11.33203125" customWidth="1"/>
    <col min="13317" max="13317" width="10.33203125" customWidth="1"/>
    <col min="13318" max="13318" width="8" customWidth="1"/>
    <col min="13319" max="13319" width="8.88671875" customWidth="1"/>
    <col min="13321" max="13321" width="10.44140625" customWidth="1"/>
    <col min="13322" max="13322" width="8.6640625" customWidth="1"/>
    <col min="13323" max="13324" width="11.44140625" customWidth="1"/>
    <col min="13569" max="13569" width="48.44140625" customWidth="1"/>
    <col min="13570" max="13570" width="5.33203125" customWidth="1"/>
    <col min="13571" max="13571" width="10" customWidth="1"/>
    <col min="13572" max="13572" width="11.33203125" customWidth="1"/>
    <col min="13573" max="13573" width="10.33203125" customWidth="1"/>
    <col min="13574" max="13574" width="8" customWidth="1"/>
    <col min="13575" max="13575" width="8.88671875" customWidth="1"/>
    <col min="13577" max="13577" width="10.44140625" customWidth="1"/>
    <col min="13578" max="13578" width="8.6640625" customWidth="1"/>
    <col min="13579" max="13580" width="11.44140625" customWidth="1"/>
    <col min="13825" max="13825" width="48.44140625" customWidth="1"/>
    <col min="13826" max="13826" width="5.33203125" customWidth="1"/>
    <col min="13827" max="13827" width="10" customWidth="1"/>
    <col min="13828" max="13828" width="11.33203125" customWidth="1"/>
    <col min="13829" max="13829" width="10.33203125" customWidth="1"/>
    <col min="13830" max="13830" width="8" customWidth="1"/>
    <col min="13831" max="13831" width="8.88671875" customWidth="1"/>
    <col min="13833" max="13833" width="10.44140625" customWidth="1"/>
    <col min="13834" max="13834" width="8.6640625" customWidth="1"/>
    <col min="13835" max="13836" width="11.44140625" customWidth="1"/>
    <col min="14081" max="14081" width="48.44140625" customWidth="1"/>
    <col min="14082" max="14082" width="5.33203125" customWidth="1"/>
    <col min="14083" max="14083" width="10" customWidth="1"/>
    <col min="14084" max="14084" width="11.33203125" customWidth="1"/>
    <col min="14085" max="14085" width="10.33203125" customWidth="1"/>
    <col min="14086" max="14086" width="8" customWidth="1"/>
    <col min="14087" max="14087" width="8.88671875" customWidth="1"/>
    <col min="14089" max="14089" width="10.44140625" customWidth="1"/>
    <col min="14090" max="14090" width="8.6640625" customWidth="1"/>
    <col min="14091" max="14092" width="11.44140625" customWidth="1"/>
    <col min="14337" max="14337" width="48.44140625" customWidth="1"/>
    <col min="14338" max="14338" width="5.33203125" customWidth="1"/>
    <col min="14339" max="14339" width="10" customWidth="1"/>
    <col min="14340" max="14340" width="11.33203125" customWidth="1"/>
    <col min="14341" max="14341" width="10.33203125" customWidth="1"/>
    <col min="14342" max="14342" width="8" customWidth="1"/>
    <col min="14343" max="14343" width="8.88671875" customWidth="1"/>
    <col min="14345" max="14345" width="10.44140625" customWidth="1"/>
    <col min="14346" max="14346" width="8.6640625" customWidth="1"/>
    <col min="14347" max="14348" width="11.44140625" customWidth="1"/>
    <col min="14593" max="14593" width="48.44140625" customWidth="1"/>
    <col min="14594" max="14594" width="5.33203125" customWidth="1"/>
    <col min="14595" max="14595" width="10" customWidth="1"/>
    <col min="14596" max="14596" width="11.33203125" customWidth="1"/>
    <col min="14597" max="14597" width="10.33203125" customWidth="1"/>
    <col min="14598" max="14598" width="8" customWidth="1"/>
    <col min="14599" max="14599" width="8.88671875" customWidth="1"/>
    <col min="14601" max="14601" width="10.44140625" customWidth="1"/>
    <col min="14602" max="14602" width="8.6640625" customWidth="1"/>
    <col min="14603" max="14604" width="11.44140625" customWidth="1"/>
    <col min="14849" max="14849" width="48.44140625" customWidth="1"/>
    <col min="14850" max="14850" width="5.33203125" customWidth="1"/>
    <col min="14851" max="14851" width="10" customWidth="1"/>
    <col min="14852" max="14852" width="11.33203125" customWidth="1"/>
    <col min="14853" max="14853" width="10.33203125" customWidth="1"/>
    <col min="14854" max="14854" width="8" customWidth="1"/>
    <col min="14855" max="14855" width="8.88671875" customWidth="1"/>
    <col min="14857" max="14857" width="10.44140625" customWidth="1"/>
    <col min="14858" max="14858" width="8.6640625" customWidth="1"/>
    <col min="14859" max="14860" width="11.44140625" customWidth="1"/>
    <col min="15105" max="15105" width="48.44140625" customWidth="1"/>
    <col min="15106" max="15106" width="5.33203125" customWidth="1"/>
    <col min="15107" max="15107" width="10" customWidth="1"/>
    <col min="15108" max="15108" width="11.33203125" customWidth="1"/>
    <col min="15109" max="15109" width="10.33203125" customWidth="1"/>
    <col min="15110" max="15110" width="8" customWidth="1"/>
    <col min="15111" max="15111" width="8.88671875" customWidth="1"/>
    <col min="15113" max="15113" width="10.44140625" customWidth="1"/>
    <col min="15114" max="15114" width="8.6640625" customWidth="1"/>
    <col min="15115" max="15116" width="11.44140625" customWidth="1"/>
    <col min="15361" max="15361" width="48.44140625" customWidth="1"/>
    <col min="15362" max="15362" width="5.33203125" customWidth="1"/>
    <col min="15363" max="15363" width="10" customWidth="1"/>
    <col min="15364" max="15364" width="11.33203125" customWidth="1"/>
    <col min="15365" max="15365" width="10.33203125" customWidth="1"/>
    <col min="15366" max="15366" width="8" customWidth="1"/>
    <col min="15367" max="15367" width="8.88671875" customWidth="1"/>
    <col min="15369" max="15369" width="10.44140625" customWidth="1"/>
    <col min="15370" max="15370" width="8.6640625" customWidth="1"/>
    <col min="15371" max="15372" width="11.44140625" customWidth="1"/>
    <col min="15617" max="15617" width="48.44140625" customWidth="1"/>
    <col min="15618" max="15618" width="5.33203125" customWidth="1"/>
    <col min="15619" max="15619" width="10" customWidth="1"/>
    <col min="15620" max="15620" width="11.33203125" customWidth="1"/>
    <col min="15621" max="15621" width="10.33203125" customWidth="1"/>
    <col min="15622" max="15622" width="8" customWidth="1"/>
    <col min="15623" max="15623" width="8.88671875" customWidth="1"/>
    <col min="15625" max="15625" width="10.44140625" customWidth="1"/>
    <col min="15626" max="15626" width="8.6640625" customWidth="1"/>
    <col min="15627" max="15628" width="11.44140625" customWidth="1"/>
    <col min="15873" max="15873" width="48.44140625" customWidth="1"/>
    <col min="15874" max="15874" width="5.33203125" customWidth="1"/>
    <col min="15875" max="15875" width="10" customWidth="1"/>
    <col min="15876" max="15876" width="11.33203125" customWidth="1"/>
    <col min="15877" max="15877" width="10.33203125" customWidth="1"/>
    <col min="15878" max="15878" width="8" customWidth="1"/>
    <col min="15879" max="15879" width="8.88671875" customWidth="1"/>
    <col min="15881" max="15881" width="10.44140625" customWidth="1"/>
    <col min="15882" max="15882" width="8.6640625" customWidth="1"/>
    <col min="15883" max="15884" width="11.44140625" customWidth="1"/>
    <col min="16129" max="16129" width="48.44140625" customWidth="1"/>
    <col min="16130" max="16130" width="5.33203125" customWidth="1"/>
    <col min="16131" max="16131" width="10" customWidth="1"/>
    <col min="16132" max="16132" width="11.33203125" customWidth="1"/>
    <col min="16133" max="16133" width="10.33203125" customWidth="1"/>
    <col min="16134" max="16134" width="8" customWidth="1"/>
    <col min="16135" max="16135" width="8.88671875" customWidth="1"/>
    <col min="16137" max="16137" width="10.44140625" customWidth="1"/>
    <col min="16138" max="16138" width="8.6640625" customWidth="1"/>
    <col min="16139" max="16140" width="11.44140625" customWidth="1"/>
  </cols>
  <sheetData>
    <row r="1" spans="1:12" ht="8.4" customHeight="1" x14ac:dyDescent="0.3">
      <c r="A1" s="1"/>
      <c r="B1" s="1"/>
      <c r="C1" s="1"/>
      <c r="D1" s="1"/>
      <c r="E1" s="1"/>
      <c r="F1" s="1"/>
      <c r="G1" s="1"/>
      <c r="H1" s="1"/>
      <c r="I1" s="25" t="s">
        <v>407</v>
      </c>
      <c r="J1" s="429"/>
      <c r="K1" s="429"/>
      <c r="L1" s="429"/>
    </row>
    <row r="2" spans="1:12" ht="30.75" customHeight="1" x14ac:dyDescent="0.3">
      <c r="A2" s="1"/>
      <c r="B2" s="1"/>
      <c r="C2" s="1"/>
      <c r="D2" s="1"/>
      <c r="E2" s="1"/>
      <c r="F2" s="1"/>
      <c r="G2" s="1"/>
      <c r="H2" s="1"/>
      <c r="I2" s="429"/>
      <c r="J2" s="429"/>
      <c r="K2" s="429"/>
      <c r="L2" s="429"/>
    </row>
    <row r="3" spans="1:12" ht="3" customHeight="1" x14ac:dyDescent="0.3">
      <c r="A3" s="1"/>
      <c r="B3" s="1"/>
      <c r="C3" s="1"/>
      <c r="D3" s="1"/>
      <c r="E3" s="1"/>
      <c r="F3" s="1"/>
      <c r="G3" s="1"/>
      <c r="H3" s="1"/>
      <c r="I3" s="429"/>
      <c r="J3" s="429"/>
      <c r="K3" s="429"/>
      <c r="L3" s="429"/>
    </row>
    <row r="4" spans="1:12" ht="9" customHeight="1" x14ac:dyDescent="0.3">
      <c r="A4" s="381" t="s">
        <v>408</v>
      </c>
      <c r="B4" s="381"/>
      <c r="C4" s="381"/>
      <c r="D4" s="381"/>
      <c r="E4" s="381"/>
      <c r="F4" s="381"/>
      <c r="G4" s="381"/>
      <c r="H4" s="381"/>
      <c r="I4" s="381"/>
      <c r="J4" s="381"/>
      <c r="K4" s="381"/>
      <c r="L4" s="381"/>
    </row>
    <row r="5" spans="1:12" ht="6" customHeight="1" x14ac:dyDescent="0.3">
      <c r="A5" s="381"/>
      <c r="B5" s="381"/>
      <c r="C5" s="381"/>
      <c r="D5" s="381"/>
      <c r="E5" s="381"/>
      <c r="F5" s="381"/>
      <c r="G5" s="381"/>
      <c r="H5" s="381"/>
      <c r="I5" s="381"/>
      <c r="J5" s="381"/>
      <c r="K5" s="381"/>
      <c r="L5" s="381"/>
    </row>
    <row r="6" spans="1:12" ht="13.5" customHeight="1" x14ac:dyDescent="0.3">
      <c r="A6" s="381"/>
      <c r="B6" s="381"/>
      <c r="C6" s="381"/>
      <c r="D6" s="381"/>
      <c r="E6" s="381"/>
      <c r="F6" s="381"/>
      <c r="G6" s="381"/>
      <c r="H6" s="381"/>
      <c r="I6" s="381"/>
      <c r="J6" s="381"/>
      <c r="K6" s="381"/>
      <c r="L6" s="381"/>
    </row>
    <row r="7" spans="1:12" ht="12" customHeight="1" x14ac:dyDescent="0.3">
      <c r="A7" s="381"/>
      <c r="B7" s="381"/>
      <c r="C7" s="381"/>
      <c r="D7" s="381"/>
      <c r="E7" s="381"/>
      <c r="F7" s="381"/>
      <c r="G7" s="381"/>
      <c r="H7" s="381"/>
      <c r="I7" s="381"/>
      <c r="J7" s="381"/>
      <c r="K7" s="381"/>
      <c r="L7" s="381"/>
    </row>
    <row r="8" spans="1:12" x14ac:dyDescent="0.3">
      <c r="A8" s="5" t="str">
        <f>CONCATENATE("за ",[1]ЗАПОЛНИТЬ!$B$17," ",[1]ЗАПОЛНИТЬ!$C$17)</f>
        <v>за І квартал 2016 р.</v>
      </c>
      <c r="B8" s="5"/>
      <c r="C8" s="5"/>
      <c r="D8" s="5"/>
      <c r="E8" s="5"/>
      <c r="F8" s="5"/>
      <c r="G8" s="5"/>
      <c r="H8" s="5"/>
      <c r="I8" s="5"/>
      <c r="J8" s="5"/>
      <c r="K8" s="5"/>
      <c r="L8" s="5"/>
    </row>
    <row r="9" spans="1:12" ht="22.8" customHeight="1" x14ac:dyDescent="0.3">
      <c r="A9" s="196" t="s">
        <v>3</v>
      </c>
      <c r="B9" s="104" t="str">
        <f>[1]ЗАПОЛНИТЬ!$B$3</f>
        <v>Відділ освіти Амур - Нижньодніпровської районної у місті ради</v>
      </c>
      <c r="C9" s="104"/>
      <c r="D9" s="104"/>
      <c r="E9" s="104"/>
      <c r="F9" s="104"/>
      <c r="G9" s="104"/>
      <c r="H9" s="104"/>
      <c r="I9" s="104"/>
      <c r="J9" s="198" t="str">
        <f>[1]ЗАПОЛНИТЬ!$A$13</f>
        <v>за ЄДРПОУ</v>
      </c>
      <c r="K9" s="357" t="str">
        <f>[1]ЗАПОЛНИТЬ!$B$13</f>
        <v>37969169</v>
      </c>
      <c r="L9" s="357"/>
    </row>
    <row r="10" spans="1:12" x14ac:dyDescent="0.3">
      <c r="A10" s="107" t="s">
        <v>5</v>
      </c>
      <c r="B10" s="108" t="str">
        <f>[1]ЗАПОЛНИТЬ!$B$5</f>
        <v>49023,м. Дніпропетровськ, пр.Мануйлівський,31</v>
      </c>
      <c r="C10" s="108"/>
      <c r="D10" s="108"/>
      <c r="E10" s="108"/>
      <c r="F10" s="108"/>
      <c r="G10" s="108"/>
      <c r="H10" s="108"/>
      <c r="I10" s="108"/>
      <c r="J10" s="198" t="str">
        <f>[1]ЗАПОЛНИТЬ!$A$14</f>
        <v>за КОАТУУ</v>
      </c>
      <c r="K10" s="106">
        <f>[1]ЗАПОЛНИТЬ!$B$14</f>
        <v>1210136300</v>
      </c>
      <c r="L10" s="106"/>
    </row>
    <row r="11" spans="1:12" x14ac:dyDescent="0.3">
      <c r="A11" s="107" t="str">
        <f>[1]Ф.4.3.1.КВК2!$A$11</f>
        <v>Організаційно-правова форма господарювання</v>
      </c>
      <c r="B11" s="340" t="str">
        <f>[1]ЗАПОЛНИТЬ!$D$15</f>
        <v>Орган місцевого самоврядування</v>
      </c>
      <c r="C11" s="340"/>
      <c r="D11" s="340"/>
      <c r="E11" s="340"/>
      <c r="F11" s="340"/>
      <c r="G11" s="340"/>
      <c r="H11" s="340"/>
      <c r="I11" s="340"/>
      <c r="J11" s="198" t="str">
        <f>[1]ЗАПОЛНИТЬ!$A$15</f>
        <v>за КОПФГ</v>
      </c>
      <c r="K11" s="106">
        <f>[1]ЗАПОЛНИТЬ!$B$15</f>
        <v>420</v>
      </c>
      <c r="L11" s="106"/>
    </row>
    <row r="12" spans="1:12" ht="27" customHeight="1" x14ac:dyDescent="0.3">
      <c r="A12" s="110" t="s">
        <v>7</v>
      </c>
      <c r="B12" s="110"/>
      <c r="C12" s="110"/>
      <c r="D12" s="110"/>
      <c r="E12" s="475" t="str">
        <f>[1]ЗАПОЛНИТЬ!H9</f>
        <v>-</v>
      </c>
      <c r="F12" s="476" t="str">
        <f>IF(E12&gt;0,VLOOKUP(E12,'[1]ДовидникКВК(ГОС)'!A$1:B$65536,2,FALSE),"")</f>
        <v>-</v>
      </c>
      <c r="G12" s="476"/>
      <c r="H12" s="476"/>
      <c r="I12" s="476"/>
      <c r="J12" s="476"/>
      <c r="K12" s="476"/>
      <c r="L12" s="476"/>
    </row>
    <row r="13" spans="1:12" ht="27" customHeight="1" x14ac:dyDescent="0.3">
      <c r="A13" s="110" t="s">
        <v>8</v>
      </c>
      <c r="B13" s="110"/>
      <c r="C13" s="110"/>
      <c r="D13" s="110"/>
      <c r="E13" s="477" t="str">
        <f>[1]ЗАПОЛНИТЬ!H10</f>
        <v>10</v>
      </c>
      <c r="F13" s="202" t="str">
        <f>[1]ЗАПОЛНИТЬ!I10</f>
        <v>Орган з питань освіти і науки</v>
      </c>
      <c r="G13" s="202"/>
      <c r="H13" s="202"/>
      <c r="I13" s="202"/>
      <c r="J13" s="202"/>
      <c r="K13" s="202"/>
      <c r="L13" s="202"/>
    </row>
    <row r="14" spans="1:12" ht="11.25" customHeight="1" x14ac:dyDescent="0.3">
      <c r="A14" s="121" t="s">
        <v>9</v>
      </c>
      <c r="B14" s="21"/>
      <c r="C14" s="21"/>
      <c r="D14" s="21"/>
      <c r="E14" s="21"/>
      <c r="F14" s="21"/>
      <c r="G14" s="21"/>
      <c r="H14" s="21"/>
      <c r="I14" s="21"/>
      <c r="J14" s="21"/>
      <c r="K14" s="492" t="s">
        <v>426</v>
      </c>
      <c r="L14" s="493"/>
    </row>
    <row r="15" spans="1:12" ht="11.25" customHeight="1" thickBot="1" x14ac:dyDescent="0.35">
      <c r="A15" s="21" t="s">
        <v>10</v>
      </c>
      <c r="B15" s="1"/>
      <c r="C15" s="1"/>
      <c r="D15" s="1"/>
      <c r="E15" s="1"/>
      <c r="F15" s="1"/>
      <c r="G15" s="1"/>
      <c r="H15" s="1"/>
      <c r="I15" s="1"/>
      <c r="J15" s="1"/>
      <c r="K15" s="1"/>
      <c r="L15" s="1"/>
    </row>
    <row r="16" spans="1:12" ht="13.8" customHeight="1" thickTop="1" thickBot="1" x14ac:dyDescent="0.35">
      <c r="A16" s="430" t="s">
        <v>360</v>
      </c>
      <c r="B16" s="430" t="s">
        <v>125</v>
      </c>
      <c r="C16" s="29" t="s">
        <v>409</v>
      </c>
      <c r="D16" s="29"/>
      <c r="E16" s="29"/>
      <c r="F16" s="29" t="s">
        <v>410</v>
      </c>
      <c r="G16" s="29"/>
      <c r="H16" s="29"/>
      <c r="I16" s="29"/>
      <c r="J16" s="29"/>
      <c r="K16" s="29"/>
      <c r="L16" s="29"/>
    </row>
    <row r="17" spans="1:12" ht="20.399999999999999" customHeight="1" thickTop="1" thickBot="1" x14ac:dyDescent="0.35">
      <c r="A17" s="430"/>
      <c r="B17" s="430"/>
      <c r="C17" s="29" t="s">
        <v>411</v>
      </c>
      <c r="D17" s="29" t="s">
        <v>412</v>
      </c>
      <c r="E17" s="29" t="s">
        <v>413</v>
      </c>
      <c r="F17" s="29" t="s">
        <v>414</v>
      </c>
      <c r="G17" s="123" t="s">
        <v>415</v>
      </c>
      <c r="H17" s="123"/>
      <c r="I17" s="123"/>
      <c r="J17" s="29" t="s">
        <v>416</v>
      </c>
      <c r="K17" s="29"/>
      <c r="L17" s="29"/>
    </row>
    <row r="18" spans="1:12" ht="15" customHeight="1" thickTop="1" thickBot="1" x14ac:dyDescent="0.35">
      <c r="A18" s="430"/>
      <c r="B18" s="430"/>
      <c r="C18" s="29"/>
      <c r="D18" s="29"/>
      <c r="E18" s="29"/>
      <c r="F18" s="29"/>
      <c r="G18" s="29" t="s">
        <v>135</v>
      </c>
      <c r="H18" s="29" t="s">
        <v>137</v>
      </c>
      <c r="I18" s="29"/>
      <c r="J18" s="29" t="s">
        <v>135</v>
      </c>
      <c r="K18" s="29" t="s">
        <v>137</v>
      </c>
      <c r="L18" s="29"/>
    </row>
    <row r="19" spans="1:12" ht="28.2" customHeight="1" thickTop="1" thickBot="1" x14ac:dyDescent="0.35">
      <c r="A19" s="430"/>
      <c r="B19" s="430"/>
      <c r="C19" s="29"/>
      <c r="D19" s="29"/>
      <c r="E19" s="29"/>
      <c r="F19" s="29"/>
      <c r="G19" s="29"/>
      <c r="H19" s="125" t="s">
        <v>417</v>
      </c>
      <c r="I19" s="125" t="s">
        <v>418</v>
      </c>
      <c r="J19" s="29"/>
      <c r="K19" s="208" t="s">
        <v>419</v>
      </c>
      <c r="L19" s="208" t="s">
        <v>420</v>
      </c>
    </row>
    <row r="20" spans="1:12" ht="15.6" thickTop="1" thickBot="1" x14ac:dyDescent="0.35">
      <c r="A20" s="64">
        <v>1</v>
      </c>
      <c r="B20" s="64">
        <v>2</v>
      </c>
      <c r="C20" s="64">
        <v>3</v>
      </c>
      <c r="D20" s="64">
        <v>4</v>
      </c>
      <c r="E20" s="64">
        <v>5</v>
      </c>
      <c r="F20" s="64">
        <v>6</v>
      </c>
      <c r="G20" s="64">
        <v>7</v>
      </c>
      <c r="H20" s="64">
        <v>8</v>
      </c>
      <c r="I20" s="64">
        <v>9</v>
      </c>
      <c r="J20" s="64">
        <v>10</v>
      </c>
      <c r="K20" s="64">
        <v>11</v>
      </c>
      <c r="L20" s="64">
        <v>12</v>
      </c>
    </row>
    <row r="21" spans="1:12" ht="12.75" customHeight="1" thickTop="1" thickBot="1" x14ac:dyDescent="0.35">
      <c r="A21" s="480" t="s">
        <v>274</v>
      </c>
      <c r="B21" s="480"/>
      <c r="C21" s="173">
        <v>0</v>
      </c>
      <c r="D21" s="173">
        <v>0</v>
      </c>
      <c r="E21" s="494">
        <v>0</v>
      </c>
      <c r="F21" s="481" t="s">
        <v>144</v>
      </c>
      <c r="G21" s="481" t="s">
        <v>144</v>
      </c>
      <c r="H21" s="481" t="s">
        <v>144</v>
      </c>
      <c r="I21" s="481" t="s">
        <v>144</v>
      </c>
      <c r="J21" s="481" t="s">
        <v>144</v>
      </c>
      <c r="K21" s="481" t="s">
        <v>144</v>
      </c>
      <c r="L21" s="481" t="s">
        <v>144</v>
      </c>
    </row>
    <row r="22" spans="1:12" ht="12.75" customHeight="1" thickTop="1" thickBot="1" x14ac:dyDescent="0.35">
      <c r="A22" s="68" t="s">
        <v>421</v>
      </c>
      <c r="B22" s="68"/>
      <c r="C22" s="481" t="s">
        <v>144</v>
      </c>
      <c r="D22" s="481" t="s">
        <v>144</v>
      </c>
      <c r="E22" s="481" t="s">
        <v>144</v>
      </c>
      <c r="F22" s="174">
        <f>SUM(F24:F39)</f>
        <v>0</v>
      </c>
      <c r="G22" s="174">
        <f t="shared" ref="G22:L22" si="0">SUM(G24:G39)</f>
        <v>0</v>
      </c>
      <c r="H22" s="174">
        <f t="shared" si="0"/>
        <v>0</v>
      </c>
      <c r="I22" s="174">
        <f t="shared" si="0"/>
        <v>0</v>
      </c>
      <c r="J22" s="174">
        <f t="shared" si="0"/>
        <v>0</v>
      </c>
      <c r="K22" s="174">
        <f t="shared" si="0"/>
        <v>0</v>
      </c>
      <c r="L22" s="174">
        <f t="shared" si="0"/>
        <v>0</v>
      </c>
    </row>
    <row r="23" spans="1:12" ht="10.199999999999999" customHeight="1" thickTop="1" thickBot="1" x14ac:dyDescent="0.35">
      <c r="A23" s="125" t="s">
        <v>158</v>
      </c>
      <c r="B23" s="68"/>
      <c r="C23" s="223"/>
      <c r="D23" s="223"/>
      <c r="E23" s="223"/>
      <c r="F23" s="177"/>
      <c r="G23" s="177"/>
      <c r="H23" s="177"/>
      <c r="I23" s="177"/>
      <c r="J23" s="177"/>
      <c r="K23" s="177"/>
      <c r="L23" s="177"/>
    </row>
    <row r="24" spans="1:12" ht="12.75" customHeight="1" thickTop="1" thickBot="1" x14ac:dyDescent="0.35">
      <c r="A24" s="134" t="s">
        <v>163</v>
      </c>
      <c r="B24" s="135">
        <v>2110</v>
      </c>
      <c r="C24" s="223" t="s">
        <v>144</v>
      </c>
      <c r="D24" s="223" t="s">
        <v>144</v>
      </c>
      <c r="E24" s="223" t="s">
        <v>144</v>
      </c>
      <c r="F24" s="177">
        <f>G24+J24</f>
        <v>0</v>
      </c>
      <c r="G24" s="177">
        <f>SUM(H24:I24)</f>
        <v>0</v>
      </c>
      <c r="H24" s="177">
        <v>0</v>
      </c>
      <c r="I24" s="177">
        <v>0</v>
      </c>
      <c r="J24" s="177">
        <f>SUM(K24:L24)</f>
        <v>0</v>
      </c>
      <c r="K24" s="177">
        <v>0</v>
      </c>
      <c r="L24" s="177">
        <v>0</v>
      </c>
    </row>
    <row r="25" spans="1:12" ht="12.75" customHeight="1" thickTop="1" thickBot="1" x14ac:dyDescent="0.35">
      <c r="A25" s="134" t="s">
        <v>166</v>
      </c>
      <c r="B25" s="135">
        <v>2120</v>
      </c>
      <c r="C25" s="223" t="s">
        <v>144</v>
      </c>
      <c r="D25" s="223" t="s">
        <v>144</v>
      </c>
      <c r="E25" s="223" t="s">
        <v>144</v>
      </c>
      <c r="F25" s="177">
        <f t="shared" ref="F25:F38" si="1">G25+J25</f>
        <v>0</v>
      </c>
      <c r="G25" s="177">
        <f t="shared" ref="G25:G39" si="2">SUM(H25:I25)</f>
        <v>0</v>
      </c>
      <c r="H25" s="177">
        <v>0</v>
      </c>
      <c r="I25" s="177">
        <v>0</v>
      </c>
      <c r="J25" s="177">
        <f t="shared" ref="J25:J39" si="3">SUM(K25:L25)</f>
        <v>0</v>
      </c>
      <c r="K25" s="177">
        <v>0</v>
      </c>
      <c r="L25" s="177">
        <v>0</v>
      </c>
    </row>
    <row r="26" spans="1:12" ht="12.75" customHeight="1" thickTop="1" thickBot="1" x14ac:dyDescent="0.35">
      <c r="A26" s="482" t="s">
        <v>168</v>
      </c>
      <c r="B26" s="135">
        <v>2210</v>
      </c>
      <c r="C26" s="223" t="s">
        <v>144</v>
      </c>
      <c r="D26" s="223" t="s">
        <v>144</v>
      </c>
      <c r="E26" s="223" t="s">
        <v>144</v>
      </c>
      <c r="F26" s="177">
        <f t="shared" si="1"/>
        <v>0</v>
      </c>
      <c r="G26" s="177">
        <f t="shared" si="2"/>
        <v>0</v>
      </c>
      <c r="H26" s="177">
        <v>0</v>
      </c>
      <c r="I26" s="177">
        <v>0</v>
      </c>
      <c r="J26" s="177">
        <f t="shared" si="3"/>
        <v>0</v>
      </c>
      <c r="K26" s="177">
        <v>0</v>
      </c>
      <c r="L26" s="177">
        <v>0</v>
      </c>
    </row>
    <row r="27" spans="1:12" ht="12.75" customHeight="1" thickTop="1" thickBot="1" x14ac:dyDescent="0.35">
      <c r="A27" s="482" t="s">
        <v>169</v>
      </c>
      <c r="B27" s="135">
        <v>2220</v>
      </c>
      <c r="C27" s="483" t="s">
        <v>144</v>
      </c>
      <c r="D27" s="483" t="s">
        <v>144</v>
      </c>
      <c r="E27" s="483" t="s">
        <v>144</v>
      </c>
      <c r="F27" s="177">
        <f t="shared" si="1"/>
        <v>0</v>
      </c>
      <c r="G27" s="177">
        <f t="shared" si="2"/>
        <v>0</v>
      </c>
      <c r="H27" s="177">
        <v>0</v>
      </c>
      <c r="I27" s="177">
        <v>0</v>
      </c>
      <c r="J27" s="177">
        <f t="shared" si="3"/>
        <v>0</v>
      </c>
      <c r="K27" s="177">
        <v>0</v>
      </c>
      <c r="L27" s="177">
        <v>0</v>
      </c>
    </row>
    <row r="28" spans="1:12" ht="15.6" thickTop="1" thickBot="1" x14ac:dyDescent="0.35">
      <c r="A28" s="482" t="s">
        <v>170</v>
      </c>
      <c r="B28" s="135">
        <v>2230</v>
      </c>
      <c r="C28" s="223" t="s">
        <v>144</v>
      </c>
      <c r="D28" s="223" t="s">
        <v>144</v>
      </c>
      <c r="E28" s="223" t="s">
        <v>144</v>
      </c>
      <c r="F28" s="177">
        <f t="shared" si="1"/>
        <v>0</v>
      </c>
      <c r="G28" s="177">
        <f t="shared" si="2"/>
        <v>0</v>
      </c>
      <c r="H28" s="177">
        <v>0</v>
      </c>
      <c r="I28" s="177">
        <v>0</v>
      </c>
      <c r="J28" s="177">
        <f t="shared" si="3"/>
        <v>0</v>
      </c>
      <c r="K28" s="177">
        <v>0</v>
      </c>
      <c r="L28" s="177">
        <v>0</v>
      </c>
    </row>
    <row r="29" spans="1:12" ht="15.6" thickTop="1" thickBot="1" x14ac:dyDescent="0.35">
      <c r="A29" s="482" t="s">
        <v>171</v>
      </c>
      <c r="B29" s="135">
        <v>2240</v>
      </c>
      <c r="C29" s="223" t="s">
        <v>144</v>
      </c>
      <c r="D29" s="223" t="s">
        <v>144</v>
      </c>
      <c r="E29" s="223" t="s">
        <v>144</v>
      </c>
      <c r="F29" s="177">
        <f t="shared" si="1"/>
        <v>0</v>
      </c>
      <c r="G29" s="177">
        <f t="shared" si="2"/>
        <v>0</v>
      </c>
      <c r="H29" s="177">
        <v>0</v>
      </c>
      <c r="I29" s="177">
        <v>0</v>
      </c>
      <c r="J29" s="177">
        <f t="shared" si="3"/>
        <v>0</v>
      </c>
      <c r="K29" s="177">
        <v>0</v>
      </c>
      <c r="L29" s="177">
        <v>0</v>
      </c>
    </row>
    <row r="30" spans="1:12" ht="12" customHeight="1" thickTop="1" thickBot="1" x14ac:dyDescent="0.35">
      <c r="A30" s="482" t="s">
        <v>172</v>
      </c>
      <c r="B30" s="135">
        <v>2250</v>
      </c>
      <c r="C30" s="223" t="s">
        <v>144</v>
      </c>
      <c r="D30" s="223" t="s">
        <v>144</v>
      </c>
      <c r="E30" s="223" t="s">
        <v>144</v>
      </c>
      <c r="F30" s="177">
        <f t="shared" si="1"/>
        <v>0</v>
      </c>
      <c r="G30" s="177">
        <f t="shared" si="2"/>
        <v>0</v>
      </c>
      <c r="H30" s="177">
        <v>0</v>
      </c>
      <c r="I30" s="177">
        <v>0</v>
      </c>
      <c r="J30" s="177">
        <f t="shared" si="3"/>
        <v>0</v>
      </c>
      <c r="K30" s="177">
        <v>0</v>
      </c>
      <c r="L30" s="177">
        <v>0</v>
      </c>
    </row>
    <row r="31" spans="1:12" ht="12" customHeight="1" thickTop="1" thickBot="1" x14ac:dyDescent="0.35">
      <c r="A31" s="137" t="s">
        <v>422</v>
      </c>
      <c r="B31" s="135">
        <v>2260</v>
      </c>
      <c r="C31" s="223" t="s">
        <v>144</v>
      </c>
      <c r="D31" s="223" t="s">
        <v>144</v>
      </c>
      <c r="E31" s="223" t="s">
        <v>144</v>
      </c>
      <c r="F31" s="177">
        <f t="shared" si="1"/>
        <v>0</v>
      </c>
      <c r="G31" s="177">
        <f t="shared" si="2"/>
        <v>0</v>
      </c>
      <c r="H31" s="177">
        <v>0</v>
      </c>
      <c r="I31" s="177">
        <v>0</v>
      </c>
      <c r="J31" s="177">
        <f t="shared" si="3"/>
        <v>0</v>
      </c>
      <c r="K31" s="177">
        <v>0</v>
      </c>
      <c r="L31" s="177">
        <v>0</v>
      </c>
    </row>
    <row r="32" spans="1:12" ht="12" customHeight="1" thickTop="1" thickBot="1" x14ac:dyDescent="0.35">
      <c r="A32" s="134" t="s">
        <v>174</v>
      </c>
      <c r="B32" s="135">
        <v>2270</v>
      </c>
      <c r="C32" s="223" t="s">
        <v>144</v>
      </c>
      <c r="D32" s="223" t="s">
        <v>144</v>
      </c>
      <c r="E32" s="223" t="s">
        <v>144</v>
      </c>
      <c r="F32" s="177">
        <f t="shared" si="1"/>
        <v>0</v>
      </c>
      <c r="G32" s="177">
        <f t="shared" si="2"/>
        <v>0</v>
      </c>
      <c r="H32" s="177">
        <v>0</v>
      </c>
      <c r="I32" s="177">
        <v>0</v>
      </c>
      <c r="J32" s="177">
        <f t="shared" si="3"/>
        <v>0</v>
      </c>
      <c r="K32" s="177">
        <v>0</v>
      </c>
      <c r="L32" s="177">
        <v>0</v>
      </c>
    </row>
    <row r="33" spans="1:12" ht="21.6" thickTop="1" thickBot="1" x14ac:dyDescent="0.35">
      <c r="A33" s="137" t="s">
        <v>181</v>
      </c>
      <c r="B33" s="135">
        <v>2280</v>
      </c>
      <c r="C33" s="223" t="s">
        <v>144</v>
      </c>
      <c r="D33" s="223" t="s">
        <v>144</v>
      </c>
      <c r="E33" s="223" t="s">
        <v>144</v>
      </c>
      <c r="F33" s="177">
        <f t="shared" si="1"/>
        <v>0</v>
      </c>
      <c r="G33" s="177">
        <f t="shared" si="2"/>
        <v>0</v>
      </c>
      <c r="H33" s="177">
        <v>0</v>
      </c>
      <c r="I33" s="177">
        <v>0</v>
      </c>
      <c r="J33" s="177">
        <f t="shared" si="3"/>
        <v>0</v>
      </c>
      <c r="K33" s="177">
        <v>0</v>
      </c>
      <c r="L33" s="177">
        <v>0</v>
      </c>
    </row>
    <row r="34" spans="1:12" ht="21.6" thickTop="1" thickBot="1" x14ac:dyDescent="0.35">
      <c r="A34" s="137" t="s">
        <v>188</v>
      </c>
      <c r="B34" s="135">
        <v>2610</v>
      </c>
      <c r="C34" s="223" t="s">
        <v>144</v>
      </c>
      <c r="D34" s="223" t="s">
        <v>144</v>
      </c>
      <c r="E34" s="223" t="s">
        <v>144</v>
      </c>
      <c r="F34" s="177">
        <f t="shared" si="1"/>
        <v>0</v>
      </c>
      <c r="G34" s="177">
        <f t="shared" si="2"/>
        <v>0</v>
      </c>
      <c r="H34" s="177">
        <v>0</v>
      </c>
      <c r="I34" s="177">
        <v>0</v>
      </c>
      <c r="J34" s="177">
        <f t="shared" si="3"/>
        <v>0</v>
      </c>
      <c r="K34" s="177">
        <v>0</v>
      </c>
      <c r="L34" s="177">
        <v>0</v>
      </c>
    </row>
    <row r="35" spans="1:12" ht="15.6" thickTop="1" thickBot="1" x14ac:dyDescent="0.35">
      <c r="A35" s="137" t="s">
        <v>189</v>
      </c>
      <c r="B35" s="135">
        <v>2620</v>
      </c>
      <c r="C35" s="223" t="s">
        <v>144</v>
      </c>
      <c r="D35" s="223" t="s">
        <v>144</v>
      </c>
      <c r="E35" s="223" t="s">
        <v>144</v>
      </c>
      <c r="F35" s="177">
        <f t="shared" si="1"/>
        <v>0</v>
      </c>
      <c r="G35" s="177">
        <f t="shared" si="2"/>
        <v>0</v>
      </c>
      <c r="H35" s="177">
        <v>0</v>
      </c>
      <c r="I35" s="177">
        <v>0</v>
      </c>
      <c r="J35" s="177">
        <f t="shared" si="3"/>
        <v>0</v>
      </c>
      <c r="K35" s="177">
        <v>0</v>
      </c>
      <c r="L35" s="177">
        <v>0</v>
      </c>
    </row>
    <row r="36" spans="1:12" ht="21.6" thickTop="1" thickBot="1" x14ac:dyDescent="0.35">
      <c r="A36" s="134" t="s">
        <v>423</v>
      </c>
      <c r="B36" s="135">
        <v>2630</v>
      </c>
      <c r="C36" s="223" t="s">
        <v>144</v>
      </c>
      <c r="D36" s="223" t="s">
        <v>144</v>
      </c>
      <c r="E36" s="223" t="s">
        <v>144</v>
      </c>
      <c r="F36" s="177">
        <f t="shared" si="1"/>
        <v>0</v>
      </c>
      <c r="G36" s="177">
        <f t="shared" si="2"/>
        <v>0</v>
      </c>
      <c r="H36" s="177">
        <v>0</v>
      </c>
      <c r="I36" s="177">
        <v>0</v>
      </c>
      <c r="J36" s="177">
        <f t="shared" si="3"/>
        <v>0</v>
      </c>
      <c r="K36" s="177">
        <v>0</v>
      </c>
      <c r="L36" s="177">
        <v>0</v>
      </c>
    </row>
    <row r="37" spans="1:12" ht="12.75" customHeight="1" thickTop="1" thickBot="1" x14ac:dyDescent="0.35">
      <c r="A37" s="484" t="s">
        <v>191</v>
      </c>
      <c r="B37" s="142">
        <v>2700</v>
      </c>
      <c r="C37" s="223" t="s">
        <v>144</v>
      </c>
      <c r="D37" s="223" t="s">
        <v>144</v>
      </c>
      <c r="E37" s="223" t="s">
        <v>144</v>
      </c>
      <c r="F37" s="177">
        <f t="shared" si="1"/>
        <v>0</v>
      </c>
      <c r="G37" s="177">
        <f t="shared" si="2"/>
        <v>0</v>
      </c>
      <c r="H37" s="177">
        <v>0</v>
      </c>
      <c r="I37" s="177">
        <v>0</v>
      </c>
      <c r="J37" s="177">
        <f t="shared" si="3"/>
        <v>0</v>
      </c>
      <c r="K37" s="177">
        <v>0</v>
      </c>
      <c r="L37" s="177">
        <v>0</v>
      </c>
    </row>
    <row r="38" spans="1:12" ht="12.75" customHeight="1" thickTop="1" thickBot="1" x14ac:dyDescent="0.35">
      <c r="A38" s="133" t="s">
        <v>195</v>
      </c>
      <c r="B38" s="64">
        <v>2800</v>
      </c>
      <c r="C38" s="223" t="s">
        <v>144</v>
      </c>
      <c r="D38" s="223" t="s">
        <v>144</v>
      </c>
      <c r="E38" s="223" t="s">
        <v>144</v>
      </c>
      <c r="F38" s="177">
        <f t="shared" si="1"/>
        <v>0</v>
      </c>
      <c r="G38" s="177">
        <f t="shared" si="2"/>
        <v>0</v>
      </c>
      <c r="H38" s="177">
        <v>0</v>
      </c>
      <c r="I38" s="177">
        <v>0</v>
      </c>
      <c r="J38" s="177">
        <f t="shared" si="3"/>
        <v>0</v>
      </c>
      <c r="K38" s="177">
        <v>0</v>
      </c>
      <c r="L38" s="177">
        <v>0</v>
      </c>
    </row>
    <row r="39" spans="1:12" ht="12.75" customHeight="1" thickTop="1" thickBot="1" x14ac:dyDescent="0.35">
      <c r="A39" s="219" t="s">
        <v>280</v>
      </c>
      <c r="B39" s="68">
        <v>3000</v>
      </c>
      <c r="C39" s="223" t="s">
        <v>144</v>
      </c>
      <c r="D39" s="223" t="s">
        <v>144</v>
      </c>
      <c r="E39" s="223" t="s">
        <v>144</v>
      </c>
      <c r="F39" s="177">
        <v>0</v>
      </c>
      <c r="G39" s="177">
        <f t="shared" si="2"/>
        <v>0</v>
      </c>
      <c r="H39" s="177">
        <v>0</v>
      </c>
      <c r="I39" s="177">
        <v>0</v>
      </c>
      <c r="J39" s="177">
        <f t="shared" si="3"/>
        <v>0</v>
      </c>
      <c r="K39" s="177">
        <v>0</v>
      </c>
      <c r="L39" s="177">
        <v>0</v>
      </c>
    </row>
    <row r="40" spans="1:12" ht="12.75" customHeight="1" thickTop="1" x14ac:dyDescent="0.3">
      <c r="A40" s="485"/>
      <c r="B40" s="486"/>
      <c r="C40" s="487"/>
      <c r="D40" s="487"/>
      <c r="E40" s="487"/>
      <c r="F40" s="488"/>
      <c r="G40" s="488"/>
      <c r="H40" s="488"/>
      <c r="I40" s="488"/>
      <c r="J40" s="488"/>
      <c r="K40" s="488"/>
      <c r="L40" s="488"/>
    </row>
    <row r="41" spans="1:12" ht="5.4" customHeight="1" x14ac:dyDescent="0.3">
      <c r="A41" s="204"/>
      <c r="B41" s="489"/>
      <c r="C41" s="489"/>
      <c r="D41" s="489"/>
      <c r="E41" s="489"/>
      <c r="F41" s="490"/>
      <c r="G41" s="491"/>
      <c r="H41" s="491"/>
      <c r="I41" s="491"/>
      <c r="J41" s="491"/>
      <c r="K41" s="491"/>
      <c r="L41" s="491"/>
    </row>
    <row r="42" spans="1:12" x14ac:dyDescent="0.3">
      <c r="A42" s="27"/>
      <c r="B42" s="378" t="str">
        <f>[1]ЗАПОЛНИТЬ!$F$30</f>
        <v xml:space="preserve">Керівник </v>
      </c>
      <c r="C42" s="9"/>
      <c r="D42" s="9"/>
      <c r="E42" s="230"/>
      <c r="F42" s="230"/>
      <c r="G42" s="1"/>
      <c r="H42" s="87" t="str">
        <f>[1]ЗАПОЛНИТЬ!$F$26</f>
        <v>Л.О.Темченко</v>
      </c>
      <c r="I42" s="87"/>
      <c r="J42" s="87"/>
      <c r="K42" s="87"/>
      <c r="L42" s="1"/>
    </row>
    <row r="43" spans="1:12" ht="10.8" customHeight="1" x14ac:dyDescent="0.3">
      <c r="A43" s="1"/>
      <c r="B43" s="378"/>
      <c r="C43" s="9"/>
      <c r="D43" s="9"/>
      <c r="E43" s="231" t="s">
        <v>115</v>
      </c>
      <c r="F43" s="231"/>
      <c r="G43" s="1"/>
      <c r="H43" s="189" t="s">
        <v>116</v>
      </c>
      <c r="I43" s="189"/>
      <c r="J43" s="1"/>
      <c r="K43" s="1"/>
      <c r="L43" s="1"/>
    </row>
    <row r="44" spans="1:12" x14ac:dyDescent="0.3">
      <c r="A44" s="1"/>
      <c r="B44" s="378" t="str">
        <f>[1]ЗАПОЛНИТЬ!$F$31</f>
        <v>Головний бухгалтер</v>
      </c>
      <c r="C44" s="9"/>
      <c r="D44" s="9"/>
      <c r="E44" s="230"/>
      <c r="F44" s="230"/>
      <c r="G44" s="1"/>
      <c r="H44" s="87" t="str">
        <f>[1]ЗАПОЛНИТЬ!$F$28</f>
        <v>А.М.Трусевич</v>
      </c>
      <c r="I44" s="87"/>
      <c r="J44" s="87"/>
      <c r="K44" s="87"/>
      <c r="L44" s="1"/>
    </row>
    <row r="45" spans="1:12" x14ac:dyDescent="0.3">
      <c r="A45" s="1" t="str">
        <f>[1]ЗАПОЛНИТЬ!$C$19</f>
        <v>"11" квітня 2016 року</v>
      </c>
      <c r="B45" s="1"/>
      <c r="C45" s="1"/>
      <c r="D45" s="1"/>
      <c r="E45" s="231" t="s">
        <v>115</v>
      </c>
      <c r="F45" s="231"/>
      <c r="G45" s="1"/>
      <c r="H45" s="189" t="s">
        <v>116</v>
      </c>
      <c r="I45" s="189"/>
      <c r="J45" s="1"/>
      <c r="K45" s="1"/>
      <c r="L45" s="1"/>
    </row>
  </sheetData>
  <mergeCells count="36">
    <mergeCell ref="E43:F43"/>
    <mergeCell ref="H43:I43"/>
    <mergeCell ref="E44:F44"/>
    <mergeCell ref="H44:K44"/>
    <mergeCell ref="E45:F45"/>
    <mergeCell ref="H45:I45"/>
    <mergeCell ref="J17:L17"/>
    <mergeCell ref="G18:G19"/>
    <mergeCell ref="H18:I18"/>
    <mergeCell ref="J18:J19"/>
    <mergeCell ref="K18:L18"/>
    <mergeCell ref="E42:F42"/>
    <mergeCell ref="H42:K42"/>
    <mergeCell ref="K14:L14"/>
    <mergeCell ref="A16:A19"/>
    <mergeCell ref="B16:B19"/>
    <mergeCell ref="C16:E16"/>
    <mergeCell ref="F16:L16"/>
    <mergeCell ref="C17:C19"/>
    <mergeCell ref="D17:D19"/>
    <mergeCell ref="E17:E19"/>
    <mergeCell ref="F17:F19"/>
    <mergeCell ref="G17:I17"/>
    <mergeCell ref="B11:I11"/>
    <mergeCell ref="K11:L11"/>
    <mergeCell ref="A12:D12"/>
    <mergeCell ref="F12:L12"/>
    <mergeCell ref="A13:D13"/>
    <mergeCell ref="F13:L13"/>
    <mergeCell ref="I1:L3"/>
    <mergeCell ref="A4:L7"/>
    <mergeCell ref="A8:L8"/>
    <mergeCell ref="B9:I9"/>
    <mergeCell ref="K9:L9"/>
    <mergeCell ref="B10:I10"/>
    <mergeCell ref="K10:L10"/>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workbookViewId="0">
      <selection sqref="A1:XFD1048576"/>
    </sheetView>
  </sheetViews>
  <sheetFormatPr defaultRowHeight="14.4" x14ac:dyDescent="0.3"/>
  <cols>
    <col min="1" max="1" width="48.44140625" customWidth="1"/>
    <col min="2" max="2" width="5.33203125" customWidth="1"/>
    <col min="3" max="3" width="10" customWidth="1"/>
    <col min="4" max="4" width="11.33203125" customWidth="1"/>
    <col min="5" max="5" width="10.33203125" customWidth="1"/>
    <col min="6" max="6" width="8" customWidth="1"/>
    <col min="7" max="7" width="8.88671875" customWidth="1"/>
    <col min="9" max="9" width="10.44140625" customWidth="1"/>
    <col min="10" max="10" width="8.6640625" customWidth="1"/>
    <col min="11" max="12" width="11.44140625" customWidth="1"/>
    <col min="257" max="257" width="48.44140625" customWidth="1"/>
    <col min="258" max="258" width="5.33203125" customWidth="1"/>
    <col min="259" max="259" width="10" customWidth="1"/>
    <col min="260" max="260" width="11.33203125" customWidth="1"/>
    <col min="261" max="261" width="10.33203125" customWidth="1"/>
    <col min="262" max="262" width="8" customWidth="1"/>
    <col min="263" max="263" width="8.88671875" customWidth="1"/>
    <col min="265" max="265" width="10.44140625" customWidth="1"/>
    <col min="266" max="266" width="8.6640625" customWidth="1"/>
    <col min="267" max="268" width="11.44140625" customWidth="1"/>
    <col min="513" max="513" width="48.44140625" customWidth="1"/>
    <col min="514" max="514" width="5.33203125" customWidth="1"/>
    <col min="515" max="515" width="10" customWidth="1"/>
    <col min="516" max="516" width="11.33203125" customWidth="1"/>
    <col min="517" max="517" width="10.33203125" customWidth="1"/>
    <col min="518" max="518" width="8" customWidth="1"/>
    <col min="519" max="519" width="8.88671875" customWidth="1"/>
    <col min="521" max="521" width="10.44140625" customWidth="1"/>
    <col min="522" max="522" width="8.6640625" customWidth="1"/>
    <col min="523" max="524" width="11.44140625" customWidth="1"/>
    <col min="769" max="769" width="48.44140625" customWidth="1"/>
    <col min="770" max="770" width="5.33203125" customWidth="1"/>
    <col min="771" max="771" width="10" customWidth="1"/>
    <col min="772" max="772" width="11.33203125" customWidth="1"/>
    <col min="773" max="773" width="10.33203125" customWidth="1"/>
    <col min="774" max="774" width="8" customWidth="1"/>
    <col min="775" max="775" width="8.88671875" customWidth="1"/>
    <col min="777" max="777" width="10.44140625" customWidth="1"/>
    <col min="778" max="778" width="8.6640625" customWidth="1"/>
    <col min="779" max="780" width="11.44140625" customWidth="1"/>
    <col min="1025" max="1025" width="48.44140625" customWidth="1"/>
    <col min="1026" max="1026" width="5.33203125" customWidth="1"/>
    <col min="1027" max="1027" width="10" customWidth="1"/>
    <col min="1028" max="1028" width="11.33203125" customWidth="1"/>
    <col min="1029" max="1029" width="10.33203125" customWidth="1"/>
    <col min="1030" max="1030" width="8" customWidth="1"/>
    <col min="1031" max="1031" width="8.88671875" customWidth="1"/>
    <col min="1033" max="1033" width="10.44140625" customWidth="1"/>
    <col min="1034" max="1034" width="8.6640625" customWidth="1"/>
    <col min="1035" max="1036" width="11.44140625" customWidth="1"/>
    <col min="1281" max="1281" width="48.44140625" customWidth="1"/>
    <col min="1282" max="1282" width="5.33203125" customWidth="1"/>
    <col min="1283" max="1283" width="10" customWidth="1"/>
    <col min="1284" max="1284" width="11.33203125" customWidth="1"/>
    <col min="1285" max="1285" width="10.33203125" customWidth="1"/>
    <col min="1286" max="1286" width="8" customWidth="1"/>
    <col min="1287" max="1287" width="8.88671875" customWidth="1"/>
    <col min="1289" max="1289" width="10.44140625" customWidth="1"/>
    <col min="1290" max="1290" width="8.6640625" customWidth="1"/>
    <col min="1291" max="1292" width="11.44140625" customWidth="1"/>
    <col min="1537" max="1537" width="48.44140625" customWidth="1"/>
    <col min="1538" max="1538" width="5.33203125" customWidth="1"/>
    <col min="1539" max="1539" width="10" customWidth="1"/>
    <col min="1540" max="1540" width="11.33203125" customWidth="1"/>
    <col min="1541" max="1541" width="10.33203125" customWidth="1"/>
    <col min="1542" max="1542" width="8" customWidth="1"/>
    <col min="1543" max="1543" width="8.88671875" customWidth="1"/>
    <col min="1545" max="1545" width="10.44140625" customWidth="1"/>
    <col min="1546" max="1546" width="8.6640625" customWidth="1"/>
    <col min="1547" max="1548" width="11.44140625" customWidth="1"/>
    <col min="1793" max="1793" width="48.44140625" customWidth="1"/>
    <col min="1794" max="1794" width="5.33203125" customWidth="1"/>
    <col min="1795" max="1795" width="10" customWidth="1"/>
    <col min="1796" max="1796" width="11.33203125" customWidth="1"/>
    <col min="1797" max="1797" width="10.33203125" customWidth="1"/>
    <col min="1798" max="1798" width="8" customWidth="1"/>
    <col min="1799" max="1799" width="8.88671875" customWidth="1"/>
    <col min="1801" max="1801" width="10.44140625" customWidth="1"/>
    <col min="1802" max="1802" width="8.6640625" customWidth="1"/>
    <col min="1803" max="1804" width="11.44140625" customWidth="1"/>
    <col min="2049" max="2049" width="48.44140625" customWidth="1"/>
    <col min="2050" max="2050" width="5.33203125" customWidth="1"/>
    <col min="2051" max="2051" width="10" customWidth="1"/>
    <col min="2052" max="2052" width="11.33203125" customWidth="1"/>
    <col min="2053" max="2053" width="10.33203125" customWidth="1"/>
    <col min="2054" max="2054" width="8" customWidth="1"/>
    <col min="2055" max="2055" width="8.88671875" customWidth="1"/>
    <col min="2057" max="2057" width="10.44140625" customWidth="1"/>
    <col min="2058" max="2058" width="8.6640625" customWidth="1"/>
    <col min="2059" max="2060" width="11.44140625" customWidth="1"/>
    <col min="2305" max="2305" width="48.44140625" customWidth="1"/>
    <col min="2306" max="2306" width="5.33203125" customWidth="1"/>
    <col min="2307" max="2307" width="10" customWidth="1"/>
    <col min="2308" max="2308" width="11.33203125" customWidth="1"/>
    <col min="2309" max="2309" width="10.33203125" customWidth="1"/>
    <col min="2310" max="2310" width="8" customWidth="1"/>
    <col min="2311" max="2311" width="8.88671875" customWidth="1"/>
    <col min="2313" max="2313" width="10.44140625" customWidth="1"/>
    <col min="2314" max="2314" width="8.6640625" customWidth="1"/>
    <col min="2315" max="2316" width="11.44140625" customWidth="1"/>
    <col min="2561" max="2561" width="48.44140625" customWidth="1"/>
    <col min="2562" max="2562" width="5.33203125" customWidth="1"/>
    <col min="2563" max="2563" width="10" customWidth="1"/>
    <col min="2564" max="2564" width="11.33203125" customWidth="1"/>
    <col min="2565" max="2565" width="10.33203125" customWidth="1"/>
    <col min="2566" max="2566" width="8" customWidth="1"/>
    <col min="2567" max="2567" width="8.88671875" customWidth="1"/>
    <col min="2569" max="2569" width="10.44140625" customWidth="1"/>
    <col min="2570" max="2570" width="8.6640625" customWidth="1"/>
    <col min="2571" max="2572" width="11.44140625" customWidth="1"/>
    <col min="2817" max="2817" width="48.44140625" customWidth="1"/>
    <col min="2818" max="2818" width="5.33203125" customWidth="1"/>
    <col min="2819" max="2819" width="10" customWidth="1"/>
    <col min="2820" max="2820" width="11.33203125" customWidth="1"/>
    <col min="2821" max="2821" width="10.33203125" customWidth="1"/>
    <col min="2822" max="2822" width="8" customWidth="1"/>
    <col min="2823" max="2823" width="8.88671875" customWidth="1"/>
    <col min="2825" max="2825" width="10.44140625" customWidth="1"/>
    <col min="2826" max="2826" width="8.6640625" customWidth="1"/>
    <col min="2827" max="2828" width="11.44140625" customWidth="1"/>
    <col min="3073" max="3073" width="48.44140625" customWidth="1"/>
    <col min="3074" max="3074" width="5.33203125" customWidth="1"/>
    <col min="3075" max="3075" width="10" customWidth="1"/>
    <col min="3076" max="3076" width="11.33203125" customWidth="1"/>
    <col min="3077" max="3077" width="10.33203125" customWidth="1"/>
    <col min="3078" max="3078" width="8" customWidth="1"/>
    <col min="3079" max="3079" width="8.88671875" customWidth="1"/>
    <col min="3081" max="3081" width="10.44140625" customWidth="1"/>
    <col min="3082" max="3082" width="8.6640625" customWidth="1"/>
    <col min="3083" max="3084" width="11.44140625" customWidth="1"/>
    <col min="3329" max="3329" width="48.44140625" customWidth="1"/>
    <col min="3330" max="3330" width="5.33203125" customWidth="1"/>
    <col min="3331" max="3331" width="10" customWidth="1"/>
    <col min="3332" max="3332" width="11.33203125" customWidth="1"/>
    <col min="3333" max="3333" width="10.33203125" customWidth="1"/>
    <col min="3334" max="3334" width="8" customWidth="1"/>
    <col min="3335" max="3335" width="8.88671875" customWidth="1"/>
    <col min="3337" max="3337" width="10.44140625" customWidth="1"/>
    <col min="3338" max="3338" width="8.6640625" customWidth="1"/>
    <col min="3339" max="3340" width="11.44140625" customWidth="1"/>
    <col min="3585" max="3585" width="48.44140625" customWidth="1"/>
    <col min="3586" max="3586" width="5.33203125" customWidth="1"/>
    <col min="3587" max="3587" width="10" customWidth="1"/>
    <col min="3588" max="3588" width="11.33203125" customWidth="1"/>
    <col min="3589" max="3589" width="10.33203125" customWidth="1"/>
    <col min="3590" max="3590" width="8" customWidth="1"/>
    <col min="3591" max="3591" width="8.88671875" customWidth="1"/>
    <col min="3593" max="3593" width="10.44140625" customWidth="1"/>
    <col min="3594" max="3594" width="8.6640625" customWidth="1"/>
    <col min="3595" max="3596" width="11.44140625" customWidth="1"/>
    <col min="3841" max="3841" width="48.44140625" customWidth="1"/>
    <col min="3842" max="3842" width="5.33203125" customWidth="1"/>
    <col min="3843" max="3843" width="10" customWidth="1"/>
    <col min="3844" max="3844" width="11.33203125" customWidth="1"/>
    <col min="3845" max="3845" width="10.33203125" customWidth="1"/>
    <col min="3846" max="3846" width="8" customWidth="1"/>
    <col min="3847" max="3847" width="8.88671875" customWidth="1"/>
    <col min="3849" max="3849" width="10.44140625" customWidth="1"/>
    <col min="3850" max="3850" width="8.6640625" customWidth="1"/>
    <col min="3851" max="3852" width="11.44140625" customWidth="1"/>
    <col min="4097" max="4097" width="48.44140625" customWidth="1"/>
    <col min="4098" max="4098" width="5.33203125" customWidth="1"/>
    <col min="4099" max="4099" width="10" customWidth="1"/>
    <col min="4100" max="4100" width="11.33203125" customWidth="1"/>
    <col min="4101" max="4101" width="10.33203125" customWidth="1"/>
    <col min="4102" max="4102" width="8" customWidth="1"/>
    <col min="4103" max="4103" width="8.88671875" customWidth="1"/>
    <col min="4105" max="4105" width="10.44140625" customWidth="1"/>
    <col min="4106" max="4106" width="8.6640625" customWidth="1"/>
    <col min="4107" max="4108" width="11.44140625" customWidth="1"/>
    <col min="4353" max="4353" width="48.44140625" customWidth="1"/>
    <col min="4354" max="4354" width="5.33203125" customWidth="1"/>
    <col min="4355" max="4355" width="10" customWidth="1"/>
    <col min="4356" max="4356" width="11.33203125" customWidth="1"/>
    <col min="4357" max="4357" width="10.33203125" customWidth="1"/>
    <col min="4358" max="4358" width="8" customWidth="1"/>
    <col min="4359" max="4359" width="8.88671875" customWidth="1"/>
    <col min="4361" max="4361" width="10.44140625" customWidth="1"/>
    <col min="4362" max="4362" width="8.6640625" customWidth="1"/>
    <col min="4363" max="4364" width="11.44140625" customWidth="1"/>
    <col min="4609" max="4609" width="48.44140625" customWidth="1"/>
    <col min="4610" max="4610" width="5.33203125" customWidth="1"/>
    <col min="4611" max="4611" width="10" customWidth="1"/>
    <col min="4612" max="4612" width="11.33203125" customWidth="1"/>
    <col min="4613" max="4613" width="10.33203125" customWidth="1"/>
    <col min="4614" max="4614" width="8" customWidth="1"/>
    <col min="4615" max="4615" width="8.88671875" customWidth="1"/>
    <col min="4617" max="4617" width="10.44140625" customWidth="1"/>
    <col min="4618" max="4618" width="8.6640625" customWidth="1"/>
    <col min="4619" max="4620" width="11.44140625" customWidth="1"/>
    <col min="4865" max="4865" width="48.44140625" customWidth="1"/>
    <col min="4866" max="4866" width="5.33203125" customWidth="1"/>
    <col min="4867" max="4867" width="10" customWidth="1"/>
    <col min="4868" max="4868" width="11.33203125" customWidth="1"/>
    <col min="4869" max="4869" width="10.33203125" customWidth="1"/>
    <col min="4870" max="4870" width="8" customWidth="1"/>
    <col min="4871" max="4871" width="8.88671875" customWidth="1"/>
    <col min="4873" max="4873" width="10.44140625" customWidth="1"/>
    <col min="4874" max="4874" width="8.6640625" customWidth="1"/>
    <col min="4875" max="4876" width="11.44140625" customWidth="1"/>
    <col min="5121" max="5121" width="48.44140625" customWidth="1"/>
    <col min="5122" max="5122" width="5.33203125" customWidth="1"/>
    <col min="5123" max="5123" width="10" customWidth="1"/>
    <col min="5124" max="5124" width="11.33203125" customWidth="1"/>
    <col min="5125" max="5125" width="10.33203125" customWidth="1"/>
    <col min="5126" max="5126" width="8" customWidth="1"/>
    <col min="5127" max="5127" width="8.88671875" customWidth="1"/>
    <col min="5129" max="5129" width="10.44140625" customWidth="1"/>
    <col min="5130" max="5130" width="8.6640625" customWidth="1"/>
    <col min="5131" max="5132" width="11.44140625" customWidth="1"/>
    <col min="5377" max="5377" width="48.44140625" customWidth="1"/>
    <col min="5378" max="5378" width="5.33203125" customWidth="1"/>
    <col min="5379" max="5379" width="10" customWidth="1"/>
    <col min="5380" max="5380" width="11.33203125" customWidth="1"/>
    <col min="5381" max="5381" width="10.33203125" customWidth="1"/>
    <col min="5382" max="5382" width="8" customWidth="1"/>
    <col min="5383" max="5383" width="8.88671875" customWidth="1"/>
    <col min="5385" max="5385" width="10.44140625" customWidth="1"/>
    <col min="5386" max="5386" width="8.6640625" customWidth="1"/>
    <col min="5387" max="5388" width="11.44140625" customWidth="1"/>
    <col min="5633" max="5633" width="48.44140625" customWidth="1"/>
    <col min="5634" max="5634" width="5.33203125" customWidth="1"/>
    <col min="5635" max="5635" width="10" customWidth="1"/>
    <col min="5636" max="5636" width="11.33203125" customWidth="1"/>
    <col min="5637" max="5637" width="10.33203125" customWidth="1"/>
    <col min="5638" max="5638" width="8" customWidth="1"/>
    <col min="5639" max="5639" width="8.88671875" customWidth="1"/>
    <col min="5641" max="5641" width="10.44140625" customWidth="1"/>
    <col min="5642" max="5642" width="8.6640625" customWidth="1"/>
    <col min="5643" max="5644" width="11.44140625" customWidth="1"/>
    <col min="5889" max="5889" width="48.44140625" customWidth="1"/>
    <col min="5890" max="5890" width="5.33203125" customWidth="1"/>
    <col min="5891" max="5891" width="10" customWidth="1"/>
    <col min="5892" max="5892" width="11.33203125" customWidth="1"/>
    <col min="5893" max="5893" width="10.33203125" customWidth="1"/>
    <col min="5894" max="5894" width="8" customWidth="1"/>
    <col min="5895" max="5895" width="8.88671875" customWidth="1"/>
    <col min="5897" max="5897" width="10.44140625" customWidth="1"/>
    <col min="5898" max="5898" width="8.6640625" customWidth="1"/>
    <col min="5899" max="5900" width="11.44140625" customWidth="1"/>
    <col min="6145" max="6145" width="48.44140625" customWidth="1"/>
    <col min="6146" max="6146" width="5.33203125" customWidth="1"/>
    <col min="6147" max="6147" width="10" customWidth="1"/>
    <col min="6148" max="6148" width="11.33203125" customWidth="1"/>
    <col min="6149" max="6149" width="10.33203125" customWidth="1"/>
    <col min="6150" max="6150" width="8" customWidth="1"/>
    <col min="6151" max="6151" width="8.88671875" customWidth="1"/>
    <col min="6153" max="6153" width="10.44140625" customWidth="1"/>
    <col min="6154" max="6154" width="8.6640625" customWidth="1"/>
    <col min="6155" max="6156" width="11.44140625" customWidth="1"/>
    <col min="6401" max="6401" width="48.44140625" customWidth="1"/>
    <col min="6402" max="6402" width="5.33203125" customWidth="1"/>
    <col min="6403" max="6403" width="10" customWidth="1"/>
    <col min="6404" max="6404" width="11.33203125" customWidth="1"/>
    <col min="6405" max="6405" width="10.33203125" customWidth="1"/>
    <col min="6406" max="6406" width="8" customWidth="1"/>
    <col min="6407" max="6407" width="8.88671875" customWidth="1"/>
    <col min="6409" max="6409" width="10.44140625" customWidth="1"/>
    <col min="6410" max="6410" width="8.6640625" customWidth="1"/>
    <col min="6411" max="6412" width="11.44140625" customWidth="1"/>
    <col min="6657" max="6657" width="48.44140625" customWidth="1"/>
    <col min="6658" max="6658" width="5.33203125" customWidth="1"/>
    <col min="6659" max="6659" width="10" customWidth="1"/>
    <col min="6660" max="6660" width="11.33203125" customWidth="1"/>
    <col min="6661" max="6661" width="10.33203125" customWidth="1"/>
    <col min="6662" max="6662" width="8" customWidth="1"/>
    <col min="6663" max="6663" width="8.88671875" customWidth="1"/>
    <col min="6665" max="6665" width="10.44140625" customWidth="1"/>
    <col min="6666" max="6666" width="8.6640625" customWidth="1"/>
    <col min="6667" max="6668" width="11.44140625" customWidth="1"/>
    <col min="6913" max="6913" width="48.44140625" customWidth="1"/>
    <col min="6914" max="6914" width="5.33203125" customWidth="1"/>
    <col min="6915" max="6915" width="10" customWidth="1"/>
    <col min="6916" max="6916" width="11.33203125" customWidth="1"/>
    <col min="6917" max="6917" width="10.33203125" customWidth="1"/>
    <col min="6918" max="6918" width="8" customWidth="1"/>
    <col min="6919" max="6919" width="8.88671875" customWidth="1"/>
    <col min="6921" max="6921" width="10.44140625" customWidth="1"/>
    <col min="6922" max="6922" width="8.6640625" customWidth="1"/>
    <col min="6923" max="6924" width="11.44140625" customWidth="1"/>
    <col min="7169" max="7169" width="48.44140625" customWidth="1"/>
    <col min="7170" max="7170" width="5.33203125" customWidth="1"/>
    <col min="7171" max="7171" width="10" customWidth="1"/>
    <col min="7172" max="7172" width="11.33203125" customWidth="1"/>
    <col min="7173" max="7173" width="10.33203125" customWidth="1"/>
    <col min="7174" max="7174" width="8" customWidth="1"/>
    <col min="7175" max="7175" width="8.88671875" customWidth="1"/>
    <col min="7177" max="7177" width="10.44140625" customWidth="1"/>
    <col min="7178" max="7178" width="8.6640625" customWidth="1"/>
    <col min="7179" max="7180" width="11.44140625" customWidth="1"/>
    <col min="7425" max="7425" width="48.44140625" customWidth="1"/>
    <col min="7426" max="7426" width="5.33203125" customWidth="1"/>
    <col min="7427" max="7427" width="10" customWidth="1"/>
    <col min="7428" max="7428" width="11.33203125" customWidth="1"/>
    <col min="7429" max="7429" width="10.33203125" customWidth="1"/>
    <col min="7430" max="7430" width="8" customWidth="1"/>
    <col min="7431" max="7431" width="8.88671875" customWidth="1"/>
    <col min="7433" max="7433" width="10.44140625" customWidth="1"/>
    <col min="7434" max="7434" width="8.6640625" customWidth="1"/>
    <col min="7435" max="7436" width="11.44140625" customWidth="1"/>
    <col min="7681" max="7681" width="48.44140625" customWidth="1"/>
    <col min="7682" max="7682" width="5.33203125" customWidth="1"/>
    <col min="7683" max="7683" width="10" customWidth="1"/>
    <col min="7684" max="7684" width="11.33203125" customWidth="1"/>
    <col min="7685" max="7685" width="10.33203125" customWidth="1"/>
    <col min="7686" max="7686" width="8" customWidth="1"/>
    <col min="7687" max="7687" width="8.88671875" customWidth="1"/>
    <col min="7689" max="7689" width="10.44140625" customWidth="1"/>
    <col min="7690" max="7690" width="8.6640625" customWidth="1"/>
    <col min="7691" max="7692" width="11.44140625" customWidth="1"/>
    <col min="7937" max="7937" width="48.44140625" customWidth="1"/>
    <col min="7938" max="7938" width="5.33203125" customWidth="1"/>
    <col min="7939" max="7939" width="10" customWidth="1"/>
    <col min="7940" max="7940" width="11.33203125" customWidth="1"/>
    <col min="7941" max="7941" width="10.33203125" customWidth="1"/>
    <col min="7942" max="7942" width="8" customWidth="1"/>
    <col min="7943" max="7943" width="8.88671875" customWidth="1"/>
    <col min="7945" max="7945" width="10.44140625" customWidth="1"/>
    <col min="7946" max="7946" width="8.6640625" customWidth="1"/>
    <col min="7947" max="7948" width="11.44140625" customWidth="1"/>
    <col min="8193" max="8193" width="48.44140625" customWidth="1"/>
    <col min="8194" max="8194" width="5.33203125" customWidth="1"/>
    <col min="8195" max="8195" width="10" customWidth="1"/>
    <col min="8196" max="8196" width="11.33203125" customWidth="1"/>
    <col min="8197" max="8197" width="10.33203125" customWidth="1"/>
    <col min="8198" max="8198" width="8" customWidth="1"/>
    <col min="8199" max="8199" width="8.88671875" customWidth="1"/>
    <col min="8201" max="8201" width="10.44140625" customWidth="1"/>
    <col min="8202" max="8202" width="8.6640625" customWidth="1"/>
    <col min="8203" max="8204" width="11.44140625" customWidth="1"/>
    <col min="8449" max="8449" width="48.44140625" customWidth="1"/>
    <col min="8450" max="8450" width="5.33203125" customWidth="1"/>
    <col min="8451" max="8451" width="10" customWidth="1"/>
    <col min="8452" max="8452" width="11.33203125" customWidth="1"/>
    <col min="8453" max="8453" width="10.33203125" customWidth="1"/>
    <col min="8454" max="8454" width="8" customWidth="1"/>
    <col min="8455" max="8455" width="8.88671875" customWidth="1"/>
    <col min="8457" max="8457" width="10.44140625" customWidth="1"/>
    <col min="8458" max="8458" width="8.6640625" customWidth="1"/>
    <col min="8459" max="8460" width="11.44140625" customWidth="1"/>
    <col min="8705" max="8705" width="48.44140625" customWidth="1"/>
    <col min="8706" max="8706" width="5.33203125" customWidth="1"/>
    <col min="8707" max="8707" width="10" customWidth="1"/>
    <col min="8708" max="8708" width="11.33203125" customWidth="1"/>
    <col min="8709" max="8709" width="10.33203125" customWidth="1"/>
    <col min="8710" max="8710" width="8" customWidth="1"/>
    <col min="8711" max="8711" width="8.88671875" customWidth="1"/>
    <col min="8713" max="8713" width="10.44140625" customWidth="1"/>
    <col min="8714" max="8714" width="8.6640625" customWidth="1"/>
    <col min="8715" max="8716" width="11.44140625" customWidth="1"/>
    <col min="8961" max="8961" width="48.44140625" customWidth="1"/>
    <col min="8962" max="8962" width="5.33203125" customWidth="1"/>
    <col min="8963" max="8963" width="10" customWidth="1"/>
    <col min="8964" max="8964" width="11.33203125" customWidth="1"/>
    <col min="8965" max="8965" width="10.33203125" customWidth="1"/>
    <col min="8966" max="8966" width="8" customWidth="1"/>
    <col min="8967" max="8967" width="8.88671875" customWidth="1"/>
    <col min="8969" max="8969" width="10.44140625" customWidth="1"/>
    <col min="8970" max="8970" width="8.6640625" customWidth="1"/>
    <col min="8971" max="8972" width="11.44140625" customWidth="1"/>
    <col min="9217" max="9217" width="48.44140625" customWidth="1"/>
    <col min="9218" max="9218" width="5.33203125" customWidth="1"/>
    <col min="9219" max="9219" width="10" customWidth="1"/>
    <col min="9220" max="9220" width="11.33203125" customWidth="1"/>
    <col min="9221" max="9221" width="10.33203125" customWidth="1"/>
    <col min="9222" max="9222" width="8" customWidth="1"/>
    <col min="9223" max="9223" width="8.88671875" customWidth="1"/>
    <col min="9225" max="9225" width="10.44140625" customWidth="1"/>
    <col min="9226" max="9226" width="8.6640625" customWidth="1"/>
    <col min="9227" max="9228" width="11.44140625" customWidth="1"/>
    <col min="9473" max="9473" width="48.44140625" customWidth="1"/>
    <col min="9474" max="9474" width="5.33203125" customWidth="1"/>
    <col min="9475" max="9475" width="10" customWidth="1"/>
    <col min="9476" max="9476" width="11.33203125" customWidth="1"/>
    <col min="9477" max="9477" width="10.33203125" customWidth="1"/>
    <col min="9478" max="9478" width="8" customWidth="1"/>
    <col min="9479" max="9479" width="8.88671875" customWidth="1"/>
    <col min="9481" max="9481" width="10.44140625" customWidth="1"/>
    <col min="9482" max="9482" width="8.6640625" customWidth="1"/>
    <col min="9483" max="9484" width="11.44140625" customWidth="1"/>
    <col min="9729" max="9729" width="48.44140625" customWidth="1"/>
    <col min="9730" max="9730" width="5.33203125" customWidth="1"/>
    <col min="9731" max="9731" width="10" customWidth="1"/>
    <col min="9732" max="9732" width="11.33203125" customWidth="1"/>
    <col min="9733" max="9733" width="10.33203125" customWidth="1"/>
    <col min="9734" max="9734" width="8" customWidth="1"/>
    <col min="9735" max="9735" width="8.88671875" customWidth="1"/>
    <col min="9737" max="9737" width="10.44140625" customWidth="1"/>
    <col min="9738" max="9738" width="8.6640625" customWidth="1"/>
    <col min="9739" max="9740" width="11.44140625" customWidth="1"/>
    <col min="9985" max="9985" width="48.44140625" customWidth="1"/>
    <col min="9986" max="9986" width="5.33203125" customWidth="1"/>
    <col min="9987" max="9987" width="10" customWidth="1"/>
    <col min="9988" max="9988" width="11.33203125" customWidth="1"/>
    <col min="9989" max="9989" width="10.33203125" customWidth="1"/>
    <col min="9990" max="9990" width="8" customWidth="1"/>
    <col min="9991" max="9991" width="8.88671875" customWidth="1"/>
    <col min="9993" max="9993" width="10.44140625" customWidth="1"/>
    <col min="9994" max="9994" width="8.6640625" customWidth="1"/>
    <col min="9995" max="9996" width="11.44140625" customWidth="1"/>
    <col min="10241" max="10241" width="48.44140625" customWidth="1"/>
    <col min="10242" max="10242" width="5.33203125" customWidth="1"/>
    <col min="10243" max="10243" width="10" customWidth="1"/>
    <col min="10244" max="10244" width="11.33203125" customWidth="1"/>
    <col min="10245" max="10245" width="10.33203125" customWidth="1"/>
    <col min="10246" max="10246" width="8" customWidth="1"/>
    <col min="10247" max="10247" width="8.88671875" customWidth="1"/>
    <col min="10249" max="10249" width="10.44140625" customWidth="1"/>
    <col min="10250" max="10250" width="8.6640625" customWidth="1"/>
    <col min="10251" max="10252" width="11.44140625" customWidth="1"/>
    <col min="10497" max="10497" width="48.44140625" customWidth="1"/>
    <col min="10498" max="10498" width="5.33203125" customWidth="1"/>
    <col min="10499" max="10499" width="10" customWidth="1"/>
    <col min="10500" max="10500" width="11.33203125" customWidth="1"/>
    <col min="10501" max="10501" width="10.33203125" customWidth="1"/>
    <col min="10502" max="10502" width="8" customWidth="1"/>
    <col min="10503" max="10503" width="8.88671875" customWidth="1"/>
    <col min="10505" max="10505" width="10.44140625" customWidth="1"/>
    <col min="10506" max="10506" width="8.6640625" customWidth="1"/>
    <col min="10507" max="10508" width="11.44140625" customWidth="1"/>
    <col min="10753" max="10753" width="48.44140625" customWidth="1"/>
    <col min="10754" max="10754" width="5.33203125" customWidth="1"/>
    <col min="10755" max="10755" width="10" customWidth="1"/>
    <col min="10756" max="10756" width="11.33203125" customWidth="1"/>
    <col min="10757" max="10757" width="10.33203125" customWidth="1"/>
    <col min="10758" max="10758" width="8" customWidth="1"/>
    <col min="10759" max="10759" width="8.88671875" customWidth="1"/>
    <col min="10761" max="10761" width="10.44140625" customWidth="1"/>
    <col min="10762" max="10762" width="8.6640625" customWidth="1"/>
    <col min="10763" max="10764" width="11.44140625" customWidth="1"/>
    <col min="11009" max="11009" width="48.44140625" customWidth="1"/>
    <col min="11010" max="11010" width="5.33203125" customWidth="1"/>
    <col min="11011" max="11011" width="10" customWidth="1"/>
    <col min="11012" max="11012" width="11.33203125" customWidth="1"/>
    <col min="11013" max="11013" width="10.33203125" customWidth="1"/>
    <col min="11014" max="11014" width="8" customWidth="1"/>
    <col min="11015" max="11015" width="8.88671875" customWidth="1"/>
    <col min="11017" max="11017" width="10.44140625" customWidth="1"/>
    <col min="11018" max="11018" width="8.6640625" customWidth="1"/>
    <col min="11019" max="11020" width="11.44140625" customWidth="1"/>
    <col min="11265" max="11265" width="48.44140625" customWidth="1"/>
    <col min="11266" max="11266" width="5.33203125" customWidth="1"/>
    <col min="11267" max="11267" width="10" customWidth="1"/>
    <col min="11268" max="11268" width="11.33203125" customWidth="1"/>
    <col min="11269" max="11269" width="10.33203125" customWidth="1"/>
    <col min="11270" max="11270" width="8" customWidth="1"/>
    <col min="11271" max="11271" width="8.88671875" customWidth="1"/>
    <col min="11273" max="11273" width="10.44140625" customWidth="1"/>
    <col min="11274" max="11274" width="8.6640625" customWidth="1"/>
    <col min="11275" max="11276" width="11.44140625" customWidth="1"/>
    <col min="11521" max="11521" width="48.44140625" customWidth="1"/>
    <col min="11522" max="11522" width="5.33203125" customWidth="1"/>
    <col min="11523" max="11523" width="10" customWidth="1"/>
    <col min="11524" max="11524" width="11.33203125" customWidth="1"/>
    <col min="11525" max="11525" width="10.33203125" customWidth="1"/>
    <col min="11526" max="11526" width="8" customWidth="1"/>
    <col min="11527" max="11527" width="8.88671875" customWidth="1"/>
    <col min="11529" max="11529" width="10.44140625" customWidth="1"/>
    <col min="11530" max="11530" width="8.6640625" customWidth="1"/>
    <col min="11531" max="11532" width="11.44140625" customWidth="1"/>
    <col min="11777" max="11777" width="48.44140625" customWidth="1"/>
    <col min="11778" max="11778" width="5.33203125" customWidth="1"/>
    <col min="11779" max="11779" width="10" customWidth="1"/>
    <col min="11780" max="11780" width="11.33203125" customWidth="1"/>
    <col min="11781" max="11781" width="10.33203125" customWidth="1"/>
    <col min="11782" max="11782" width="8" customWidth="1"/>
    <col min="11783" max="11783" width="8.88671875" customWidth="1"/>
    <col min="11785" max="11785" width="10.44140625" customWidth="1"/>
    <col min="11786" max="11786" width="8.6640625" customWidth="1"/>
    <col min="11787" max="11788" width="11.44140625" customWidth="1"/>
    <col min="12033" max="12033" width="48.44140625" customWidth="1"/>
    <col min="12034" max="12034" width="5.33203125" customWidth="1"/>
    <col min="12035" max="12035" width="10" customWidth="1"/>
    <col min="12036" max="12036" width="11.33203125" customWidth="1"/>
    <col min="12037" max="12037" width="10.33203125" customWidth="1"/>
    <col min="12038" max="12038" width="8" customWidth="1"/>
    <col min="12039" max="12039" width="8.88671875" customWidth="1"/>
    <col min="12041" max="12041" width="10.44140625" customWidth="1"/>
    <col min="12042" max="12042" width="8.6640625" customWidth="1"/>
    <col min="12043" max="12044" width="11.44140625" customWidth="1"/>
    <col min="12289" max="12289" width="48.44140625" customWidth="1"/>
    <col min="12290" max="12290" width="5.33203125" customWidth="1"/>
    <col min="12291" max="12291" width="10" customWidth="1"/>
    <col min="12292" max="12292" width="11.33203125" customWidth="1"/>
    <col min="12293" max="12293" width="10.33203125" customWidth="1"/>
    <col min="12294" max="12294" width="8" customWidth="1"/>
    <col min="12295" max="12295" width="8.88671875" customWidth="1"/>
    <col min="12297" max="12297" width="10.44140625" customWidth="1"/>
    <col min="12298" max="12298" width="8.6640625" customWidth="1"/>
    <col min="12299" max="12300" width="11.44140625" customWidth="1"/>
    <col min="12545" max="12545" width="48.44140625" customWidth="1"/>
    <col min="12546" max="12546" width="5.33203125" customWidth="1"/>
    <col min="12547" max="12547" width="10" customWidth="1"/>
    <col min="12548" max="12548" width="11.33203125" customWidth="1"/>
    <col min="12549" max="12549" width="10.33203125" customWidth="1"/>
    <col min="12550" max="12550" width="8" customWidth="1"/>
    <col min="12551" max="12551" width="8.88671875" customWidth="1"/>
    <col min="12553" max="12553" width="10.44140625" customWidth="1"/>
    <col min="12554" max="12554" width="8.6640625" customWidth="1"/>
    <col min="12555" max="12556" width="11.44140625" customWidth="1"/>
    <col min="12801" max="12801" width="48.44140625" customWidth="1"/>
    <col min="12802" max="12802" width="5.33203125" customWidth="1"/>
    <col min="12803" max="12803" width="10" customWidth="1"/>
    <col min="12804" max="12804" width="11.33203125" customWidth="1"/>
    <col min="12805" max="12805" width="10.33203125" customWidth="1"/>
    <col min="12806" max="12806" width="8" customWidth="1"/>
    <col min="12807" max="12807" width="8.88671875" customWidth="1"/>
    <col min="12809" max="12809" width="10.44140625" customWidth="1"/>
    <col min="12810" max="12810" width="8.6640625" customWidth="1"/>
    <col min="12811" max="12812" width="11.44140625" customWidth="1"/>
    <col min="13057" max="13057" width="48.44140625" customWidth="1"/>
    <col min="13058" max="13058" width="5.33203125" customWidth="1"/>
    <col min="13059" max="13059" width="10" customWidth="1"/>
    <col min="13060" max="13060" width="11.33203125" customWidth="1"/>
    <col min="13061" max="13061" width="10.33203125" customWidth="1"/>
    <col min="13062" max="13062" width="8" customWidth="1"/>
    <col min="13063" max="13063" width="8.88671875" customWidth="1"/>
    <col min="13065" max="13065" width="10.44140625" customWidth="1"/>
    <col min="13066" max="13066" width="8.6640625" customWidth="1"/>
    <col min="13067" max="13068" width="11.44140625" customWidth="1"/>
    <col min="13313" max="13313" width="48.44140625" customWidth="1"/>
    <col min="13314" max="13314" width="5.33203125" customWidth="1"/>
    <col min="13315" max="13315" width="10" customWidth="1"/>
    <col min="13316" max="13316" width="11.33203125" customWidth="1"/>
    <col min="13317" max="13317" width="10.33203125" customWidth="1"/>
    <col min="13318" max="13318" width="8" customWidth="1"/>
    <col min="13319" max="13319" width="8.88671875" customWidth="1"/>
    <col min="13321" max="13321" width="10.44140625" customWidth="1"/>
    <col min="13322" max="13322" width="8.6640625" customWidth="1"/>
    <col min="13323" max="13324" width="11.44140625" customWidth="1"/>
    <col min="13569" max="13569" width="48.44140625" customWidth="1"/>
    <col min="13570" max="13570" width="5.33203125" customWidth="1"/>
    <col min="13571" max="13571" width="10" customWidth="1"/>
    <col min="13572" max="13572" width="11.33203125" customWidth="1"/>
    <col min="13573" max="13573" width="10.33203125" customWidth="1"/>
    <col min="13574" max="13574" width="8" customWidth="1"/>
    <col min="13575" max="13575" width="8.88671875" customWidth="1"/>
    <col min="13577" max="13577" width="10.44140625" customWidth="1"/>
    <col min="13578" max="13578" width="8.6640625" customWidth="1"/>
    <col min="13579" max="13580" width="11.44140625" customWidth="1"/>
    <col min="13825" max="13825" width="48.44140625" customWidth="1"/>
    <col min="13826" max="13826" width="5.33203125" customWidth="1"/>
    <col min="13827" max="13827" width="10" customWidth="1"/>
    <col min="13828" max="13828" width="11.33203125" customWidth="1"/>
    <col min="13829" max="13829" width="10.33203125" customWidth="1"/>
    <col min="13830" max="13830" width="8" customWidth="1"/>
    <col min="13831" max="13831" width="8.88671875" customWidth="1"/>
    <col min="13833" max="13833" width="10.44140625" customWidth="1"/>
    <col min="13834" max="13834" width="8.6640625" customWidth="1"/>
    <col min="13835" max="13836" width="11.44140625" customWidth="1"/>
    <col min="14081" max="14081" width="48.44140625" customWidth="1"/>
    <col min="14082" max="14082" width="5.33203125" customWidth="1"/>
    <col min="14083" max="14083" width="10" customWidth="1"/>
    <col min="14084" max="14084" width="11.33203125" customWidth="1"/>
    <col min="14085" max="14085" width="10.33203125" customWidth="1"/>
    <col min="14086" max="14086" width="8" customWidth="1"/>
    <col min="14087" max="14087" width="8.88671875" customWidth="1"/>
    <col min="14089" max="14089" width="10.44140625" customWidth="1"/>
    <col min="14090" max="14090" width="8.6640625" customWidth="1"/>
    <col min="14091" max="14092" width="11.44140625" customWidth="1"/>
    <col min="14337" max="14337" width="48.44140625" customWidth="1"/>
    <col min="14338" max="14338" width="5.33203125" customWidth="1"/>
    <col min="14339" max="14339" width="10" customWidth="1"/>
    <col min="14340" max="14340" width="11.33203125" customWidth="1"/>
    <col min="14341" max="14341" width="10.33203125" customWidth="1"/>
    <col min="14342" max="14342" width="8" customWidth="1"/>
    <col min="14343" max="14343" width="8.88671875" customWidth="1"/>
    <col min="14345" max="14345" width="10.44140625" customWidth="1"/>
    <col min="14346" max="14346" width="8.6640625" customWidth="1"/>
    <col min="14347" max="14348" width="11.44140625" customWidth="1"/>
    <col min="14593" max="14593" width="48.44140625" customWidth="1"/>
    <col min="14594" max="14594" width="5.33203125" customWidth="1"/>
    <col min="14595" max="14595" width="10" customWidth="1"/>
    <col min="14596" max="14596" width="11.33203125" customWidth="1"/>
    <col min="14597" max="14597" width="10.33203125" customWidth="1"/>
    <col min="14598" max="14598" width="8" customWidth="1"/>
    <col min="14599" max="14599" width="8.88671875" customWidth="1"/>
    <col min="14601" max="14601" width="10.44140625" customWidth="1"/>
    <col min="14602" max="14602" width="8.6640625" customWidth="1"/>
    <col min="14603" max="14604" width="11.44140625" customWidth="1"/>
    <col min="14849" max="14849" width="48.44140625" customWidth="1"/>
    <col min="14850" max="14850" width="5.33203125" customWidth="1"/>
    <col min="14851" max="14851" width="10" customWidth="1"/>
    <col min="14852" max="14852" width="11.33203125" customWidth="1"/>
    <col min="14853" max="14853" width="10.33203125" customWidth="1"/>
    <col min="14854" max="14854" width="8" customWidth="1"/>
    <col min="14855" max="14855" width="8.88671875" customWidth="1"/>
    <col min="14857" max="14857" width="10.44140625" customWidth="1"/>
    <col min="14858" max="14858" width="8.6640625" customWidth="1"/>
    <col min="14859" max="14860" width="11.44140625" customWidth="1"/>
    <col min="15105" max="15105" width="48.44140625" customWidth="1"/>
    <col min="15106" max="15106" width="5.33203125" customWidth="1"/>
    <col min="15107" max="15107" width="10" customWidth="1"/>
    <col min="15108" max="15108" width="11.33203125" customWidth="1"/>
    <col min="15109" max="15109" width="10.33203125" customWidth="1"/>
    <col min="15110" max="15110" width="8" customWidth="1"/>
    <col min="15111" max="15111" width="8.88671875" customWidth="1"/>
    <col min="15113" max="15113" width="10.44140625" customWidth="1"/>
    <col min="15114" max="15114" width="8.6640625" customWidth="1"/>
    <col min="15115" max="15116" width="11.44140625" customWidth="1"/>
    <col min="15361" max="15361" width="48.44140625" customWidth="1"/>
    <col min="15362" max="15362" width="5.33203125" customWidth="1"/>
    <col min="15363" max="15363" width="10" customWidth="1"/>
    <col min="15364" max="15364" width="11.33203125" customWidth="1"/>
    <col min="15365" max="15365" width="10.33203125" customWidth="1"/>
    <col min="15366" max="15366" width="8" customWidth="1"/>
    <col min="15367" max="15367" width="8.88671875" customWidth="1"/>
    <col min="15369" max="15369" width="10.44140625" customWidth="1"/>
    <col min="15370" max="15370" width="8.6640625" customWidth="1"/>
    <col min="15371" max="15372" width="11.44140625" customWidth="1"/>
    <col min="15617" max="15617" width="48.44140625" customWidth="1"/>
    <col min="15618" max="15618" width="5.33203125" customWidth="1"/>
    <col min="15619" max="15619" width="10" customWidth="1"/>
    <col min="15620" max="15620" width="11.33203125" customWidth="1"/>
    <col min="15621" max="15621" width="10.33203125" customWidth="1"/>
    <col min="15622" max="15622" width="8" customWidth="1"/>
    <col min="15623" max="15623" width="8.88671875" customWidth="1"/>
    <col min="15625" max="15625" width="10.44140625" customWidth="1"/>
    <col min="15626" max="15626" width="8.6640625" customWidth="1"/>
    <col min="15627" max="15628" width="11.44140625" customWidth="1"/>
    <col min="15873" max="15873" width="48.44140625" customWidth="1"/>
    <col min="15874" max="15874" width="5.33203125" customWidth="1"/>
    <col min="15875" max="15875" width="10" customWidth="1"/>
    <col min="15876" max="15876" width="11.33203125" customWidth="1"/>
    <col min="15877" max="15877" width="10.33203125" customWidth="1"/>
    <col min="15878" max="15878" width="8" customWidth="1"/>
    <col min="15879" max="15879" width="8.88671875" customWidth="1"/>
    <col min="15881" max="15881" width="10.44140625" customWidth="1"/>
    <col min="15882" max="15882" width="8.6640625" customWidth="1"/>
    <col min="15883" max="15884" width="11.44140625" customWidth="1"/>
    <col min="16129" max="16129" width="48.44140625" customWidth="1"/>
    <col min="16130" max="16130" width="5.33203125" customWidth="1"/>
    <col min="16131" max="16131" width="10" customWidth="1"/>
    <col min="16132" max="16132" width="11.33203125" customWidth="1"/>
    <col min="16133" max="16133" width="10.33203125" customWidth="1"/>
    <col min="16134" max="16134" width="8" customWidth="1"/>
    <col min="16135" max="16135" width="8.88671875" customWidth="1"/>
    <col min="16137" max="16137" width="10.44140625" customWidth="1"/>
    <col min="16138" max="16138" width="8.6640625" customWidth="1"/>
    <col min="16139" max="16140" width="11.44140625" customWidth="1"/>
  </cols>
  <sheetData>
    <row r="1" spans="1:12" ht="9" customHeight="1" x14ac:dyDescent="0.3">
      <c r="A1" s="1"/>
      <c r="B1" s="1"/>
      <c r="C1" s="1"/>
      <c r="D1" s="1"/>
      <c r="E1" s="1"/>
      <c r="F1" s="1"/>
      <c r="G1" s="1"/>
      <c r="H1" s="1"/>
      <c r="I1" s="25" t="s">
        <v>407</v>
      </c>
      <c r="J1" s="429"/>
      <c r="K1" s="429"/>
      <c r="L1" s="429"/>
    </row>
    <row r="2" spans="1:12" ht="30.75" customHeight="1" x14ac:dyDescent="0.3">
      <c r="A2" s="1"/>
      <c r="B2" s="1"/>
      <c r="C2" s="1"/>
      <c r="D2" s="1"/>
      <c r="E2" s="1"/>
      <c r="F2" s="1"/>
      <c r="G2" s="1"/>
      <c r="H2" s="1"/>
      <c r="I2" s="429"/>
      <c r="J2" s="429"/>
      <c r="K2" s="429"/>
      <c r="L2" s="429"/>
    </row>
    <row r="3" spans="1:12" ht="3" customHeight="1" x14ac:dyDescent="0.3">
      <c r="A3" s="1"/>
      <c r="B3" s="1"/>
      <c r="C3" s="1"/>
      <c r="D3" s="1"/>
      <c r="E3" s="1"/>
      <c r="F3" s="1"/>
      <c r="G3" s="1"/>
      <c r="H3" s="1"/>
      <c r="I3" s="429"/>
      <c r="J3" s="429"/>
      <c r="K3" s="429"/>
      <c r="L3" s="429"/>
    </row>
    <row r="4" spans="1:12" ht="9" customHeight="1" x14ac:dyDescent="0.3">
      <c r="A4" s="381" t="s">
        <v>408</v>
      </c>
      <c r="B4" s="381"/>
      <c r="C4" s="381"/>
      <c r="D4" s="381"/>
      <c r="E4" s="381"/>
      <c r="F4" s="381"/>
      <c r="G4" s="381"/>
      <c r="H4" s="381"/>
      <c r="I4" s="381"/>
      <c r="J4" s="381"/>
      <c r="K4" s="381"/>
      <c r="L4" s="381"/>
    </row>
    <row r="5" spans="1:12" ht="6" customHeight="1" x14ac:dyDescent="0.3">
      <c r="A5" s="381"/>
      <c r="B5" s="381"/>
      <c r="C5" s="381"/>
      <c r="D5" s="381"/>
      <c r="E5" s="381"/>
      <c r="F5" s="381"/>
      <c r="G5" s="381"/>
      <c r="H5" s="381"/>
      <c r="I5" s="381"/>
      <c r="J5" s="381"/>
      <c r="K5" s="381"/>
      <c r="L5" s="381"/>
    </row>
    <row r="6" spans="1:12" ht="13.5" customHeight="1" x14ac:dyDescent="0.3">
      <c r="A6" s="381"/>
      <c r="B6" s="381"/>
      <c r="C6" s="381"/>
      <c r="D6" s="381"/>
      <c r="E6" s="381"/>
      <c r="F6" s="381"/>
      <c r="G6" s="381"/>
      <c r="H6" s="381"/>
      <c r="I6" s="381"/>
      <c r="J6" s="381"/>
      <c r="K6" s="381"/>
      <c r="L6" s="381"/>
    </row>
    <row r="7" spans="1:12" ht="9" customHeight="1" x14ac:dyDescent="0.3">
      <c r="A7" s="381"/>
      <c r="B7" s="381"/>
      <c r="C7" s="381"/>
      <c r="D7" s="381"/>
      <c r="E7" s="381"/>
      <c r="F7" s="381"/>
      <c r="G7" s="381"/>
      <c r="H7" s="381"/>
      <c r="I7" s="381"/>
      <c r="J7" s="381"/>
      <c r="K7" s="381"/>
      <c r="L7" s="381"/>
    </row>
    <row r="8" spans="1:12" x14ac:dyDescent="0.3">
      <c r="A8" s="5" t="str">
        <f>CONCATENATE("за ",[1]ЗАПОЛНИТЬ!$B$17," ",[1]ЗАПОЛНИТЬ!$C$17)</f>
        <v>за І квартал 2016 р.</v>
      </c>
      <c r="B8" s="5"/>
      <c r="C8" s="5"/>
      <c r="D8" s="5"/>
      <c r="E8" s="5"/>
      <c r="F8" s="5"/>
      <c r="G8" s="5"/>
      <c r="H8" s="5"/>
      <c r="I8" s="5"/>
      <c r="J8" s="5"/>
      <c r="K8" s="5"/>
      <c r="L8" s="5"/>
    </row>
    <row r="9" spans="1:12" ht="27.75" customHeight="1" x14ac:dyDescent="0.3">
      <c r="A9" s="196" t="s">
        <v>3</v>
      </c>
      <c r="B9" s="104" t="str">
        <f>[1]ЗАПОЛНИТЬ!$B$3</f>
        <v>Відділ освіти Амур - Нижньодніпровської районної у місті ради</v>
      </c>
      <c r="C9" s="104"/>
      <c r="D9" s="104"/>
      <c r="E9" s="104"/>
      <c r="F9" s="104"/>
      <c r="G9" s="104"/>
      <c r="H9" s="104"/>
      <c r="I9" s="104"/>
      <c r="J9" s="198" t="str">
        <f>[1]ЗАПОЛНИТЬ!$A$13</f>
        <v>за ЄДРПОУ</v>
      </c>
      <c r="K9" s="357" t="str">
        <f>[1]ЗАПОЛНИТЬ!$B$13</f>
        <v>37969169</v>
      </c>
      <c r="L9" s="357"/>
    </row>
    <row r="10" spans="1:12" x14ac:dyDescent="0.3">
      <c r="A10" s="107" t="s">
        <v>5</v>
      </c>
      <c r="B10" s="108" t="str">
        <f>[1]ЗАПОЛНИТЬ!$B$5</f>
        <v>49023,м. Дніпропетровськ, пр.Мануйлівський,31</v>
      </c>
      <c r="C10" s="108"/>
      <c r="D10" s="108"/>
      <c r="E10" s="108"/>
      <c r="F10" s="108"/>
      <c r="G10" s="108"/>
      <c r="H10" s="108"/>
      <c r="I10" s="108"/>
      <c r="J10" s="198" t="str">
        <f>[1]ЗАПОЛНИТЬ!$A$14</f>
        <v>за КОАТУУ</v>
      </c>
      <c r="K10" s="106">
        <f>[1]ЗАПОЛНИТЬ!$B$14</f>
        <v>1210136300</v>
      </c>
      <c r="L10" s="106"/>
    </row>
    <row r="11" spans="1:12" x14ac:dyDescent="0.3">
      <c r="A11" s="107" t="str">
        <f>[1]Ф.4.3.1.КВК2!$A$11</f>
        <v>Організаційно-правова форма господарювання</v>
      </c>
      <c r="B11" s="340" t="str">
        <f>[1]ЗАПОЛНИТЬ!$D$15</f>
        <v>Орган місцевого самоврядування</v>
      </c>
      <c r="C11" s="340"/>
      <c r="D11" s="340"/>
      <c r="E11" s="340"/>
      <c r="F11" s="340"/>
      <c r="G11" s="340"/>
      <c r="H11" s="340"/>
      <c r="I11" s="340"/>
      <c r="J11" s="198" t="str">
        <f>[1]ЗАПОЛНИТЬ!$A$15</f>
        <v>за КОПФГ</v>
      </c>
      <c r="K11" s="106">
        <f>[1]ЗАПОЛНИТЬ!$B$15</f>
        <v>420</v>
      </c>
      <c r="L11" s="106"/>
    </row>
    <row r="12" spans="1:12" ht="17.399999999999999" customHeight="1" x14ac:dyDescent="0.3">
      <c r="A12" s="110" t="s">
        <v>7</v>
      </c>
      <c r="B12" s="110"/>
      <c r="C12" s="110"/>
      <c r="D12" s="110"/>
      <c r="E12" s="475" t="str">
        <f>[1]ЗАПОЛНИТЬ!H9</f>
        <v>-</v>
      </c>
      <c r="F12" s="476" t="str">
        <f>IF(E12&gt;0,VLOOKUP(E12,'[1]ДовидникКВК(ГОС)'!A$1:B$65536,2,FALSE),"")</f>
        <v>-</v>
      </c>
      <c r="G12" s="476"/>
      <c r="H12" s="476"/>
      <c r="I12" s="476"/>
      <c r="J12" s="476"/>
      <c r="K12" s="476"/>
      <c r="L12" s="476"/>
    </row>
    <row r="13" spans="1:12" ht="27" customHeight="1" x14ac:dyDescent="0.3">
      <c r="A13" s="110" t="s">
        <v>8</v>
      </c>
      <c r="B13" s="110"/>
      <c r="C13" s="110"/>
      <c r="D13" s="110"/>
      <c r="E13" s="477" t="str">
        <f>[1]ЗАПОЛНИТЬ!H10</f>
        <v>10</v>
      </c>
      <c r="F13" s="202" t="str">
        <f>[1]ЗАПОЛНИТЬ!I10</f>
        <v>Орган з питань освіти і науки</v>
      </c>
      <c r="G13" s="202"/>
      <c r="H13" s="202"/>
      <c r="I13" s="202"/>
      <c r="J13" s="202"/>
      <c r="K13" s="202"/>
      <c r="L13" s="202"/>
    </row>
    <row r="14" spans="1:12" ht="11.25" customHeight="1" x14ac:dyDescent="0.3">
      <c r="A14" s="121" t="s">
        <v>9</v>
      </c>
      <c r="B14" s="21"/>
      <c r="C14" s="21"/>
      <c r="D14" s="21"/>
      <c r="E14" s="21"/>
      <c r="F14" s="21"/>
      <c r="G14" s="21"/>
      <c r="H14" s="21"/>
      <c r="I14" s="21"/>
      <c r="J14" s="21"/>
      <c r="K14" s="492" t="s">
        <v>427</v>
      </c>
      <c r="L14" s="493"/>
    </row>
    <row r="15" spans="1:12" ht="11.25" customHeight="1" thickBot="1" x14ac:dyDescent="0.35">
      <c r="A15" s="21" t="s">
        <v>10</v>
      </c>
      <c r="B15" s="1"/>
      <c r="C15" s="1"/>
      <c r="D15" s="1"/>
      <c r="E15" s="1"/>
      <c r="F15" s="1"/>
      <c r="G15" s="1"/>
      <c r="H15" s="1"/>
      <c r="I15" s="1"/>
      <c r="J15" s="1"/>
      <c r="K15" s="1"/>
      <c r="L15" s="1"/>
    </row>
    <row r="16" spans="1:12" ht="15" customHeight="1" thickTop="1" thickBot="1" x14ac:dyDescent="0.35">
      <c r="A16" s="430" t="s">
        <v>360</v>
      </c>
      <c r="B16" s="430" t="s">
        <v>125</v>
      </c>
      <c r="C16" s="29" t="s">
        <v>409</v>
      </c>
      <c r="D16" s="29"/>
      <c r="E16" s="29"/>
      <c r="F16" s="29" t="s">
        <v>410</v>
      </c>
      <c r="G16" s="29"/>
      <c r="H16" s="29"/>
      <c r="I16" s="29"/>
      <c r="J16" s="29"/>
      <c r="K16" s="29"/>
      <c r="L16" s="29"/>
    </row>
    <row r="17" spans="1:12" ht="22.5" customHeight="1" thickTop="1" thickBot="1" x14ac:dyDescent="0.35">
      <c r="A17" s="430"/>
      <c r="B17" s="430"/>
      <c r="C17" s="29" t="s">
        <v>411</v>
      </c>
      <c r="D17" s="29" t="s">
        <v>412</v>
      </c>
      <c r="E17" s="29" t="s">
        <v>413</v>
      </c>
      <c r="F17" s="29" t="s">
        <v>414</v>
      </c>
      <c r="G17" s="123" t="s">
        <v>415</v>
      </c>
      <c r="H17" s="123"/>
      <c r="I17" s="123"/>
      <c r="J17" s="29" t="s">
        <v>416</v>
      </c>
      <c r="K17" s="29"/>
      <c r="L17" s="29"/>
    </row>
    <row r="18" spans="1:12" ht="12" customHeight="1" thickTop="1" thickBot="1" x14ac:dyDescent="0.35">
      <c r="A18" s="430"/>
      <c r="B18" s="430"/>
      <c r="C18" s="29"/>
      <c r="D18" s="29"/>
      <c r="E18" s="29"/>
      <c r="F18" s="29"/>
      <c r="G18" s="29" t="s">
        <v>135</v>
      </c>
      <c r="H18" s="29" t="s">
        <v>137</v>
      </c>
      <c r="I18" s="29"/>
      <c r="J18" s="29" t="s">
        <v>135</v>
      </c>
      <c r="K18" s="29" t="s">
        <v>137</v>
      </c>
      <c r="L18" s="29"/>
    </row>
    <row r="19" spans="1:12" ht="27" customHeight="1" thickTop="1" thickBot="1" x14ac:dyDescent="0.35">
      <c r="A19" s="430"/>
      <c r="B19" s="430"/>
      <c r="C19" s="29"/>
      <c r="D19" s="29"/>
      <c r="E19" s="29"/>
      <c r="F19" s="29"/>
      <c r="G19" s="29"/>
      <c r="H19" s="125" t="s">
        <v>417</v>
      </c>
      <c r="I19" s="125" t="s">
        <v>418</v>
      </c>
      <c r="J19" s="29"/>
      <c r="K19" s="208" t="s">
        <v>419</v>
      </c>
      <c r="L19" s="208" t="s">
        <v>420</v>
      </c>
    </row>
    <row r="20" spans="1:12" ht="12" customHeight="1" thickTop="1" thickBot="1" x14ac:dyDescent="0.35">
      <c r="A20" s="64">
        <v>1</v>
      </c>
      <c r="B20" s="64">
        <v>2</v>
      </c>
      <c r="C20" s="64">
        <v>3</v>
      </c>
      <c r="D20" s="64">
        <v>4</v>
      </c>
      <c r="E20" s="64">
        <v>5</v>
      </c>
      <c r="F20" s="64">
        <v>6</v>
      </c>
      <c r="G20" s="64">
        <v>7</v>
      </c>
      <c r="H20" s="64">
        <v>8</v>
      </c>
      <c r="I20" s="64">
        <v>9</v>
      </c>
      <c r="J20" s="64">
        <v>10</v>
      </c>
      <c r="K20" s="64">
        <v>11</v>
      </c>
      <c r="L20" s="64">
        <v>12</v>
      </c>
    </row>
    <row r="21" spans="1:12" ht="12.75" customHeight="1" thickTop="1" thickBot="1" x14ac:dyDescent="0.35">
      <c r="A21" s="480" t="s">
        <v>274</v>
      </c>
      <c r="B21" s="480"/>
      <c r="C21" s="173">
        <v>0</v>
      </c>
      <c r="D21" s="173">
        <v>0</v>
      </c>
      <c r="E21" s="494">
        <v>0</v>
      </c>
      <c r="F21" s="481" t="s">
        <v>144</v>
      </c>
      <c r="G21" s="481" t="s">
        <v>144</v>
      </c>
      <c r="H21" s="481" t="s">
        <v>144</v>
      </c>
      <c r="I21" s="481" t="s">
        <v>144</v>
      </c>
      <c r="J21" s="481" t="s">
        <v>144</v>
      </c>
      <c r="K21" s="481" t="s">
        <v>144</v>
      </c>
      <c r="L21" s="481" t="s">
        <v>144</v>
      </c>
    </row>
    <row r="22" spans="1:12" ht="12.75" customHeight="1" thickTop="1" thickBot="1" x14ac:dyDescent="0.35">
      <c r="A22" s="68" t="s">
        <v>421</v>
      </c>
      <c r="B22" s="68"/>
      <c r="C22" s="481" t="s">
        <v>144</v>
      </c>
      <c r="D22" s="481" t="s">
        <v>144</v>
      </c>
      <c r="E22" s="481" t="s">
        <v>144</v>
      </c>
      <c r="F22" s="174">
        <f>SUM(F24:F39)</f>
        <v>0</v>
      </c>
      <c r="G22" s="174">
        <f t="shared" ref="G22:L22" si="0">SUM(G24:G39)</f>
        <v>0</v>
      </c>
      <c r="H22" s="174">
        <f t="shared" si="0"/>
        <v>0</v>
      </c>
      <c r="I22" s="174">
        <f t="shared" si="0"/>
        <v>0</v>
      </c>
      <c r="J22" s="174">
        <f t="shared" si="0"/>
        <v>0</v>
      </c>
      <c r="K22" s="174">
        <f t="shared" si="0"/>
        <v>0</v>
      </c>
      <c r="L22" s="174">
        <f t="shared" si="0"/>
        <v>0</v>
      </c>
    </row>
    <row r="23" spans="1:12" ht="12.75" customHeight="1" thickTop="1" thickBot="1" x14ac:dyDescent="0.35">
      <c r="A23" s="125" t="s">
        <v>158</v>
      </c>
      <c r="B23" s="68"/>
      <c r="C23" s="223"/>
      <c r="D23" s="223"/>
      <c r="E23" s="223"/>
      <c r="F23" s="177"/>
      <c r="G23" s="177"/>
      <c r="H23" s="177"/>
      <c r="I23" s="177"/>
      <c r="J23" s="177"/>
      <c r="K23" s="177"/>
      <c r="L23" s="177"/>
    </row>
    <row r="24" spans="1:12" ht="11.4" customHeight="1" thickTop="1" thickBot="1" x14ac:dyDescent="0.35">
      <c r="A24" s="134" t="s">
        <v>163</v>
      </c>
      <c r="B24" s="135">
        <v>2110</v>
      </c>
      <c r="C24" s="223" t="s">
        <v>144</v>
      </c>
      <c r="D24" s="223" t="s">
        <v>144</v>
      </c>
      <c r="E24" s="223" t="s">
        <v>144</v>
      </c>
      <c r="F24" s="177">
        <f>G24+J24</f>
        <v>0</v>
      </c>
      <c r="G24" s="177">
        <f>SUM(H24:I24)</f>
        <v>0</v>
      </c>
      <c r="H24" s="177">
        <v>0</v>
      </c>
      <c r="I24" s="177">
        <v>0</v>
      </c>
      <c r="J24" s="177">
        <f>SUM(K24:L24)</f>
        <v>0</v>
      </c>
      <c r="K24" s="177">
        <v>0</v>
      </c>
      <c r="L24" s="177">
        <v>0</v>
      </c>
    </row>
    <row r="25" spans="1:12" ht="12.75" customHeight="1" thickTop="1" thickBot="1" x14ac:dyDescent="0.35">
      <c r="A25" s="134" t="s">
        <v>166</v>
      </c>
      <c r="B25" s="135">
        <v>2120</v>
      </c>
      <c r="C25" s="223" t="s">
        <v>144</v>
      </c>
      <c r="D25" s="223" t="s">
        <v>144</v>
      </c>
      <c r="E25" s="223" t="s">
        <v>144</v>
      </c>
      <c r="F25" s="177">
        <f t="shared" ref="F25:F38" si="1">G25+J25</f>
        <v>0</v>
      </c>
      <c r="G25" s="177">
        <f t="shared" ref="G25:G39" si="2">SUM(H25:I25)</f>
        <v>0</v>
      </c>
      <c r="H25" s="177">
        <v>0</v>
      </c>
      <c r="I25" s="177">
        <v>0</v>
      </c>
      <c r="J25" s="177">
        <f t="shared" ref="J25:J39" si="3">SUM(K25:L25)</f>
        <v>0</v>
      </c>
      <c r="K25" s="177">
        <v>0</v>
      </c>
      <c r="L25" s="177">
        <v>0</v>
      </c>
    </row>
    <row r="26" spans="1:12" ht="12.75" customHeight="1" thickTop="1" thickBot="1" x14ac:dyDescent="0.35">
      <c r="A26" s="482" t="s">
        <v>168</v>
      </c>
      <c r="B26" s="135">
        <v>2210</v>
      </c>
      <c r="C26" s="223" t="s">
        <v>144</v>
      </c>
      <c r="D26" s="223" t="s">
        <v>144</v>
      </c>
      <c r="E26" s="223" t="s">
        <v>144</v>
      </c>
      <c r="F26" s="177">
        <f t="shared" si="1"/>
        <v>0</v>
      </c>
      <c r="G26" s="177">
        <f t="shared" si="2"/>
        <v>0</v>
      </c>
      <c r="H26" s="177">
        <v>0</v>
      </c>
      <c r="I26" s="177">
        <v>0</v>
      </c>
      <c r="J26" s="177">
        <f t="shared" si="3"/>
        <v>0</v>
      </c>
      <c r="K26" s="177">
        <v>0</v>
      </c>
      <c r="L26" s="177">
        <v>0</v>
      </c>
    </row>
    <row r="27" spans="1:12" ht="12.75" customHeight="1" thickTop="1" thickBot="1" x14ac:dyDescent="0.35">
      <c r="A27" s="482" t="s">
        <v>169</v>
      </c>
      <c r="B27" s="135">
        <v>2220</v>
      </c>
      <c r="C27" s="483" t="s">
        <v>144</v>
      </c>
      <c r="D27" s="483" t="s">
        <v>144</v>
      </c>
      <c r="E27" s="483" t="s">
        <v>144</v>
      </c>
      <c r="F27" s="177">
        <f t="shared" si="1"/>
        <v>0</v>
      </c>
      <c r="G27" s="177">
        <f t="shared" si="2"/>
        <v>0</v>
      </c>
      <c r="H27" s="177">
        <v>0</v>
      </c>
      <c r="I27" s="177">
        <v>0</v>
      </c>
      <c r="J27" s="177">
        <f t="shared" si="3"/>
        <v>0</v>
      </c>
      <c r="K27" s="177">
        <v>0</v>
      </c>
      <c r="L27" s="177">
        <v>0</v>
      </c>
    </row>
    <row r="28" spans="1:12" ht="15.6" thickTop="1" thickBot="1" x14ac:dyDescent="0.35">
      <c r="A28" s="482" t="s">
        <v>170</v>
      </c>
      <c r="B28" s="135">
        <v>2230</v>
      </c>
      <c r="C28" s="223" t="s">
        <v>144</v>
      </c>
      <c r="D28" s="223" t="s">
        <v>144</v>
      </c>
      <c r="E28" s="223" t="s">
        <v>144</v>
      </c>
      <c r="F28" s="177">
        <f t="shared" si="1"/>
        <v>0</v>
      </c>
      <c r="G28" s="177">
        <f t="shared" si="2"/>
        <v>0</v>
      </c>
      <c r="H28" s="177">
        <v>0</v>
      </c>
      <c r="I28" s="177">
        <v>0</v>
      </c>
      <c r="J28" s="177">
        <f t="shared" si="3"/>
        <v>0</v>
      </c>
      <c r="K28" s="177">
        <v>0</v>
      </c>
      <c r="L28" s="177">
        <v>0</v>
      </c>
    </row>
    <row r="29" spans="1:12" ht="15.6" thickTop="1" thickBot="1" x14ac:dyDescent="0.35">
      <c r="A29" s="482" t="s">
        <v>171</v>
      </c>
      <c r="B29" s="135">
        <v>2240</v>
      </c>
      <c r="C29" s="223" t="s">
        <v>144</v>
      </c>
      <c r="D29" s="223" t="s">
        <v>144</v>
      </c>
      <c r="E29" s="223" t="s">
        <v>144</v>
      </c>
      <c r="F29" s="177">
        <f t="shared" si="1"/>
        <v>0</v>
      </c>
      <c r="G29" s="177">
        <f t="shared" si="2"/>
        <v>0</v>
      </c>
      <c r="H29" s="177">
        <v>0</v>
      </c>
      <c r="I29" s="177">
        <v>0</v>
      </c>
      <c r="J29" s="177">
        <f t="shared" si="3"/>
        <v>0</v>
      </c>
      <c r="K29" s="177">
        <v>0</v>
      </c>
      <c r="L29" s="177">
        <v>0</v>
      </c>
    </row>
    <row r="30" spans="1:12" ht="12" customHeight="1" thickTop="1" thickBot="1" x14ac:dyDescent="0.35">
      <c r="A30" s="482" t="s">
        <v>172</v>
      </c>
      <c r="B30" s="135">
        <v>2250</v>
      </c>
      <c r="C30" s="223" t="s">
        <v>144</v>
      </c>
      <c r="D30" s="223" t="s">
        <v>144</v>
      </c>
      <c r="E30" s="223" t="s">
        <v>144</v>
      </c>
      <c r="F30" s="177">
        <f t="shared" si="1"/>
        <v>0</v>
      </c>
      <c r="G30" s="177">
        <f t="shared" si="2"/>
        <v>0</v>
      </c>
      <c r="H30" s="177">
        <v>0</v>
      </c>
      <c r="I30" s="177">
        <v>0</v>
      </c>
      <c r="J30" s="177">
        <f t="shared" si="3"/>
        <v>0</v>
      </c>
      <c r="K30" s="177">
        <v>0</v>
      </c>
      <c r="L30" s="177">
        <v>0</v>
      </c>
    </row>
    <row r="31" spans="1:12" ht="12" customHeight="1" thickTop="1" thickBot="1" x14ac:dyDescent="0.35">
      <c r="A31" s="137" t="s">
        <v>422</v>
      </c>
      <c r="B31" s="135">
        <v>2260</v>
      </c>
      <c r="C31" s="223" t="s">
        <v>144</v>
      </c>
      <c r="D31" s="223" t="s">
        <v>144</v>
      </c>
      <c r="E31" s="223" t="s">
        <v>144</v>
      </c>
      <c r="F31" s="177">
        <f t="shared" si="1"/>
        <v>0</v>
      </c>
      <c r="G31" s="177">
        <f t="shared" si="2"/>
        <v>0</v>
      </c>
      <c r="H31" s="177">
        <v>0</v>
      </c>
      <c r="I31" s="177">
        <v>0</v>
      </c>
      <c r="J31" s="177">
        <f t="shared" si="3"/>
        <v>0</v>
      </c>
      <c r="K31" s="177">
        <v>0</v>
      </c>
      <c r="L31" s="177">
        <v>0</v>
      </c>
    </row>
    <row r="32" spans="1:12" ht="12" customHeight="1" thickTop="1" thickBot="1" x14ac:dyDescent="0.35">
      <c r="A32" s="134" t="s">
        <v>174</v>
      </c>
      <c r="B32" s="135">
        <v>2270</v>
      </c>
      <c r="C32" s="223" t="s">
        <v>144</v>
      </c>
      <c r="D32" s="223" t="s">
        <v>144</v>
      </c>
      <c r="E32" s="223" t="s">
        <v>144</v>
      </c>
      <c r="F32" s="177">
        <f t="shared" si="1"/>
        <v>0</v>
      </c>
      <c r="G32" s="177">
        <f t="shared" si="2"/>
        <v>0</v>
      </c>
      <c r="H32" s="177">
        <v>0</v>
      </c>
      <c r="I32" s="177">
        <v>0</v>
      </c>
      <c r="J32" s="177">
        <f t="shared" si="3"/>
        <v>0</v>
      </c>
      <c r="K32" s="177">
        <v>0</v>
      </c>
      <c r="L32" s="177">
        <v>0</v>
      </c>
    </row>
    <row r="33" spans="1:12" ht="21.6" thickTop="1" thickBot="1" x14ac:dyDescent="0.35">
      <c r="A33" s="137" t="s">
        <v>181</v>
      </c>
      <c r="B33" s="135">
        <v>2280</v>
      </c>
      <c r="C33" s="223" t="s">
        <v>144</v>
      </c>
      <c r="D33" s="223" t="s">
        <v>144</v>
      </c>
      <c r="E33" s="223" t="s">
        <v>144</v>
      </c>
      <c r="F33" s="177">
        <f t="shared" si="1"/>
        <v>0</v>
      </c>
      <c r="G33" s="177">
        <f t="shared" si="2"/>
        <v>0</v>
      </c>
      <c r="H33" s="177">
        <v>0</v>
      </c>
      <c r="I33" s="177">
        <v>0</v>
      </c>
      <c r="J33" s="177">
        <f t="shared" si="3"/>
        <v>0</v>
      </c>
      <c r="K33" s="177">
        <v>0</v>
      </c>
      <c r="L33" s="177">
        <v>0</v>
      </c>
    </row>
    <row r="34" spans="1:12" ht="21.6" thickTop="1" thickBot="1" x14ac:dyDescent="0.35">
      <c r="A34" s="137" t="s">
        <v>188</v>
      </c>
      <c r="B34" s="135">
        <v>2610</v>
      </c>
      <c r="C34" s="223" t="s">
        <v>144</v>
      </c>
      <c r="D34" s="223" t="s">
        <v>144</v>
      </c>
      <c r="E34" s="223" t="s">
        <v>144</v>
      </c>
      <c r="F34" s="177">
        <f t="shared" si="1"/>
        <v>0</v>
      </c>
      <c r="G34" s="177">
        <f t="shared" si="2"/>
        <v>0</v>
      </c>
      <c r="H34" s="177">
        <v>0</v>
      </c>
      <c r="I34" s="177">
        <v>0</v>
      </c>
      <c r="J34" s="177">
        <f t="shared" si="3"/>
        <v>0</v>
      </c>
      <c r="K34" s="177">
        <v>0</v>
      </c>
      <c r="L34" s="177">
        <v>0</v>
      </c>
    </row>
    <row r="35" spans="1:12" ht="15.6" thickTop="1" thickBot="1" x14ac:dyDescent="0.35">
      <c r="A35" s="137" t="s">
        <v>189</v>
      </c>
      <c r="B35" s="135">
        <v>2620</v>
      </c>
      <c r="C35" s="223" t="s">
        <v>144</v>
      </c>
      <c r="D35" s="223" t="s">
        <v>144</v>
      </c>
      <c r="E35" s="223" t="s">
        <v>144</v>
      </c>
      <c r="F35" s="177">
        <f t="shared" si="1"/>
        <v>0</v>
      </c>
      <c r="G35" s="177">
        <f t="shared" si="2"/>
        <v>0</v>
      </c>
      <c r="H35" s="177">
        <v>0</v>
      </c>
      <c r="I35" s="177">
        <v>0</v>
      </c>
      <c r="J35" s="177">
        <f t="shared" si="3"/>
        <v>0</v>
      </c>
      <c r="K35" s="177">
        <v>0</v>
      </c>
      <c r="L35" s="177">
        <v>0</v>
      </c>
    </row>
    <row r="36" spans="1:12" ht="21.6" thickTop="1" thickBot="1" x14ac:dyDescent="0.35">
      <c r="A36" s="134" t="s">
        <v>423</v>
      </c>
      <c r="B36" s="135">
        <v>2630</v>
      </c>
      <c r="C36" s="223" t="s">
        <v>144</v>
      </c>
      <c r="D36" s="223" t="s">
        <v>144</v>
      </c>
      <c r="E36" s="223" t="s">
        <v>144</v>
      </c>
      <c r="F36" s="177">
        <f t="shared" si="1"/>
        <v>0</v>
      </c>
      <c r="G36" s="177">
        <f t="shared" si="2"/>
        <v>0</v>
      </c>
      <c r="H36" s="177">
        <v>0</v>
      </c>
      <c r="I36" s="177">
        <v>0</v>
      </c>
      <c r="J36" s="177">
        <f t="shared" si="3"/>
        <v>0</v>
      </c>
      <c r="K36" s="177">
        <v>0</v>
      </c>
      <c r="L36" s="177">
        <v>0</v>
      </c>
    </row>
    <row r="37" spans="1:12" ht="12.75" customHeight="1" thickTop="1" thickBot="1" x14ac:dyDescent="0.35">
      <c r="A37" s="484" t="s">
        <v>191</v>
      </c>
      <c r="B37" s="142">
        <v>2700</v>
      </c>
      <c r="C37" s="223" t="s">
        <v>144</v>
      </c>
      <c r="D37" s="223" t="s">
        <v>144</v>
      </c>
      <c r="E37" s="223" t="s">
        <v>144</v>
      </c>
      <c r="F37" s="177">
        <f t="shared" si="1"/>
        <v>0</v>
      </c>
      <c r="G37" s="177">
        <f t="shared" si="2"/>
        <v>0</v>
      </c>
      <c r="H37" s="177">
        <v>0</v>
      </c>
      <c r="I37" s="177">
        <v>0</v>
      </c>
      <c r="J37" s="177">
        <f t="shared" si="3"/>
        <v>0</v>
      </c>
      <c r="K37" s="177">
        <v>0</v>
      </c>
      <c r="L37" s="177">
        <v>0</v>
      </c>
    </row>
    <row r="38" spans="1:12" ht="12.75" customHeight="1" thickTop="1" thickBot="1" x14ac:dyDescent="0.35">
      <c r="A38" s="133" t="s">
        <v>195</v>
      </c>
      <c r="B38" s="64">
        <v>2800</v>
      </c>
      <c r="C38" s="223" t="s">
        <v>144</v>
      </c>
      <c r="D38" s="223" t="s">
        <v>144</v>
      </c>
      <c r="E38" s="223" t="s">
        <v>144</v>
      </c>
      <c r="F38" s="177">
        <f t="shared" si="1"/>
        <v>0</v>
      </c>
      <c r="G38" s="177">
        <f t="shared" si="2"/>
        <v>0</v>
      </c>
      <c r="H38" s="177">
        <v>0</v>
      </c>
      <c r="I38" s="177">
        <v>0</v>
      </c>
      <c r="J38" s="177">
        <f t="shared" si="3"/>
        <v>0</v>
      </c>
      <c r="K38" s="177">
        <v>0</v>
      </c>
      <c r="L38" s="177">
        <v>0</v>
      </c>
    </row>
    <row r="39" spans="1:12" ht="12" customHeight="1" thickTop="1" thickBot="1" x14ac:dyDescent="0.35">
      <c r="A39" s="219" t="s">
        <v>280</v>
      </c>
      <c r="B39" s="68">
        <v>3000</v>
      </c>
      <c r="C39" s="223" t="s">
        <v>144</v>
      </c>
      <c r="D39" s="223" t="s">
        <v>144</v>
      </c>
      <c r="E39" s="223" t="s">
        <v>144</v>
      </c>
      <c r="F39" s="177">
        <v>0</v>
      </c>
      <c r="G39" s="177">
        <f t="shared" si="2"/>
        <v>0</v>
      </c>
      <c r="H39" s="177">
        <v>0</v>
      </c>
      <c r="I39" s="177">
        <v>0</v>
      </c>
      <c r="J39" s="177">
        <f t="shared" si="3"/>
        <v>0</v>
      </c>
      <c r="K39" s="177">
        <v>0</v>
      </c>
      <c r="L39" s="177">
        <v>0</v>
      </c>
    </row>
    <row r="40" spans="1:12" ht="12" customHeight="1" thickTop="1" x14ac:dyDescent="0.3">
      <c r="A40" s="485"/>
      <c r="B40" s="486"/>
      <c r="C40" s="487"/>
      <c r="D40" s="487"/>
      <c r="E40" s="487"/>
      <c r="F40" s="488"/>
      <c r="G40" s="488"/>
      <c r="H40" s="488"/>
      <c r="I40" s="488"/>
      <c r="J40" s="488"/>
      <c r="K40" s="488"/>
      <c r="L40" s="488"/>
    </row>
    <row r="41" spans="1:12" ht="12.75" customHeight="1" x14ac:dyDescent="0.3">
      <c r="A41" s="204"/>
      <c r="B41" s="489"/>
      <c r="C41" s="489"/>
      <c r="D41" s="489"/>
      <c r="E41" s="489"/>
      <c r="F41" s="490"/>
      <c r="G41" s="491"/>
      <c r="H41" s="491"/>
      <c r="I41" s="491"/>
      <c r="J41" s="491"/>
      <c r="K41" s="491"/>
      <c r="L41" s="491"/>
    </row>
    <row r="42" spans="1:12" ht="13.8" customHeight="1" x14ac:dyDescent="0.3">
      <c r="A42" s="27"/>
      <c r="B42" s="378" t="str">
        <f>[1]ЗАПОЛНИТЬ!$F$30</f>
        <v xml:space="preserve">Керівник </v>
      </c>
      <c r="C42" s="9"/>
      <c r="D42" s="9"/>
      <c r="E42" s="230"/>
      <c r="F42" s="230"/>
      <c r="G42" s="1"/>
      <c r="H42" s="87" t="str">
        <f>[1]ЗАПОЛНИТЬ!$F$26</f>
        <v>Л.О.Темченко</v>
      </c>
      <c r="I42" s="87"/>
      <c r="J42" s="87"/>
      <c r="K42" s="87"/>
      <c r="L42" s="1"/>
    </row>
    <row r="43" spans="1:12" x14ac:dyDescent="0.3">
      <c r="A43" s="1"/>
      <c r="B43" s="378"/>
      <c r="C43" s="9"/>
      <c r="D43" s="9"/>
      <c r="E43" s="231" t="s">
        <v>115</v>
      </c>
      <c r="F43" s="231"/>
      <c r="G43" s="1"/>
      <c r="H43" s="189" t="s">
        <v>116</v>
      </c>
      <c r="I43" s="189"/>
      <c r="J43" s="1"/>
      <c r="K43" s="1"/>
      <c r="L43" s="1"/>
    </row>
    <row r="44" spans="1:12" x14ac:dyDescent="0.3">
      <c r="A44" s="1"/>
      <c r="B44" s="378" t="str">
        <f>[1]ЗАПОЛНИТЬ!$F$31</f>
        <v>Головний бухгалтер</v>
      </c>
      <c r="C44" s="9"/>
      <c r="D44" s="9"/>
      <c r="E44" s="230"/>
      <c r="F44" s="230"/>
      <c r="G44" s="1"/>
      <c r="H44" s="87" t="str">
        <f>[1]ЗАПОЛНИТЬ!$F$28</f>
        <v>А.М.Трусевич</v>
      </c>
      <c r="I44" s="87"/>
      <c r="J44" s="87"/>
      <c r="K44" s="87"/>
      <c r="L44" s="1"/>
    </row>
    <row r="45" spans="1:12" x14ac:dyDescent="0.3">
      <c r="A45" s="1" t="str">
        <f>[1]ЗАПОЛНИТЬ!$C$19</f>
        <v>"11" квітня 2016 року</v>
      </c>
      <c r="B45" s="1"/>
      <c r="C45" s="1"/>
      <c r="D45" s="1"/>
      <c r="E45" s="231" t="s">
        <v>115</v>
      </c>
      <c r="F45" s="231"/>
      <c r="G45" s="1"/>
      <c r="H45" s="189" t="s">
        <v>116</v>
      </c>
      <c r="I45" s="189"/>
      <c r="J45" s="1"/>
      <c r="K45" s="1"/>
      <c r="L45" s="1"/>
    </row>
  </sheetData>
  <mergeCells count="36">
    <mergeCell ref="E43:F43"/>
    <mergeCell ref="H43:I43"/>
    <mergeCell ref="E44:F44"/>
    <mergeCell ref="H44:K44"/>
    <mergeCell ref="E45:F45"/>
    <mergeCell ref="H45:I45"/>
    <mergeCell ref="J17:L17"/>
    <mergeCell ref="G18:G19"/>
    <mergeCell ref="H18:I18"/>
    <mergeCell ref="J18:J19"/>
    <mergeCell ref="K18:L18"/>
    <mergeCell ref="E42:F42"/>
    <mergeCell ref="H42:K42"/>
    <mergeCell ref="K14:L14"/>
    <mergeCell ref="A16:A19"/>
    <mergeCell ref="B16:B19"/>
    <mergeCell ref="C16:E16"/>
    <mergeCell ref="F16:L16"/>
    <mergeCell ref="C17:C19"/>
    <mergeCell ref="D17:D19"/>
    <mergeCell ref="E17:E19"/>
    <mergeCell ref="F17:F19"/>
    <mergeCell ref="G17:I17"/>
    <mergeCell ref="B11:I11"/>
    <mergeCell ref="K11:L11"/>
    <mergeCell ref="A12:D12"/>
    <mergeCell ref="F12:L12"/>
    <mergeCell ref="A13:D13"/>
    <mergeCell ref="F13:L13"/>
    <mergeCell ref="I1:L3"/>
    <mergeCell ref="A4:L7"/>
    <mergeCell ref="A8:L8"/>
    <mergeCell ref="B9:I9"/>
    <mergeCell ref="K9:L9"/>
    <mergeCell ref="B10:I10"/>
    <mergeCell ref="K10:L10"/>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sqref="A1:XFD1048576"/>
    </sheetView>
  </sheetViews>
  <sheetFormatPr defaultRowHeight="14.4" x14ac:dyDescent="0.3"/>
  <cols>
    <col min="1" max="1" width="3.6640625" customWidth="1"/>
    <col min="2" max="2" width="43.44140625" customWidth="1"/>
    <col min="257" max="257" width="3.6640625" customWidth="1"/>
    <col min="258" max="258" width="43.44140625" customWidth="1"/>
    <col min="513" max="513" width="3.6640625" customWidth="1"/>
    <col min="514" max="514" width="43.44140625" customWidth="1"/>
    <col min="769" max="769" width="3.6640625" customWidth="1"/>
    <col min="770" max="770" width="43.44140625" customWidth="1"/>
    <col min="1025" max="1025" width="3.6640625" customWidth="1"/>
    <col min="1026" max="1026" width="43.44140625" customWidth="1"/>
    <col min="1281" max="1281" width="3.6640625" customWidth="1"/>
    <col min="1282" max="1282" width="43.44140625" customWidth="1"/>
    <col min="1537" max="1537" width="3.6640625" customWidth="1"/>
    <col min="1538" max="1538" width="43.44140625" customWidth="1"/>
    <col min="1793" max="1793" width="3.6640625" customWidth="1"/>
    <col min="1794" max="1794" width="43.44140625" customWidth="1"/>
    <col min="2049" max="2049" width="3.6640625" customWidth="1"/>
    <col min="2050" max="2050" width="43.44140625" customWidth="1"/>
    <col min="2305" max="2305" width="3.6640625" customWidth="1"/>
    <col min="2306" max="2306" width="43.44140625" customWidth="1"/>
    <col min="2561" max="2561" width="3.6640625" customWidth="1"/>
    <col min="2562" max="2562" width="43.44140625" customWidth="1"/>
    <col min="2817" max="2817" width="3.6640625" customWidth="1"/>
    <col min="2818" max="2818" width="43.44140625" customWidth="1"/>
    <col min="3073" max="3073" width="3.6640625" customWidth="1"/>
    <col min="3074" max="3074" width="43.44140625" customWidth="1"/>
    <col min="3329" max="3329" width="3.6640625" customWidth="1"/>
    <col min="3330" max="3330" width="43.44140625" customWidth="1"/>
    <col min="3585" max="3585" width="3.6640625" customWidth="1"/>
    <col min="3586" max="3586" width="43.44140625" customWidth="1"/>
    <col min="3841" max="3841" width="3.6640625" customWidth="1"/>
    <col min="3842" max="3842" width="43.44140625" customWidth="1"/>
    <col min="4097" max="4097" width="3.6640625" customWidth="1"/>
    <col min="4098" max="4098" width="43.44140625" customWidth="1"/>
    <col min="4353" max="4353" width="3.6640625" customWidth="1"/>
    <col min="4354" max="4354" width="43.44140625" customWidth="1"/>
    <col min="4609" max="4609" width="3.6640625" customWidth="1"/>
    <col min="4610" max="4610" width="43.44140625" customWidth="1"/>
    <col min="4865" max="4865" width="3.6640625" customWidth="1"/>
    <col min="4866" max="4866" width="43.44140625" customWidth="1"/>
    <col min="5121" max="5121" width="3.6640625" customWidth="1"/>
    <col min="5122" max="5122" width="43.44140625" customWidth="1"/>
    <col min="5377" max="5377" width="3.6640625" customWidth="1"/>
    <col min="5378" max="5378" width="43.44140625" customWidth="1"/>
    <col min="5633" max="5633" width="3.6640625" customWidth="1"/>
    <col min="5634" max="5634" width="43.44140625" customWidth="1"/>
    <col min="5889" max="5889" width="3.6640625" customWidth="1"/>
    <col min="5890" max="5890" width="43.44140625" customWidth="1"/>
    <col min="6145" max="6145" width="3.6640625" customWidth="1"/>
    <col min="6146" max="6146" width="43.44140625" customWidth="1"/>
    <col min="6401" max="6401" width="3.6640625" customWidth="1"/>
    <col min="6402" max="6402" width="43.44140625" customWidth="1"/>
    <col min="6657" max="6657" width="3.6640625" customWidth="1"/>
    <col min="6658" max="6658" width="43.44140625" customWidth="1"/>
    <col min="6913" max="6913" width="3.6640625" customWidth="1"/>
    <col min="6914" max="6914" width="43.44140625" customWidth="1"/>
    <col min="7169" max="7169" width="3.6640625" customWidth="1"/>
    <col min="7170" max="7170" width="43.44140625" customWidth="1"/>
    <col min="7425" max="7425" width="3.6640625" customWidth="1"/>
    <col min="7426" max="7426" width="43.44140625" customWidth="1"/>
    <col min="7681" max="7681" width="3.6640625" customWidth="1"/>
    <col min="7682" max="7682" width="43.44140625" customWidth="1"/>
    <col min="7937" max="7937" width="3.6640625" customWidth="1"/>
    <col min="7938" max="7938" width="43.44140625" customWidth="1"/>
    <col min="8193" max="8193" width="3.6640625" customWidth="1"/>
    <col min="8194" max="8194" width="43.44140625" customWidth="1"/>
    <col min="8449" max="8449" width="3.6640625" customWidth="1"/>
    <col min="8450" max="8450" width="43.44140625" customWidth="1"/>
    <col min="8705" max="8705" width="3.6640625" customWidth="1"/>
    <col min="8706" max="8706" width="43.44140625" customWidth="1"/>
    <col min="8961" max="8961" width="3.6640625" customWidth="1"/>
    <col min="8962" max="8962" width="43.44140625" customWidth="1"/>
    <col min="9217" max="9217" width="3.6640625" customWidth="1"/>
    <col min="9218" max="9218" width="43.44140625" customWidth="1"/>
    <col min="9473" max="9473" width="3.6640625" customWidth="1"/>
    <col min="9474" max="9474" width="43.44140625" customWidth="1"/>
    <col min="9729" max="9729" width="3.6640625" customWidth="1"/>
    <col min="9730" max="9730" width="43.44140625" customWidth="1"/>
    <col min="9985" max="9985" width="3.6640625" customWidth="1"/>
    <col min="9986" max="9986" width="43.44140625" customWidth="1"/>
    <col min="10241" max="10241" width="3.6640625" customWidth="1"/>
    <col min="10242" max="10242" width="43.44140625" customWidth="1"/>
    <col min="10497" max="10497" width="3.6640625" customWidth="1"/>
    <col min="10498" max="10498" width="43.44140625" customWidth="1"/>
    <col min="10753" max="10753" width="3.6640625" customWidth="1"/>
    <col min="10754" max="10754" width="43.44140625" customWidth="1"/>
    <col min="11009" max="11009" width="3.6640625" customWidth="1"/>
    <col min="11010" max="11010" width="43.44140625" customWidth="1"/>
    <col min="11265" max="11265" width="3.6640625" customWidth="1"/>
    <col min="11266" max="11266" width="43.44140625" customWidth="1"/>
    <col min="11521" max="11521" width="3.6640625" customWidth="1"/>
    <col min="11522" max="11522" width="43.44140625" customWidth="1"/>
    <col min="11777" max="11777" width="3.6640625" customWidth="1"/>
    <col min="11778" max="11778" width="43.44140625" customWidth="1"/>
    <col min="12033" max="12033" width="3.6640625" customWidth="1"/>
    <col min="12034" max="12034" width="43.44140625" customWidth="1"/>
    <col min="12289" max="12289" width="3.6640625" customWidth="1"/>
    <col min="12290" max="12290" width="43.44140625" customWidth="1"/>
    <col min="12545" max="12545" width="3.6640625" customWidth="1"/>
    <col min="12546" max="12546" width="43.44140625" customWidth="1"/>
    <col min="12801" max="12801" width="3.6640625" customWidth="1"/>
    <col min="12802" max="12802" width="43.44140625" customWidth="1"/>
    <col min="13057" max="13057" width="3.6640625" customWidth="1"/>
    <col min="13058" max="13058" width="43.44140625" customWidth="1"/>
    <col min="13313" max="13313" width="3.6640625" customWidth="1"/>
    <col min="13314" max="13314" width="43.44140625" customWidth="1"/>
    <col min="13569" max="13569" width="3.6640625" customWidth="1"/>
    <col min="13570" max="13570" width="43.44140625" customWidth="1"/>
    <col min="13825" max="13825" width="3.6640625" customWidth="1"/>
    <col min="13826" max="13826" width="43.44140625" customWidth="1"/>
    <col min="14081" max="14081" width="3.6640625" customWidth="1"/>
    <col min="14082" max="14082" width="43.44140625" customWidth="1"/>
    <col min="14337" max="14337" width="3.6640625" customWidth="1"/>
    <col min="14338" max="14338" width="43.44140625" customWidth="1"/>
    <col min="14593" max="14593" width="3.6640625" customWidth="1"/>
    <col min="14594" max="14594" width="43.44140625" customWidth="1"/>
    <col min="14849" max="14849" width="3.6640625" customWidth="1"/>
    <col min="14850" max="14850" width="43.44140625" customWidth="1"/>
    <col min="15105" max="15105" width="3.6640625" customWidth="1"/>
    <col min="15106" max="15106" width="43.44140625" customWidth="1"/>
    <col min="15361" max="15361" width="3.6640625" customWidth="1"/>
    <col min="15362" max="15362" width="43.44140625" customWidth="1"/>
    <col min="15617" max="15617" width="3.6640625" customWidth="1"/>
    <col min="15618" max="15618" width="43.44140625" customWidth="1"/>
    <col min="15873" max="15873" width="3.6640625" customWidth="1"/>
    <col min="15874" max="15874" width="43.44140625" customWidth="1"/>
    <col min="16129" max="16129" width="3.6640625" customWidth="1"/>
    <col min="16130" max="16130" width="43.44140625" customWidth="1"/>
  </cols>
  <sheetData>
    <row r="1" spans="1:13" x14ac:dyDescent="0.3">
      <c r="A1" s="1"/>
      <c r="B1" s="1"/>
      <c r="C1" s="1"/>
      <c r="D1" s="1"/>
      <c r="E1" s="1"/>
      <c r="F1" s="1"/>
      <c r="G1" s="1"/>
      <c r="H1" s="1"/>
      <c r="I1" s="25" t="s">
        <v>428</v>
      </c>
      <c r="J1" s="429"/>
      <c r="K1" s="429"/>
      <c r="L1" s="429"/>
      <c r="M1" s="429"/>
    </row>
    <row r="2" spans="1:13" x14ac:dyDescent="0.3">
      <c r="A2" s="1"/>
      <c r="B2" s="1"/>
      <c r="C2" s="1"/>
      <c r="D2" s="1"/>
      <c r="E2" s="1"/>
      <c r="F2" s="1"/>
      <c r="G2" s="1"/>
      <c r="H2" s="1"/>
      <c r="I2" s="429"/>
      <c r="J2" s="429"/>
      <c r="K2" s="429"/>
      <c r="L2" s="429"/>
      <c r="M2" s="429"/>
    </row>
    <row r="3" spans="1:13" x14ac:dyDescent="0.3">
      <c r="A3" s="1"/>
      <c r="B3" s="5" t="s">
        <v>429</v>
      </c>
      <c r="C3" s="5"/>
      <c r="D3" s="5"/>
      <c r="E3" s="5"/>
      <c r="F3" s="5"/>
      <c r="G3" s="5"/>
      <c r="H3" s="5"/>
      <c r="I3" s="5"/>
      <c r="J3" s="5"/>
      <c r="K3" s="5"/>
      <c r="L3" s="5"/>
      <c r="M3" s="5"/>
    </row>
    <row r="4" spans="1:13" x14ac:dyDescent="0.3">
      <c r="A4" s="1"/>
      <c r="B4" s="5" t="s">
        <v>430</v>
      </c>
      <c r="C4" s="5"/>
      <c r="D4" s="5"/>
      <c r="E4" s="5"/>
      <c r="F4" s="5"/>
      <c r="G4" s="5"/>
      <c r="H4" s="5"/>
      <c r="I4" s="5"/>
      <c r="J4" s="5"/>
      <c r="K4" s="5"/>
      <c r="L4" s="5"/>
      <c r="M4" s="5"/>
    </row>
    <row r="5" spans="1:13" x14ac:dyDescent="0.3">
      <c r="A5" s="1"/>
      <c r="B5" s="5" t="s">
        <v>431</v>
      </c>
      <c r="C5" s="5"/>
      <c r="D5" s="5"/>
      <c r="E5" s="5"/>
      <c r="F5" s="5"/>
      <c r="G5" s="5"/>
      <c r="H5" s="5"/>
      <c r="I5" s="5"/>
      <c r="J5" s="5"/>
      <c r="K5" s="5"/>
      <c r="L5" s="5"/>
      <c r="M5" s="5"/>
    </row>
    <row r="6" spans="1:13" x14ac:dyDescent="0.3">
      <c r="A6" s="1"/>
      <c r="B6" s="495" t="str">
        <f>CONCATENATE("за ",[1]ЗАПОЛНИТЬ!$B$17," ",[1]ЗАПОЛНИТЬ!$C$17)</f>
        <v>за І квартал 2016 р.</v>
      </c>
      <c r="C6" s="495"/>
      <c r="D6" s="495"/>
      <c r="E6" s="495"/>
      <c r="F6" s="495"/>
      <c r="G6" s="495"/>
      <c r="H6" s="495"/>
      <c r="I6" s="495"/>
      <c r="J6" s="495"/>
      <c r="K6" s="495"/>
      <c r="L6" s="495"/>
      <c r="M6" s="495"/>
    </row>
    <row r="7" spans="1:13" x14ac:dyDescent="0.3">
      <c r="A7" s="1"/>
      <c r="B7" s="196" t="s">
        <v>3</v>
      </c>
      <c r="C7" s="104" t="str">
        <f>[1]ЗАПОЛНИТЬ!$B$3</f>
        <v>Відділ освіти Амур - Нижньодніпровської районної у місті ради</v>
      </c>
      <c r="D7" s="104"/>
      <c r="E7" s="104"/>
      <c r="F7" s="104"/>
      <c r="G7" s="104"/>
      <c r="H7" s="104"/>
      <c r="I7" s="104"/>
      <c r="J7" s="104"/>
      <c r="K7" s="198" t="str">
        <f>[1]ЗАПОЛНИТЬ!$A$13</f>
        <v>за ЄДРПОУ</v>
      </c>
      <c r="L7" s="357" t="str">
        <f>[1]ЗАПОЛНИТЬ!$B$13</f>
        <v>37969169</v>
      </c>
      <c r="M7" s="357"/>
    </row>
    <row r="8" spans="1:13" x14ac:dyDescent="0.3">
      <c r="A8" s="1"/>
      <c r="B8" s="103" t="s">
        <v>5</v>
      </c>
      <c r="C8" s="358" t="str">
        <f>[1]ЗАПОЛНИТЬ!$B$5</f>
        <v>49023,м. Дніпропетровськ, пр.Мануйлівський,31</v>
      </c>
      <c r="D8" s="358"/>
      <c r="E8" s="358"/>
      <c r="F8" s="358"/>
      <c r="G8" s="358"/>
      <c r="H8" s="358"/>
      <c r="I8" s="358"/>
      <c r="J8" s="358"/>
      <c r="K8" s="198" t="str">
        <f>[1]ЗАПОЛНИТЬ!$A$14</f>
        <v>за КОАТУУ</v>
      </c>
      <c r="L8" s="106">
        <f>[1]ЗАПОЛНИТЬ!$B$14</f>
        <v>1210136300</v>
      </c>
      <c r="M8" s="106"/>
    </row>
    <row r="9" spans="1:13" x14ac:dyDescent="0.3">
      <c r="A9" s="1"/>
      <c r="B9" s="103" t="str">
        <f>[1]Ф.4.3.1.КВК2!$A$11</f>
        <v>Організаційно-правова форма господарювання</v>
      </c>
      <c r="C9" s="359" t="str">
        <f>[1]ЗАПОЛНИТЬ!$D$15</f>
        <v>Орган місцевого самоврядування</v>
      </c>
      <c r="D9" s="359"/>
      <c r="E9" s="359"/>
      <c r="F9" s="359"/>
      <c r="G9" s="359"/>
      <c r="H9" s="359"/>
      <c r="I9" s="359"/>
      <c r="J9" s="359"/>
      <c r="K9" s="198" t="str">
        <f>[1]ЗАПОЛНИТЬ!$A$15</f>
        <v>за КОПФГ</v>
      </c>
      <c r="L9" s="106">
        <f>[1]ЗАПОЛНИТЬ!$B$15</f>
        <v>420</v>
      </c>
      <c r="M9" s="106"/>
    </row>
    <row r="10" spans="1:13" x14ac:dyDescent="0.3">
      <c r="A10" s="1"/>
      <c r="B10" s="110" t="s">
        <v>352</v>
      </c>
      <c r="C10" s="110"/>
      <c r="D10" s="110"/>
      <c r="E10" s="110"/>
      <c r="F10" s="201" t="str">
        <f>[1]ЗАПОЛНИТЬ!$H$9</f>
        <v>-</v>
      </c>
      <c r="G10" s="360" t="str">
        <f>IF(F10&gt;0,VLOOKUP(F10,'[1]ДовидникКВК(ГОС)'!A$1:B$65536,2,FALSE),"")</f>
        <v>-</v>
      </c>
      <c r="H10" s="360"/>
      <c r="I10" s="360"/>
      <c r="J10" s="360"/>
      <c r="K10" s="360"/>
      <c r="L10" s="360"/>
      <c r="M10" s="360"/>
    </row>
    <row r="11" spans="1:13" x14ac:dyDescent="0.3">
      <c r="A11" s="1"/>
      <c r="B11" s="110" t="s">
        <v>432</v>
      </c>
      <c r="C11" s="110"/>
      <c r="D11" s="110"/>
      <c r="E11" s="110"/>
      <c r="F11" s="115" t="s">
        <v>47</v>
      </c>
      <c r="G11" s="202" t="str">
        <f>IF(F11&gt;0,VLOOKUP(F11,[1]ДовидникКПК!B$1:C$65536,2,FALSE),"")</f>
        <v>-</v>
      </c>
      <c r="H11" s="202"/>
      <c r="I11" s="202"/>
      <c r="J11" s="202"/>
      <c r="K11" s="202"/>
      <c r="L11" s="202"/>
      <c r="M11" s="202"/>
    </row>
    <row r="12" spans="1:13" x14ac:dyDescent="0.3">
      <c r="A12" s="1"/>
      <c r="B12" s="361" t="s">
        <v>9</v>
      </c>
      <c r="C12" s="198"/>
      <c r="D12" s="198"/>
      <c r="E12" s="198"/>
      <c r="F12" s="21"/>
      <c r="G12" s="21"/>
      <c r="H12" s="21"/>
      <c r="I12" s="21"/>
      <c r="J12" s="21"/>
      <c r="K12" s="21"/>
      <c r="L12" s="21"/>
      <c r="M12" s="21"/>
    </row>
    <row r="13" spans="1:13" x14ac:dyDescent="0.3">
      <c r="A13" s="1"/>
      <c r="B13" s="198" t="s">
        <v>10</v>
      </c>
      <c r="C13" s="496"/>
      <c r="D13" s="496"/>
      <c r="E13" s="496"/>
      <c r="F13" s="1"/>
      <c r="G13" s="1"/>
      <c r="H13" s="1"/>
      <c r="I13" s="1"/>
      <c r="J13" s="1"/>
      <c r="K13" s="1"/>
      <c r="L13" s="1"/>
      <c r="M13" s="1"/>
    </row>
    <row r="14" spans="1:13" ht="15" thickBot="1" x14ac:dyDescent="0.35">
      <c r="A14" s="1"/>
      <c r="B14" s="198" t="s">
        <v>433</v>
      </c>
      <c r="C14" s="496"/>
      <c r="D14" s="496"/>
      <c r="E14" s="496"/>
      <c r="F14" s="1"/>
      <c r="G14" s="1"/>
      <c r="H14" s="1"/>
      <c r="I14" s="1"/>
      <c r="J14" s="1"/>
      <c r="K14" s="1"/>
      <c r="L14" s="1"/>
      <c r="M14" s="1"/>
    </row>
    <row r="15" spans="1:13" ht="29.4" thickTop="1" thickBot="1" x14ac:dyDescent="0.35">
      <c r="A15" s="497" t="s">
        <v>321</v>
      </c>
      <c r="B15" s="442" t="s">
        <v>434</v>
      </c>
      <c r="C15" s="442"/>
      <c r="D15" s="442"/>
      <c r="E15" s="442"/>
      <c r="F15" s="442"/>
      <c r="G15" s="442"/>
      <c r="H15" s="442" t="s">
        <v>435</v>
      </c>
      <c r="I15" s="442"/>
      <c r="J15" s="442"/>
      <c r="K15" s="442" t="s">
        <v>436</v>
      </c>
      <c r="L15" s="442"/>
      <c r="M15" s="442"/>
    </row>
    <row r="16" spans="1:13" ht="15.6" thickTop="1" thickBot="1" x14ac:dyDescent="0.35">
      <c r="A16" s="247">
        <v>1</v>
      </c>
      <c r="B16" s="498">
        <v>2</v>
      </c>
      <c r="C16" s="498"/>
      <c r="D16" s="498"/>
      <c r="E16" s="498"/>
      <c r="F16" s="498"/>
      <c r="G16" s="498"/>
      <c r="H16" s="498">
        <v>3</v>
      </c>
      <c r="I16" s="498"/>
      <c r="J16" s="498"/>
      <c r="K16" s="498">
        <v>4</v>
      </c>
      <c r="L16" s="498"/>
      <c r="M16" s="498"/>
    </row>
    <row r="17" spans="1:13" ht="15.6" thickTop="1" thickBot="1" x14ac:dyDescent="0.35">
      <c r="A17" s="499"/>
      <c r="B17" s="500" t="s">
        <v>47</v>
      </c>
      <c r="C17" s="500"/>
      <c r="D17" s="500"/>
      <c r="E17" s="500"/>
      <c r="F17" s="500"/>
      <c r="G17" s="500"/>
      <c r="H17" s="501" t="s">
        <v>47</v>
      </c>
      <c r="I17" s="501"/>
      <c r="J17" s="501"/>
      <c r="K17" s="502" t="s">
        <v>47</v>
      </c>
      <c r="L17" s="502"/>
      <c r="M17" s="502"/>
    </row>
    <row r="18" spans="1:13" ht="15.6" thickTop="1" thickBot="1" x14ac:dyDescent="0.35">
      <c r="A18" s="499"/>
      <c r="B18" s="500" t="s">
        <v>47</v>
      </c>
      <c r="C18" s="500"/>
      <c r="D18" s="500"/>
      <c r="E18" s="500"/>
      <c r="F18" s="500"/>
      <c r="G18" s="500"/>
      <c r="H18" s="501" t="s">
        <v>47</v>
      </c>
      <c r="I18" s="501"/>
      <c r="J18" s="501"/>
      <c r="K18" s="502" t="s">
        <v>47</v>
      </c>
      <c r="L18" s="502"/>
      <c r="M18" s="502"/>
    </row>
    <row r="19" spans="1:13" ht="15.6" thickTop="1" thickBot="1" x14ac:dyDescent="0.35">
      <c r="A19" s="499"/>
      <c r="B19" s="500" t="s">
        <v>47</v>
      </c>
      <c r="C19" s="500"/>
      <c r="D19" s="500"/>
      <c r="E19" s="500"/>
      <c r="F19" s="500"/>
      <c r="G19" s="500"/>
      <c r="H19" s="501" t="s">
        <v>47</v>
      </c>
      <c r="I19" s="501"/>
      <c r="J19" s="501"/>
      <c r="K19" s="502" t="s">
        <v>47</v>
      </c>
      <c r="L19" s="502"/>
      <c r="M19" s="502"/>
    </row>
    <row r="20" spans="1:13" ht="15.6" thickTop="1" thickBot="1" x14ac:dyDescent="0.35">
      <c r="A20" s="499"/>
      <c r="B20" s="500" t="s">
        <v>47</v>
      </c>
      <c r="C20" s="500"/>
      <c r="D20" s="500"/>
      <c r="E20" s="500"/>
      <c r="F20" s="500"/>
      <c r="G20" s="500"/>
      <c r="H20" s="501" t="s">
        <v>47</v>
      </c>
      <c r="I20" s="501"/>
      <c r="J20" s="501"/>
      <c r="K20" s="502" t="s">
        <v>47</v>
      </c>
      <c r="L20" s="502"/>
      <c r="M20" s="502"/>
    </row>
    <row r="21" spans="1:13" ht="15" thickTop="1" x14ac:dyDescent="0.3">
      <c r="A21" s="1"/>
      <c r="B21" s="1"/>
      <c r="C21" s="1"/>
      <c r="D21" s="1"/>
      <c r="E21" s="1"/>
      <c r="F21" s="1"/>
      <c r="G21" s="1"/>
      <c r="H21" s="1"/>
      <c r="I21" s="1"/>
      <c r="J21" s="1"/>
      <c r="K21" s="1"/>
      <c r="L21" s="1"/>
      <c r="M21" s="1"/>
    </row>
    <row r="22" spans="1:13" x14ac:dyDescent="0.3">
      <c r="A22" s="1"/>
      <c r="B22" s="378" t="str">
        <f>[1]ЗАПОЛНИТЬ!$F$30</f>
        <v xml:space="preserve">Керівник </v>
      </c>
      <c r="C22" s="93"/>
      <c r="D22" s="9"/>
      <c r="E22" s="87" t="str">
        <f>[1]ЗАПОЛНИТЬ!$F$26</f>
        <v>Л.О.Темченко</v>
      </c>
      <c r="F22" s="87"/>
      <c r="G22" s="87"/>
      <c r="H22" s="1"/>
      <c r="I22" s="1"/>
      <c r="J22" s="1"/>
      <c r="K22" s="1"/>
      <c r="L22" s="1"/>
      <c r="M22" s="1"/>
    </row>
    <row r="23" spans="1:13" x14ac:dyDescent="0.3">
      <c r="A23" s="1"/>
      <c r="B23" s="378"/>
      <c r="C23" s="89" t="s">
        <v>115</v>
      </c>
      <c r="D23" s="9"/>
      <c r="E23" s="379" t="s">
        <v>116</v>
      </c>
      <c r="F23" s="94"/>
      <c r="G23" s="1"/>
      <c r="H23" s="1"/>
      <c r="I23" s="1"/>
      <c r="J23" s="1"/>
      <c r="K23" s="1"/>
      <c r="L23" s="1"/>
      <c r="M23" s="1"/>
    </row>
    <row r="24" spans="1:13" x14ac:dyDescent="0.3">
      <c r="A24" s="1"/>
      <c r="B24" s="378" t="str">
        <f>[1]ЗАПОЛНИТЬ!$F$31</f>
        <v>Головний бухгалтер</v>
      </c>
      <c r="C24" s="93"/>
      <c r="D24" s="9"/>
      <c r="E24" s="87" t="str">
        <f>[1]ЗАПОЛНИТЬ!$F$28</f>
        <v>А.М.Трусевич</v>
      </c>
      <c r="F24" s="87"/>
      <c r="G24" s="87"/>
      <c r="H24" s="1"/>
      <c r="I24" s="1"/>
      <c r="J24" s="1"/>
      <c r="K24" s="1"/>
      <c r="L24" s="1"/>
      <c r="M24" s="1"/>
    </row>
    <row r="25" spans="1:13" x14ac:dyDescent="0.3">
      <c r="A25" s="1"/>
      <c r="B25" s="1"/>
      <c r="C25" s="89" t="s">
        <v>115</v>
      </c>
      <c r="D25" s="1"/>
      <c r="E25" s="379" t="s">
        <v>116</v>
      </c>
      <c r="F25" s="94"/>
      <c r="G25" s="1"/>
      <c r="H25" s="1"/>
      <c r="I25" s="1"/>
      <c r="J25" s="1"/>
      <c r="K25" s="1"/>
      <c r="L25" s="1"/>
      <c r="M25" s="1"/>
    </row>
    <row r="26" spans="1:13" x14ac:dyDescent="0.3">
      <c r="A26" s="1"/>
      <c r="B26" s="1" t="str">
        <f>[1]ЗАПОЛНИТЬ!$C$19</f>
        <v>"11" квітня 2016 року</v>
      </c>
      <c r="C26" s="1"/>
      <c r="D26" s="1"/>
      <c r="E26" s="1"/>
      <c r="F26" s="1"/>
      <c r="G26" s="1"/>
      <c r="H26" s="1"/>
      <c r="I26" s="1"/>
      <c r="J26" s="1"/>
      <c r="K26" s="1"/>
      <c r="L26" s="1"/>
      <c r="M26" s="1"/>
    </row>
  </sheetData>
  <mergeCells count="35">
    <mergeCell ref="E22:G22"/>
    <mergeCell ref="E24:G24"/>
    <mergeCell ref="B19:G19"/>
    <mergeCell ref="H19:J19"/>
    <mergeCell ref="K19:M19"/>
    <mergeCell ref="B20:G20"/>
    <mergeCell ref="H20:J20"/>
    <mergeCell ref="K20:M20"/>
    <mergeCell ref="B17:G17"/>
    <mergeCell ref="H17:J17"/>
    <mergeCell ref="K17:M17"/>
    <mergeCell ref="B18:G18"/>
    <mergeCell ref="H18:J18"/>
    <mergeCell ref="K18:M18"/>
    <mergeCell ref="B11:E11"/>
    <mergeCell ref="G11:M11"/>
    <mergeCell ref="B15:G15"/>
    <mergeCell ref="H15:J15"/>
    <mergeCell ref="K15:M15"/>
    <mergeCell ref="B16:G16"/>
    <mergeCell ref="H16:J16"/>
    <mergeCell ref="K16:M16"/>
    <mergeCell ref="C8:J8"/>
    <mergeCell ref="L8:M8"/>
    <mergeCell ref="C9:J9"/>
    <mergeCell ref="L9:M9"/>
    <mergeCell ref="B10:E10"/>
    <mergeCell ref="G10:M10"/>
    <mergeCell ref="I1:M2"/>
    <mergeCell ref="B3:M3"/>
    <mergeCell ref="B4:M4"/>
    <mergeCell ref="B5:M5"/>
    <mergeCell ref="B6:M6"/>
    <mergeCell ref="C7:J7"/>
    <mergeCell ref="L7:M7"/>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sqref="A1:XFD1048576"/>
    </sheetView>
  </sheetViews>
  <sheetFormatPr defaultRowHeight="14.4" x14ac:dyDescent="0.3"/>
  <cols>
    <col min="1" max="1" width="3.6640625" customWidth="1"/>
    <col min="2" max="2" width="43.44140625" customWidth="1"/>
    <col min="257" max="257" width="3.6640625" customWidth="1"/>
    <col min="258" max="258" width="43.44140625" customWidth="1"/>
    <col min="513" max="513" width="3.6640625" customWidth="1"/>
    <col min="514" max="514" width="43.44140625" customWidth="1"/>
    <col min="769" max="769" width="3.6640625" customWidth="1"/>
    <col min="770" max="770" width="43.44140625" customWidth="1"/>
    <col min="1025" max="1025" width="3.6640625" customWidth="1"/>
    <col min="1026" max="1026" width="43.44140625" customWidth="1"/>
    <col min="1281" max="1281" width="3.6640625" customWidth="1"/>
    <col min="1282" max="1282" width="43.44140625" customWidth="1"/>
    <col min="1537" max="1537" width="3.6640625" customWidth="1"/>
    <col min="1538" max="1538" width="43.44140625" customWidth="1"/>
    <col min="1793" max="1793" width="3.6640625" customWidth="1"/>
    <col min="1794" max="1794" width="43.44140625" customWidth="1"/>
    <col min="2049" max="2049" width="3.6640625" customWidth="1"/>
    <col min="2050" max="2050" width="43.44140625" customWidth="1"/>
    <col min="2305" max="2305" width="3.6640625" customWidth="1"/>
    <col min="2306" max="2306" width="43.44140625" customWidth="1"/>
    <col min="2561" max="2561" width="3.6640625" customWidth="1"/>
    <col min="2562" max="2562" width="43.44140625" customWidth="1"/>
    <col min="2817" max="2817" width="3.6640625" customWidth="1"/>
    <col min="2818" max="2818" width="43.44140625" customWidth="1"/>
    <col min="3073" max="3073" width="3.6640625" customWidth="1"/>
    <col min="3074" max="3074" width="43.44140625" customWidth="1"/>
    <col min="3329" max="3329" width="3.6640625" customWidth="1"/>
    <col min="3330" max="3330" width="43.44140625" customWidth="1"/>
    <col min="3585" max="3585" width="3.6640625" customWidth="1"/>
    <col min="3586" max="3586" width="43.44140625" customWidth="1"/>
    <col min="3841" max="3841" width="3.6640625" customWidth="1"/>
    <col min="3842" max="3842" width="43.44140625" customWidth="1"/>
    <col min="4097" max="4097" width="3.6640625" customWidth="1"/>
    <col min="4098" max="4098" width="43.44140625" customWidth="1"/>
    <col min="4353" max="4353" width="3.6640625" customWidth="1"/>
    <col min="4354" max="4354" width="43.44140625" customWidth="1"/>
    <col min="4609" max="4609" width="3.6640625" customWidth="1"/>
    <col min="4610" max="4610" width="43.44140625" customWidth="1"/>
    <col min="4865" max="4865" width="3.6640625" customWidth="1"/>
    <col min="4866" max="4866" width="43.44140625" customWidth="1"/>
    <col min="5121" max="5121" width="3.6640625" customWidth="1"/>
    <col min="5122" max="5122" width="43.44140625" customWidth="1"/>
    <col min="5377" max="5377" width="3.6640625" customWidth="1"/>
    <col min="5378" max="5378" width="43.44140625" customWidth="1"/>
    <col min="5633" max="5633" width="3.6640625" customWidth="1"/>
    <col min="5634" max="5634" width="43.44140625" customWidth="1"/>
    <col min="5889" max="5889" width="3.6640625" customWidth="1"/>
    <col min="5890" max="5890" width="43.44140625" customWidth="1"/>
    <col min="6145" max="6145" width="3.6640625" customWidth="1"/>
    <col min="6146" max="6146" width="43.44140625" customWidth="1"/>
    <col min="6401" max="6401" width="3.6640625" customWidth="1"/>
    <col min="6402" max="6402" width="43.44140625" customWidth="1"/>
    <col min="6657" max="6657" width="3.6640625" customWidth="1"/>
    <col min="6658" max="6658" width="43.44140625" customWidth="1"/>
    <col min="6913" max="6913" width="3.6640625" customWidth="1"/>
    <col min="6914" max="6914" width="43.44140625" customWidth="1"/>
    <col min="7169" max="7169" width="3.6640625" customWidth="1"/>
    <col min="7170" max="7170" width="43.44140625" customWidth="1"/>
    <col min="7425" max="7425" width="3.6640625" customWidth="1"/>
    <col min="7426" max="7426" width="43.44140625" customWidth="1"/>
    <col min="7681" max="7681" width="3.6640625" customWidth="1"/>
    <col min="7682" max="7682" width="43.44140625" customWidth="1"/>
    <col min="7937" max="7937" width="3.6640625" customWidth="1"/>
    <col min="7938" max="7938" width="43.44140625" customWidth="1"/>
    <col min="8193" max="8193" width="3.6640625" customWidth="1"/>
    <col min="8194" max="8194" width="43.44140625" customWidth="1"/>
    <col min="8449" max="8449" width="3.6640625" customWidth="1"/>
    <col min="8450" max="8450" width="43.44140625" customWidth="1"/>
    <col min="8705" max="8705" width="3.6640625" customWidth="1"/>
    <col min="8706" max="8706" width="43.44140625" customWidth="1"/>
    <col min="8961" max="8961" width="3.6640625" customWidth="1"/>
    <col min="8962" max="8962" width="43.44140625" customWidth="1"/>
    <col min="9217" max="9217" width="3.6640625" customWidth="1"/>
    <col min="9218" max="9218" width="43.44140625" customWidth="1"/>
    <col min="9473" max="9473" width="3.6640625" customWidth="1"/>
    <col min="9474" max="9474" width="43.44140625" customWidth="1"/>
    <col min="9729" max="9729" width="3.6640625" customWidth="1"/>
    <col min="9730" max="9730" width="43.44140625" customWidth="1"/>
    <col min="9985" max="9985" width="3.6640625" customWidth="1"/>
    <col min="9986" max="9986" width="43.44140625" customWidth="1"/>
    <col min="10241" max="10241" width="3.6640625" customWidth="1"/>
    <col min="10242" max="10242" width="43.44140625" customWidth="1"/>
    <col min="10497" max="10497" width="3.6640625" customWidth="1"/>
    <col min="10498" max="10498" width="43.44140625" customWidth="1"/>
    <col min="10753" max="10753" width="3.6640625" customWidth="1"/>
    <col min="10754" max="10754" width="43.44140625" customWidth="1"/>
    <col min="11009" max="11009" width="3.6640625" customWidth="1"/>
    <col min="11010" max="11010" width="43.44140625" customWidth="1"/>
    <col min="11265" max="11265" width="3.6640625" customWidth="1"/>
    <col min="11266" max="11266" width="43.44140625" customWidth="1"/>
    <col min="11521" max="11521" width="3.6640625" customWidth="1"/>
    <col min="11522" max="11522" width="43.44140625" customWidth="1"/>
    <col min="11777" max="11777" width="3.6640625" customWidth="1"/>
    <col min="11778" max="11778" width="43.44140625" customWidth="1"/>
    <col min="12033" max="12033" width="3.6640625" customWidth="1"/>
    <col min="12034" max="12034" width="43.44140625" customWidth="1"/>
    <col min="12289" max="12289" width="3.6640625" customWidth="1"/>
    <col min="12290" max="12290" width="43.44140625" customWidth="1"/>
    <col min="12545" max="12545" width="3.6640625" customWidth="1"/>
    <col min="12546" max="12546" width="43.44140625" customWidth="1"/>
    <col min="12801" max="12801" width="3.6640625" customWidth="1"/>
    <col min="12802" max="12802" width="43.44140625" customWidth="1"/>
    <col min="13057" max="13057" width="3.6640625" customWidth="1"/>
    <col min="13058" max="13058" width="43.44140625" customWidth="1"/>
    <col min="13313" max="13313" width="3.6640625" customWidth="1"/>
    <col min="13314" max="13314" width="43.44140625" customWidth="1"/>
    <col min="13569" max="13569" width="3.6640625" customWidth="1"/>
    <col min="13570" max="13570" width="43.44140625" customWidth="1"/>
    <col min="13825" max="13825" width="3.6640625" customWidth="1"/>
    <col min="13826" max="13826" width="43.44140625" customWidth="1"/>
    <col min="14081" max="14081" width="3.6640625" customWidth="1"/>
    <col min="14082" max="14082" width="43.44140625" customWidth="1"/>
    <col min="14337" max="14337" width="3.6640625" customWidth="1"/>
    <col min="14338" max="14338" width="43.44140625" customWidth="1"/>
    <col min="14593" max="14593" width="3.6640625" customWidth="1"/>
    <col min="14594" max="14594" width="43.44140625" customWidth="1"/>
    <col min="14849" max="14849" width="3.6640625" customWidth="1"/>
    <col min="14850" max="14850" width="43.44140625" customWidth="1"/>
    <col min="15105" max="15105" width="3.6640625" customWidth="1"/>
    <col min="15106" max="15106" width="43.44140625" customWidth="1"/>
    <col min="15361" max="15361" width="3.6640625" customWidth="1"/>
    <col min="15362" max="15362" width="43.44140625" customWidth="1"/>
    <col min="15617" max="15617" width="3.6640625" customWidth="1"/>
    <col min="15618" max="15618" width="43.44140625" customWidth="1"/>
    <col min="15873" max="15873" width="3.6640625" customWidth="1"/>
    <col min="15874" max="15874" width="43.44140625" customWidth="1"/>
    <col min="16129" max="16129" width="3.6640625" customWidth="1"/>
    <col min="16130" max="16130" width="43.44140625" customWidth="1"/>
  </cols>
  <sheetData>
    <row r="1" spans="1:13" x14ac:dyDescent="0.3">
      <c r="A1" s="1"/>
      <c r="B1" s="1"/>
      <c r="C1" s="1"/>
      <c r="D1" s="1"/>
      <c r="E1" s="1"/>
      <c r="F1" s="1"/>
      <c r="G1" s="1"/>
      <c r="H1" s="1"/>
      <c r="I1" s="25" t="s">
        <v>428</v>
      </c>
      <c r="J1" s="429"/>
      <c r="K1" s="429"/>
      <c r="L1" s="429"/>
      <c r="M1" s="429"/>
    </row>
    <row r="2" spans="1:13" x14ac:dyDescent="0.3">
      <c r="A2" s="1"/>
      <c r="B2" s="1"/>
      <c r="C2" s="1"/>
      <c r="D2" s="1"/>
      <c r="E2" s="1"/>
      <c r="F2" s="1"/>
      <c r="G2" s="1"/>
      <c r="H2" s="1"/>
      <c r="I2" s="429"/>
      <c r="J2" s="429"/>
      <c r="K2" s="429"/>
      <c r="L2" s="429"/>
      <c r="M2" s="429"/>
    </row>
    <row r="3" spans="1:13" x14ac:dyDescent="0.3">
      <c r="A3" s="1"/>
      <c r="B3" s="5" t="s">
        <v>429</v>
      </c>
      <c r="C3" s="5"/>
      <c r="D3" s="5"/>
      <c r="E3" s="5"/>
      <c r="F3" s="5"/>
      <c r="G3" s="5"/>
      <c r="H3" s="5"/>
      <c r="I3" s="5"/>
      <c r="J3" s="5"/>
      <c r="K3" s="5"/>
      <c r="L3" s="5"/>
      <c r="M3" s="5"/>
    </row>
    <row r="4" spans="1:13" x14ac:dyDescent="0.3">
      <c r="A4" s="1"/>
      <c r="B4" s="5" t="s">
        <v>430</v>
      </c>
      <c r="C4" s="5"/>
      <c r="D4" s="5"/>
      <c r="E4" s="5"/>
      <c r="F4" s="5"/>
      <c r="G4" s="5"/>
      <c r="H4" s="5"/>
      <c r="I4" s="5"/>
      <c r="J4" s="5"/>
      <c r="K4" s="5"/>
      <c r="L4" s="5"/>
      <c r="M4" s="5"/>
    </row>
    <row r="5" spans="1:13" x14ac:dyDescent="0.3">
      <c r="A5" s="1"/>
      <c r="B5" s="5" t="s">
        <v>431</v>
      </c>
      <c r="C5" s="5"/>
      <c r="D5" s="5"/>
      <c r="E5" s="5"/>
      <c r="F5" s="5"/>
      <c r="G5" s="5"/>
      <c r="H5" s="5"/>
      <c r="I5" s="5"/>
      <c r="J5" s="5"/>
      <c r="K5" s="5"/>
      <c r="L5" s="5"/>
      <c r="M5" s="5"/>
    </row>
    <row r="6" spans="1:13" x14ac:dyDescent="0.3">
      <c r="A6" s="1"/>
      <c r="B6" s="495" t="str">
        <f>CONCATENATE("за ",[1]ЗАПОЛНИТЬ!$B$17," ",[1]ЗАПОЛНИТЬ!$C$17)</f>
        <v>за І квартал 2016 р.</v>
      </c>
      <c r="C6" s="495"/>
      <c r="D6" s="495"/>
      <c r="E6" s="495"/>
      <c r="F6" s="495"/>
      <c r="G6" s="495"/>
      <c r="H6" s="495"/>
      <c r="I6" s="495"/>
      <c r="J6" s="495"/>
      <c r="K6" s="495"/>
      <c r="L6" s="495"/>
      <c r="M6" s="495"/>
    </row>
    <row r="7" spans="1:13" x14ac:dyDescent="0.3">
      <c r="A7" s="1"/>
      <c r="B7" s="196" t="s">
        <v>3</v>
      </c>
      <c r="C7" s="104" t="str">
        <f>[1]ЗАПОЛНИТЬ!$B$3</f>
        <v>Відділ освіти Амур - Нижньодніпровської районної у місті ради</v>
      </c>
      <c r="D7" s="104"/>
      <c r="E7" s="104"/>
      <c r="F7" s="104"/>
      <c r="G7" s="104"/>
      <c r="H7" s="104"/>
      <c r="I7" s="104"/>
      <c r="J7" s="104"/>
      <c r="K7" s="198" t="str">
        <f>[1]ЗАПОЛНИТЬ!$A$13</f>
        <v>за ЄДРПОУ</v>
      </c>
      <c r="L7" s="357" t="str">
        <f>[1]ЗАПОЛНИТЬ!$B$13</f>
        <v>37969169</v>
      </c>
      <c r="M7" s="357"/>
    </row>
    <row r="8" spans="1:13" x14ac:dyDescent="0.3">
      <c r="A8" s="1"/>
      <c r="B8" s="103" t="s">
        <v>5</v>
      </c>
      <c r="C8" s="358" t="str">
        <f>[1]ЗАПОЛНИТЬ!$B$5</f>
        <v>49023,м. Дніпропетровськ, пр.Мануйлівський,31</v>
      </c>
      <c r="D8" s="358"/>
      <c r="E8" s="358"/>
      <c r="F8" s="358"/>
      <c r="G8" s="358"/>
      <c r="H8" s="358"/>
      <c r="I8" s="358"/>
      <c r="J8" s="358"/>
      <c r="K8" s="198" t="str">
        <f>[1]ЗАПОЛНИТЬ!$A$14</f>
        <v>за КОАТУУ</v>
      </c>
      <c r="L8" s="106">
        <f>[1]ЗАПОЛНИТЬ!$B$14</f>
        <v>1210136300</v>
      </c>
      <c r="M8" s="106"/>
    </row>
    <row r="9" spans="1:13" x14ac:dyDescent="0.3">
      <c r="A9" s="1"/>
      <c r="B9" s="103" t="str">
        <f>[1]Ф.4.3.1.КВК2!$A$11</f>
        <v>Організаційно-правова форма господарювання</v>
      </c>
      <c r="C9" s="359" t="str">
        <f>[1]ЗАПОЛНИТЬ!$D$15</f>
        <v>Орган місцевого самоврядування</v>
      </c>
      <c r="D9" s="359"/>
      <c r="E9" s="359"/>
      <c r="F9" s="359"/>
      <c r="G9" s="359"/>
      <c r="H9" s="359"/>
      <c r="I9" s="359"/>
      <c r="J9" s="359"/>
      <c r="K9" s="198" t="str">
        <f>[1]ЗАПОЛНИТЬ!$A$15</f>
        <v>за КОПФГ</v>
      </c>
      <c r="L9" s="106">
        <f>[1]ЗАПОЛНИТЬ!$B$15</f>
        <v>420</v>
      </c>
      <c r="M9" s="106"/>
    </row>
    <row r="10" spans="1:13" x14ac:dyDescent="0.3">
      <c r="A10" s="1"/>
      <c r="B10" s="110" t="s">
        <v>352</v>
      </c>
      <c r="C10" s="110"/>
      <c r="D10" s="110"/>
      <c r="E10" s="110"/>
      <c r="F10" s="201" t="str">
        <f>[1]ЗАПОЛНИТЬ!$H$9</f>
        <v>-</v>
      </c>
      <c r="G10" s="360" t="str">
        <f>IF(F10&gt;0,VLOOKUP(F10,'[1]ДовидникКВК(ГОС)'!A$1:B$65536,2,FALSE),"")</f>
        <v>-</v>
      </c>
      <c r="H10" s="360"/>
      <c r="I10" s="360"/>
      <c r="J10" s="360"/>
      <c r="K10" s="360"/>
      <c r="L10" s="360"/>
      <c r="M10" s="360"/>
    </row>
    <row r="11" spans="1:13" x14ac:dyDescent="0.3">
      <c r="A11" s="1"/>
      <c r="B11" s="110" t="s">
        <v>432</v>
      </c>
      <c r="C11" s="110"/>
      <c r="D11" s="110"/>
      <c r="E11" s="110"/>
      <c r="F11" s="115" t="s">
        <v>47</v>
      </c>
      <c r="G11" s="202" t="str">
        <f>IF(F11&gt;0,VLOOKUP(F11,[1]ДовидникКПК!B$1:C$65536,2,FALSE),"")</f>
        <v>-</v>
      </c>
      <c r="H11" s="202"/>
      <c r="I11" s="202"/>
      <c r="J11" s="202"/>
      <c r="K11" s="202"/>
      <c r="L11" s="202"/>
      <c r="M11" s="202"/>
    </row>
    <row r="12" spans="1:13" x14ac:dyDescent="0.3">
      <c r="A12" s="1"/>
      <c r="B12" s="361" t="s">
        <v>9</v>
      </c>
      <c r="C12" s="198"/>
      <c r="D12" s="198"/>
      <c r="E12" s="198"/>
      <c r="F12" s="21"/>
      <c r="G12" s="21"/>
      <c r="H12" s="21"/>
      <c r="I12" s="21"/>
      <c r="J12" s="21"/>
      <c r="K12" s="21"/>
      <c r="L12" s="21"/>
      <c r="M12" s="21"/>
    </row>
    <row r="13" spans="1:13" x14ac:dyDescent="0.3">
      <c r="A13" s="1"/>
      <c r="B13" s="198" t="s">
        <v>10</v>
      </c>
      <c r="C13" s="496"/>
      <c r="D13" s="496"/>
      <c r="E13" s="496"/>
      <c r="F13" s="1"/>
      <c r="G13" s="1"/>
      <c r="H13" s="1"/>
      <c r="I13" s="1"/>
      <c r="J13" s="1"/>
      <c r="K13" s="1"/>
      <c r="L13" s="1"/>
      <c r="M13" s="1"/>
    </row>
    <row r="14" spans="1:13" ht="15" thickBot="1" x14ac:dyDescent="0.35">
      <c r="A14" s="1"/>
      <c r="B14" s="198" t="s">
        <v>437</v>
      </c>
      <c r="C14" s="496"/>
      <c r="D14" s="496"/>
      <c r="E14" s="496"/>
      <c r="F14" s="1"/>
      <c r="G14" s="1"/>
      <c r="H14" s="1"/>
      <c r="I14" s="1"/>
      <c r="J14" s="1"/>
      <c r="K14" s="1"/>
      <c r="L14" s="1"/>
      <c r="M14" s="1"/>
    </row>
    <row r="15" spans="1:13" ht="29.4" thickTop="1" thickBot="1" x14ac:dyDescent="0.35">
      <c r="A15" s="497" t="s">
        <v>321</v>
      </c>
      <c r="B15" s="442" t="s">
        <v>434</v>
      </c>
      <c r="C15" s="442"/>
      <c r="D15" s="442"/>
      <c r="E15" s="442"/>
      <c r="F15" s="442"/>
      <c r="G15" s="442"/>
      <c r="H15" s="442" t="s">
        <v>435</v>
      </c>
      <c r="I15" s="442"/>
      <c r="J15" s="442"/>
      <c r="K15" s="442" t="s">
        <v>436</v>
      </c>
      <c r="L15" s="442"/>
      <c r="M15" s="442"/>
    </row>
    <row r="16" spans="1:13" ht="15.6" thickTop="1" thickBot="1" x14ac:dyDescent="0.35">
      <c r="A16" s="247">
        <v>1</v>
      </c>
      <c r="B16" s="498">
        <v>2</v>
      </c>
      <c r="C16" s="498"/>
      <c r="D16" s="498"/>
      <c r="E16" s="498"/>
      <c r="F16" s="498"/>
      <c r="G16" s="498"/>
      <c r="H16" s="498">
        <v>3</v>
      </c>
      <c r="I16" s="498"/>
      <c r="J16" s="498"/>
      <c r="K16" s="498">
        <v>4</v>
      </c>
      <c r="L16" s="498"/>
      <c r="M16" s="498"/>
    </row>
    <row r="17" spans="1:13" ht="15.6" thickTop="1" thickBot="1" x14ac:dyDescent="0.35">
      <c r="A17" s="499"/>
      <c r="B17" s="500" t="s">
        <v>47</v>
      </c>
      <c r="C17" s="500"/>
      <c r="D17" s="500"/>
      <c r="E17" s="500"/>
      <c r="F17" s="500"/>
      <c r="G17" s="500"/>
      <c r="H17" s="501" t="s">
        <v>47</v>
      </c>
      <c r="I17" s="501"/>
      <c r="J17" s="501"/>
      <c r="K17" s="502" t="s">
        <v>47</v>
      </c>
      <c r="L17" s="502"/>
      <c r="M17" s="502"/>
    </row>
    <row r="18" spans="1:13" ht="15.6" thickTop="1" thickBot="1" x14ac:dyDescent="0.35">
      <c r="A18" s="499"/>
      <c r="B18" s="500" t="s">
        <v>47</v>
      </c>
      <c r="C18" s="500"/>
      <c r="D18" s="500"/>
      <c r="E18" s="500"/>
      <c r="F18" s="500"/>
      <c r="G18" s="500"/>
      <c r="H18" s="501" t="s">
        <v>47</v>
      </c>
      <c r="I18" s="501"/>
      <c r="J18" s="501"/>
      <c r="K18" s="502" t="s">
        <v>47</v>
      </c>
      <c r="L18" s="502"/>
      <c r="M18" s="502"/>
    </row>
    <row r="19" spans="1:13" ht="15.6" thickTop="1" thickBot="1" x14ac:dyDescent="0.35">
      <c r="A19" s="499"/>
      <c r="B19" s="500" t="s">
        <v>47</v>
      </c>
      <c r="C19" s="500"/>
      <c r="D19" s="500"/>
      <c r="E19" s="500"/>
      <c r="F19" s="500"/>
      <c r="G19" s="500"/>
      <c r="H19" s="501" t="s">
        <v>47</v>
      </c>
      <c r="I19" s="501"/>
      <c r="J19" s="501"/>
      <c r="K19" s="502" t="s">
        <v>47</v>
      </c>
      <c r="L19" s="502"/>
      <c r="M19" s="502"/>
    </row>
    <row r="20" spans="1:13" ht="15.6" thickTop="1" thickBot="1" x14ac:dyDescent="0.35">
      <c r="A20" s="499"/>
      <c r="B20" s="500" t="s">
        <v>47</v>
      </c>
      <c r="C20" s="500"/>
      <c r="D20" s="500"/>
      <c r="E20" s="500"/>
      <c r="F20" s="500"/>
      <c r="G20" s="500"/>
      <c r="H20" s="501" t="s">
        <v>47</v>
      </c>
      <c r="I20" s="501"/>
      <c r="J20" s="501"/>
      <c r="K20" s="502" t="s">
        <v>47</v>
      </c>
      <c r="L20" s="502"/>
      <c r="M20" s="502"/>
    </row>
    <row r="21" spans="1:13" ht="15" thickTop="1" x14ac:dyDescent="0.3">
      <c r="A21" s="1"/>
      <c r="B21" s="1"/>
      <c r="C21" s="1"/>
      <c r="D21" s="1"/>
      <c r="E21" s="1"/>
      <c r="F21" s="1"/>
      <c r="G21" s="1"/>
      <c r="H21" s="1"/>
      <c r="I21" s="1"/>
      <c r="J21" s="1"/>
      <c r="K21" s="1"/>
      <c r="L21" s="1"/>
      <c r="M21" s="1"/>
    </row>
    <row r="22" spans="1:13" x14ac:dyDescent="0.3">
      <c r="A22" s="1"/>
      <c r="B22" s="378" t="str">
        <f>[1]ЗАПОЛНИТЬ!$F$30</f>
        <v xml:space="preserve">Керівник </v>
      </c>
      <c r="C22" s="93"/>
      <c r="D22" s="9"/>
      <c r="E22" s="87" t="str">
        <f>[1]ЗАПОЛНИТЬ!$F$26</f>
        <v>Л.О.Темченко</v>
      </c>
      <c r="F22" s="87"/>
      <c r="G22" s="87"/>
      <c r="H22" s="1"/>
      <c r="I22" s="1"/>
      <c r="J22" s="1"/>
      <c r="K22" s="1"/>
      <c r="L22" s="1"/>
      <c r="M22" s="1"/>
    </row>
    <row r="23" spans="1:13" x14ac:dyDescent="0.3">
      <c r="A23" s="1"/>
      <c r="B23" s="378"/>
      <c r="C23" s="89" t="s">
        <v>115</v>
      </c>
      <c r="D23" s="9"/>
      <c r="E23" s="379" t="s">
        <v>116</v>
      </c>
      <c r="F23" s="94"/>
      <c r="G23" s="1"/>
      <c r="H23" s="1"/>
      <c r="I23" s="1"/>
      <c r="J23" s="1"/>
      <c r="K23" s="1"/>
      <c r="L23" s="1"/>
      <c r="M23" s="1"/>
    </row>
    <row r="24" spans="1:13" x14ac:dyDescent="0.3">
      <c r="A24" s="1"/>
      <c r="B24" s="378" t="str">
        <f>[1]ЗАПОЛНИТЬ!$F$31</f>
        <v>Головний бухгалтер</v>
      </c>
      <c r="C24" s="93"/>
      <c r="D24" s="9"/>
      <c r="E24" s="87" t="str">
        <f>[1]ЗАПОЛНИТЬ!$F$28</f>
        <v>А.М.Трусевич</v>
      </c>
      <c r="F24" s="87"/>
      <c r="G24" s="87"/>
      <c r="H24" s="1"/>
      <c r="I24" s="1"/>
      <c r="J24" s="1"/>
      <c r="K24" s="1"/>
      <c r="L24" s="1"/>
      <c r="M24" s="1"/>
    </row>
    <row r="25" spans="1:13" x14ac:dyDescent="0.3">
      <c r="A25" s="1"/>
      <c r="B25" s="1"/>
      <c r="C25" s="89" t="s">
        <v>115</v>
      </c>
      <c r="D25" s="1"/>
      <c r="E25" s="379" t="s">
        <v>116</v>
      </c>
      <c r="F25" s="94"/>
      <c r="G25" s="1"/>
      <c r="H25" s="1"/>
      <c r="I25" s="1"/>
      <c r="J25" s="1"/>
      <c r="K25" s="1"/>
      <c r="L25" s="1"/>
      <c r="M25" s="1"/>
    </row>
    <row r="26" spans="1:13" x14ac:dyDescent="0.3">
      <c r="A26" s="1"/>
      <c r="B26" s="1" t="str">
        <f>[1]ЗАПОЛНИТЬ!$C$19</f>
        <v>"11" квітня 2016 року</v>
      </c>
      <c r="C26" s="1"/>
      <c r="D26" s="1"/>
      <c r="E26" s="1"/>
      <c r="F26" s="1"/>
      <c r="G26" s="1"/>
      <c r="H26" s="1"/>
      <c r="I26" s="1"/>
      <c r="J26" s="1"/>
      <c r="K26" s="1"/>
      <c r="L26" s="1"/>
      <c r="M26" s="1"/>
    </row>
  </sheetData>
  <mergeCells count="35">
    <mergeCell ref="E22:G22"/>
    <mergeCell ref="E24:G24"/>
    <mergeCell ref="B19:G19"/>
    <mergeCell ref="H19:J19"/>
    <mergeCell ref="K19:M19"/>
    <mergeCell ref="B20:G20"/>
    <mergeCell ref="H20:J20"/>
    <mergeCell ref="K20:M20"/>
    <mergeCell ref="B17:G17"/>
    <mergeCell ref="H17:J17"/>
    <mergeCell ref="K17:M17"/>
    <mergeCell ref="B18:G18"/>
    <mergeCell ref="H18:J18"/>
    <mergeCell ref="K18:M18"/>
    <mergeCell ref="B11:E11"/>
    <mergeCell ref="G11:M11"/>
    <mergeCell ref="B15:G15"/>
    <mergeCell ref="H15:J15"/>
    <mergeCell ref="K15:M15"/>
    <mergeCell ref="B16:G16"/>
    <mergeCell ref="H16:J16"/>
    <mergeCell ref="K16:M16"/>
    <mergeCell ref="C8:J8"/>
    <mergeCell ref="L8:M8"/>
    <mergeCell ref="C9:J9"/>
    <mergeCell ref="L9:M9"/>
    <mergeCell ref="B10:E10"/>
    <mergeCell ref="G10:M10"/>
    <mergeCell ref="I1:M2"/>
    <mergeCell ref="B3:M3"/>
    <mergeCell ref="B4:M4"/>
    <mergeCell ref="B5:M5"/>
    <mergeCell ref="B6:M6"/>
    <mergeCell ref="C7:J7"/>
    <mergeCell ref="L7:M7"/>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workbookViewId="0">
      <selection sqref="A1:XFD1048576"/>
    </sheetView>
  </sheetViews>
  <sheetFormatPr defaultRowHeight="14.4" x14ac:dyDescent="0.3"/>
  <cols>
    <col min="1" max="1" width="31.109375" customWidth="1"/>
    <col min="2" max="2" width="11.5546875" customWidth="1"/>
    <col min="3" max="3" width="10.5546875" customWidth="1"/>
    <col min="4" max="4" width="10.6640625" customWidth="1"/>
    <col min="5" max="5" width="9.6640625" customWidth="1"/>
    <col min="6" max="6" width="10.109375" customWidth="1"/>
    <col min="7" max="7" width="10.6640625" customWidth="1"/>
    <col min="257" max="257" width="31.109375" customWidth="1"/>
    <col min="258" max="258" width="11.5546875" customWidth="1"/>
    <col min="259" max="259" width="10.5546875" customWidth="1"/>
    <col min="260" max="260" width="10.6640625" customWidth="1"/>
    <col min="261" max="261" width="9.6640625" customWidth="1"/>
    <col min="262" max="262" width="10.109375" customWidth="1"/>
    <col min="263" max="263" width="10.6640625" customWidth="1"/>
    <col min="513" max="513" width="31.109375" customWidth="1"/>
    <col min="514" max="514" width="11.5546875" customWidth="1"/>
    <col min="515" max="515" width="10.5546875" customWidth="1"/>
    <col min="516" max="516" width="10.6640625" customWidth="1"/>
    <col min="517" max="517" width="9.6640625" customWidth="1"/>
    <col min="518" max="518" width="10.109375" customWidth="1"/>
    <col min="519" max="519" width="10.6640625" customWidth="1"/>
    <col min="769" max="769" width="31.109375" customWidth="1"/>
    <col min="770" max="770" width="11.5546875" customWidth="1"/>
    <col min="771" max="771" width="10.5546875" customWidth="1"/>
    <col min="772" max="772" width="10.6640625" customWidth="1"/>
    <col min="773" max="773" width="9.6640625" customWidth="1"/>
    <col min="774" max="774" width="10.109375" customWidth="1"/>
    <col min="775" max="775" width="10.6640625" customWidth="1"/>
    <col min="1025" max="1025" width="31.109375" customWidth="1"/>
    <col min="1026" max="1026" width="11.5546875" customWidth="1"/>
    <col min="1027" max="1027" width="10.5546875" customWidth="1"/>
    <col min="1028" max="1028" width="10.6640625" customWidth="1"/>
    <col min="1029" max="1029" width="9.6640625" customWidth="1"/>
    <col min="1030" max="1030" width="10.109375" customWidth="1"/>
    <col min="1031" max="1031" width="10.6640625" customWidth="1"/>
    <col min="1281" max="1281" width="31.109375" customWidth="1"/>
    <col min="1282" max="1282" width="11.5546875" customWidth="1"/>
    <col min="1283" max="1283" width="10.5546875" customWidth="1"/>
    <col min="1284" max="1284" width="10.6640625" customWidth="1"/>
    <col min="1285" max="1285" width="9.6640625" customWidth="1"/>
    <col min="1286" max="1286" width="10.109375" customWidth="1"/>
    <col min="1287" max="1287" width="10.6640625" customWidth="1"/>
    <col min="1537" max="1537" width="31.109375" customWidth="1"/>
    <col min="1538" max="1538" width="11.5546875" customWidth="1"/>
    <col min="1539" max="1539" width="10.5546875" customWidth="1"/>
    <col min="1540" max="1540" width="10.6640625" customWidth="1"/>
    <col min="1541" max="1541" width="9.6640625" customWidth="1"/>
    <col min="1542" max="1542" width="10.109375" customWidth="1"/>
    <col min="1543" max="1543" width="10.6640625" customWidth="1"/>
    <col min="1793" max="1793" width="31.109375" customWidth="1"/>
    <col min="1794" max="1794" width="11.5546875" customWidth="1"/>
    <col min="1795" max="1795" width="10.5546875" customWidth="1"/>
    <col min="1796" max="1796" width="10.6640625" customWidth="1"/>
    <col min="1797" max="1797" width="9.6640625" customWidth="1"/>
    <col min="1798" max="1798" width="10.109375" customWidth="1"/>
    <col min="1799" max="1799" width="10.6640625" customWidth="1"/>
    <col min="2049" max="2049" width="31.109375" customWidth="1"/>
    <col min="2050" max="2050" width="11.5546875" customWidth="1"/>
    <col min="2051" max="2051" width="10.5546875" customWidth="1"/>
    <col min="2052" max="2052" width="10.6640625" customWidth="1"/>
    <col min="2053" max="2053" width="9.6640625" customWidth="1"/>
    <col min="2054" max="2054" width="10.109375" customWidth="1"/>
    <col min="2055" max="2055" width="10.6640625" customWidth="1"/>
    <col min="2305" max="2305" width="31.109375" customWidth="1"/>
    <col min="2306" max="2306" width="11.5546875" customWidth="1"/>
    <col min="2307" max="2307" width="10.5546875" customWidth="1"/>
    <col min="2308" max="2308" width="10.6640625" customWidth="1"/>
    <col min="2309" max="2309" width="9.6640625" customWidth="1"/>
    <col min="2310" max="2310" width="10.109375" customWidth="1"/>
    <col min="2311" max="2311" width="10.6640625" customWidth="1"/>
    <col min="2561" max="2561" width="31.109375" customWidth="1"/>
    <col min="2562" max="2562" width="11.5546875" customWidth="1"/>
    <col min="2563" max="2563" width="10.5546875" customWidth="1"/>
    <col min="2564" max="2564" width="10.6640625" customWidth="1"/>
    <col min="2565" max="2565" width="9.6640625" customWidth="1"/>
    <col min="2566" max="2566" width="10.109375" customWidth="1"/>
    <col min="2567" max="2567" width="10.6640625" customWidth="1"/>
    <col min="2817" max="2817" width="31.109375" customWidth="1"/>
    <col min="2818" max="2818" width="11.5546875" customWidth="1"/>
    <col min="2819" max="2819" width="10.5546875" customWidth="1"/>
    <col min="2820" max="2820" width="10.6640625" customWidth="1"/>
    <col min="2821" max="2821" width="9.6640625" customWidth="1"/>
    <col min="2822" max="2822" width="10.109375" customWidth="1"/>
    <col min="2823" max="2823" width="10.6640625" customWidth="1"/>
    <col min="3073" max="3073" width="31.109375" customWidth="1"/>
    <col min="3074" max="3074" width="11.5546875" customWidth="1"/>
    <col min="3075" max="3075" width="10.5546875" customWidth="1"/>
    <col min="3076" max="3076" width="10.6640625" customWidth="1"/>
    <col min="3077" max="3077" width="9.6640625" customWidth="1"/>
    <col min="3078" max="3078" width="10.109375" customWidth="1"/>
    <col min="3079" max="3079" width="10.6640625" customWidth="1"/>
    <col min="3329" max="3329" width="31.109375" customWidth="1"/>
    <col min="3330" max="3330" width="11.5546875" customWidth="1"/>
    <col min="3331" max="3331" width="10.5546875" customWidth="1"/>
    <col min="3332" max="3332" width="10.6640625" customWidth="1"/>
    <col min="3333" max="3333" width="9.6640625" customWidth="1"/>
    <col min="3334" max="3334" width="10.109375" customWidth="1"/>
    <col min="3335" max="3335" width="10.6640625" customWidth="1"/>
    <col min="3585" max="3585" width="31.109375" customWidth="1"/>
    <col min="3586" max="3586" width="11.5546875" customWidth="1"/>
    <col min="3587" max="3587" width="10.5546875" customWidth="1"/>
    <col min="3588" max="3588" width="10.6640625" customWidth="1"/>
    <col min="3589" max="3589" width="9.6640625" customWidth="1"/>
    <col min="3590" max="3590" width="10.109375" customWidth="1"/>
    <col min="3591" max="3591" width="10.6640625" customWidth="1"/>
    <col min="3841" max="3841" width="31.109375" customWidth="1"/>
    <col min="3842" max="3842" width="11.5546875" customWidth="1"/>
    <col min="3843" max="3843" width="10.5546875" customWidth="1"/>
    <col min="3844" max="3844" width="10.6640625" customWidth="1"/>
    <col min="3845" max="3845" width="9.6640625" customWidth="1"/>
    <col min="3846" max="3846" width="10.109375" customWidth="1"/>
    <col min="3847" max="3847" width="10.6640625" customWidth="1"/>
    <col min="4097" max="4097" width="31.109375" customWidth="1"/>
    <col min="4098" max="4098" width="11.5546875" customWidth="1"/>
    <col min="4099" max="4099" width="10.5546875" customWidth="1"/>
    <col min="4100" max="4100" width="10.6640625" customWidth="1"/>
    <col min="4101" max="4101" width="9.6640625" customWidth="1"/>
    <col min="4102" max="4102" width="10.109375" customWidth="1"/>
    <col min="4103" max="4103" width="10.6640625" customWidth="1"/>
    <col min="4353" max="4353" width="31.109375" customWidth="1"/>
    <col min="4354" max="4354" width="11.5546875" customWidth="1"/>
    <col min="4355" max="4355" width="10.5546875" customWidth="1"/>
    <col min="4356" max="4356" width="10.6640625" customWidth="1"/>
    <col min="4357" max="4357" width="9.6640625" customWidth="1"/>
    <col min="4358" max="4358" width="10.109375" customWidth="1"/>
    <col min="4359" max="4359" width="10.6640625" customWidth="1"/>
    <col min="4609" max="4609" width="31.109375" customWidth="1"/>
    <col min="4610" max="4610" width="11.5546875" customWidth="1"/>
    <col min="4611" max="4611" width="10.5546875" customWidth="1"/>
    <col min="4612" max="4612" width="10.6640625" customWidth="1"/>
    <col min="4613" max="4613" width="9.6640625" customWidth="1"/>
    <col min="4614" max="4614" width="10.109375" customWidth="1"/>
    <col min="4615" max="4615" width="10.6640625" customWidth="1"/>
    <col min="4865" max="4865" width="31.109375" customWidth="1"/>
    <col min="4866" max="4866" width="11.5546875" customWidth="1"/>
    <col min="4867" max="4867" width="10.5546875" customWidth="1"/>
    <col min="4868" max="4868" width="10.6640625" customWidth="1"/>
    <col min="4869" max="4869" width="9.6640625" customWidth="1"/>
    <col min="4870" max="4870" width="10.109375" customWidth="1"/>
    <col min="4871" max="4871" width="10.6640625" customWidth="1"/>
    <col min="5121" max="5121" width="31.109375" customWidth="1"/>
    <col min="5122" max="5122" width="11.5546875" customWidth="1"/>
    <col min="5123" max="5123" width="10.5546875" customWidth="1"/>
    <col min="5124" max="5124" width="10.6640625" customWidth="1"/>
    <col min="5125" max="5125" width="9.6640625" customWidth="1"/>
    <col min="5126" max="5126" width="10.109375" customWidth="1"/>
    <col min="5127" max="5127" width="10.6640625" customWidth="1"/>
    <col min="5377" max="5377" width="31.109375" customWidth="1"/>
    <col min="5378" max="5378" width="11.5546875" customWidth="1"/>
    <col min="5379" max="5379" width="10.5546875" customWidth="1"/>
    <col min="5380" max="5380" width="10.6640625" customWidth="1"/>
    <col min="5381" max="5381" width="9.6640625" customWidth="1"/>
    <col min="5382" max="5382" width="10.109375" customWidth="1"/>
    <col min="5383" max="5383" width="10.6640625" customWidth="1"/>
    <col min="5633" max="5633" width="31.109375" customWidth="1"/>
    <col min="5634" max="5634" width="11.5546875" customWidth="1"/>
    <col min="5635" max="5635" width="10.5546875" customWidth="1"/>
    <col min="5636" max="5636" width="10.6640625" customWidth="1"/>
    <col min="5637" max="5637" width="9.6640625" customWidth="1"/>
    <col min="5638" max="5638" width="10.109375" customWidth="1"/>
    <col min="5639" max="5639" width="10.6640625" customWidth="1"/>
    <col min="5889" max="5889" width="31.109375" customWidth="1"/>
    <col min="5890" max="5890" width="11.5546875" customWidth="1"/>
    <col min="5891" max="5891" width="10.5546875" customWidth="1"/>
    <col min="5892" max="5892" width="10.6640625" customWidth="1"/>
    <col min="5893" max="5893" width="9.6640625" customWidth="1"/>
    <col min="5894" max="5894" width="10.109375" customWidth="1"/>
    <col min="5895" max="5895" width="10.6640625" customWidth="1"/>
    <col min="6145" max="6145" width="31.109375" customWidth="1"/>
    <col min="6146" max="6146" width="11.5546875" customWidth="1"/>
    <col min="6147" max="6147" width="10.5546875" customWidth="1"/>
    <col min="6148" max="6148" width="10.6640625" customWidth="1"/>
    <col min="6149" max="6149" width="9.6640625" customWidth="1"/>
    <col min="6150" max="6150" width="10.109375" customWidth="1"/>
    <col min="6151" max="6151" width="10.6640625" customWidth="1"/>
    <col min="6401" max="6401" width="31.109375" customWidth="1"/>
    <col min="6402" max="6402" width="11.5546875" customWidth="1"/>
    <col min="6403" max="6403" width="10.5546875" customWidth="1"/>
    <col min="6404" max="6404" width="10.6640625" customWidth="1"/>
    <col min="6405" max="6405" width="9.6640625" customWidth="1"/>
    <col min="6406" max="6406" width="10.109375" customWidth="1"/>
    <col min="6407" max="6407" width="10.6640625" customWidth="1"/>
    <col min="6657" max="6657" width="31.109375" customWidth="1"/>
    <col min="6658" max="6658" width="11.5546875" customWidth="1"/>
    <col min="6659" max="6659" width="10.5546875" customWidth="1"/>
    <col min="6660" max="6660" width="10.6640625" customWidth="1"/>
    <col min="6661" max="6661" width="9.6640625" customWidth="1"/>
    <col min="6662" max="6662" width="10.109375" customWidth="1"/>
    <col min="6663" max="6663" width="10.6640625" customWidth="1"/>
    <col min="6913" max="6913" width="31.109375" customWidth="1"/>
    <col min="6914" max="6914" width="11.5546875" customWidth="1"/>
    <col min="6915" max="6915" width="10.5546875" customWidth="1"/>
    <col min="6916" max="6916" width="10.6640625" customWidth="1"/>
    <col min="6917" max="6917" width="9.6640625" customWidth="1"/>
    <col min="6918" max="6918" width="10.109375" customWidth="1"/>
    <col min="6919" max="6919" width="10.6640625" customWidth="1"/>
    <col min="7169" max="7169" width="31.109375" customWidth="1"/>
    <col min="7170" max="7170" width="11.5546875" customWidth="1"/>
    <col min="7171" max="7171" width="10.5546875" customWidth="1"/>
    <col min="7172" max="7172" width="10.6640625" customWidth="1"/>
    <col min="7173" max="7173" width="9.6640625" customWidth="1"/>
    <col min="7174" max="7174" width="10.109375" customWidth="1"/>
    <col min="7175" max="7175" width="10.6640625" customWidth="1"/>
    <col min="7425" max="7425" width="31.109375" customWidth="1"/>
    <col min="7426" max="7426" width="11.5546875" customWidth="1"/>
    <col min="7427" max="7427" width="10.5546875" customWidth="1"/>
    <col min="7428" max="7428" width="10.6640625" customWidth="1"/>
    <col min="7429" max="7429" width="9.6640625" customWidth="1"/>
    <col min="7430" max="7430" width="10.109375" customWidth="1"/>
    <col min="7431" max="7431" width="10.6640625" customWidth="1"/>
    <col min="7681" max="7681" width="31.109375" customWidth="1"/>
    <col min="7682" max="7682" width="11.5546875" customWidth="1"/>
    <col min="7683" max="7683" width="10.5546875" customWidth="1"/>
    <col min="7684" max="7684" width="10.6640625" customWidth="1"/>
    <col min="7685" max="7685" width="9.6640625" customWidth="1"/>
    <col min="7686" max="7686" width="10.109375" customWidth="1"/>
    <col min="7687" max="7687" width="10.6640625" customWidth="1"/>
    <col min="7937" max="7937" width="31.109375" customWidth="1"/>
    <col min="7938" max="7938" width="11.5546875" customWidth="1"/>
    <col min="7939" max="7939" width="10.5546875" customWidth="1"/>
    <col min="7940" max="7940" width="10.6640625" customWidth="1"/>
    <col min="7941" max="7941" width="9.6640625" customWidth="1"/>
    <col min="7942" max="7942" width="10.109375" customWidth="1"/>
    <col min="7943" max="7943" width="10.6640625" customWidth="1"/>
    <col min="8193" max="8193" width="31.109375" customWidth="1"/>
    <col min="8194" max="8194" width="11.5546875" customWidth="1"/>
    <col min="8195" max="8195" width="10.5546875" customWidth="1"/>
    <col min="8196" max="8196" width="10.6640625" customWidth="1"/>
    <col min="8197" max="8197" width="9.6640625" customWidth="1"/>
    <col min="8198" max="8198" width="10.109375" customWidth="1"/>
    <col min="8199" max="8199" width="10.6640625" customWidth="1"/>
    <col min="8449" max="8449" width="31.109375" customWidth="1"/>
    <col min="8450" max="8450" width="11.5546875" customWidth="1"/>
    <col min="8451" max="8451" width="10.5546875" customWidth="1"/>
    <col min="8452" max="8452" width="10.6640625" customWidth="1"/>
    <col min="8453" max="8453" width="9.6640625" customWidth="1"/>
    <col min="8454" max="8454" width="10.109375" customWidth="1"/>
    <col min="8455" max="8455" width="10.6640625" customWidth="1"/>
    <col min="8705" max="8705" width="31.109375" customWidth="1"/>
    <col min="8706" max="8706" width="11.5546875" customWidth="1"/>
    <col min="8707" max="8707" width="10.5546875" customWidth="1"/>
    <col min="8708" max="8708" width="10.6640625" customWidth="1"/>
    <col min="8709" max="8709" width="9.6640625" customWidth="1"/>
    <col min="8710" max="8710" width="10.109375" customWidth="1"/>
    <col min="8711" max="8711" width="10.6640625" customWidth="1"/>
    <col min="8961" max="8961" width="31.109375" customWidth="1"/>
    <col min="8962" max="8962" width="11.5546875" customWidth="1"/>
    <col min="8963" max="8963" width="10.5546875" customWidth="1"/>
    <col min="8964" max="8964" width="10.6640625" customWidth="1"/>
    <col min="8965" max="8965" width="9.6640625" customWidth="1"/>
    <col min="8966" max="8966" width="10.109375" customWidth="1"/>
    <col min="8967" max="8967" width="10.6640625" customWidth="1"/>
    <col min="9217" max="9217" width="31.109375" customWidth="1"/>
    <col min="9218" max="9218" width="11.5546875" customWidth="1"/>
    <col min="9219" max="9219" width="10.5546875" customWidth="1"/>
    <col min="9220" max="9220" width="10.6640625" customWidth="1"/>
    <col min="9221" max="9221" width="9.6640625" customWidth="1"/>
    <col min="9222" max="9222" width="10.109375" customWidth="1"/>
    <col min="9223" max="9223" width="10.6640625" customWidth="1"/>
    <col min="9473" max="9473" width="31.109375" customWidth="1"/>
    <col min="9474" max="9474" width="11.5546875" customWidth="1"/>
    <col min="9475" max="9475" width="10.5546875" customWidth="1"/>
    <col min="9476" max="9476" width="10.6640625" customWidth="1"/>
    <col min="9477" max="9477" width="9.6640625" customWidth="1"/>
    <col min="9478" max="9478" width="10.109375" customWidth="1"/>
    <col min="9479" max="9479" width="10.6640625" customWidth="1"/>
    <col min="9729" max="9729" width="31.109375" customWidth="1"/>
    <col min="9730" max="9730" width="11.5546875" customWidth="1"/>
    <col min="9731" max="9731" width="10.5546875" customWidth="1"/>
    <col min="9732" max="9732" width="10.6640625" customWidth="1"/>
    <col min="9733" max="9733" width="9.6640625" customWidth="1"/>
    <col min="9734" max="9734" width="10.109375" customWidth="1"/>
    <col min="9735" max="9735" width="10.6640625" customWidth="1"/>
    <col min="9985" max="9985" width="31.109375" customWidth="1"/>
    <col min="9986" max="9986" width="11.5546875" customWidth="1"/>
    <col min="9987" max="9987" width="10.5546875" customWidth="1"/>
    <col min="9988" max="9988" width="10.6640625" customWidth="1"/>
    <col min="9989" max="9989" width="9.6640625" customWidth="1"/>
    <col min="9990" max="9990" width="10.109375" customWidth="1"/>
    <col min="9991" max="9991" width="10.6640625" customWidth="1"/>
    <col min="10241" max="10241" width="31.109375" customWidth="1"/>
    <col min="10242" max="10242" width="11.5546875" customWidth="1"/>
    <col min="10243" max="10243" width="10.5546875" customWidth="1"/>
    <col min="10244" max="10244" width="10.6640625" customWidth="1"/>
    <col min="10245" max="10245" width="9.6640625" customWidth="1"/>
    <col min="10246" max="10246" width="10.109375" customWidth="1"/>
    <col min="10247" max="10247" width="10.6640625" customWidth="1"/>
    <col min="10497" max="10497" width="31.109375" customWidth="1"/>
    <col min="10498" max="10498" width="11.5546875" customWidth="1"/>
    <col min="10499" max="10499" width="10.5546875" customWidth="1"/>
    <col min="10500" max="10500" width="10.6640625" customWidth="1"/>
    <col min="10501" max="10501" width="9.6640625" customWidth="1"/>
    <col min="10502" max="10502" width="10.109375" customWidth="1"/>
    <col min="10503" max="10503" width="10.6640625" customWidth="1"/>
    <col min="10753" max="10753" width="31.109375" customWidth="1"/>
    <col min="10754" max="10754" width="11.5546875" customWidth="1"/>
    <col min="10755" max="10755" width="10.5546875" customWidth="1"/>
    <col min="10756" max="10756" width="10.6640625" customWidth="1"/>
    <col min="10757" max="10757" width="9.6640625" customWidth="1"/>
    <col min="10758" max="10758" width="10.109375" customWidth="1"/>
    <col min="10759" max="10759" width="10.6640625" customWidth="1"/>
    <col min="11009" max="11009" width="31.109375" customWidth="1"/>
    <col min="11010" max="11010" width="11.5546875" customWidth="1"/>
    <col min="11011" max="11011" width="10.5546875" customWidth="1"/>
    <col min="11012" max="11012" width="10.6640625" customWidth="1"/>
    <col min="11013" max="11013" width="9.6640625" customWidth="1"/>
    <col min="11014" max="11014" width="10.109375" customWidth="1"/>
    <col min="11015" max="11015" width="10.6640625" customWidth="1"/>
    <col min="11265" max="11265" width="31.109375" customWidth="1"/>
    <col min="11266" max="11266" width="11.5546875" customWidth="1"/>
    <col min="11267" max="11267" width="10.5546875" customWidth="1"/>
    <col min="11268" max="11268" width="10.6640625" customWidth="1"/>
    <col min="11269" max="11269" width="9.6640625" customWidth="1"/>
    <col min="11270" max="11270" width="10.109375" customWidth="1"/>
    <col min="11271" max="11271" width="10.6640625" customWidth="1"/>
    <col min="11521" max="11521" width="31.109375" customWidth="1"/>
    <col min="11522" max="11522" width="11.5546875" customWidth="1"/>
    <col min="11523" max="11523" width="10.5546875" customWidth="1"/>
    <col min="11524" max="11524" width="10.6640625" customWidth="1"/>
    <col min="11525" max="11525" width="9.6640625" customWidth="1"/>
    <col min="11526" max="11526" width="10.109375" customWidth="1"/>
    <col min="11527" max="11527" width="10.6640625" customWidth="1"/>
    <col min="11777" max="11777" width="31.109375" customWidth="1"/>
    <col min="11778" max="11778" width="11.5546875" customWidth="1"/>
    <col min="11779" max="11779" width="10.5546875" customWidth="1"/>
    <col min="11780" max="11780" width="10.6640625" customWidth="1"/>
    <col min="11781" max="11781" width="9.6640625" customWidth="1"/>
    <col min="11782" max="11782" width="10.109375" customWidth="1"/>
    <col min="11783" max="11783" width="10.6640625" customWidth="1"/>
    <col min="12033" max="12033" width="31.109375" customWidth="1"/>
    <col min="12034" max="12034" width="11.5546875" customWidth="1"/>
    <col min="12035" max="12035" width="10.5546875" customWidth="1"/>
    <col min="12036" max="12036" width="10.6640625" customWidth="1"/>
    <col min="12037" max="12037" width="9.6640625" customWidth="1"/>
    <col min="12038" max="12038" width="10.109375" customWidth="1"/>
    <col min="12039" max="12039" width="10.6640625" customWidth="1"/>
    <col min="12289" max="12289" width="31.109375" customWidth="1"/>
    <col min="12290" max="12290" width="11.5546875" customWidth="1"/>
    <col min="12291" max="12291" width="10.5546875" customWidth="1"/>
    <col min="12292" max="12292" width="10.6640625" customWidth="1"/>
    <col min="12293" max="12293" width="9.6640625" customWidth="1"/>
    <col min="12294" max="12294" width="10.109375" customWidth="1"/>
    <col min="12295" max="12295" width="10.6640625" customWidth="1"/>
    <col min="12545" max="12545" width="31.109375" customWidth="1"/>
    <col min="12546" max="12546" width="11.5546875" customWidth="1"/>
    <col min="12547" max="12547" width="10.5546875" customWidth="1"/>
    <col min="12548" max="12548" width="10.6640625" customWidth="1"/>
    <col min="12549" max="12549" width="9.6640625" customWidth="1"/>
    <col min="12550" max="12550" width="10.109375" customWidth="1"/>
    <col min="12551" max="12551" width="10.6640625" customWidth="1"/>
    <col min="12801" max="12801" width="31.109375" customWidth="1"/>
    <col min="12802" max="12802" width="11.5546875" customWidth="1"/>
    <col min="12803" max="12803" width="10.5546875" customWidth="1"/>
    <col min="12804" max="12804" width="10.6640625" customWidth="1"/>
    <col min="12805" max="12805" width="9.6640625" customWidth="1"/>
    <col min="12806" max="12806" width="10.109375" customWidth="1"/>
    <col min="12807" max="12807" width="10.6640625" customWidth="1"/>
    <col min="13057" max="13057" width="31.109375" customWidth="1"/>
    <col min="13058" max="13058" width="11.5546875" customWidth="1"/>
    <col min="13059" max="13059" width="10.5546875" customWidth="1"/>
    <col min="13060" max="13060" width="10.6640625" customWidth="1"/>
    <col min="13061" max="13061" width="9.6640625" customWidth="1"/>
    <col min="13062" max="13062" width="10.109375" customWidth="1"/>
    <col min="13063" max="13063" width="10.6640625" customWidth="1"/>
    <col min="13313" max="13313" width="31.109375" customWidth="1"/>
    <col min="13314" max="13314" width="11.5546875" customWidth="1"/>
    <col min="13315" max="13315" width="10.5546875" customWidth="1"/>
    <col min="13316" max="13316" width="10.6640625" customWidth="1"/>
    <col min="13317" max="13317" width="9.6640625" customWidth="1"/>
    <col min="13318" max="13318" width="10.109375" customWidth="1"/>
    <col min="13319" max="13319" width="10.6640625" customWidth="1"/>
    <col min="13569" max="13569" width="31.109375" customWidth="1"/>
    <col min="13570" max="13570" width="11.5546875" customWidth="1"/>
    <col min="13571" max="13571" width="10.5546875" customWidth="1"/>
    <col min="13572" max="13572" width="10.6640625" customWidth="1"/>
    <col min="13573" max="13573" width="9.6640625" customWidth="1"/>
    <col min="13574" max="13574" width="10.109375" customWidth="1"/>
    <col min="13575" max="13575" width="10.6640625" customWidth="1"/>
    <col min="13825" max="13825" width="31.109375" customWidth="1"/>
    <col min="13826" max="13826" width="11.5546875" customWidth="1"/>
    <col min="13827" max="13827" width="10.5546875" customWidth="1"/>
    <col min="13828" max="13828" width="10.6640625" customWidth="1"/>
    <col min="13829" max="13829" width="9.6640625" customWidth="1"/>
    <col min="13830" max="13830" width="10.109375" customWidth="1"/>
    <col min="13831" max="13831" width="10.6640625" customWidth="1"/>
    <col min="14081" max="14081" width="31.109375" customWidth="1"/>
    <col min="14082" max="14082" width="11.5546875" customWidth="1"/>
    <col min="14083" max="14083" width="10.5546875" customWidth="1"/>
    <col min="14084" max="14084" width="10.6640625" customWidth="1"/>
    <col min="14085" max="14085" width="9.6640625" customWidth="1"/>
    <col min="14086" max="14086" width="10.109375" customWidth="1"/>
    <col min="14087" max="14087" width="10.6640625" customWidth="1"/>
    <col min="14337" max="14337" width="31.109375" customWidth="1"/>
    <col min="14338" max="14338" width="11.5546875" customWidth="1"/>
    <col min="14339" max="14339" width="10.5546875" customWidth="1"/>
    <col min="14340" max="14340" width="10.6640625" customWidth="1"/>
    <col min="14341" max="14341" width="9.6640625" customWidth="1"/>
    <col min="14342" max="14342" width="10.109375" customWidth="1"/>
    <col min="14343" max="14343" width="10.6640625" customWidth="1"/>
    <col min="14593" max="14593" width="31.109375" customWidth="1"/>
    <col min="14594" max="14594" width="11.5546875" customWidth="1"/>
    <col min="14595" max="14595" width="10.5546875" customWidth="1"/>
    <col min="14596" max="14596" width="10.6640625" customWidth="1"/>
    <col min="14597" max="14597" width="9.6640625" customWidth="1"/>
    <col min="14598" max="14598" width="10.109375" customWidth="1"/>
    <col min="14599" max="14599" width="10.6640625" customWidth="1"/>
    <col min="14849" max="14849" width="31.109375" customWidth="1"/>
    <col min="14850" max="14850" width="11.5546875" customWidth="1"/>
    <col min="14851" max="14851" width="10.5546875" customWidth="1"/>
    <col min="14852" max="14852" width="10.6640625" customWidth="1"/>
    <col min="14853" max="14853" width="9.6640625" customWidth="1"/>
    <col min="14854" max="14854" width="10.109375" customWidth="1"/>
    <col min="14855" max="14855" width="10.6640625" customWidth="1"/>
    <col min="15105" max="15105" width="31.109375" customWidth="1"/>
    <col min="15106" max="15106" width="11.5546875" customWidth="1"/>
    <col min="15107" max="15107" width="10.5546875" customWidth="1"/>
    <col min="15108" max="15108" width="10.6640625" customWidth="1"/>
    <col min="15109" max="15109" width="9.6640625" customWidth="1"/>
    <col min="15110" max="15110" width="10.109375" customWidth="1"/>
    <col min="15111" max="15111" width="10.6640625" customWidth="1"/>
    <col min="15361" max="15361" width="31.109375" customWidth="1"/>
    <col min="15362" max="15362" width="11.5546875" customWidth="1"/>
    <col min="15363" max="15363" width="10.5546875" customWidth="1"/>
    <col min="15364" max="15364" width="10.6640625" customWidth="1"/>
    <col min="15365" max="15365" width="9.6640625" customWidth="1"/>
    <col min="15366" max="15366" width="10.109375" customWidth="1"/>
    <col min="15367" max="15367" width="10.6640625" customWidth="1"/>
    <col min="15617" max="15617" width="31.109375" customWidth="1"/>
    <col min="15618" max="15618" width="11.5546875" customWidth="1"/>
    <col min="15619" max="15619" width="10.5546875" customWidth="1"/>
    <col min="15620" max="15620" width="10.6640625" customWidth="1"/>
    <col min="15621" max="15621" width="9.6640625" customWidth="1"/>
    <col min="15622" max="15622" width="10.109375" customWidth="1"/>
    <col min="15623" max="15623" width="10.6640625" customWidth="1"/>
    <col min="15873" max="15873" width="31.109375" customWidth="1"/>
    <col min="15874" max="15874" width="11.5546875" customWidth="1"/>
    <col min="15875" max="15875" width="10.5546875" customWidth="1"/>
    <col min="15876" max="15876" width="10.6640625" customWidth="1"/>
    <col min="15877" max="15877" width="9.6640625" customWidth="1"/>
    <col min="15878" max="15878" width="10.109375" customWidth="1"/>
    <col min="15879" max="15879" width="10.6640625" customWidth="1"/>
    <col min="16129" max="16129" width="31.109375" customWidth="1"/>
    <col min="16130" max="16130" width="11.5546875" customWidth="1"/>
    <col min="16131" max="16131" width="10.5546875" customWidth="1"/>
    <col min="16132" max="16132" width="10.6640625" customWidth="1"/>
    <col min="16133" max="16133" width="9.6640625" customWidth="1"/>
    <col min="16134" max="16134" width="10.109375" customWidth="1"/>
    <col min="16135" max="16135" width="10.6640625" customWidth="1"/>
  </cols>
  <sheetData>
    <row r="1" spans="1:7" ht="29.25" customHeight="1" x14ac:dyDescent="0.3">
      <c r="A1" s="1"/>
      <c r="B1" s="1"/>
      <c r="C1" s="1"/>
      <c r="D1" s="1"/>
      <c r="E1" s="25" t="s">
        <v>438</v>
      </c>
      <c r="F1" s="429"/>
      <c r="G1" s="429"/>
    </row>
    <row r="2" spans="1:7" ht="30" customHeight="1" x14ac:dyDescent="0.3">
      <c r="A2" s="1"/>
      <c r="B2" s="1"/>
      <c r="C2" s="1"/>
      <c r="D2" s="1"/>
      <c r="E2" s="429"/>
      <c r="F2" s="429"/>
      <c r="G2" s="429"/>
    </row>
    <row r="3" spans="1:7" x14ac:dyDescent="0.3">
      <c r="A3" s="5" t="s">
        <v>289</v>
      </c>
      <c r="B3" s="5"/>
      <c r="C3" s="5"/>
      <c r="D3" s="5"/>
      <c r="E3" s="5"/>
      <c r="F3" s="5"/>
      <c r="G3" s="5"/>
    </row>
    <row r="4" spans="1:7" x14ac:dyDescent="0.3">
      <c r="A4" s="5" t="s">
        <v>439</v>
      </c>
      <c r="B4" s="5"/>
      <c r="C4" s="5"/>
      <c r="D4" s="5"/>
      <c r="E4" s="5"/>
      <c r="F4" s="5"/>
      <c r="G4" s="5"/>
    </row>
    <row r="5" spans="1:7" x14ac:dyDescent="0.3">
      <c r="A5" s="5" t="str">
        <f>CONCATENATE("за ",[1]ЗАПОЛНИТЬ!$B$17," ",[1]ЗАПОЛНИТЬ!$C$17)</f>
        <v>за І квартал 2016 р.</v>
      </c>
      <c r="B5" s="5"/>
      <c r="C5" s="5"/>
      <c r="D5" s="5"/>
      <c r="E5" s="5"/>
      <c r="F5" s="5"/>
      <c r="G5" s="5"/>
    </row>
    <row r="6" spans="1:7" ht="30.75" customHeight="1" x14ac:dyDescent="0.3">
      <c r="A6" s="196" t="s">
        <v>3</v>
      </c>
      <c r="B6" s="104" t="str">
        <f>[1]ЗАПОЛНИТЬ!$B$3</f>
        <v>Відділ освіти Амур - Нижньодніпровської районної у місті ради</v>
      </c>
      <c r="C6" s="104"/>
      <c r="D6" s="104"/>
      <c r="E6" s="198" t="str">
        <f>[1]ЗАПОЛНИТЬ!$A$13</f>
        <v>за ЄДРПОУ</v>
      </c>
      <c r="F6" s="357" t="str">
        <f>[1]ЗАПОЛНИТЬ!$B$13</f>
        <v>37969169</v>
      </c>
      <c r="G6" s="357"/>
    </row>
    <row r="7" spans="1:7" ht="36.75" customHeight="1" x14ac:dyDescent="0.3">
      <c r="A7" s="103" t="s">
        <v>5</v>
      </c>
      <c r="B7" s="358" t="str">
        <f>[1]ЗАПОЛНИТЬ!$B$5</f>
        <v>49023,м. Дніпропетровськ, пр.Мануйлівський,31</v>
      </c>
      <c r="C7" s="358"/>
      <c r="D7" s="358"/>
      <c r="E7" s="198" t="str">
        <f>[1]ЗАПОЛНИТЬ!$A$14</f>
        <v>за КОАТУУ</v>
      </c>
      <c r="F7" s="106">
        <f>[1]ЗАПОЛНИТЬ!$B$14</f>
        <v>1210136300</v>
      </c>
      <c r="G7" s="106"/>
    </row>
    <row r="8" spans="1:7" ht="33.75" customHeight="1" x14ac:dyDescent="0.3">
      <c r="A8" s="103" t="str">
        <f>[1]Ф.4.3.1.КВК2!$A$11</f>
        <v>Організаційно-правова форма господарювання</v>
      </c>
      <c r="B8" s="359" t="str">
        <f>[1]ЗАПОЛНИТЬ!$D$15</f>
        <v>Орган місцевого самоврядування</v>
      </c>
      <c r="C8" s="359"/>
      <c r="D8" s="359"/>
      <c r="E8" s="198" t="str">
        <f>[1]ЗАПОЛНИТЬ!$A$15</f>
        <v>за КОПФГ</v>
      </c>
      <c r="F8" s="106">
        <f>[1]ЗАПОЛНИТЬ!$B$15</f>
        <v>420</v>
      </c>
      <c r="G8" s="106"/>
    </row>
    <row r="9" spans="1:7" ht="30" customHeight="1" x14ac:dyDescent="0.3">
      <c r="A9" s="110" t="s">
        <v>7</v>
      </c>
      <c r="B9" s="110"/>
      <c r="C9" s="110"/>
      <c r="D9" s="201" t="str">
        <f>[1]ЗАПОЛНИТЬ!$H$9</f>
        <v>-</v>
      </c>
      <c r="E9" s="360" t="str">
        <f>IF(D9&gt;0,VLOOKUP(D9,'[1]ДовидникКВК(ГОС)'!A$1:B$65536,2,FALSE),"")</f>
        <v>-</v>
      </c>
      <c r="F9" s="360"/>
      <c r="G9" s="360"/>
    </row>
    <row r="10" spans="1:7" ht="30" customHeight="1" x14ac:dyDescent="0.3">
      <c r="A10" s="110" t="s">
        <v>8</v>
      </c>
      <c r="B10" s="110"/>
      <c r="C10" s="110"/>
      <c r="D10" s="117" t="str">
        <f>[1]ЗАПОЛНИТЬ!$H$10</f>
        <v>10</v>
      </c>
      <c r="E10" s="202" t="str">
        <f>[1]ЗАПОЛНИТЬ!I10</f>
        <v>Орган з питань освіти і науки</v>
      </c>
      <c r="F10" s="202"/>
      <c r="G10" s="202"/>
    </row>
    <row r="11" spans="1:7" x14ac:dyDescent="0.3">
      <c r="A11" s="121" t="s">
        <v>9</v>
      </c>
      <c r="B11" s="21"/>
      <c r="C11" s="21"/>
      <c r="D11" s="21"/>
      <c r="E11" s="21"/>
      <c r="F11" s="21"/>
      <c r="G11" s="21"/>
    </row>
    <row r="12" spans="1:7" ht="15" thickBot="1" x14ac:dyDescent="0.35">
      <c r="A12" s="21" t="s">
        <v>10</v>
      </c>
      <c r="B12" s="1"/>
      <c r="C12" s="1"/>
      <c r="D12" s="1"/>
      <c r="E12" s="1"/>
      <c r="F12" s="1"/>
      <c r="G12" s="1"/>
    </row>
    <row r="13" spans="1:7" ht="48" customHeight="1" thickTop="1" thickBot="1" x14ac:dyDescent="0.35">
      <c r="A13" s="397" t="s">
        <v>440</v>
      </c>
      <c r="B13" s="397" t="s">
        <v>441</v>
      </c>
      <c r="C13" s="397"/>
      <c r="D13" s="397" t="s">
        <v>442</v>
      </c>
      <c r="E13" s="397" t="s">
        <v>443</v>
      </c>
      <c r="F13" s="397" t="s">
        <v>444</v>
      </c>
      <c r="G13" s="397" t="s">
        <v>445</v>
      </c>
    </row>
    <row r="14" spans="1:7" ht="15.6" thickTop="1" thickBot="1" x14ac:dyDescent="0.35">
      <c r="A14" s="397"/>
      <c r="B14" s="432" t="s">
        <v>446</v>
      </c>
      <c r="C14" s="432" t="s">
        <v>447</v>
      </c>
      <c r="D14" s="397"/>
      <c r="E14" s="397"/>
      <c r="F14" s="397"/>
      <c r="G14" s="397"/>
    </row>
    <row r="15" spans="1:7" ht="15.6" thickTop="1" thickBot="1" x14ac:dyDescent="0.35">
      <c r="A15" s="78">
        <v>1</v>
      </c>
      <c r="B15" s="78">
        <v>2</v>
      </c>
      <c r="C15" s="78">
        <v>3</v>
      </c>
      <c r="D15" s="78">
        <v>4</v>
      </c>
      <c r="E15" s="78">
        <v>5</v>
      </c>
      <c r="F15" s="78">
        <v>6</v>
      </c>
      <c r="G15" s="78">
        <v>7</v>
      </c>
    </row>
    <row r="16" spans="1:7" ht="15.6" thickTop="1" thickBot="1" x14ac:dyDescent="0.35">
      <c r="A16" s="499" t="s">
        <v>47</v>
      </c>
      <c r="B16" s="499" t="s">
        <v>47</v>
      </c>
      <c r="C16" s="499" t="s">
        <v>47</v>
      </c>
      <c r="D16" s="499" t="s">
        <v>47</v>
      </c>
      <c r="E16" s="499" t="s">
        <v>47</v>
      </c>
      <c r="F16" s="503" t="s">
        <v>47</v>
      </c>
      <c r="G16" s="503" t="s">
        <v>47</v>
      </c>
    </row>
    <row r="17" spans="1:7" ht="15.6" thickTop="1" thickBot="1" x14ac:dyDescent="0.35">
      <c r="A17" s="499" t="s">
        <v>47</v>
      </c>
      <c r="B17" s="499" t="s">
        <v>47</v>
      </c>
      <c r="C17" s="499" t="s">
        <v>47</v>
      </c>
      <c r="D17" s="499" t="s">
        <v>47</v>
      </c>
      <c r="E17" s="499" t="s">
        <v>47</v>
      </c>
      <c r="F17" s="503" t="s">
        <v>47</v>
      </c>
      <c r="G17" s="503" t="s">
        <v>47</v>
      </c>
    </row>
    <row r="18" spans="1:7" ht="15.6" thickTop="1" thickBot="1" x14ac:dyDescent="0.35">
      <c r="A18" s="499" t="s">
        <v>47</v>
      </c>
      <c r="B18" s="499" t="s">
        <v>47</v>
      </c>
      <c r="C18" s="499" t="s">
        <v>47</v>
      </c>
      <c r="D18" s="499" t="s">
        <v>47</v>
      </c>
      <c r="E18" s="499" t="s">
        <v>47</v>
      </c>
      <c r="F18" s="503" t="s">
        <v>47</v>
      </c>
      <c r="G18" s="503" t="s">
        <v>47</v>
      </c>
    </row>
    <row r="19" spans="1:7" ht="15.6" thickTop="1" thickBot="1" x14ac:dyDescent="0.35">
      <c r="A19" s="499" t="s">
        <v>47</v>
      </c>
      <c r="B19" s="499" t="s">
        <v>47</v>
      </c>
      <c r="C19" s="499" t="s">
        <v>47</v>
      </c>
      <c r="D19" s="499" t="s">
        <v>47</v>
      </c>
      <c r="E19" s="499" t="s">
        <v>47</v>
      </c>
      <c r="F19" s="503" t="s">
        <v>47</v>
      </c>
      <c r="G19" s="503" t="s">
        <v>47</v>
      </c>
    </row>
    <row r="20" spans="1:7" ht="15.6" thickTop="1" thickBot="1" x14ac:dyDescent="0.35">
      <c r="A20" s="499" t="s">
        <v>47</v>
      </c>
      <c r="B20" s="499" t="s">
        <v>47</v>
      </c>
      <c r="C20" s="499" t="s">
        <v>47</v>
      </c>
      <c r="D20" s="499" t="s">
        <v>47</v>
      </c>
      <c r="E20" s="499" t="s">
        <v>47</v>
      </c>
      <c r="F20" s="503" t="s">
        <v>47</v>
      </c>
      <c r="G20" s="503" t="s">
        <v>47</v>
      </c>
    </row>
    <row r="21" spans="1:7" ht="15.6" thickTop="1" thickBot="1" x14ac:dyDescent="0.35">
      <c r="A21" s="499" t="s">
        <v>47</v>
      </c>
      <c r="B21" s="499" t="s">
        <v>47</v>
      </c>
      <c r="C21" s="499" t="s">
        <v>47</v>
      </c>
      <c r="D21" s="499" t="s">
        <v>47</v>
      </c>
      <c r="E21" s="499" t="s">
        <v>47</v>
      </c>
      <c r="F21" s="503" t="s">
        <v>47</v>
      </c>
      <c r="G21" s="503" t="s">
        <v>47</v>
      </c>
    </row>
    <row r="22" spans="1:7" ht="15.6" thickTop="1" thickBot="1" x14ac:dyDescent="0.35">
      <c r="A22" s="499" t="s">
        <v>47</v>
      </c>
      <c r="B22" s="499" t="s">
        <v>47</v>
      </c>
      <c r="C22" s="499" t="s">
        <v>47</v>
      </c>
      <c r="D22" s="499" t="s">
        <v>47</v>
      </c>
      <c r="E22" s="499" t="s">
        <v>47</v>
      </c>
      <c r="F22" s="503" t="s">
        <v>47</v>
      </c>
      <c r="G22" s="503" t="s">
        <v>47</v>
      </c>
    </row>
    <row r="23" spans="1:7" ht="15.6" thickTop="1" thickBot="1" x14ac:dyDescent="0.35">
      <c r="A23" s="499" t="s">
        <v>47</v>
      </c>
      <c r="B23" s="499" t="s">
        <v>47</v>
      </c>
      <c r="C23" s="499" t="s">
        <v>47</v>
      </c>
      <c r="D23" s="499" t="s">
        <v>47</v>
      </c>
      <c r="E23" s="499" t="s">
        <v>47</v>
      </c>
      <c r="F23" s="503" t="s">
        <v>47</v>
      </c>
      <c r="G23" s="503" t="s">
        <v>47</v>
      </c>
    </row>
    <row r="24" spans="1:7" ht="15.6" thickTop="1" thickBot="1" x14ac:dyDescent="0.35">
      <c r="A24" s="499" t="s">
        <v>47</v>
      </c>
      <c r="B24" s="499" t="s">
        <v>47</v>
      </c>
      <c r="C24" s="499" t="s">
        <v>47</v>
      </c>
      <c r="D24" s="499" t="s">
        <v>47</v>
      </c>
      <c r="E24" s="499" t="s">
        <v>47</v>
      </c>
      <c r="F24" s="503" t="s">
        <v>47</v>
      </c>
      <c r="G24" s="503" t="s">
        <v>47</v>
      </c>
    </row>
    <row r="25" spans="1:7" ht="15.6" thickTop="1" thickBot="1" x14ac:dyDescent="0.35">
      <c r="A25" s="499" t="s">
        <v>47</v>
      </c>
      <c r="B25" s="499"/>
      <c r="C25" s="499"/>
      <c r="D25" s="499" t="s">
        <v>47</v>
      </c>
      <c r="E25" s="499" t="s">
        <v>47</v>
      </c>
      <c r="F25" s="503" t="s">
        <v>47</v>
      </c>
      <c r="G25" s="503" t="s">
        <v>47</v>
      </c>
    </row>
    <row r="26" spans="1:7" ht="15" thickTop="1" x14ac:dyDescent="0.3">
      <c r="A26" s="21" t="s">
        <v>448</v>
      </c>
      <c r="B26" s="1"/>
      <c r="C26" s="1"/>
      <c r="D26" s="1"/>
      <c r="E26" s="1"/>
      <c r="F26" s="1"/>
      <c r="G26" s="1"/>
    </row>
    <row r="27" spans="1:7" x14ac:dyDescent="0.3">
      <c r="A27" s="378" t="str">
        <f>[1]ЗАПОЛНИТЬ!$F$30</f>
        <v xml:space="preserve">Керівник </v>
      </c>
      <c r="B27" s="93"/>
      <c r="C27" s="9"/>
      <c r="D27" s="87" t="str">
        <f>[1]ЗАПОЛНИТЬ!$F$26</f>
        <v>Л.О.Темченко</v>
      </c>
      <c r="E27" s="87"/>
      <c r="F27" s="87"/>
      <c r="G27" s="1"/>
    </row>
    <row r="28" spans="1:7" x14ac:dyDescent="0.3">
      <c r="A28" s="378"/>
      <c r="B28" s="89" t="s">
        <v>115</v>
      </c>
      <c r="C28" s="9"/>
      <c r="D28" s="379" t="s">
        <v>116</v>
      </c>
      <c r="E28" s="94"/>
      <c r="F28" s="1"/>
      <c r="G28" s="1"/>
    </row>
    <row r="29" spans="1:7" x14ac:dyDescent="0.3">
      <c r="A29" s="378" t="str">
        <f>[1]ЗАПОЛНИТЬ!$F$31</f>
        <v>Головний бухгалтер</v>
      </c>
      <c r="B29" s="93"/>
      <c r="C29" s="9"/>
      <c r="D29" s="87" t="str">
        <f>[1]ЗАПОЛНИТЬ!$F$28</f>
        <v>А.М.Трусевич</v>
      </c>
      <c r="E29" s="87"/>
      <c r="F29" s="87"/>
      <c r="G29" s="1"/>
    </row>
    <row r="30" spans="1:7" x14ac:dyDescent="0.3">
      <c r="A30" s="1"/>
      <c r="B30" s="89" t="s">
        <v>115</v>
      </c>
      <c r="C30" s="1"/>
      <c r="D30" s="379" t="s">
        <v>116</v>
      </c>
      <c r="E30" s="94"/>
      <c r="F30" s="1"/>
      <c r="G30" s="1"/>
    </row>
    <row r="31" spans="1:7" x14ac:dyDescent="0.3">
      <c r="A31" s="1" t="str">
        <f>[1]ЗАПОЛНИТЬ!$C$19</f>
        <v>"11" квітня 2016 року</v>
      </c>
      <c r="B31" s="1"/>
      <c r="C31" s="1"/>
      <c r="D31" s="1"/>
      <c r="E31" s="1"/>
      <c r="F31" s="1"/>
      <c r="G31" s="1"/>
    </row>
  </sheetData>
  <mergeCells count="22">
    <mergeCell ref="D27:F27"/>
    <mergeCell ref="D29:F29"/>
    <mergeCell ref="A10:C10"/>
    <mergeCell ref="E10:G10"/>
    <mergeCell ref="A13:A14"/>
    <mergeCell ref="B13:C13"/>
    <mergeCell ref="D13:D14"/>
    <mergeCell ref="E13:E14"/>
    <mergeCell ref="F13:F14"/>
    <mergeCell ref="G13:G14"/>
    <mergeCell ref="B7:D7"/>
    <mergeCell ref="F7:G7"/>
    <mergeCell ref="B8:D8"/>
    <mergeCell ref="F8:G8"/>
    <mergeCell ref="A9:C9"/>
    <mergeCell ref="E9:G9"/>
    <mergeCell ref="E1:G2"/>
    <mergeCell ref="A3:G3"/>
    <mergeCell ref="A4:G4"/>
    <mergeCell ref="A5:G5"/>
    <mergeCell ref="B6:D6"/>
    <mergeCell ref="F6:G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tabSelected="1" workbookViewId="0">
      <selection activeCell="A6" sqref="A6:J6"/>
    </sheetView>
  </sheetViews>
  <sheetFormatPr defaultRowHeight="14.4" x14ac:dyDescent="0.3"/>
  <cols>
    <col min="1" max="1" width="66" customWidth="1"/>
    <col min="2" max="2" width="5.33203125" customWidth="1"/>
    <col min="3" max="3" width="4.44140625" customWidth="1"/>
    <col min="4" max="4" width="11.6640625" customWidth="1"/>
    <col min="5" max="5" width="13.44140625" customWidth="1"/>
    <col min="6" max="6" width="9.88671875" customWidth="1"/>
    <col min="7" max="7" width="12.5546875" customWidth="1"/>
    <col min="8" max="8" width="11.5546875" customWidth="1"/>
    <col min="9" max="9" width="12.33203125" customWidth="1"/>
    <col min="10" max="10" width="11.44140625" customWidth="1"/>
    <col min="14" max="14" width="10.109375" customWidth="1"/>
    <col min="257" max="257" width="66" customWidth="1"/>
    <col min="258" max="258" width="5.33203125" customWidth="1"/>
    <col min="259" max="259" width="4.44140625" customWidth="1"/>
    <col min="260" max="260" width="11.6640625" customWidth="1"/>
    <col min="261" max="261" width="13.44140625" customWidth="1"/>
    <col min="262" max="262" width="9.88671875" customWidth="1"/>
    <col min="263" max="263" width="12.5546875" customWidth="1"/>
    <col min="264" max="264" width="11.5546875" customWidth="1"/>
    <col min="265" max="265" width="12.33203125" customWidth="1"/>
    <col min="266" max="266" width="11.44140625" customWidth="1"/>
    <col min="270" max="270" width="10.109375" customWidth="1"/>
    <col min="513" max="513" width="66" customWidth="1"/>
    <col min="514" max="514" width="5.33203125" customWidth="1"/>
    <col min="515" max="515" width="4.44140625" customWidth="1"/>
    <col min="516" max="516" width="11.6640625" customWidth="1"/>
    <col min="517" max="517" width="13.44140625" customWidth="1"/>
    <col min="518" max="518" width="9.88671875" customWidth="1"/>
    <col min="519" max="519" width="12.5546875" customWidth="1"/>
    <col min="520" max="520" width="11.5546875" customWidth="1"/>
    <col min="521" max="521" width="12.33203125" customWidth="1"/>
    <col min="522" max="522" width="11.44140625" customWidth="1"/>
    <col min="526" max="526" width="10.109375" customWidth="1"/>
    <col min="769" max="769" width="66" customWidth="1"/>
    <col min="770" max="770" width="5.33203125" customWidth="1"/>
    <col min="771" max="771" width="4.44140625" customWidth="1"/>
    <col min="772" max="772" width="11.6640625" customWidth="1"/>
    <col min="773" max="773" width="13.44140625" customWidth="1"/>
    <col min="774" max="774" width="9.88671875" customWidth="1"/>
    <col min="775" max="775" width="12.5546875" customWidth="1"/>
    <col min="776" max="776" width="11.5546875" customWidth="1"/>
    <col min="777" max="777" width="12.33203125" customWidth="1"/>
    <col min="778" max="778" width="11.44140625" customWidth="1"/>
    <col min="782" max="782" width="10.109375" customWidth="1"/>
    <col min="1025" max="1025" width="66" customWidth="1"/>
    <col min="1026" max="1026" width="5.33203125" customWidth="1"/>
    <col min="1027" max="1027" width="4.44140625" customWidth="1"/>
    <col min="1028" max="1028" width="11.6640625" customWidth="1"/>
    <col min="1029" max="1029" width="13.44140625" customWidth="1"/>
    <col min="1030" max="1030" width="9.88671875" customWidth="1"/>
    <col min="1031" max="1031" width="12.5546875" customWidth="1"/>
    <col min="1032" max="1032" width="11.5546875" customWidth="1"/>
    <col min="1033" max="1033" width="12.33203125" customWidth="1"/>
    <col min="1034" max="1034" width="11.44140625" customWidth="1"/>
    <col min="1038" max="1038" width="10.109375" customWidth="1"/>
    <col min="1281" max="1281" width="66" customWidth="1"/>
    <col min="1282" max="1282" width="5.33203125" customWidth="1"/>
    <col min="1283" max="1283" width="4.44140625" customWidth="1"/>
    <col min="1284" max="1284" width="11.6640625" customWidth="1"/>
    <col min="1285" max="1285" width="13.44140625" customWidth="1"/>
    <col min="1286" max="1286" width="9.88671875" customWidth="1"/>
    <col min="1287" max="1287" width="12.5546875" customWidth="1"/>
    <col min="1288" max="1288" width="11.5546875" customWidth="1"/>
    <col min="1289" max="1289" width="12.33203125" customWidth="1"/>
    <col min="1290" max="1290" width="11.44140625" customWidth="1"/>
    <col min="1294" max="1294" width="10.109375" customWidth="1"/>
    <col min="1537" max="1537" width="66" customWidth="1"/>
    <col min="1538" max="1538" width="5.33203125" customWidth="1"/>
    <col min="1539" max="1539" width="4.44140625" customWidth="1"/>
    <col min="1540" max="1540" width="11.6640625" customWidth="1"/>
    <col min="1541" max="1541" width="13.44140625" customWidth="1"/>
    <col min="1542" max="1542" width="9.88671875" customWidth="1"/>
    <col min="1543" max="1543" width="12.5546875" customWidth="1"/>
    <col min="1544" max="1544" width="11.5546875" customWidth="1"/>
    <col min="1545" max="1545" width="12.33203125" customWidth="1"/>
    <col min="1546" max="1546" width="11.44140625" customWidth="1"/>
    <col min="1550" max="1550" width="10.109375" customWidth="1"/>
    <col min="1793" max="1793" width="66" customWidth="1"/>
    <col min="1794" max="1794" width="5.33203125" customWidth="1"/>
    <col min="1795" max="1795" width="4.44140625" customWidth="1"/>
    <col min="1796" max="1796" width="11.6640625" customWidth="1"/>
    <col min="1797" max="1797" width="13.44140625" customWidth="1"/>
    <col min="1798" max="1798" width="9.88671875" customWidth="1"/>
    <col min="1799" max="1799" width="12.5546875" customWidth="1"/>
    <col min="1800" max="1800" width="11.5546875" customWidth="1"/>
    <col min="1801" max="1801" width="12.33203125" customWidth="1"/>
    <col min="1802" max="1802" width="11.44140625" customWidth="1"/>
    <col min="1806" max="1806" width="10.109375" customWidth="1"/>
    <col min="2049" max="2049" width="66" customWidth="1"/>
    <col min="2050" max="2050" width="5.33203125" customWidth="1"/>
    <col min="2051" max="2051" width="4.44140625" customWidth="1"/>
    <col min="2052" max="2052" width="11.6640625" customWidth="1"/>
    <col min="2053" max="2053" width="13.44140625" customWidth="1"/>
    <col min="2054" max="2054" width="9.88671875" customWidth="1"/>
    <col min="2055" max="2055" width="12.5546875" customWidth="1"/>
    <col min="2056" max="2056" width="11.5546875" customWidth="1"/>
    <col min="2057" max="2057" width="12.33203125" customWidth="1"/>
    <col min="2058" max="2058" width="11.44140625" customWidth="1"/>
    <col min="2062" max="2062" width="10.109375" customWidth="1"/>
    <col min="2305" max="2305" width="66" customWidth="1"/>
    <col min="2306" max="2306" width="5.33203125" customWidth="1"/>
    <col min="2307" max="2307" width="4.44140625" customWidth="1"/>
    <col min="2308" max="2308" width="11.6640625" customWidth="1"/>
    <col min="2309" max="2309" width="13.44140625" customWidth="1"/>
    <col min="2310" max="2310" width="9.88671875" customWidth="1"/>
    <col min="2311" max="2311" width="12.5546875" customWidth="1"/>
    <col min="2312" max="2312" width="11.5546875" customWidth="1"/>
    <col min="2313" max="2313" width="12.33203125" customWidth="1"/>
    <col min="2314" max="2314" width="11.44140625" customWidth="1"/>
    <col min="2318" max="2318" width="10.109375" customWidth="1"/>
    <col min="2561" max="2561" width="66" customWidth="1"/>
    <col min="2562" max="2562" width="5.33203125" customWidth="1"/>
    <col min="2563" max="2563" width="4.44140625" customWidth="1"/>
    <col min="2564" max="2564" width="11.6640625" customWidth="1"/>
    <col min="2565" max="2565" width="13.44140625" customWidth="1"/>
    <col min="2566" max="2566" width="9.88671875" customWidth="1"/>
    <col min="2567" max="2567" width="12.5546875" customWidth="1"/>
    <col min="2568" max="2568" width="11.5546875" customWidth="1"/>
    <col min="2569" max="2569" width="12.33203125" customWidth="1"/>
    <col min="2570" max="2570" width="11.44140625" customWidth="1"/>
    <col min="2574" max="2574" width="10.109375" customWidth="1"/>
    <col min="2817" max="2817" width="66" customWidth="1"/>
    <col min="2818" max="2818" width="5.33203125" customWidth="1"/>
    <col min="2819" max="2819" width="4.44140625" customWidth="1"/>
    <col min="2820" max="2820" width="11.6640625" customWidth="1"/>
    <col min="2821" max="2821" width="13.44140625" customWidth="1"/>
    <col min="2822" max="2822" width="9.88671875" customWidth="1"/>
    <col min="2823" max="2823" width="12.5546875" customWidth="1"/>
    <col min="2824" max="2824" width="11.5546875" customWidth="1"/>
    <col min="2825" max="2825" width="12.33203125" customWidth="1"/>
    <col min="2826" max="2826" width="11.44140625" customWidth="1"/>
    <col min="2830" max="2830" width="10.109375" customWidth="1"/>
    <col min="3073" max="3073" width="66" customWidth="1"/>
    <col min="3074" max="3074" width="5.33203125" customWidth="1"/>
    <col min="3075" max="3075" width="4.44140625" customWidth="1"/>
    <col min="3076" max="3076" width="11.6640625" customWidth="1"/>
    <col min="3077" max="3077" width="13.44140625" customWidth="1"/>
    <col min="3078" max="3078" width="9.88671875" customWidth="1"/>
    <col min="3079" max="3079" width="12.5546875" customWidth="1"/>
    <col min="3080" max="3080" width="11.5546875" customWidth="1"/>
    <col min="3081" max="3081" width="12.33203125" customWidth="1"/>
    <col min="3082" max="3082" width="11.44140625" customWidth="1"/>
    <col min="3086" max="3086" width="10.109375" customWidth="1"/>
    <col min="3329" max="3329" width="66" customWidth="1"/>
    <col min="3330" max="3330" width="5.33203125" customWidth="1"/>
    <col min="3331" max="3331" width="4.44140625" customWidth="1"/>
    <col min="3332" max="3332" width="11.6640625" customWidth="1"/>
    <col min="3333" max="3333" width="13.44140625" customWidth="1"/>
    <col min="3334" max="3334" width="9.88671875" customWidth="1"/>
    <col min="3335" max="3335" width="12.5546875" customWidth="1"/>
    <col min="3336" max="3336" width="11.5546875" customWidth="1"/>
    <col min="3337" max="3337" width="12.33203125" customWidth="1"/>
    <col min="3338" max="3338" width="11.44140625" customWidth="1"/>
    <col min="3342" max="3342" width="10.109375" customWidth="1"/>
    <col min="3585" max="3585" width="66" customWidth="1"/>
    <col min="3586" max="3586" width="5.33203125" customWidth="1"/>
    <col min="3587" max="3587" width="4.44140625" customWidth="1"/>
    <col min="3588" max="3588" width="11.6640625" customWidth="1"/>
    <col min="3589" max="3589" width="13.44140625" customWidth="1"/>
    <col min="3590" max="3590" width="9.88671875" customWidth="1"/>
    <col min="3591" max="3591" width="12.5546875" customWidth="1"/>
    <col min="3592" max="3592" width="11.5546875" customWidth="1"/>
    <col min="3593" max="3593" width="12.33203125" customWidth="1"/>
    <col min="3594" max="3594" width="11.44140625" customWidth="1"/>
    <col min="3598" max="3598" width="10.109375" customWidth="1"/>
    <col min="3841" max="3841" width="66" customWidth="1"/>
    <col min="3842" max="3842" width="5.33203125" customWidth="1"/>
    <col min="3843" max="3843" width="4.44140625" customWidth="1"/>
    <col min="3844" max="3844" width="11.6640625" customWidth="1"/>
    <col min="3845" max="3845" width="13.44140625" customWidth="1"/>
    <col min="3846" max="3846" width="9.88671875" customWidth="1"/>
    <col min="3847" max="3847" width="12.5546875" customWidth="1"/>
    <col min="3848" max="3848" width="11.5546875" customWidth="1"/>
    <col min="3849" max="3849" width="12.33203125" customWidth="1"/>
    <col min="3850" max="3850" width="11.44140625" customWidth="1"/>
    <col min="3854" max="3854" width="10.109375" customWidth="1"/>
    <col min="4097" max="4097" width="66" customWidth="1"/>
    <col min="4098" max="4098" width="5.33203125" customWidth="1"/>
    <col min="4099" max="4099" width="4.44140625" customWidth="1"/>
    <col min="4100" max="4100" width="11.6640625" customWidth="1"/>
    <col min="4101" max="4101" width="13.44140625" customWidth="1"/>
    <col min="4102" max="4102" width="9.88671875" customWidth="1"/>
    <col min="4103" max="4103" width="12.5546875" customWidth="1"/>
    <col min="4104" max="4104" width="11.5546875" customWidth="1"/>
    <col min="4105" max="4105" width="12.33203125" customWidth="1"/>
    <col min="4106" max="4106" width="11.44140625" customWidth="1"/>
    <col min="4110" max="4110" width="10.109375" customWidth="1"/>
    <col min="4353" max="4353" width="66" customWidth="1"/>
    <col min="4354" max="4354" width="5.33203125" customWidth="1"/>
    <col min="4355" max="4355" width="4.44140625" customWidth="1"/>
    <col min="4356" max="4356" width="11.6640625" customWidth="1"/>
    <col min="4357" max="4357" width="13.44140625" customWidth="1"/>
    <col min="4358" max="4358" width="9.88671875" customWidth="1"/>
    <col min="4359" max="4359" width="12.5546875" customWidth="1"/>
    <col min="4360" max="4360" width="11.5546875" customWidth="1"/>
    <col min="4361" max="4361" width="12.33203125" customWidth="1"/>
    <col min="4362" max="4362" width="11.44140625" customWidth="1"/>
    <col min="4366" max="4366" width="10.109375" customWidth="1"/>
    <col min="4609" max="4609" width="66" customWidth="1"/>
    <col min="4610" max="4610" width="5.33203125" customWidth="1"/>
    <col min="4611" max="4611" width="4.44140625" customWidth="1"/>
    <col min="4612" max="4612" width="11.6640625" customWidth="1"/>
    <col min="4613" max="4613" width="13.44140625" customWidth="1"/>
    <col min="4614" max="4614" width="9.88671875" customWidth="1"/>
    <col min="4615" max="4615" width="12.5546875" customWidth="1"/>
    <col min="4616" max="4616" width="11.5546875" customWidth="1"/>
    <col min="4617" max="4617" width="12.33203125" customWidth="1"/>
    <col min="4618" max="4618" width="11.44140625" customWidth="1"/>
    <col min="4622" max="4622" width="10.109375" customWidth="1"/>
    <col min="4865" max="4865" width="66" customWidth="1"/>
    <col min="4866" max="4866" width="5.33203125" customWidth="1"/>
    <col min="4867" max="4867" width="4.44140625" customWidth="1"/>
    <col min="4868" max="4868" width="11.6640625" customWidth="1"/>
    <col min="4869" max="4869" width="13.44140625" customWidth="1"/>
    <col min="4870" max="4870" width="9.88671875" customWidth="1"/>
    <col min="4871" max="4871" width="12.5546875" customWidth="1"/>
    <col min="4872" max="4872" width="11.5546875" customWidth="1"/>
    <col min="4873" max="4873" width="12.33203125" customWidth="1"/>
    <col min="4874" max="4874" width="11.44140625" customWidth="1"/>
    <col min="4878" max="4878" width="10.109375" customWidth="1"/>
    <col min="5121" max="5121" width="66" customWidth="1"/>
    <col min="5122" max="5122" width="5.33203125" customWidth="1"/>
    <col min="5123" max="5123" width="4.44140625" customWidth="1"/>
    <col min="5124" max="5124" width="11.6640625" customWidth="1"/>
    <col min="5125" max="5125" width="13.44140625" customWidth="1"/>
    <col min="5126" max="5126" width="9.88671875" customWidth="1"/>
    <col min="5127" max="5127" width="12.5546875" customWidth="1"/>
    <col min="5128" max="5128" width="11.5546875" customWidth="1"/>
    <col min="5129" max="5129" width="12.33203125" customWidth="1"/>
    <col min="5130" max="5130" width="11.44140625" customWidth="1"/>
    <col min="5134" max="5134" width="10.109375" customWidth="1"/>
    <col min="5377" max="5377" width="66" customWidth="1"/>
    <col min="5378" max="5378" width="5.33203125" customWidth="1"/>
    <col min="5379" max="5379" width="4.44140625" customWidth="1"/>
    <col min="5380" max="5380" width="11.6640625" customWidth="1"/>
    <col min="5381" max="5381" width="13.44140625" customWidth="1"/>
    <col min="5382" max="5382" width="9.88671875" customWidth="1"/>
    <col min="5383" max="5383" width="12.5546875" customWidth="1"/>
    <col min="5384" max="5384" width="11.5546875" customWidth="1"/>
    <col min="5385" max="5385" width="12.33203125" customWidth="1"/>
    <col min="5386" max="5386" width="11.44140625" customWidth="1"/>
    <col min="5390" max="5390" width="10.109375" customWidth="1"/>
    <col min="5633" max="5633" width="66" customWidth="1"/>
    <col min="5634" max="5634" width="5.33203125" customWidth="1"/>
    <col min="5635" max="5635" width="4.44140625" customWidth="1"/>
    <col min="5636" max="5636" width="11.6640625" customWidth="1"/>
    <col min="5637" max="5637" width="13.44140625" customWidth="1"/>
    <col min="5638" max="5638" width="9.88671875" customWidth="1"/>
    <col min="5639" max="5639" width="12.5546875" customWidth="1"/>
    <col min="5640" max="5640" width="11.5546875" customWidth="1"/>
    <col min="5641" max="5641" width="12.33203125" customWidth="1"/>
    <col min="5642" max="5642" width="11.44140625" customWidth="1"/>
    <col min="5646" max="5646" width="10.109375" customWidth="1"/>
    <col min="5889" max="5889" width="66" customWidth="1"/>
    <col min="5890" max="5890" width="5.33203125" customWidth="1"/>
    <col min="5891" max="5891" width="4.44140625" customWidth="1"/>
    <col min="5892" max="5892" width="11.6640625" customWidth="1"/>
    <col min="5893" max="5893" width="13.44140625" customWidth="1"/>
    <col min="5894" max="5894" width="9.88671875" customWidth="1"/>
    <col min="5895" max="5895" width="12.5546875" customWidth="1"/>
    <col min="5896" max="5896" width="11.5546875" customWidth="1"/>
    <col min="5897" max="5897" width="12.33203125" customWidth="1"/>
    <col min="5898" max="5898" width="11.44140625" customWidth="1"/>
    <col min="5902" max="5902" width="10.109375" customWidth="1"/>
    <col min="6145" max="6145" width="66" customWidth="1"/>
    <col min="6146" max="6146" width="5.33203125" customWidth="1"/>
    <col min="6147" max="6147" width="4.44140625" customWidth="1"/>
    <col min="6148" max="6148" width="11.6640625" customWidth="1"/>
    <col min="6149" max="6149" width="13.44140625" customWidth="1"/>
    <col min="6150" max="6150" width="9.88671875" customWidth="1"/>
    <col min="6151" max="6151" width="12.5546875" customWidth="1"/>
    <col min="6152" max="6152" width="11.5546875" customWidth="1"/>
    <col min="6153" max="6153" width="12.33203125" customWidth="1"/>
    <col min="6154" max="6154" width="11.44140625" customWidth="1"/>
    <col min="6158" max="6158" width="10.109375" customWidth="1"/>
    <col min="6401" max="6401" width="66" customWidth="1"/>
    <col min="6402" max="6402" width="5.33203125" customWidth="1"/>
    <col min="6403" max="6403" width="4.44140625" customWidth="1"/>
    <col min="6404" max="6404" width="11.6640625" customWidth="1"/>
    <col min="6405" max="6405" width="13.44140625" customWidth="1"/>
    <col min="6406" max="6406" width="9.88671875" customWidth="1"/>
    <col min="6407" max="6407" width="12.5546875" customWidth="1"/>
    <col min="6408" max="6408" width="11.5546875" customWidth="1"/>
    <col min="6409" max="6409" width="12.33203125" customWidth="1"/>
    <col min="6410" max="6410" width="11.44140625" customWidth="1"/>
    <col min="6414" max="6414" width="10.109375" customWidth="1"/>
    <col min="6657" max="6657" width="66" customWidth="1"/>
    <col min="6658" max="6658" width="5.33203125" customWidth="1"/>
    <col min="6659" max="6659" width="4.44140625" customWidth="1"/>
    <col min="6660" max="6660" width="11.6640625" customWidth="1"/>
    <col min="6661" max="6661" width="13.44140625" customWidth="1"/>
    <col min="6662" max="6662" width="9.88671875" customWidth="1"/>
    <col min="6663" max="6663" width="12.5546875" customWidth="1"/>
    <col min="6664" max="6664" width="11.5546875" customWidth="1"/>
    <col min="6665" max="6665" width="12.33203125" customWidth="1"/>
    <col min="6666" max="6666" width="11.44140625" customWidth="1"/>
    <col min="6670" max="6670" width="10.109375" customWidth="1"/>
    <col min="6913" max="6913" width="66" customWidth="1"/>
    <col min="6914" max="6914" width="5.33203125" customWidth="1"/>
    <col min="6915" max="6915" width="4.44140625" customWidth="1"/>
    <col min="6916" max="6916" width="11.6640625" customWidth="1"/>
    <col min="6917" max="6917" width="13.44140625" customWidth="1"/>
    <col min="6918" max="6918" width="9.88671875" customWidth="1"/>
    <col min="6919" max="6919" width="12.5546875" customWidth="1"/>
    <col min="6920" max="6920" width="11.5546875" customWidth="1"/>
    <col min="6921" max="6921" width="12.33203125" customWidth="1"/>
    <col min="6922" max="6922" width="11.44140625" customWidth="1"/>
    <col min="6926" max="6926" width="10.109375" customWidth="1"/>
    <col min="7169" max="7169" width="66" customWidth="1"/>
    <col min="7170" max="7170" width="5.33203125" customWidth="1"/>
    <col min="7171" max="7171" width="4.44140625" customWidth="1"/>
    <col min="7172" max="7172" width="11.6640625" customWidth="1"/>
    <col min="7173" max="7173" width="13.44140625" customWidth="1"/>
    <col min="7174" max="7174" width="9.88671875" customWidth="1"/>
    <col min="7175" max="7175" width="12.5546875" customWidth="1"/>
    <col min="7176" max="7176" width="11.5546875" customWidth="1"/>
    <col min="7177" max="7177" width="12.33203125" customWidth="1"/>
    <col min="7178" max="7178" width="11.44140625" customWidth="1"/>
    <col min="7182" max="7182" width="10.109375" customWidth="1"/>
    <col min="7425" max="7425" width="66" customWidth="1"/>
    <col min="7426" max="7426" width="5.33203125" customWidth="1"/>
    <col min="7427" max="7427" width="4.44140625" customWidth="1"/>
    <col min="7428" max="7428" width="11.6640625" customWidth="1"/>
    <col min="7429" max="7429" width="13.44140625" customWidth="1"/>
    <col min="7430" max="7430" width="9.88671875" customWidth="1"/>
    <col min="7431" max="7431" width="12.5546875" customWidth="1"/>
    <col min="7432" max="7432" width="11.5546875" customWidth="1"/>
    <col min="7433" max="7433" width="12.33203125" customWidth="1"/>
    <col min="7434" max="7434" width="11.44140625" customWidth="1"/>
    <col min="7438" max="7438" width="10.109375" customWidth="1"/>
    <col min="7681" max="7681" width="66" customWidth="1"/>
    <col min="7682" max="7682" width="5.33203125" customWidth="1"/>
    <col min="7683" max="7683" width="4.44140625" customWidth="1"/>
    <col min="7684" max="7684" width="11.6640625" customWidth="1"/>
    <col min="7685" max="7685" width="13.44140625" customWidth="1"/>
    <col min="7686" max="7686" width="9.88671875" customWidth="1"/>
    <col min="7687" max="7687" width="12.5546875" customWidth="1"/>
    <col min="7688" max="7688" width="11.5546875" customWidth="1"/>
    <col min="7689" max="7689" width="12.33203125" customWidth="1"/>
    <col min="7690" max="7690" width="11.44140625" customWidth="1"/>
    <col min="7694" max="7694" width="10.109375" customWidth="1"/>
    <col min="7937" max="7937" width="66" customWidth="1"/>
    <col min="7938" max="7938" width="5.33203125" customWidth="1"/>
    <col min="7939" max="7939" width="4.44140625" customWidth="1"/>
    <col min="7940" max="7940" width="11.6640625" customWidth="1"/>
    <col min="7941" max="7941" width="13.44140625" customWidth="1"/>
    <col min="7942" max="7942" width="9.88671875" customWidth="1"/>
    <col min="7943" max="7943" width="12.5546875" customWidth="1"/>
    <col min="7944" max="7944" width="11.5546875" customWidth="1"/>
    <col min="7945" max="7945" width="12.33203125" customWidth="1"/>
    <col min="7946" max="7946" width="11.44140625" customWidth="1"/>
    <col min="7950" max="7950" width="10.109375" customWidth="1"/>
    <col min="8193" max="8193" width="66" customWidth="1"/>
    <col min="8194" max="8194" width="5.33203125" customWidth="1"/>
    <col min="8195" max="8195" width="4.44140625" customWidth="1"/>
    <col min="8196" max="8196" width="11.6640625" customWidth="1"/>
    <col min="8197" max="8197" width="13.44140625" customWidth="1"/>
    <col min="8198" max="8198" width="9.88671875" customWidth="1"/>
    <col min="8199" max="8199" width="12.5546875" customWidth="1"/>
    <col min="8200" max="8200" width="11.5546875" customWidth="1"/>
    <col min="8201" max="8201" width="12.33203125" customWidth="1"/>
    <col min="8202" max="8202" width="11.44140625" customWidth="1"/>
    <col min="8206" max="8206" width="10.109375" customWidth="1"/>
    <col min="8449" max="8449" width="66" customWidth="1"/>
    <col min="8450" max="8450" width="5.33203125" customWidth="1"/>
    <col min="8451" max="8451" width="4.44140625" customWidth="1"/>
    <col min="8452" max="8452" width="11.6640625" customWidth="1"/>
    <col min="8453" max="8453" width="13.44140625" customWidth="1"/>
    <col min="8454" max="8454" width="9.88671875" customWidth="1"/>
    <col min="8455" max="8455" width="12.5546875" customWidth="1"/>
    <col min="8456" max="8456" width="11.5546875" customWidth="1"/>
    <col min="8457" max="8457" width="12.33203125" customWidth="1"/>
    <col min="8458" max="8458" width="11.44140625" customWidth="1"/>
    <col min="8462" max="8462" width="10.109375" customWidth="1"/>
    <col min="8705" max="8705" width="66" customWidth="1"/>
    <col min="8706" max="8706" width="5.33203125" customWidth="1"/>
    <col min="8707" max="8707" width="4.44140625" customWidth="1"/>
    <col min="8708" max="8708" width="11.6640625" customWidth="1"/>
    <col min="8709" max="8709" width="13.44140625" customWidth="1"/>
    <col min="8710" max="8710" width="9.88671875" customWidth="1"/>
    <col min="8711" max="8711" width="12.5546875" customWidth="1"/>
    <col min="8712" max="8712" width="11.5546875" customWidth="1"/>
    <col min="8713" max="8713" width="12.33203125" customWidth="1"/>
    <col min="8714" max="8714" width="11.44140625" customWidth="1"/>
    <col min="8718" max="8718" width="10.109375" customWidth="1"/>
    <col min="8961" max="8961" width="66" customWidth="1"/>
    <col min="8962" max="8962" width="5.33203125" customWidth="1"/>
    <col min="8963" max="8963" width="4.44140625" customWidth="1"/>
    <col min="8964" max="8964" width="11.6640625" customWidth="1"/>
    <col min="8965" max="8965" width="13.44140625" customWidth="1"/>
    <col min="8966" max="8966" width="9.88671875" customWidth="1"/>
    <col min="8967" max="8967" width="12.5546875" customWidth="1"/>
    <col min="8968" max="8968" width="11.5546875" customWidth="1"/>
    <col min="8969" max="8969" width="12.33203125" customWidth="1"/>
    <col min="8970" max="8970" width="11.44140625" customWidth="1"/>
    <col min="8974" max="8974" width="10.109375" customWidth="1"/>
    <col min="9217" max="9217" width="66" customWidth="1"/>
    <col min="9218" max="9218" width="5.33203125" customWidth="1"/>
    <col min="9219" max="9219" width="4.44140625" customWidth="1"/>
    <col min="9220" max="9220" width="11.6640625" customWidth="1"/>
    <col min="9221" max="9221" width="13.44140625" customWidth="1"/>
    <col min="9222" max="9222" width="9.88671875" customWidth="1"/>
    <col min="9223" max="9223" width="12.5546875" customWidth="1"/>
    <col min="9224" max="9224" width="11.5546875" customWidth="1"/>
    <col min="9225" max="9225" width="12.33203125" customWidth="1"/>
    <col min="9226" max="9226" width="11.44140625" customWidth="1"/>
    <col min="9230" max="9230" width="10.109375" customWidth="1"/>
    <col min="9473" max="9473" width="66" customWidth="1"/>
    <col min="9474" max="9474" width="5.33203125" customWidth="1"/>
    <col min="9475" max="9475" width="4.44140625" customWidth="1"/>
    <col min="9476" max="9476" width="11.6640625" customWidth="1"/>
    <col min="9477" max="9477" width="13.44140625" customWidth="1"/>
    <col min="9478" max="9478" width="9.88671875" customWidth="1"/>
    <col min="9479" max="9479" width="12.5546875" customWidth="1"/>
    <col min="9480" max="9480" width="11.5546875" customWidth="1"/>
    <col min="9481" max="9481" width="12.33203125" customWidth="1"/>
    <col min="9482" max="9482" width="11.44140625" customWidth="1"/>
    <col min="9486" max="9486" width="10.109375" customWidth="1"/>
    <col min="9729" max="9729" width="66" customWidth="1"/>
    <col min="9730" max="9730" width="5.33203125" customWidth="1"/>
    <col min="9731" max="9731" width="4.44140625" customWidth="1"/>
    <col min="9732" max="9732" width="11.6640625" customWidth="1"/>
    <col min="9733" max="9733" width="13.44140625" customWidth="1"/>
    <col min="9734" max="9734" width="9.88671875" customWidth="1"/>
    <col min="9735" max="9735" width="12.5546875" customWidth="1"/>
    <col min="9736" max="9736" width="11.5546875" customWidth="1"/>
    <col min="9737" max="9737" width="12.33203125" customWidth="1"/>
    <col min="9738" max="9738" width="11.44140625" customWidth="1"/>
    <col min="9742" max="9742" width="10.109375" customWidth="1"/>
    <col min="9985" max="9985" width="66" customWidth="1"/>
    <col min="9986" max="9986" width="5.33203125" customWidth="1"/>
    <col min="9987" max="9987" width="4.44140625" customWidth="1"/>
    <col min="9988" max="9988" width="11.6640625" customWidth="1"/>
    <col min="9989" max="9989" width="13.44140625" customWidth="1"/>
    <col min="9990" max="9990" width="9.88671875" customWidth="1"/>
    <col min="9991" max="9991" width="12.5546875" customWidth="1"/>
    <col min="9992" max="9992" width="11.5546875" customWidth="1"/>
    <col min="9993" max="9993" width="12.33203125" customWidth="1"/>
    <col min="9994" max="9994" width="11.44140625" customWidth="1"/>
    <col min="9998" max="9998" width="10.109375" customWidth="1"/>
    <col min="10241" max="10241" width="66" customWidth="1"/>
    <col min="10242" max="10242" width="5.33203125" customWidth="1"/>
    <col min="10243" max="10243" width="4.44140625" customWidth="1"/>
    <col min="10244" max="10244" width="11.6640625" customWidth="1"/>
    <col min="10245" max="10245" width="13.44140625" customWidth="1"/>
    <col min="10246" max="10246" width="9.88671875" customWidth="1"/>
    <col min="10247" max="10247" width="12.5546875" customWidth="1"/>
    <col min="10248" max="10248" width="11.5546875" customWidth="1"/>
    <col min="10249" max="10249" width="12.33203125" customWidth="1"/>
    <col min="10250" max="10250" width="11.44140625" customWidth="1"/>
    <col min="10254" max="10254" width="10.109375" customWidth="1"/>
    <col min="10497" max="10497" width="66" customWidth="1"/>
    <col min="10498" max="10498" width="5.33203125" customWidth="1"/>
    <col min="10499" max="10499" width="4.44140625" customWidth="1"/>
    <col min="10500" max="10500" width="11.6640625" customWidth="1"/>
    <col min="10501" max="10501" width="13.44140625" customWidth="1"/>
    <col min="10502" max="10502" width="9.88671875" customWidth="1"/>
    <col min="10503" max="10503" width="12.5546875" customWidth="1"/>
    <col min="10504" max="10504" width="11.5546875" customWidth="1"/>
    <col min="10505" max="10505" width="12.33203125" customWidth="1"/>
    <col min="10506" max="10506" width="11.44140625" customWidth="1"/>
    <col min="10510" max="10510" width="10.109375" customWidth="1"/>
    <col min="10753" max="10753" width="66" customWidth="1"/>
    <col min="10754" max="10754" width="5.33203125" customWidth="1"/>
    <col min="10755" max="10755" width="4.44140625" customWidth="1"/>
    <col min="10756" max="10756" width="11.6640625" customWidth="1"/>
    <col min="10757" max="10757" width="13.44140625" customWidth="1"/>
    <col min="10758" max="10758" width="9.88671875" customWidth="1"/>
    <col min="10759" max="10759" width="12.5546875" customWidth="1"/>
    <col min="10760" max="10760" width="11.5546875" customWidth="1"/>
    <col min="10761" max="10761" width="12.33203125" customWidth="1"/>
    <col min="10762" max="10762" width="11.44140625" customWidth="1"/>
    <col min="10766" max="10766" width="10.109375" customWidth="1"/>
    <col min="11009" max="11009" width="66" customWidth="1"/>
    <col min="11010" max="11010" width="5.33203125" customWidth="1"/>
    <col min="11011" max="11011" width="4.44140625" customWidth="1"/>
    <col min="11012" max="11012" width="11.6640625" customWidth="1"/>
    <col min="11013" max="11013" width="13.44140625" customWidth="1"/>
    <col min="11014" max="11014" width="9.88671875" customWidth="1"/>
    <col min="11015" max="11015" width="12.5546875" customWidth="1"/>
    <col min="11016" max="11016" width="11.5546875" customWidth="1"/>
    <col min="11017" max="11017" width="12.33203125" customWidth="1"/>
    <col min="11018" max="11018" width="11.44140625" customWidth="1"/>
    <col min="11022" max="11022" width="10.109375" customWidth="1"/>
    <col min="11265" max="11265" width="66" customWidth="1"/>
    <col min="11266" max="11266" width="5.33203125" customWidth="1"/>
    <col min="11267" max="11267" width="4.44140625" customWidth="1"/>
    <col min="11268" max="11268" width="11.6640625" customWidth="1"/>
    <col min="11269" max="11269" width="13.44140625" customWidth="1"/>
    <col min="11270" max="11270" width="9.88671875" customWidth="1"/>
    <col min="11271" max="11271" width="12.5546875" customWidth="1"/>
    <col min="11272" max="11272" width="11.5546875" customWidth="1"/>
    <col min="11273" max="11273" width="12.33203125" customWidth="1"/>
    <col min="11274" max="11274" width="11.44140625" customWidth="1"/>
    <col min="11278" max="11278" width="10.109375" customWidth="1"/>
    <col min="11521" max="11521" width="66" customWidth="1"/>
    <col min="11522" max="11522" width="5.33203125" customWidth="1"/>
    <col min="11523" max="11523" width="4.44140625" customWidth="1"/>
    <col min="11524" max="11524" width="11.6640625" customWidth="1"/>
    <col min="11525" max="11525" width="13.44140625" customWidth="1"/>
    <col min="11526" max="11526" width="9.88671875" customWidth="1"/>
    <col min="11527" max="11527" width="12.5546875" customWidth="1"/>
    <col min="11528" max="11528" width="11.5546875" customWidth="1"/>
    <col min="11529" max="11529" width="12.33203125" customWidth="1"/>
    <col min="11530" max="11530" width="11.44140625" customWidth="1"/>
    <col min="11534" max="11534" width="10.109375" customWidth="1"/>
    <col min="11777" max="11777" width="66" customWidth="1"/>
    <col min="11778" max="11778" width="5.33203125" customWidth="1"/>
    <col min="11779" max="11779" width="4.44140625" customWidth="1"/>
    <col min="11780" max="11780" width="11.6640625" customWidth="1"/>
    <col min="11781" max="11781" width="13.44140625" customWidth="1"/>
    <col min="11782" max="11782" width="9.88671875" customWidth="1"/>
    <col min="11783" max="11783" width="12.5546875" customWidth="1"/>
    <col min="11784" max="11784" width="11.5546875" customWidth="1"/>
    <col min="11785" max="11785" width="12.33203125" customWidth="1"/>
    <col min="11786" max="11786" width="11.44140625" customWidth="1"/>
    <col min="11790" max="11790" width="10.109375" customWidth="1"/>
    <col min="12033" max="12033" width="66" customWidth="1"/>
    <col min="12034" max="12034" width="5.33203125" customWidth="1"/>
    <col min="12035" max="12035" width="4.44140625" customWidth="1"/>
    <col min="12036" max="12036" width="11.6640625" customWidth="1"/>
    <col min="12037" max="12037" width="13.44140625" customWidth="1"/>
    <col min="12038" max="12038" width="9.88671875" customWidth="1"/>
    <col min="12039" max="12039" width="12.5546875" customWidth="1"/>
    <col min="12040" max="12040" width="11.5546875" customWidth="1"/>
    <col min="12041" max="12041" width="12.33203125" customWidth="1"/>
    <col min="12042" max="12042" width="11.44140625" customWidth="1"/>
    <col min="12046" max="12046" width="10.109375" customWidth="1"/>
    <col min="12289" max="12289" width="66" customWidth="1"/>
    <col min="12290" max="12290" width="5.33203125" customWidth="1"/>
    <col min="12291" max="12291" width="4.44140625" customWidth="1"/>
    <col min="12292" max="12292" width="11.6640625" customWidth="1"/>
    <col min="12293" max="12293" width="13.44140625" customWidth="1"/>
    <col min="12294" max="12294" width="9.88671875" customWidth="1"/>
    <col min="12295" max="12295" width="12.5546875" customWidth="1"/>
    <col min="12296" max="12296" width="11.5546875" customWidth="1"/>
    <col min="12297" max="12297" width="12.33203125" customWidth="1"/>
    <col min="12298" max="12298" width="11.44140625" customWidth="1"/>
    <col min="12302" max="12302" width="10.109375" customWidth="1"/>
    <col min="12545" max="12545" width="66" customWidth="1"/>
    <col min="12546" max="12546" width="5.33203125" customWidth="1"/>
    <col min="12547" max="12547" width="4.44140625" customWidth="1"/>
    <col min="12548" max="12548" width="11.6640625" customWidth="1"/>
    <col min="12549" max="12549" width="13.44140625" customWidth="1"/>
    <col min="12550" max="12550" width="9.88671875" customWidth="1"/>
    <col min="12551" max="12551" width="12.5546875" customWidth="1"/>
    <col min="12552" max="12552" width="11.5546875" customWidth="1"/>
    <col min="12553" max="12553" width="12.33203125" customWidth="1"/>
    <col min="12554" max="12554" width="11.44140625" customWidth="1"/>
    <col min="12558" max="12558" width="10.109375" customWidth="1"/>
    <col min="12801" max="12801" width="66" customWidth="1"/>
    <col min="12802" max="12802" width="5.33203125" customWidth="1"/>
    <col min="12803" max="12803" width="4.44140625" customWidth="1"/>
    <col min="12804" max="12804" width="11.6640625" customWidth="1"/>
    <col min="12805" max="12805" width="13.44140625" customWidth="1"/>
    <col min="12806" max="12806" width="9.88671875" customWidth="1"/>
    <col min="12807" max="12807" width="12.5546875" customWidth="1"/>
    <col min="12808" max="12808" width="11.5546875" customWidth="1"/>
    <col min="12809" max="12809" width="12.33203125" customWidth="1"/>
    <col min="12810" max="12810" width="11.44140625" customWidth="1"/>
    <col min="12814" max="12814" width="10.109375" customWidth="1"/>
    <col min="13057" max="13057" width="66" customWidth="1"/>
    <col min="13058" max="13058" width="5.33203125" customWidth="1"/>
    <col min="13059" max="13059" width="4.44140625" customWidth="1"/>
    <col min="13060" max="13060" width="11.6640625" customWidth="1"/>
    <col min="13061" max="13061" width="13.44140625" customWidth="1"/>
    <col min="13062" max="13062" width="9.88671875" customWidth="1"/>
    <col min="13063" max="13063" width="12.5546875" customWidth="1"/>
    <col min="13064" max="13064" width="11.5546875" customWidth="1"/>
    <col min="13065" max="13065" width="12.33203125" customWidth="1"/>
    <col min="13066" max="13066" width="11.44140625" customWidth="1"/>
    <col min="13070" max="13070" width="10.109375" customWidth="1"/>
    <col min="13313" max="13313" width="66" customWidth="1"/>
    <col min="13314" max="13314" width="5.33203125" customWidth="1"/>
    <col min="13315" max="13315" width="4.44140625" customWidth="1"/>
    <col min="13316" max="13316" width="11.6640625" customWidth="1"/>
    <col min="13317" max="13317" width="13.44140625" customWidth="1"/>
    <col min="13318" max="13318" width="9.88671875" customWidth="1"/>
    <col min="13319" max="13319" width="12.5546875" customWidth="1"/>
    <col min="13320" max="13320" width="11.5546875" customWidth="1"/>
    <col min="13321" max="13321" width="12.33203125" customWidth="1"/>
    <col min="13322" max="13322" width="11.44140625" customWidth="1"/>
    <col min="13326" max="13326" width="10.109375" customWidth="1"/>
    <col min="13569" max="13569" width="66" customWidth="1"/>
    <col min="13570" max="13570" width="5.33203125" customWidth="1"/>
    <col min="13571" max="13571" width="4.44140625" customWidth="1"/>
    <col min="13572" max="13572" width="11.6640625" customWidth="1"/>
    <col min="13573" max="13573" width="13.44140625" customWidth="1"/>
    <col min="13574" max="13574" width="9.88671875" customWidth="1"/>
    <col min="13575" max="13575" width="12.5546875" customWidth="1"/>
    <col min="13576" max="13576" width="11.5546875" customWidth="1"/>
    <col min="13577" max="13577" width="12.33203125" customWidth="1"/>
    <col min="13578" max="13578" width="11.44140625" customWidth="1"/>
    <col min="13582" max="13582" width="10.109375" customWidth="1"/>
    <col min="13825" max="13825" width="66" customWidth="1"/>
    <col min="13826" max="13826" width="5.33203125" customWidth="1"/>
    <col min="13827" max="13827" width="4.44140625" customWidth="1"/>
    <col min="13828" max="13828" width="11.6640625" customWidth="1"/>
    <col min="13829" max="13829" width="13.44140625" customWidth="1"/>
    <col min="13830" max="13830" width="9.88671875" customWidth="1"/>
    <col min="13831" max="13831" width="12.5546875" customWidth="1"/>
    <col min="13832" max="13832" width="11.5546875" customWidth="1"/>
    <col min="13833" max="13833" width="12.33203125" customWidth="1"/>
    <col min="13834" max="13834" width="11.44140625" customWidth="1"/>
    <col min="13838" max="13838" width="10.109375" customWidth="1"/>
    <col min="14081" max="14081" width="66" customWidth="1"/>
    <col min="14082" max="14082" width="5.33203125" customWidth="1"/>
    <col min="14083" max="14083" width="4.44140625" customWidth="1"/>
    <col min="14084" max="14084" width="11.6640625" customWidth="1"/>
    <col min="14085" max="14085" width="13.44140625" customWidth="1"/>
    <col min="14086" max="14086" width="9.88671875" customWidth="1"/>
    <col min="14087" max="14087" width="12.5546875" customWidth="1"/>
    <col min="14088" max="14088" width="11.5546875" customWidth="1"/>
    <col min="14089" max="14089" width="12.33203125" customWidth="1"/>
    <col min="14090" max="14090" width="11.44140625" customWidth="1"/>
    <col min="14094" max="14094" width="10.109375" customWidth="1"/>
    <col min="14337" max="14337" width="66" customWidth="1"/>
    <col min="14338" max="14338" width="5.33203125" customWidth="1"/>
    <col min="14339" max="14339" width="4.44140625" customWidth="1"/>
    <col min="14340" max="14340" width="11.6640625" customWidth="1"/>
    <col min="14341" max="14341" width="13.44140625" customWidth="1"/>
    <col min="14342" max="14342" width="9.88671875" customWidth="1"/>
    <col min="14343" max="14343" width="12.5546875" customWidth="1"/>
    <col min="14344" max="14344" width="11.5546875" customWidth="1"/>
    <col min="14345" max="14345" width="12.33203125" customWidth="1"/>
    <col min="14346" max="14346" width="11.44140625" customWidth="1"/>
    <col min="14350" max="14350" width="10.109375" customWidth="1"/>
    <col min="14593" max="14593" width="66" customWidth="1"/>
    <col min="14594" max="14594" width="5.33203125" customWidth="1"/>
    <col min="14595" max="14595" width="4.44140625" customWidth="1"/>
    <col min="14596" max="14596" width="11.6640625" customWidth="1"/>
    <col min="14597" max="14597" width="13.44140625" customWidth="1"/>
    <col min="14598" max="14598" width="9.88671875" customWidth="1"/>
    <col min="14599" max="14599" width="12.5546875" customWidth="1"/>
    <col min="14600" max="14600" width="11.5546875" customWidth="1"/>
    <col min="14601" max="14601" width="12.33203125" customWidth="1"/>
    <col min="14602" max="14602" width="11.44140625" customWidth="1"/>
    <col min="14606" max="14606" width="10.109375" customWidth="1"/>
    <col min="14849" max="14849" width="66" customWidth="1"/>
    <col min="14850" max="14850" width="5.33203125" customWidth="1"/>
    <col min="14851" max="14851" width="4.44140625" customWidth="1"/>
    <col min="14852" max="14852" width="11.6640625" customWidth="1"/>
    <col min="14853" max="14853" width="13.44140625" customWidth="1"/>
    <col min="14854" max="14854" width="9.88671875" customWidth="1"/>
    <col min="14855" max="14855" width="12.5546875" customWidth="1"/>
    <col min="14856" max="14856" width="11.5546875" customWidth="1"/>
    <col min="14857" max="14857" width="12.33203125" customWidth="1"/>
    <col min="14858" max="14858" width="11.44140625" customWidth="1"/>
    <col min="14862" max="14862" width="10.109375" customWidth="1"/>
    <col min="15105" max="15105" width="66" customWidth="1"/>
    <col min="15106" max="15106" width="5.33203125" customWidth="1"/>
    <col min="15107" max="15107" width="4.44140625" customWidth="1"/>
    <col min="15108" max="15108" width="11.6640625" customWidth="1"/>
    <col min="15109" max="15109" width="13.44140625" customWidth="1"/>
    <col min="15110" max="15110" width="9.88671875" customWidth="1"/>
    <col min="15111" max="15111" width="12.5546875" customWidth="1"/>
    <col min="15112" max="15112" width="11.5546875" customWidth="1"/>
    <col min="15113" max="15113" width="12.33203125" customWidth="1"/>
    <col min="15114" max="15114" width="11.44140625" customWidth="1"/>
    <col min="15118" max="15118" width="10.109375" customWidth="1"/>
    <col min="15361" max="15361" width="66" customWidth="1"/>
    <col min="15362" max="15362" width="5.33203125" customWidth="1"/>
    <col min="15363" max="15363" width="4.44140625" customWidth="1"/>
    <col min="15364" max="15364" width="11.6640625" customWidth="1"/>
    <col min="15365" max="15365" width="13.44140625" customWidth="1"/>
    <col min="15366" max="15366" width="9.88671875" customWidth="1"/>
    <col min="15367" max="15367" width="12.5546875" customWidth="1"/>
    <col min="15368" max="15368" width="11.5546875" customWidth="1"/>
    <col min="15369" max="15369" width="12.33203125" customWidth="1"/>
    <col min="15370" max="15370" width="11.44140625" customWidth="1"/>
    <col min="15374" max="15374" width="10.109375" customWidth="1"/>
    <col min="15617" max="15617" width="66" customWidth="1"/>
    <col min="15618" max="15618" width="5.33203125" customWidth="1"/>
    <col min="15619" max="15619" width="4.44140625" customWidth="1"/>
    <col min="15620" max="15620" width="11.6640625" customWidth="1"/>
    <col min="15621" max="15621" width="13.44140625" customWidth="1"/>
    <col min="15622" max="15622" width="9.88671875" customWidth="1"/>
    <col min="15623" max="15623" width="12.5546875" customWidth="1"/>
    <col min="15624" max="15624" width="11.5546875" customWidth="1"/>
    <col min="15625" max="15625" width="12.33203125" customWidth="1"/>
    <col min="15626" max="15626" width="11.44140625" customWidth="1"/>
    <col min="15630" max="15630" width="10.109375" customWidth="1"/>
    <col min="15873" max="15873" width="66" customWidth="1"/>
    <col min="15874" max="15874" width="5.33203125" customWidth="1"/>
    <col min="15875" max="15875" width="4.44140625" customWidth="1"/>
    <col min="15876" max="15876" width="11.6640625" customWidth="1"/>
    <col min="15877" max="15877" width="13.44140625" customWidth="1"/>
    <col min="15878" max="15878" width="9.88671875" customWidth="1"/>
    <col min="15879" max="15879" width="12.5546875" customWidth="1"/>
    <col min="15880" max="15880" width="11.5546875" customWidth="1"/>
    <col min="15881" max="15881" width="12.33203125" customWidth="1"/>
    <col min="15882" max="15882" width="11.44140625" customWidth="1"/>
    <col min="15886" max="15886" width="10.109375" customWidth="1"/>
    <col min="16129" max="16129" width="66" customWidth="1"/>
    <col min="16130" max="16130" width="5.33203125" customWidth="1"/>
    <col min="16131" max="16131" width="4.44140625" customWidth="1"/>
    <col min="16132" max="16132" width="11.6640625" customWidth="1"/>
    <col min="16133" max="16133" width="13.44140625" customWidth="1"/>
    <col min="16134" max="16134" width="9.88671875" customWidth="1"/>
    <col min="16135" max="16135" width="12.5546875" customWidth="1"/>
    <col min="16136" max="16136" width="11.5546875" customWidth="1"/>
    <col min="16137" max="16137" width="12.33203125" customWidth="1"/>
    <col min="16138" max="16138" width="11.44140625" customWidth="1"/>
    <col min="16142" max="16142" width="10.109375" customWidth="1"/>
  </cols>
  <sheetData>
    <row r="1" spans="1:14" s="1" customFormat="1" ht="15" customHeight="1" x14ac:dyDescent="0.25">
      <c r="H1" s="95" t="s">
        <v>491</v>
      </c>
      <c r="I1" s="95"/>
      <c r="J1" s="95"/>
      <c r="K1" s="194"/>
    </row>
    <row r="2" spans="1:14" s="1" customFormat="1" ht="24" customHeight="1" x14ac:dyDescent="0.25">
      <c r="G2" s="194"/>
      <c r="H2" s="95"/>
      <c r="I2" s="95"/>
      <c r="J2" s="95"/>
      <c r="K2" s="194"/>
    </row>
    <row r="3" spans="1:14" s="1" customFormat="1" ht="0.75" customHeight="1" x14ac:dyDescent="0.25">
      <c r="G3" s="194"/>
      <c r="H3" s="95"/>
      <c r="I3" s="95"/>
      <c r="J3" s="95"/>
      <c r="K3" s="194"/>
    </row>
    <row r="4" spans="1:14" s="1" customFormat="1" ht="13.8" x14ac:dyDescent="0.25">
      <c r="A4" s="5" t="s">
        <v>118</v>
      </c>
      <c r="B4" s="5"/>
      <c r="C4" s="5"/>
      <c r="D4" s="5"/>
      <c r="E4" s="5"/>
      <c r="F4" s="5"/>
      <c r="G4" s="5"/>
      <c r="H4" s="5"/>
      <c r="I4" s="5"/>
      <c r="J4" s="5"/>
      <c r="K4" s="99"/>
      <c r="L4" s="99"/>
      <c r="M4" s="99"/>
      <c r="N4" s="99"/>
    </row>
    <row r="5" spans="1:14" s="1" customFormat="1" ht="13.8" x14ac:dyDescent="0.25">
      <c r="A5" s="96" t="str">
        <f>IF([2]ЗАПОЛНИТЬ!$F$7=1,CONCATENATE([2]шапки!A2),CONCATENATE([2]шапки!A2,[2]шапки!C2))</f>
        <v>про надходження та використання коштів загального фонду (форма      №2д,</v>
      </c>
      <c r="B5" s="96"/>
      <c r="C5" s="96"/>
      <c r="D5" s="96"/>
      <c r="E5" s="96"/>
      <c r="F5" s="96"/>
      <c r="G5" s="97" t="str">
        <f>IF([2]ЗАПОЛНИТЬ!$F$7=1,[2]шапки!C2,[2]шапки!D2)</f>
        <v xml:space="preserve">      №2м)</v>
      </c>
      <c r="H5" s="99" t="str">
        <f>IF([2]ЗАПОЛНИТЬ!$F$7=1,[2]шапки!D2,"")</f>
        <v/>
      </c>
      <c r="I5" s="99"/>
      <c r="J5" s="99"/>
      <c r="K5" s="99"/>
      <c r="L5" s="99"/>
      <c r="M5" s="99"/>
      <c r="N5" s="99"/>
    </row>
    <row r="6" spans="1:14" s="1" customFormat="1" ht="13.8" x14ac:dyDescent="0.25">
      <c r="A6" s="5" t="str">
        <f>CONCATENATE("за ",[2]ЗАПОЛНИТЬ!$B$17," ",[2]ЗАПОЛНИТЬ!$C$17)</f>
        <v>за І квартал 2016 р.</v>
      </c>
      <c r="B6" s="5"/>
      <c r="C6" s="5"/>
      <c r="D6" s="5"/>
      <c r="E6" s="5"/>
      <c r="F6" s="5"/>
      <c r="G6" s="5"/>
      <c r="H6" s="5"/>
      <c r="I6" s="5"/>
      <c r="J6" s="5"/>
    </row>
    <row r="7" spans="1:14" s="21" customFormat="1" ht="9" customHeight="1" x14ac:dyDescent="0.2">
      <c r="J7" s="338" t="s">
        <v>2</v>
      </c>
    </row>
    <row r="8" spans="1:14" s="21" customFormat="1" ht="6.75" hidden="1" customHeight="1" x14ac:dyDescent="0.2">
      <c r="J8" s="588"/>
    </row>
    <row r="9" spans="1:14" s="21" customFormat="1" ht="12" x14ac:dyDescent="0.25">
      <c r="A9" s="196" t="s">
        <v>3</v>
      </c>
      <c r="B9" s="104" t="str">
        <f>[2]ЗАПОЛНИТЬ!B3</f>
        <v>Вдділ освіти Амур -Нижньодніпровської у м.Дніпропетровську ради</v>
      </c>
      <c r="C9" s="104"/>
      <c r="D9" s="104"/>
      <c r="E9" s="104"/>
      <c r="F9" s="104"/>
      <c r="G9" s="104"/>
      <c r="H9" s="104"/>
      <c r="I9" s="198" t="s">
        <v>4</v>
      </c>
      <c r="J9" s="339" t="str">
        <f>[2]ЗАПОЛНИТЬ!B13</f>
        <v>02142187</v>
      </c>
      <c r="K9" s="207"/>
      <c r="L9" s="199"/>
    </row>
    <row r="10" spans="1:14" s="21" customFormat="1" ht="11.25" customHeight="1" x14ac:dyDescent="0.2">
      <c r="A10" s="107" t="s">
        <v>5</v>
      </c>
      <c r="B10" s="108" t="str">
        <f>[2]ЗАПОЛНИТЬ!B5</f>
        <v>49023,м. Дніпропетровськ АНД район,пр.Мануйлівський, 31</v>
      </c>
      <c r="C10" s="108"/>
      <c r="D10" s="108"/>
      <c r="E10" s="108"/>
      <c r="F10" s="108"/>
      <c r="G10" s="108"/>
      <c r="H10" s="108"/>
      <c r="I10" s="21" t="s">
        <v>492</v>
      </c>
      <c r="J10" s="589">
        <f>[2]ЗАПОЛНИТЬ!B14</f>
        <v>12110136300</v>
      </c>
      <c r="K10" s="207"/>
      <c r="L10" s="107"/>
    </row>
    <row r="11" spans="1:14" s="21" customFormat="1" ht="11.25" customHeight="1" x14ac:dyDescent="0.25">
      <c r="A11" s="7" t="s">
        <v>6</v>
      </c>
      <c r="B11" s="358" t="str">
        <f>[2]ЗАПОЛНИТЬ!D15</f>
        <v>Орган місцевого самоврядування</v>
      </c>
      <c r="C11" s="358"/>
      <c r="D11" s="358"/>
      <c r="E11" s="358"/>
      <c r="F11" s="358"/>
      <c r="G11" s="358"/>
      <c r="H11" s="358"/>
      <c r="I11" s="21" t="s">
        <v>493</v>
      </c>
      <c r="J11" s="589">
        <f>[2]ЗАПОЛНИТЬ!B15</f>
        <v>420</v>
      </c>
      <c r="K11" s="207"/>
      <c r="L11" s="107"/>
    </row>
    <row r="12" spans="1:14" s="21" customFormat="1" ht="11.4" x14ac:dyDescent="0.2">
      <c r="A12" s="110" t="s">
        <v>119</v>
      </c>
      <c r="B12" s="110"/>
      <c r="C12" s="110"/>
      <c r="D12" s="119" t="str">
        <f>[2]ЗАПОЛНИТЬ!H9</f>
        <v>-</v>
      </c>
      <c r="E12" s="118" t="str">
        <f>IF(D12&gt;0,VLOOKUP(D12,'[2]ДовидникКВК(ГОС)'!A$1:B$65536,2,FALSE),"")</f>
        <v>-</v>
      </c>
      <c r="F12" s="118"/>
      <c r="G12" s="118"/>
      <c r="H12" s="118"/>
      <c r="K12" s="204"/>
      <c r="L12" s="199"/>
    </row>
    <row r="13" spans="1:14" s="21" customFormat="1" ht="10.199999999999999" x14ac:dyDescent="0.2">
      <c r="A13" s="110" t="s">
        <v>120</v>
      </c>
      <c r="B13" s="110"/>
      <c r="C13" s="110"/>
      <c r="D13" s="603"/>
      <c r="E13" s="622" t="str">
        <f>IF(D13&gt;0,VLOOKUP(D13,[2]ДовидникКПК!B$1:C$65536,2,FALSE),"")</f>
        <v/>
      </c>
      <c r="F13" s="622"/>
      <c r="G13" s="622"/>
      <c r="H13" s="622"/>
      <c r="I13" s="622"/>
      <c r="J13" s="622"/>
      <c r="K13" s="207"/>
      <c r="L13" s="199"/>
    </row>
    <row r="14" spans="1:14" s="21" customFormat="1" ht="10.199999999999999" x14ac:dyDescent="0.2">
      <c r="A14" s="110" t="s">
        <v>8</v>
      </c>
      <c r="B14" s="110"/>
      <c r="C14" s="110"/>
      <c r="D14" s="201" t="str">
        <f>[2]ЗАПОЛНИТЬ!H10</f>
        <v>10</v>
      </c>
      <c r="E14" s="118" t="str">
        <f>[2]ЗАПОЛНИТЬ!I10</f>
        <v>Орган з питань освіти та науки, молоді</v>
      </c>
      <c r="F14" s="118"/>
      <c r="G14" s="118"/>
      <c r="H14" s="118"/>
      <c r="I14" s="118"/>
      <c r="J14" s="118"/>
      <c r="K14" s="207"/>
      <c r="L14" s="199"/>
    </row>
    <row r="15" spans="1:14" s="21" customFormat="1" ht="33.75" customHeight="1" x14ac:dyDescent="0.2">
      <c r="A15" s="110" t="s">
        <v>121</v>
      </c>
      <c r="B15" s="110"/>
      <c r="C15" s="110"/>
      <c r="D15" s="172" t="s">
        <v>232</v>
      </c>
      <c r="E15" s="112" t="str">
        <f>IF(D15&gt;0,VLOOKUP(D15,[2]ДовидникКФК!A$1:B$65536,2,FALSE),"")</f>
        <v>Позашкільні заклади освіти, заходи із позашкільної роботи з дітьми</v>
      </c>
      <c r="F15" s="112"/>
      <c r="G15" s="112"/>
      <c r="H15" s="112"/>
      <c r="I15" s="112"/>
      <c r="J15" s="112"/>
      <c r="K15" s="207"/>
      <c r="L15" s="199"/>
    </row>
    <row r="16" spans="1:14" s="21" customFormat="1" ht="10.199999999999999" x14ac:dyDescent="0.2">
      <c r="A16" s="122" t="s">
        <v>249</v>
      </c>
    </row>
    <row r="17" spans="1:12" s="21" customFormat="1" ht="10.199999999999999" x14ac:dyDescent="0.2">
      <c r="A17" s="122" t="s">
        <v>10</v>
      </c>
    </row>
    <row r="18" spans="1:12" s="21" customFormat="1" ht="3" customHeight="1" thickBot="1" x14ac:dyDescent="0.25">
      <c r="A18" s="346"/>
      <c r="B18" s="346"/>
      <c r="C18" s="346"/>
      <c r="D18" s="346"/>
      <c r="E18" s="346"/>
      <c r="F18" s="346"/>
      <c r="G18" s="346"/>
      <c r="H18" s="346"/>
      <c r="I18" s="346"/>
      <c r="J18" s="346"/>
      <c r="K18" s="346"/>
      <c r="L18" s="346"/>
    </row>
    <row r="19" spans="1:12" s="21" customFormat="1" ht="11.25" customHeight="1" thickTop="1" thickBot="1" x14ac:dyDescent="0.25">
      <c r="A19" s="29" t="s">
        <v>124</v>
      </c>
      <c r="B19" s="75" t="s">
        <v>235</v>
      </c>
      <c r="C19" s="29" t="s">
        <v>13</v>
      </c>
      <c r="D19" s="75" t="s">
        <v>126</v>
      </c>
      <c r="E19" s="75" t="s">
        <v>251</v>
      </c>
      <c r="F19" s="76" t="s">
        <v>127</v>
      </c>
      <c r="G19" s="76" t="s">
        <v>238</v>
      </c>
      <c r="H19" s="76" t="s">
        <v>132</v>
      </c>
      <c r="I19" s="76" t="s">
        <v>133</v>
      </c>
      <c r="J19" s="75" t="s">
        <v>134</v>
      </c>
    </row>
    <row r="20" spans="1:12" s="21" customFormat="1" ht="11.4" thickTop="1" thickBot="1" x14ac:dyDescent="0.25">
      <c r="A20" s="29"/>
      <c r="B20" s="75"/>
      <c r="C20" s="29"/>
      <c r="D20" s="75"/>
      <c r="E20" s="75"/>
      <c r="F20" s="76"/>
      <c r="G20" s="76"/>
      <c r="H20" s="76"/>
      <c r="I20" s="76"/>
      <c r="J20" s="75"/>
    </row>
    <row r="21" spans="1:12" s="21" customFormat="1" ht="11.4" thickTop="1" thickBot="1" x14ac:dyDescent="0.25">
      <c r="A21" s="29"/>
      <c r="B21" s="75"/>
      <c r="C21" s="29"/>
      <c r="D21" s="75"/>
      <c r="E21" s="75"/>
      <c r="F21" s="76"/>
      <c r="G21" s="76"/>
      <c r="H21" s="76"/>
      <c r="I21" s="76"/>
      <c r="J21" s="75"/>
    </row>
    <row r="22" spans="1:12" s="21" customFormat="1" ht="11.4" thickTop="1" thickBot="1" x14ac:dyDescent="0.25">
      <c r="A22" s="78">
        <v>1</v>
      </c>
      <c r="B22" s="78">
        <v>2</v>
      </c>
      <c r="C22" s="78">
        <v>3</v>
      </c>
      <c r="D22" s="78">
        <v>4</v>
      </c>
      <c r="E22" s="78">
        <v>5</v>
      </c>
      <c r="F22" s="78">
        <v>6</v>
      </c>
      <c r="G22" s="78">
        <v>7</v>
      </c>
      <c r="H22" s="78">
        <v>8</v>
      </c>
      <c r="I22" s="78">
        <v>9</v>
      </c>
      <c r="J22" s="78">
        <v>10</v>
      </c>
    </row>
    <row r="23" spans="1:12" s="21" customFormat="1" ht="11.4" thickTop="1" thickBot="1" x14ac:dyDescent="0.25">
      <c r="A23" s="64" t="s">
        <v>253</v>
      </c>
      <c r="B23" s="64" t="s">
        <v>144</v>
      </c>
      <c r="C23" s="128" t="s">
        <v>145</v>
      </c>
      <c r="D23" s="129">
        <f>D24+D59+D79+D84+D87</f>
        <v>1941948</v>
      </c>
      <c r="E23" s="129">
        <f>E26+E29+E32+E33+E37+E45+E46+E86+E54</f>
        <v>1050351</v>
      </c>
      <c r="F23" s="129">
        <f>F24+F59+F79+F84+F87</f>
        <v>0</v>
      </c>
      <c r="G23" s="129">
        <f>G24+G59+G79+G84+G87</f>
        <v>723633.77</v>
      </c>
      <c r="H23" s="129">
        <f>H24+H59+H79+H84+H87</f>
        <v>723633.77</v>
      </c>
      <c r="I23" s="129">
        <f>I24+I59+I79+I84+I87</f>
        <v>723633.77</v>
      </c>
      <c r="J23" s="129">
        <f>F23+G23-H23</f>
        <v>0</v>
      </c>
    </row>
    <row r="24" spans="1:12" s="21" customFormat="1" ht="21.6" thickTop="1" thickBot="1" x14ac:dyDescent="0.25">
      <c r="A24" s="125" t="s">
        <v>494</v>
      </c>
      <c r="B24" s="64">
        <v>2000</v>
      </c>
      <c r="C24" s="128" t="s">
        <v>147</v>
      </c>
      <c r="D24" s="129">
        <f t="shared" ref="D24:I24" si="0">D25+D30+D47+D50+D54+D58</f>
        <v>1941948</v>
      </c>
      <c r="E24" s="129">
        <v>0</v>
      </c>
      <c r="F24" s="129">
        <f t="shared" si="0"/>
        <v>0</v>
      </c>
      <c r="G24" s="129">
        <f t="shared" si="0"/>
        <v>723633.77</v>
      </c>
      <c r="H24" s="129">
        <f t="shared" si="0"/>
        <v>723633.77</v>
      </c>
      <c r="I24" s="129">
        <f t="shared" si="0"/>
        <v>723633.77</v>
      </c>
      <c r="J24" s="129">
        <f t="shared" ref="J24:J87" si="1">F24+G24-H24</f>
        <v>0</v>
      </c>
    </row>
    <row r="25" spans="1:12" s="21" customFormat="1" ht="11.4" thickTop="1" thickBot="1" x14ac:dyDescent="0.25">
      <c r="A25" s="133" t="s">
        <v>161</v>
      </c>
      <c r="B25" s="64">
        <v>2100</v>
      </c>
      <c r="C25" s="128" t="s">
        <v>149</v>
      </c>
      <c r="D25" s="129">
        <f>D26+D29</f>
        <v>1340370</v>
      </c>
      <c r="E25" s="129">
        <v>0</v>
      </c>
      <c r="F25" s="129">
        <f>F26+F29</f>
        <v>0</v>
      </c>
      <c r="G25" s="129">
        <f>G26+G29</f>
        <v>619595.31000000006</v>
      </c>
      <c r="H25" s="129">
        <f>H26+H29</f>
        <v>619595.31000000006</v>
      </c>
      <c r="I25" s="129">
        <f>I26+I29</f>
        <v>619595.31000000006</v>
      </c>
      <c r="J25" s="129">
        <f t="shared" si="1"/>
        <v>0</v>
      </c>
    </row>
    <row r="26" spans="1:12" s="21" customFormat="1" ht="11.4" thickTop="1" thickBot="1" x14ac:dyDescent="0.25">
      <c r="A26" s="134" t="s">
        <v>163</v>
      </c>
      <c r="B26" s="135">
        <v>2110</v>
      </c>
      <c r="C26" s="216" t="s">
        <v>151</v>
      </c>
      <c r="D26" s="267">
        <f t="shared" ref="D26:I26" si="2">SUM(D27:D28)</f>
        <v>1098666</v>
      </c>
      <c r="E26" s="268">
        <v>549333</v>
      </c>
      <c r="F26" s="267">
        <f t="shared" si="2"/>
        <v>0</v>
      </c>
      <c r="G26" s="267">
        <f t="shared" si="2"/>
        <v>506583.89</v>
      </c>
      <c r="H26" s="267">
        <f t="shared" si="2"/>
        <v>506583.89</v>
      </c>
      <c r="I26" s="267">
        <f t="shared" si="2"/>
        <v>506583.89</v>
      </c>
      <c r="J26" s="174">
        <f t="shared" si="1"/>
        <v>0</v>
      </c>
    </row>
    <row r="27" spans="1:12" s="21" customFormat="1" ht="11.4" thickTop="1" thickBot="1" x14ac:dyDescent="0.25">
      <c r="A27" s="136" t="s">
        <v>164</v>
      </c>
      <c r="B27" s="125">
        <v>2111</v>
      </c>
      <c r="C27" s="248" t="s">
        <v>153</v>
      </c>
      <c r="D27" s="269">
        <v>1098666</v>
      </c>
      <c r="E27" s="270">
        <v>0</v>
      </c>
      <c r="F27" s="269">
        <v>0</v>
      </c>
      <c r="G27" s="269">
        <v>506583.89</v>
      </c>
      <c r="H27" s="269">
        <v>506583.89</v>
      </c>
      <c r="I27" s="269">
        <v>506583.89</v>
      </c>
      <c r="J27" s="211">
        <f t="shared" si="1"/>
        <v>0</v>
      </c>
    </row>
    <row r="28" spans="1:12" s="21" customFormat="1" ht="11.4" thickTop="1" thickBot="1" x14ac:dyDescent="0.25">
      <c r="A28" s="136" t="s">
        <v>165</v>
      </c>
      <c r="B28" s="125">
        <v>2112</v>
      </c>
      <c r="C28" s="248" t="s">
        <v>155</v>
      </c>
      <c r="D28" s="269">
        <v>0</v>
      </c>
      <c r="E28" s="270">
        <v>0</v>
      </c>
      <c r="F28" s="269">
        <v>0</v>
      </c>
      <c r="G28" s="269">
        <v>0</v>
      </c>
      <c r="H28" s="269">
        <v>0</v>
      </c>
      <c r="I28" s="269">
        <v>0</v>
      </c>
      <c r="J28" s="211">
        <f t="shared" si="1"/>
        <v>0</v>
      </c>
    </row>
    <row r="29" spans="1:12" s="21" customFormat="1" ht="11.4" thickTop="1" thickBot="1" x14ac:dyDescent="0.25">
      <c r="A29" s="137" t="s">
        <v>166</v>
      </c>
      <c r="B29" s="135">
        <v>2120</v>
      </c>
      <c r="C29" s="216" t="s">
        <v>157</v>
      </c>
      <c r="D29" s="268">
        <v>241704</v>
      </c>
      <c r="E29" s="268">
        <v>120852</v>
      </c>
      <c r="F29" s="268">
        <v>0</v>
      </c>
      <c r="G29" s="268">
        <v>113011.42</v>
      </c>
      <c r="H29" s="268">
        <v>113011.42</v>
      </c>
      <c r="I29" s="268">
        <v>113011.42</v>
      </c>
      <c r="J29" s="174">
        <f t="shared" si="1"/>
        <v>0</v>
      </c>
    </row>
    <row r="30" spans="1:12" s="21" customFormat="1" ht="11.25" customHeight="1" thickTop="1" thickBot="1" x14ac:dyDescent="0.25">
      <c r="A30" s="138" t="s">
        <v>167</v>
      </c>
      <c r="B30" s="64">
        <v>2200</v>
      </c>
      <c r="C30" s="128" t="s">
        <v>160</v>
      </c>
      <c r="D30" s="271">
        <f>SUM(D31:D37)+D44</f>
        <v>599682</v>
      </c>
      <c r="E30" s="271">
        <v>0</v>
      </c>
      <c r="F30" s="271">
        <f>SUM(F31:F37)+F44</f>
        <v>0</v>
      </c>
      <c r="G30" s="271">
        <f>SUM(G31:G37)+G44</f>
        <v>104005.98999999999</v>
      </c>
      <c r="H30" s="271">
        <f>SUM(H31:H37)+H44</f>
        <v>104005.98999999999</v>
      </c>
      <c r="I30" s="271">
        <f>SUM(I31:I37)+I44</f>
        <v>104005.98999999999</v>
      </c>
      <c r="J30" s="129">
        <f t="shared" si="1"/>
        <v>0</v>
      </c>
    </row>
    <row r="31" spans="1:12" s="21" customFormat="1" ht="12" customHeight="1" thickTop="1" thickBot="1" x14ac:dyDescent="0.25">
      <c r="A31" s="134" t="s">
        <v>168</v>
      </c>
      <c r="B31" s="135">
        <v>2210</v>
      </c>
      <c r="C31" s="216" t="s">
        <v>162</v>
      </c>
      <c r="D31" s="268">
        <v>0</v>
      </c>
      <c r="E31" s="267">
        <v>0</v>
      </c>
      <c r="F31" s="268">
        <v>0</v>
      </c>
      <c r="G31" s="268">
        <v>0</v>
      </c>
      <c r="H31" s="268">
        <v>0</v>
      </c>
      <c r="I31" s="268">
        <v>0</v>
      </c>
      <c r="J31" s="174">
        <f t="shared" si="1"/>
        <v>0</v>
      </c>
    </row>
    <row r="32" spans="1:12" s="21" customFormat="1" ht="11.4" thickTop="1" thickBot="1" x14ac:dyDescent="0.25">
      <c r="A32" s="134" t="s">
        <v>169</v>
      </c>
      <c r="B32" s="135">
        <v>2220</v>
      </c>
      <c r="C32" s="135">
        <v>100</v>
      </c>
      <c r="D32" s="268">
        <v>0</v>
      </c>
      <c r="E32" s="268">
        <v>0</v>
      </c>
      <c r="F32" s="268">
        <v>0</v>
      </c>
      <c r="G32" s="268">
        <v>0</v>
      </c>
      <c r="H32" s="268">
        <v>0</v>
      </c>
      <c r="I32" s="268">
        <v>0</v>
      </c>
      <c r="J32" s="174">
        <f t="shared" si="1"/>
        <v>0</v>
      </c>
    </row>
    <row r="33" spans="1:10" s="21" customFormat="1" ht="11.4" thickTop="1" thickBot="1" x14ac:dyDescent="0.25">
      <c r="A33" s="134" t="s">
        <v>170</v>
      </c>
      <c r="B33" s="135">
        <v>2230</v>
      </c>
      <c r="C33" s="135">
        <v>110</v>
      </c>
      <c r="D33" s="268">
        <v>0</v>
      </c>
      <c r="E33" s="268">
        <v>0</v>
      </c>
      <c r="F33" s="268">
        <v>0</v>
      </c>
      <c r="G33" s="268">
        <v>0</v>
      </c>
      <c r="H33" s="268">
        <v>0</v>
      </c>
      <c r="I33" s="268">
        <v>0</v>
      </c>
      <c r="J33" s="174">
        <f t="shared" si="1"/>
        <v>0</v>
      </c>
    </row>
    <row r="34" spans="1:10" s="21" customFormat="1" ht="11.4" thickTop="1" thickBot="1" x14ac:dyDescent="0.25">
      <c r="A34" s="134" t="s">
        <v>171</v>
      </c>
      <c r="B34" s="135">
        <v>2240</v>
      </c>
      <c r="C34" s="135">
        <v>120</v>
      </c>
      <c r="D34" s="268">
        <v>15054</v>
      </c>
      <c r="E34" s="267">
        <v>0</v>
      </c>
      <c r="F34" s="268">
        <v>0</v>
      </c>
      <c r="G34" s="268">
        <v>7151.39</v>
      </c>
      <c r="H34" s="268">
        <v>7151.39</v>
      </c>
      <c r="I34" s="268">
        <v>7151.39</v>
      </c>
      <c r="J34" s="174">
        <f t="shared" si="1"/>
        <v>0</v>
      </c>
    </row>
    <row r="35" spans="1:10" s="21" customFormat="1" ht="11.4" thickTop="1" thickBot="1" x14ac:dyDescent="0.25">
      <c r="A35" s="134" t="s">
        <v>172</v>
      </c>
      <c r="B35" s="135">
        <v>2250</v>
      </c>
      <c r="C35" s="135">
        <v>130</v>
      </c>
      <c r="D35" s="268">
        <v>0</v>
      </c>
      <c r="E35" s="267">
        <v>0</v>
      </c>
      <c r="F35" s="268">
        <v>0</v>
      </c>
      <c r="G35" s="268">
        <v>0</v>
      </c>
      <c r="H35" s="268">
        <v>0</v>
      </c>
      <c r="I35" s="268">
        <v>0</v>
      </c>
      <c r="J35" s="174">
        <f t="shared" si="1"/>
        <v>0</v>
      </c>
    </row>
    <row r="36" spans="1:10" s="21" customFormat="1" ht="11.4" thickTop="1" thickBot="1" x14ac:dyDescent="0.25">
      <c r="A36" s="137" t="s">
        <v>173</v>
      </c>
      <c r="B36" s="135">
        <v>2260</v>
      </c>
      <c r="C36" s="135">
        <v>140</v>
      </c>
      <c r="D36" s="268">
        <v>0</v>
      </c>
      <c r="E36" s="267">
        <v>0</v>
      </c>
      <c r="F36" s="268">
        <v>0</v>
      </c>
      <c r="G36" s="268">
        <v>0</v>
      </c>
      <c r="H36" s="268">
        <v>0</v>
      </c>
      <c r="I36" s="268">
        <v>0</v>
      </c>
      <c r="J36" s="174">
        <f t="shared" si="1"/>
        <v>0</v>
      </c>
    </row>
    <row r="37" spans="1:10" s="21" customFormat="1" ht="11.4" thickTop="1" thickBot="1" x14ac:dyDescent="0.25">
      <c r="A37" s="137" t="s">
        <v>174</v>
      </c>
      <c r="B37" s="135">
        <v>2270</v>
      </c>
      <c r="C37" s="135">
        <v>150</v>
      </c>
      <c r="D37" s="267">
        <f>SUM(D38:D43)</f>
        <v>584628</v>
      </c>
      <c r="E37" s="268">
        <v>371835</v>
      </c>
      <c r="F37" s="267">
        <f>SUM(F38:F43)</f>
        <v>0</v>
      </c>
      <c r="G37" s="267">
        <f>SUM(G38:G43)</f>
        <v>96854.599999999991</v>
      </c>
      <c r="H37" s="267">
        <f>SUM(H38:H43)</f>
        <v>96854.599999999991</v>
      </c>
      <c r="I37" s="267">
        <f>SUM(I38:I43)</f>
        <v>96854.599999999991</v>
      </c>
      <c r="J37" s="174">
        <f>F37+G37-H37</f>
        <v>0</v>
      </c>
    </row>
    <row r="38" spans="1:10" s="21" customFormat="1" ht="11.4" thickTop="1" thickBot="1" x14ac:dyDescent="0.25">
      <c r="A38" s="136" t="s">
        <v>175</v>
      </c>
      <c r="B38" s="125">
        <v>2271</v>
      </c>
      <c r="C38" s="125">
        <v>160</v>
      </c>
      <c r="D38" s="269">
        <v>354635</v>
      </c>
      <c r="E38" s="270">
        <v>0</v>
      </c>
      <c r="F38" s="269">
        <v>0</v>
      </c>
      <c r="G38" s="269">
        <v>52746.77</v>
      </c>
      <c r="H38" s="269">
        <v>52746.77</v>
      </c>
      <c r="I38" s="269">
        <v>52746.77</v>
      </c>
      <c r="J38" s="211">
        <f t="shared" si="1"/>
        <v>0</v>
      </c>
    </row>
    <row r="39" spans="1:10" s="21" customFormat="1" ht="11.4" thickTop="1" thickBot="1" x14ac:dyDescent="0.25">
      <c r="A39" s="136" t="s">
        <v>176</v>
      </c>
      <c r="B39" s="125">
        <v>2272</v>
      </c>
      <c r="C39" s="125">
        <v>170</v>
      </c>
      <c r="D39" s="269">
        <v>1963</v>
      </c>
      <c r="E39" s="270">
        <v>0</v>
      </c>
      <c r="F39" s="269">
        <v>0</v>
      </c>
      <c r="G39" s="269">
        <v>568.88</v>
      </c>
      <c r="H39" s="269">
        <v>568.88</v>
      </c>
      <c r="I39" s="269">
        <v>568.88</v>
      </c>
      <c r="J39" s="211">
        <f t="shared" si="1"/>
        <v>0</v>
      </c>
    </row>
    <row r="40" spans="1:10" s="21" customFormat="1" ht="11.4" thickTop="1" thickBot="1" x14ac:dyDescent="0.25">
      <c r="A40" s="136" t="s">
        <v>177</v>
      </c>
      <c r="B40" s="125">
        <v>2273</v>
      </c>
      <c r="C40" s="125">
        <v>180</v>
      </c>
      <c r="D40" s="269">
        <v>28158</v>
      </c>
      <c r="E40" s="270">
        <v>0</v>
      </c>
      <c r="F40" s="269">
        <v>0</v>
      </c>
      <c r="G40" s="269">
        <v>3645.31</v>
      </c>
      <c r="H40" s="269">
        <v>3645.31</v>
      </c>
      <c r="I40" s="269">
        <v>3645.31</v>
      </c>
      <c r="J40" s="211">
        <f t="shared" si="1"/>
        <v>0</v>
      </c>
    </row>
    <row r="41" spans="1:10" s="21" customFormat="1" ht="11.4" thickTop="1" thickBot="1" x14ac:dyDescent="0.25">
      <c r="A41" s="136" t="s">
        <v>178</v>
      </c>
      <c r="B41" s="125">
        <v>2274</v>
      </c>
      <c r="C41" s="125">
        <v>190</v>
      </c>
      <c r="D41" s="269">
        <v>199872</v>
      </c>
      <c r="E41" s="270">
        <v>0</v>
      </c>
      <c r="F41" s="269">
        <v>0</v>
      </c>
      <c r="G41" s="269">
        <v>39893.64</v>
      </c>
      <c r="H41" s="269">
        <v>39893.64</v>
      </c>
      <c r="I41" s="269">
        <v>39893.64</v>
      </c>
      <c r="J41" s="211">
        <f t="shared" si="1"/>
        <v>0</v>
      </c>
    </row>
    <row r="42" spans="1:10" s="21" customFormat="1" ht="11.4" thickTop="1" thickBot="1" x14ac:dyDescent="0.25">
      <c r="A42" s="136" t="s">
        <v>179</v>
      </c>
      <c r="B42" s="125">
        <v>2275</v>
      </c>
      <c r="C42" s="125">
        <v>200</v>
      </c>
      <c r="D42" s="269">
        <v>0</v>
      </c>
      <c r="E42" s="270">
        <v>0</v>
      </c>
      <c r="F42" s="269">
        <v>0</v>
      </c>
      <c r="G42" s="269">
        <v>0</v>
      </c>
      <c r="H42" s="269">
        <v>0</v>
      </c>
      <c r="I42" s="269">
        <v>0</v>
      </c>
      <c r="J42" s="211">
        <f t="shared" si="1"/>
        <v>0</v>
      </c>
    </row>
    <row r="43" spans="1:10" s="21" customFormat="1" ht="11.4" thickTop="1" thickBot="1" x14ac:dyDescent="0.25">
      <c r="A43" s="136" t="s">
        <v>180</v>
      </c>
      <c r="B43" s="125">
        <v>2276</v>
      </c>
      <c r="C43" s="125">
        <v>210</v>
      </c>
      <c r="D43" s="269">
        <v>0</v>
      </c>
      <c r="E43" s="270">
        <v>0</v>
      </c>
      <c r="F43" s="269">
        <v>0</v>
      </c>
      <c r="G43" s="269">
        <v>0</v>
      </c>
      <c r="H43" s="269">
        <v>0</v>
      </c>
      <c r="I43" s="269">
        <v>0</v>
      </c>
      <c r="J43" s="211">
        <f>F43+G43-H43</f>
        <v>0</v>
      </c>
    </row>
    <row r="44" spans="1:10" s="21" customFormat="1" ht="13.5" customHeight="1" thickTop="1" thickBot="1" x14ac:dyDescent="0.25">
      <c r="A44" s="137" t="s">
        <v>181</v>
      </c>
      <c r="B44" s="135">
        <v>2280</v>
      </c>
      <c r="C44" s="135">
        <v>220</v>
      </c>
      <c r="D44" s="267">
        <f>SUM(D45:D46)</f>
        <v>0</v>
      </c>
      <c r="E44" s="267">
        <v>0</v>
      </c>
      <c r="F44" s="267">
        <f>SUM(F45:F46)</f>
        <v>0</v>
      </c>
      <c r="G44" s="267">
        <f>SUM(G45:G46)</f>
        <v>0</v>
      </c>
      <c r="H44" s="267">
        <f>SUM(H45:H46)</f>
        <v>0</v>
      </c>
      <c r="I44" s="267">
        <f>SUM(I45:I46)</f>
        <v>0</v>
      </c>
      <c r="J44" s="174">
        <f t="shared" si="1"/>
        <v>0</v>
      </c>
    </row>
    <row r="45" spans="1:10" s="21" customFormat="1" ht="12.75" customHeight="1" thickTop="1" thickBot="1" x14ac:dyDescent="0.25">
      <c r="A45" s="217" t="s">
        <v>182</v>
      </c>
      <c r="B45" s="125">
        <v>2281</v>
      </c>
      <c r="C45" s="125">
        <v>230</v>
      </c>
      <c r="D45" s="269">
        <v>0</v>
      </c>
      <c r="E45" s="269">
        <v>0</v>
      </c>
      <c r="F45" s="269">
        <v>0</v>
      </c>
      <c r="G45" s="269">
        <v>0</v>
      </c>
      <c r="H45" s="269">
        <v>0</v>
      </c>
      <c r="I45" s="269">
        <v>0</v>
      </c>
      <c r="J45" s="211">
        <f t="shared" si="1"/>
        <v>0</v>
      </c>
    </row>
    <row r="46" spans="1:10" s="21" customFormat="1" ht="12.75" customHeight="1" thickTop="1" thickBot="1" x14ac:dyDescent="0.25">
      <c r="A46" s="218" t="s">
        <v>183</v>
      </c>
      <c r="B46" s="125">
        <v>2282</v>
      </c>
      <c r="C46" s="125">
        <v>240</v>
      </c>
      <c r="D46" s="269">
        <v>0</v>
      </c>
      <c r="E46" s="269">
        <v>0</v>
      </c>
      <c r="F46" s="269">
        <v>0</v>
      </c>
      <c r="G46" s="269">
        <v>0</v>
      </c>
      <c r="H46" s="269">
        <v>0</v>
      </c>
      <c r="I46" s="269">
        <v>0</v>
      </c>
      <c r="J46" s="211">
        <f t="shared" si="1"/>
        <v>0</v>
      </c>
    </row>
    <row r="47" spans="1:10" s="21" customFormat="1" ht="11.4" thickTop="1" thickBot="1" x14ac:dyDescent="0.25">
      <c r="A47" s="133" t="s">
        <v>184</v>
      </c>
      <c r="B47" s="64">
        <v>2400</v>
      </c>
      <c r="C47" s="64">
        <v>250</v>
      </c>
      <c r="D47" s="271">
        <f t="shared" ref="D47:I47" si="3">SUM(D48:D49)</f>
        <v>0</v>
      </c>
      <c r="E47" s="271">
        <f t="shared" si="3"/>
        <v>0</v>
      </c>
      <c r="F47" s="271">
        <f t="shared" si="3"/>
        <v>0</v>
      </c>
      <c r="G47" s="271">
        <f t="shared" si="3"/>
        <v>0</v>
      </c>
      <c r="H47" s="271">
        <f t="shared" si="3"/>
        <v>0</v>
      </c>
      <c r="I47" s="271">
        <f t="shared" si="3"/>
        <v>0</v>
      </c>
      <c r="J47" s="129">
        <f t="shared" si="1"/>
        <v>0</v>
      </c>
    </row>
    <row r="48" spans="1:10" s="21" customFormat="1" ht="11.4" thickTop="1" thickBot="1" x14ac:dyDescent="0.25">
      <c r="A48" s="140" t="s">
        <v>185</v>
      </c>
      <c r="B48" s="135">
        <v>2410</v>
      </c>
      <c r="C48" s="135">
        <v>260</v>
      </c>
      <c r="D48" s="268">
        <v>0</v>
      </c>
      <c r="E48" s="267">
        <v>0</v>
      </c>
      <c r="F48" s="268">
        <v>0</v>
      </c>
      <c r="G48" s="268">
        <v>0</v>
      </c>
      <c r="H48" s="268">
        <v>0</v>
      </c>
      <c r="I48" s="268">
        <v>0</v>
      </c>
      <c r="J48" s="174">
        <f t="shared" si="1"/>
        <v>0</v>
      </c>
    </row>
    <row r="49" spans="1:10" s="21" customFormat="1" ht="11.4" thickTop="1" thickBot="1" x14ac:dyDescent="0.25">
      <c r="A49" s="140" t="s">
        <v>186</v>
      </c>
      <c r="B49" s="135">
        <v>2420</v>
      </c>
      <c r="C49" s="135">
        <v>270</v>
      </c>
      <c r="D49" s="268">
        <v>0</v>
      </c>
      <c r="E49" s="267">
        <v>0</v>
      </c>
      <c r="F49" s="268">
        <v>0</v>
      </c>
      <c r="G49" s="268">
        <v>0</v>
      </c>
      <c r="H49" s="268">
        <v>0</v>
      </c>
      <c r="I49" s="268">
        <v>0</v>
      </c>
      <c r="J49" s="174">
        <f t="shared" si="1"/>
        <v>0</v>
      </c>
    </row>
    <row r="50" spans="1:10" s="21" customFormat="1" ht="12" customHeight="1" thickTop="1" thickBot="1" x14ac:dyDescent="0.25">
      <c r="A50" s="141" t="s">
        <v>187</v>
      </c>
      <c r="B50" s="64">
        <v>2600</v>
      </c>
      <c r="C50" s="64">
        <v>280</v>
      </c>
      <c r="D50" s="271">
        <f t="shared" ref="D50:I50" si="4">SUM(D51:D53)</f>
        <v>0</v>
      </c>
      <c r="E50" s="271">
        <f t="shared" si="4"/>
        <v>0</v>
      </c>
      <c r="F50" s="271">
        <f t="shared" si="4"/>
        <v>0</v>
      </c>
      <c r="G50" s="271">
        <f t="shared" si="4"/>
        <v>0</v>
      </c>
      <c r="H50" s="271">
        <f t="shared" si="4"/>
        <v>0</v>
      </c>
      <c r="I50" s="271">
        <f t="shared" si="4"/>
        <v>0</v>
      </c>
      <c r="J50" s="129">
        <f t="shared" si="1"/>
        <v>0</v>
      </c>
    </row>
    <row r="51" spans="1:10" s="21" customFormat="1" ht="11.4" thickTop="1" thickBot="1" x14ac:dyDescent="0.25">
      <c r="A51" s="137" t="s">
        <v>188</v>
      </c>
      <c r="B51" s="135">
        <v>2610</v>
      </c>
      <c r="C51" s="135">
        <v>290</v>
      </c>
      <c r="D51" s="272">
        <v>0</v>
      </c>
      <c r="E51" s="273">
        <v>0</v>
      </c>
      <c r="F51" s="272">
        <v>0</v>
      </c>
      <c r="G51" s="272">
        <v>0</v>
      </c>
      <c r="H51" s="272">
        <v>0</v>
      </c>
      <c r="I51" s="272">
        <v>0</v>
      </c>
      <c r="J51" s="174">
        <f t="shared" si="1"/>
        <v>0</v>
      </c>
    </row>
    <row r="52" spans="1:10" s="21" customFormat="1" ht="11.4" thickTop="1" thickBot="1" x14ac:dyDescent="0.25">
      <c r="A52" s="137" t="s">
        <v>189</v>
      </c>
      <c r="B52" s="135">
        <v>2620</v>
      </c>
      <c r="C52" s="135">
        <v>300</v>
      </c>
      <c r="D52" s="272">
        <v>0</v>
      </c>
      <c r="E52" s="273">
        <v>0</v>
      </c>
      <c r="F52" s="272">
        <v>0</v>
      </c>
      <c r="G52" s="272">
        <v>0</v>
      </c>
      <c r="H52" s="272">
        <v>0</v>
      </c>
      <c r="I52" s="272">
        <v>0</v>
      </c>
      <c r="J52" s="174">
        <f t="shared" si="1"/>
        <v>0</v>
      </c>
    </row>
    <row r="53" spans="1:10" s="21" customFormat="1" ht="11.4" thickTop="1" thickBot="1" x14ac:dyDescent="0.25">
      <c r="A53" s="140" t="s">
        <v>190</v>
      </c>
      <c r="B53" s="135">
        <v>2630</v>
      </c>
      <c r="C53" s="135">
        <v>310</v>
      </c>
      <c r="D53" s="272">
        <v>0</v>
      </c>
      <c r="E53" s="273">
        <v>0</v>
      </c>
      <c r="F53" s="272">
        <v>0</v>
      </c>
      <c r="G53" s="272">
        <v>0</v>
      </c>
      <c r="H53" s="272">
        <v>0</v>
      </c>
      <c r="I53" s="272">
        <v>0</v>
      </c>
      <c r="J53" s="174">
        <f t="shared" si="1"/>
        <v>0</v>
      </c>
    </row>
    <row r="54" spans="1:10" s="21" customFormat="1" ht="11.4" thickTop="1" thickBot="1" x14ac:dyDescent="0.25">
      <c r="A54" s="138" t="s">
        <v>191</v>
      </c>
      <c r="B54" s="64">
        <v>2700</v>
      </c>
      <c r="C54" s="64">
        <v>320</v>
      </c>
      <c r="D54" s="274">
        <f t="shared" ref="D54:I54" si="5">SUM(D55:D57)</f>
        <v>1788</v>
      </c>
      <c r="E54" s="275">
        <v>0</v>
      </c>
      <c r="F54" s="274">
        <f t="shared" si="5"/>
        <v>0</v>
      </c>
      <c r="G54" s="274">
        <f t="shared" si="5"/>
        <v>0</v>
      </c>
      <c r="H54" s="274">
        <f t="shared" si="5"/>
        <v>0</v>
      </c>
      <c r="I54" s="274">
        <f t="shared" si="5"/>
        <v>0</v>
      </c>
      <c r="J54" s="129">
        <f t="shared" si="1"/>
        <v>0</v>
      </c>
    </row>
    <row r="55" spans="1:10" s="21" customFormat="1" ht="12.75" customHeight="1" thickTop="1" thickBot="1" x14ac:dyDescent="0.25">
      <c r="A55" s="137" t="s">
        <v>192</v>
      </c>
      <c r="B55" s="135">
        <v>2710</v>
      </c>
      <c r="C55" s="135">
        <v>330</v>
      </c>
      <c r="D55" s="272">
        <v>0</v>
      </c>
      <c r="E55" s="273">
        <v>0</v>
      </c>
      <c r="F55" s="272">
        <v>0</v>
      </c>
      <c r="G55" s="272">
        <v>0</v>
      </c>
      <c r="H55" s="272">
        <v>0</v>
      </c>
      <c r="I55" s="272">
        <v>0</v>
      </c>
      <c r="J55" s="174">
        <f t="shared" si="1"/>
        <v>0</v>
      </c>
    </row>
    <row r="56" spans="1:10" s="21" customFormat="1" ht="11.4" thickTop="1" thickBot="1" x14ac:dyDescent="0.25">
      <c r="A56" s="137" t="s">
        <v>193</v>
      </c>
      <c r="B56" s="135">
        <v>2720</v>
      </c>
      <c r="C56" s="135">
        <v>340</v>
      </c>
      <c r="D56" s="272">
        <v>1788</v>
      </c>
      <c r="E56" s="273">
        <v>0</v>
      </c>
      <c r="F56" s="272">
        <v>0</v>
      </c>
      <c r="G56" s="272">
        <v>0</v>
      </c>
      <c r="H56" s="272">
        <v>0</v>
      </c>
      <c r="I56" s="272">
        <v>0</v>
      </c>
      <c r="J56" s="174">
        <f t="shared" si="1"/>
        <v>0</v>
      </c>
    </row>
    <row r="57" spans="1:10" s="21" customFormat="1" ht="11.4" thickTop="1" thickBot="1" x14ac:dyDescent="0.25">
      <c r="A57" s="137" t="s">
        <v>194</v>
      </c>
      <c r="B57" s="135">
        <v>2730</v>
      </c>
      <c r="C57" s="135">
        <v>350</v>
      </c>
      <c r="D57" s="272">
        <v>0</v>
      </c>
      <c r="E57" s="273">
        <v>0</v>
      </c>
      <c r="F57" s="272">
        <v>0</v>
      </c>
      <c r="G57" s="272">
        <v>0</v>
      </c>
      <c r="H57" s="272">
        <v>0</v>
      </c>
      <c r="I57" s="272">
        <v>0</v>
      </c>
      <c r="J57" s="174">
        <f t="shared" si="1"/>
        <v>0</v>
      </c>
    </row>
    <row r="58" spans="1:10" s="21" customFormat="1" ht="11.4" thickTop="1" thickBot="1" x14ac:dyDescent="0.25">
      <c r="A58" s="138" t="s">
        <v>195</v>
      </c>
      <c r="B58" s="64">
        <v>2800</v>
      </c>
      <c r="C58" s="64">
        <v>360</v>
      </c>
      <c r="D58" s="275">
        <v>108</v>
      </c>
      <c r="E58" s="274">
        <v>0</v>
      </c>
      <c r="F58" s="275">
        <v>0</v>
      </c>
      <c r="G58" s="275">
        <v>32.47</v>
      </c>
      <c r="H58" s="275">
        <v>32.47</v>
      </c>
      <c r="I58" s="275">
        <v>32.47</v>
      </c>
      <c r="J58" s="129">
        <f t="shared" si="1"/>
        <v>0</v>
      </c>
    </row>
    <row r="59" spans="1:10" s="21" customFormat="1" ht="11.4" thickTop="1" thickBot="1" x14ac:dyDescent="0.25">
      <c r="A59" s="64" t="s">
        <v>196</v>
      </c>
      <c r="B59" s="64">
        <v>3000</v>
      </c>
      <c r="C59" s="64">
        <v>370</v>
      </c>
      <c r="D59" s="274">
        <f t="shared" ref="D59:I59" si="6">D60+D74</f>
        <v>0</v>
      </c>
      <c r="E59" s="274">
        <f t="shared" si="6"/>
        <v>0</v>
      </c>
      <c r="F59" s="274">
        <f t="shared" si="6"/>
        <v>0</v>
      </c>
      <c r="G59" s="274">
        <f t="shared" si="6"/>
        <v>0</v>
      </c>
      <c r="H59" s="274">
        <f t="shared" si="6"/>
        <v>0</v>
      </c>
      <c r="I59" s="274">
        <f t="shared" si="6"/>
        <v>0</v>
      </c>
      <c r="J59" s="129">
        <f t="shared" si="1"/>
        <v>0</v>
      </c>
    </row>
    <row r="60" spans="1:10" s="21" customFormat="1" ht="11.4" thickTop="1" thickBot="1" x14ac:dyDescent="0.25">
      <c r="A60" s="133" t="s">
        <v>197</v>
      </c>
      <c r="B60" s="64">
        <v>3100</v>
      </c>
      <c r="C60" s="64">
        <v>380</v>
      </c>
      <c r="D60" s="274">
        <f t="shared" ref="D60:I60" si="7">D61+D62+D65+D68+D72+D73</f>
        <v>0</v>
      </c>
      <c r="E60" s="274">
        <f t="shared" si="7"/>
        <v>0</v>
      </c>
      <c r="F60" s="274">
        <f t="shared" si="7"/>
        <v>0</v>
      </c>
      <c r="G60" s="274">
        <f t="shared" si="7"/>
        <v>0</v>
      </c>
      <c r="H60" s="274">
        <f t="shared" si="7"/>
        <v>0</v>
      </c>
      <c r="I60" s="274">
        <f t="shared" si="7"/>
        <v>0</v>
      </c>
      <c r="J60" s="129">
        <f t="shared" si="1"/>
        <v>0</v>
      </c>
    </row>
    <row r="61" spans="1:10" s="21" customFormat="1" ht="11.4" thickTop="1" thickBot="1" x14ac:dyDescent="0.25">
      <c r="A61" s="137" t="s">
        <v>198</v>
      </c>
      <c r="B61" s="135">
        <v>3110</v>
      </c>
      <c r="C61" s="135">
        <v>390</v>
      </c>
      <c r="D61" s="272">
        <v>0</v>
      </c>
      <c r="E61" s="273">
        <v>0</v>
      </c>
      <c r="F61" s="272">
        <v>0</v>
      </c>
      <c r="G61" s="272">
        <v>0</v>
      </c>
      <c r="H61" s="272">
        <v>0</v>
      </c>
      <c r="I61" s="272">
        <v>0</v>
      </c>
      <c r="J61" s="174">
        <f t="shared" si="1"/>
        <v>0</v>
      </c>
    </row>
    <row r="62" spans="1:10" s="21" customFormat="1" ht="11.4" thickTop="1" thickBot="1" x14ac:dyDescent="0.25">
      <c r="A62" s="140" t="s">
        <v>199</v>
      </c>
      <c r="B62" s="135">
        <v>3120</v>
      </c>
      <c r="C62" s="135">
        <v>400</v>
      </c>
      <c r="D62" s="276">
        <f t="shared" ref="D62:I62" si="8">SUM(D63:D64)</f>
        <v>0</v>
      </c>
      <c r="E62" s="276">
        <f t="shared" si="8"/>
        <v>0</v>
      </c>
      <c r="F62" s="276">
        <f t="shared" si="8"/>
        <v>0</v>
      </c>
      <c r="G62" s="276">
        <f t="shared" si="8"/>
        <v>0</v>
      </c>
      <c r="H62" s="276">
        <f t="shared" si="8"/>
        <v>0</v>
      </c>
      <c r="I62" s="276">
        <f t="shared" si="8"/>
        <v>0</v>
      </c>
      <c r="J62" s="174">
        <f t="shared" si="1"/>
        <v>0</v>
      </c>
    </row>
    <row r="63" spans="1:10" s="21" customFormat="1" ht="11.4" thickTop="1" thickBot="1" x14ac:dyDescent="0.25">
      <c r="A63" s="136" t="s">
        <v>200</v>
      </c>
      <c r="B63" s="125">
        <v>3121</v>
      </c>
      <c r="C63" s="125">
        <v>410</v>
      </c>
      <c r="D63" s="250">
        <v>0</v>
      </c>
      <c r="E63" s="277">
        <v>0</v>
      </c>
      <c r="F63" s="250">
        <v>0</v>
      </c>
      <c r="G63" s="250">
        <v>0</v>
      </c>
      <c r="H63" s="250">
        <v>0</v>
      </c>
      <c r="I63" s="250">
        <v>0</v>
      </c>
      <c r="J63" s="211">
        <f t="shared" si="1"/>
        <v>0</v>
      </c>
    </row>
    <row r="64" spans="1:10" s="21" customFormat="1" ht="11.4" thickTop="1" thickBot="1" x14ac:dyDescent="0.25">
      <c r="A64" s="136" t="s">
        <v>201</v>
      </c>
      <c r="B64" s="125">
        <v>3122</v>
      </c>
      <c r="C64" s="125">
        <v>420</v>
      </c>
      <c r="D64" s="250">
        <v>0</v>
      </c>
      <c r="E64" s="277">
        <v>0</v>
      </c>
      <c r="F64" s="250">
        <v>0</v>
      </c>
      <c r="G64" s="250">
        <v>0</v>
      </c>
      <c r="H64" s="250">
        <v>0</v>
      </c>
      <c r="I64" s="250">
        <v>0</v>
      </c>
      <c r="J64" s="211">
        <f t="shared" si="1"/>
        <v>0</v>
      </c>
    </row>
    <row r="65" spans="1:10" s="21" customFormat="1" ht="12" thickTop="1" thickBot="1" x14ac:dyDescent="0.25">
      <c r="A65" s="134" t="s">
        <v>202</v>
      </c>
      <c r="B65" s="135">
        <v>3130</v>
      </c>
      <c r="C65" s="135">
        <v>430</v>
      </c>
      <c r="D65" s="273">
        <f t="shared" ref="D65:I65" si="9">SUM(D66:D67)</f>
        <v>0</v>
      </c>
      <c r="E65" s="273">
        <f t="shared" si="9"/>
        <v>0</v>
      </c>
      <c r="F65" s="273">
        <f t="shared" si="9"/>
        <v>0</v>
      </c>
      <c r="G65" s="273">
        <f t="shared" si="9"/>
        <v>0</v>
      </c>
      <c r="H65" s="273">
        <f t="shared" si="9"/>
        <v>0</v>
      </c>
      <c r="I65" s="273">
        <f t="shared" si="9"/>
        <v>0</v>
      </c>
      <c r="J65" s="605">
        <f t="shared" si="1"/>
        <v>0</v>
      </c>
    </row>
    <row r="66" spans="1:10" s="21" customFormat="1" ht="11.4" thickTop="1" thickBot="1" x14ac:dyDescent="0.25">
      <c r="A66" s="136" t="s">
        <v>203</v>
      </c>
      <c r="B66" s="125">
        <v>3131</v>
      </c>
      <c r="C66" s="125">
        <v>440</v>
      </c>
      <c r="D66" s="250">
        <v>0</v>
      </c>
      <c r="E66" s="277">
        <v>0</v>
      </c>
      <c r="F66" s="250">
        <v>0</v>
      </c>
      <c r="G66" s="250">
        <v>0</v>
      </c>
      <c r="H66" s="250">
        <v>0</v>
      </c>
      <c r="I66" s="250">
        <v>0</v>
      </c>
      <c r="J66" s="211">
        <f t="shared" si="1"/>
        <v>0</v>
      </c>
    </row>
    <row r="67" spans="1:10" s="21" customFormat="1" ht="11.4" thickTop="1" thickBot="1" x14ac:dyDescent="0.25">
      <c r="A67" s="136" t="s">
        <v>204</v>
      </c>
      <c r="B67" s="125">
        <v>3132</v>
      </c>
      <c r="C67" s="125">
        <v>450</v>
      </c>
      <c r="D67" s="250">
        <v>0</v>
      </c>
      <c r="E67" s="277">
        <v>0</v>
      </c>
      <c r="F67" s="250">
        <v>0</v>
      </c>
      <c r="G67" s="250">
        <v>0</v>
      </c>
      <c r="H67" s="250">
        <v>0</v>
      </c>
      <c r="I67" s="250">
        <v>0</v>
      </c>
      <c r="J67" s="211">
        <f t="shared" si="1"/>
        <v>0</v>
      </c>
    </row>
    <row r="68" spans="1:10" s="21" customFormat="1" ht="12" thickTop="1" thickBot="1" x14ac:dyDescent="0.25">
      <c r="A68" s="134" t="s">
        <v>205</v>
      </c>
      <c r="B68" s="135">
        <v>3140</v>
      </c>
      <c r="C68" s="135">
        <v>460</v>
      </c>
      <c r="D68" s="273">
        <f t="shared" ref="D68:I68" si="10">SUM(D69:D71)</f>
        <v>0</v>
      </c>
      <c r="E68" s="273">
        <f t="shared" si="10"/>
        <v>0</v>
      </c>
      <c r="F68" s="273">
        <f t="shared" si="10"/>
        <v>0</v>
      </c>
      <c r="G68" s="273">
        <f t="shared" si="10"/>
        <v>0</v>
      </c>
      <c r="H68" s="273">
        <f t="shared" si="10"/>
        <v>0</v>
      </c>
      <c r="I68" s="273">
        <f t="shared" si="10"/>
        <v>0</v>
      </c>
      <c r="J68" s="605">
        <f t="shared" si="1"/>
        <v>0</v>
      </c>
    </row>
    <row r="69" spans="1:10" s="21" customFormat="1" ht="13.2" thickTop="1" thickBot="1" x14ac:dyDescent="0.25">
      <c r="A69" s="57" t="s">
        <v>206</v>
      </c>
      <c r="B69" s="125">
        <v>3141</v>
      </c>
      <c r="C69" s="125">
        <v>470</v>
      </c>
      <c r="D69" s="250">
        <v>0</v>
      </c>
      <c r="E69" s="277">
        <v>0</v>
      </c>
      <c r="F69" s="250">
        <v>0</v>
      </c>
      <c r="G69" s="250">
        <v>0</v>
      </c>
      <c r="H69" s="250">
        <v>0</v>
      </c>
      <c r="I69" s="250">
        <v>0</v>
      </c>
      <c r="J69" s="211">
        <f t="shared" si="1"/>
        <v>0</v>
      </c>
    </row>
    <row r="70" spans="1:10" s="21" customFormat="1" ht="13.2" thickTop="1" thickBot="1" x14ac:dyDescent="0.25">
      <c r="A70" s="57" t="s">
        <v>207</v>
      </c>
      <c r="B70" s="125">
        <v>3142</v>
      </c>
      <c r="C70" s="125">
        <v>480</v>
      </c>
      <c r="D70" s="250">
        <v>0</v>
      </c>
      <c r="E70" s="277">
        <v>0</v>
      </c>
      <c r="F70" s="250">
        <v>0</v>
      </c>
      <c r="G70" s="250">
        <v>0</v>
      </c>
      <c r="H70" s="250">
        <v>0</v>
      </c>
      <c r="I70" s="250">
        <v>0</v>
      </c>
      <c r="J70" s="211">
        <f t="shared" si="1"/>
        <v>0</v>
      </c>
    </row>
    <row r="71" spans="1:10" s="21" customFormat="1" ht="13.2" thickTop="1" thickBot="1" x14ac:dyDescent="0.25">
      <c r="A71" s="57" t="s">
        <v>208</v>
      </c>
      <c r="B71" s="125">
        <v>3143</v>
      </c>
      <c r="C71" s="125">
        <v>490</v>
      </c>
      <c r="D71" s="250">
        <v>0</v>
      </c>
      <c r="E71" s="277">
        <v>0</v>
      </c>
      <c r="F71" s="250">
        <v>0</v>
      </c>
      <c r="G71" s="250">
        <v>0</v>
      </c>
      <c r="H71" s="250">
        <v>0</v>
      </c>
      <c r="I71" s="250">
        <v>0</v>
      </c>
      <c r="J71" s="211">
        <f t="shared" si="1"/>
        <v>0</v>
      </c>
    </row>
    <row r="72" spans="1:10" s="21" customFormat="1" ht="12" thickTop="1" thickBot="1" x14ac:dyDescent="0.25">
      <c r="A72" s="134" t="s">
        <v>209</v>
      </c>
      <c r="B72" s="135">
        <v>3150</v>
      </c>
      <c r="C72" s="135">
        <v>500</v>
      </c>
      <c r="D72" s="272">
        <v>0</v>
      </c>
      <c r="E72" s="273">
        <v>0</v>
      </c>
      <c r="F72" s="272">
        <v>0</v>
      </c>
      <c r="G72" s="272">
        <v>0</v>
      </c>
      <c r="H72" s="272">
        <v>0</v>
      </c>
      <c r="I72" s="272">
        <v>0</v>
      </c>
      <c r="J72" s="605">
        <f t="shared" si="1"/>
        <v>0</v>
      </c>
    </row>
    <row r="73" spans="1:10" s="21" customFormat="1" ht="12" thickTop="1" thickBot="1" x14ac:dyDescent="0.25">
      <c r="A73" s="134" t="s">
        <v>210</v>
      </c>
      <c r="B73" s="135">
        <v>3160</v>
      </c>
      <c r="C73" s="135">
        <v>510</v>
      </c>
      <c r="D73" s="272">
        <v>0</v>
      </c>
      <c r="E73" s="273">
        <v>0</v>
      </c>
      <c r="F73" s="272">
        <v>0</v>
      </c>
      <c r="G73" s="272">
        <v>0</v>
      </c>
      <c r="H73" s="272">
        <v>0</v>
      </c>
      <c r="I73" s="272">
        <v>0</v>
      </c>
      <c r="J73" s="605">
        <f t="shared" si="1"/>
        <v>0</v>
      </c>
    </row>
    <row r="74" spans="1:10" s="21" customFormat="1" ht="11.4" thickTop="1" thickBot="1" x14ac:dyDescent="0.25">
      <c r="A74" s="133" t="s">
        <v>211</v>
      </c>
      <c r="B74" s="64">
        <v>3200</v>
      </c>
      <c r="C74" s="64">
        <v>520</v>
      </c>
      <c r="D74" s="274">
        <f t="shared" ref="D74:I74" si="11">SUM(D75:D78)</f>
        <v>0</v>
      </c>
      <c r="E74" s="274">
        <f t="shared" si="11"/>
        <v>0</v>
      </c>
      <c r="F74" s="274">
        <f t="shared" si="11"/>
        <v>0</v>
      </c>
      <c r="G74" s="274">
        <f t="shared" si="11"/>
        <v>0</v>
      </c>
      <c r="H74" s="274">
        <f t="shared" si="11"/>
        <v>0</v>
      </c>
      <c r="I74" s="274">
        <f t="shared" si="11"/>
        <v>0</v>
      </c>
      <c r="J74" s="129">
        <f t="shared" si="1"/>
        <v>0</v>
      </c>
    </row>
    <row r="75" spans="1:10" s="21" customFormat="1" ht="12" thickTop="1" thickBot="1" x14ac:dyDescent="0.25">
      <c r="A75" s="137" t="s">
        <v>212</v>
      </c>
      <c r="B75" s="135">
        <v>3210</v>
      </c>
      <c r="C75" s="135">
        <v>530</v>
      </c>
      <c r="D75" s="278">
        <v>0</v>
      </c>
      <c r="E75" s="279">
        <v>0</v>
      </c>
      <c r="F75" s="278">
        <v>0</v>
      </c>
      <c r="G75" s="278">
        <v>0</v>
      </c>
      <c r="H75" s="278">
        <v>0</v>
      </c>
      <c r="I75" s="278">
        <v>0</v>
      </c>
      <c r="J75" s="605">
        <f t="shared" si="1"/>
        <v>0</v>
      </c>
    </row>
    <row r="76" spans="1:10" s="21" customFormat="1" ht="12" thickTop="1" thickBot="1" x14ac:dyDescent="0.25">
      <c r="A76" s="137" t="s">
        <v>213</v>
      </c>
      <c r="B76" s="135">
        <v>3220</v>
      </c>
      <c r="C76" s="135">
        <v>540</v>
      </c>
      <c r="D76" s="278">
        <v>0</v>
      </c>
      <c r="E76" s="279">
        <v>0</v>
      </c>
      <c r="F76" s="278">
        <v>0</v>
      </c>
      <c r="G76" s="278">
        <v>0</v>
      </c>
      <c r="H76" s="278">
        <v>0</v>
      </c>
      <c r="I76" s="278">
        <v>0</v>
      </c>
      <c r="J76" s="605">
        <f t="shared" si="1"/>
        <v>0</v>
      </c>
    </row>
    <row r="77" spans="1:10" s="21" customFormat="1" ht="12" thickTop="1" thickBot="1" x14ac:dyDescent="0.25">
      <c r="A77" s="134" t="s">
        <v>214</v>
      </c>
      <c r="B77" s="135">
        <v>3230</v>
      </c>
      <c r="C77" s="135">
        <v>550</v>
      </c>
      <c r="D77" s="278">
        <v>0</v>
      </c>
      <c r="E77" s="279">
        <v>0</v>
      </c>
      <c r="F77" s="278">
        <v>0</v>
      </c>
      <c r="G77" s="278">
        <v>0</v>
      </c>
      <c r="H77" s="278">
        <v>0</v>
      </c>
      <c r="I77" s="278">
        <v>0</v>
      </c>
      <c r="J77" s="605">
        <f t="shared" si="1"/>
        <v>0</v>
      </c>
    </row>
    <row r="78" spans="1:10" s="21" customFormat="1" ht="12" thickTop="1" thickBot="1" x14ac:dyDescent="0.25">
      <c r="A78" s="137" t="s">
        <v>215</v>
      </c>
      <c r="B78" s="135">
        <v>3240</v>
      </c>
      <c r="C78" s="135">
        <v>560</v>
      </c>
      <c r="D78" s="272">
        <v>0</v>
      </c>
      <c r="E78" s="273">
        <v>0</v>
      </c>
      <c r="F78" s="272">
        <v>0</v>
      </c>
      <c r="G78" s="272">
        <v>0</v>
      </c>
      <c r="H78" s="272">
        <v>0</v>
      </c>
      <c r="I78" s="272">
        <v>0</v>
      </c>
      <c r="J78" s="605">
        <f t="shared" si="1"/>
        <v>0</v>
      </c>
    </row>
    <row r="79" spans="1:10" s="21" customFormat="1" ht="12" thickTop="1" thickBot="1" x14ac:dyDescent="0.25">
      <c r="A79" s="64" t="s">
        <v>217</v>
      </c>
      <c r="B79" s="64">
        <v>4100</v>
      </c>
      <c r="C79" s="64">
        <v>570</v>
      </c>
      <c r="D79" s="279">
        <f t="shared" ref="D79:I79" si="12">SUM(D80)</f>
        <v>0</v>
      </c>
      <c r="E79" s="279">
        <f t="shared" si="12"/>
        <v>0</v>
      </c>
      <c r="F79" s="279">
        <f t="shared" si="12"/>
        <v>0</v>
      </c>
      <c r="G79" s="279">
        <f t="shared" si="12"/>
        <v>0</v>
      </c>
      <c r="H79" s="279">
        <f t="shared" si="12"/>
        <v>0</v>
      </c>
      <c r="I79" s="279">
        <f t="shared" si="12"/>
        <v>0</v>
      </c>
      <c r="J79" s="129">
        <f t="shared" si="1"/>
        <v>0</v>
      </c>
    </row>
    <row r="80" spans="1:10" s="21" customFormat="1" ht="12" thickTop="1" thickBot="1" x14ac:dyDescent="0.25">
      <c r="A80" s="134" t="s">
        <v>218</v>
      </c>
      <c r="B80" s="135">
        <v>4110</v>
      </c>
      <c r="C80" s="135">
        <v>580</v>
      </c>
      <c r="D80" s="273">
        <f t="shared" ref="D80:I80" si="13">SUM(D81:D83)</f>
        <v>0</v>
      </c>
      <c r="E80" s="273">
        <f t="shared" si="13"/>
        <v>0</v>
      </c>
      <c r="F80" s="273">
        <f t="shared" si="13"/>
        <v>0</v>
      </c>
      <c r="G80" s="273">
        <f t="shared" si="13"/>
        <v>0</v>
      </c>
      <c r="H80" s="273">
        <f t="shared" si="13"/>
        <v>0</v>
      </c>
      <c r="I80" s="273">
        <f t="shared" si="13"/>
        <v>0</v>
      </c>
      <c r="J80" s="605">
        <f t="shared" si="1"/>
        <v>0</v>
      </c>
    </row>
    <row r="81" spans="1:10" s="21" customFormat="1" ht="11.4" thickTop="1" thickBot="1" x14ac:dyDescent="0.25">
      <c r="A81" s="136" t="s">
        <v>219</v>
      </c>
      <c r="B81" s="125">
        <v>4111</v>
      </c>
      <c r="C81" s="125">
        <v>590</v>
      </c>
      <c r="D81" s="272">
        <v>0</v>
      </c>
      <c r="E81" s="273">
        <v>0</v>
      </c>
      <c r="F81" s="272">
        <v>0</v>
      </c>
      <c r="G81" s="272">
        <v>0</v>
      </c>
      <c r="H81" s="272">
        <v>0</v>
      </c>
      <c r="I81" s="272">
        <v>0</v>
      </c>
      <c r="J81" s="211">
        <f t="shared" si="1"/>
        <v>0</v>
      </c>
    </row>
    <row r="82" spans="1:10" s="21" customFormat="1" ht="12.75" customHeight="1" thickTop="1" thickBot="1" x14ac:dyDescent="0.25">
      <c r="A82" s="136" t="s">
        <v>220</v>
      </c>
      <c r="B82" s="125">
        <v>4112</v>
      </c>
      <c r="C82" s="125">
        <v>600</v>
      </c>
      <c r="D82" s="272">
        <v>0</v>
      </c>
      <c r="E82" s="273">
        <v>0</v>
      </c>
      <c r="F82" s="272">
        <v>0</v>
      </c>
      <c r="G82" s="272">
        <v>0</v>
      </c>
      <c r="H82" s="272">
        <v>0</v>
      </c>
      <c r="I82" s="272">
        <v>0</v>
      </c>
      <c r="J82" s="211">
        <f t="shared" si="1"/>
        <v>0</v>
      </c>
    </row>
    <row r="83" spans="1:10" s="21" customFormat="1" thickTop="1" thickBot="1" x14ac:dyDescent="0.25">
      <c r="A83" s="249" t="s">
        <v>221</v>
      </c>
      <c r="B83" s="125">
        <v>4113</v>
      </c>
      <c r="C83" s="125">
        <v>610</v>
      </c>
      <c r="D83" s="250">
        <v>0</v>
      </c>
      <c r="E83" s="277">
        <v>0</v>
      </c>
      <c r="F83" s="250">
        <v>0</v>
      </c>
      <c r="G83" s="250">
        <v>0</v>
      </c>
      <c r="H83" s="250">
        <v>0</v>
      </c>
      <c r="I83" s="250">
        <v>0</v>
      </c>
      <c r="J83" s="211">
        <f t="shared" si="1"/>
        <v>0</v>
      </c>
    </row>
    <row r="84" spans="1:10" s="21" customFormat="1" ht="11.4" thickTop="1" thickBot="1" x14ac:dyDescent="0.25">
      <c r="A84" s="64" t="s">
        <v>226</v>
      </c>
      <c r="B84" s="64">
        <v>4200</v>
      </c>
      <c r="C84" s="64">
        <v>620</v>
      </c>
      <c r="D84" s="274">
        <f t="shared" ref="D84:I84" si="14">D85</f>
        <v>0</v>
      </c>
      <c r="E84" s="274">
        <f t="shared" si="14"/>
        <v>0</v>
      </c>
      <c r="F84" s="274">
        <f t="shared" si="14"/>
        <v>0</v>
      </c>
      <c r="G84" s="274">
        <f t="shared" si="14"/>
        <v>0</v>
      </c>
      <c r="H84" s="274">
        <f t="shared" si="14"/>
        <v>0</v>
      </c>
      <c r="I84" s="274">
        <f t="shared" si="14"/>
        <v>0</v>
      </c>
      <c r="J84" s="129">
        <f t="shared" si="1"/>
        <v>0</v>
      </c>
    </row>
    <row r="85" spans="1:10" s="21" customFormat="1" ht="12" thickTop="1" thickBot="1" x14ac:dyDescent="0.25">
      <c r="A85" s="134" t="s">
        <v>227</v>
      </c>
      <c r="B85" s="135">
        <v>4210</v>
      </c>
      <c r="C85" s="135">
        <v>630</v>
      </c>
      <c r="D85" s="272">
        <v>0</v>
      </c>
      <c r="E85" s="273">
        <v>0</v>
      </c>
      <c r="F85" s="272">
        <v>0</v>
      </c>
      <c r="G85" s="272">
        <v>0</v>
      </c>
      <c r="H85" s="272">
        <v>0</v>
      </c>
      <c r="I85" s="272">
        <v>0</v>
      </c>
      <c r="J85" s="605">
        <f t="shared" si="1"/>
        <v>0</v>
      </c>
    </row>
    <row r="86" spans="1:10" s="21" customFormat="1" ht="11.4" thickTop="1" thickBot="1" x14ac:dyDescent="0.25">
      <c r="A86" s="136" t="s">
        <v>254</v>
      </c>
      <c r="B86" s="125">
        <v>5000</v>
      </c>
      <c r="C86" s="125">
        <v>640</v>
      </c>
      <c r="D86" s="250" t="s">
        <v>255</v>
      </c>
      <c r="E86" s="250">
        <v>8331</v>
      </c>
      <c r="F86" s="251" t="s">
        <v>255</v>
      </c>
      <c r="G86" s="251" t="s">
        <v>255</v>
      </c>
      <c r="H86" s="251" t="s">
        <v>255</v>
      </c>
      <c r="I86" s="251" t="s">
        <v>255</v>
      </c>
      <c r="J86" s="211" t="s">
        <v>255</v>
      </c>
    </row>
    <row r="87" spans="1:10" s="21" customFormat="1" ht="11.4" thickTop="1" thickBot="1" x14ac:dyDescent="0.25">
      <c r="A87" s="136" t="s">
        <v>495</v>
      </c>
      <c r="B87" s="125">
        <v>9000</v>
      </c>
      <c r="C87" s="125">
        <v>650</v>
      </c>
      <c r="D87" s="250">
        <v>0</v>
      </c>
      <c r="E87" s="277">
        <v>0</v>
      </c>
      <c r="F87" s="250">
        <v>0</v>
      </c>
      <c r="G87" s="250">
        <v>0</v>
      </c>
      <c r="H87" s="250">
        <v>0</v>
      </c>
      <c r="I87" s="250">
        <v>0</v>
      </c>
      <c r="J87" s="211">
        <f t="shared" si="1"/>
        <v>0</v>
      </c>
    </row>
    <row r="88" spans="1:10" s="21" customFormat="1" ht="11.4" hidden="1" thickTop="1" x14ac:dyDescent="0.2">
      <c r="A88" s="143"/>
      <c r="B88" s="593"/>
      <c r="C88" s="593">
        <v>650</v>
      </c>
      <c r="D88" s="606"/>
      <c r="E88" s="607"/>
      <c r="F88" s="606"/>
      <c r="G88" s="606"/>
      <c r="H88" s="606"/>
      <c r="I88" s="606"/>
      <c r="J88" s="608"/>
    </row>
    <row r="89" spans="1:10" s="21" customFormat="1" ht="10.8" hidden="1" thickTop="1" x14ac:dyDescent="0.2">
      <c r="A89" s="155"/>
      <c r="B89" s="595"/>
      <c r="C89" s="595"/>
      <c r="D89" s="609"/>
      <c r="E89" s="610"/>
      <c r="F89" s="609"/>
      <c r="G89" s="609"/>
      <c r="H89" s="609"/>
      <c r="I89" s="609"/>
      <c r="J89" s="611"/>
    </row>
    <row r="90" spans="1:10" s="21" customFormat="1" ht="10.8" hidden="1" thickTop="1" x14ac:dyDescent="0.2">
      <c r="A90" s="155"/>
      <c r="B90" s="595"/>
      <c r="C90" s="595"/>
      <c r="D90" s="609"/>
      <c r="E90" s="610"/>
      <c r="F90" s="609"/>
      <c r="G90" s="609"/>
      <c r="H90" s="609"/>
      <c r="I90" s="609"/>
      <c r="J90" s="611"/>
    </row>
    <row r="91" spans="1:10" s="21" customFormat="1" ht="13.8" hidden="1" thickTop="1" x14ac:dyDescent="0.2">
      <c r="A91" s="157"/>
      <c r="B91" s="595"/>
      <c r="C91" s="595"/>
      <c r="D91" s="609"/>
      <c r="E91" s="612"/>
      <c r="F91" s="609"/>
      <c r="G91" s="609"/>
      <c r="H91" s="609"/>
      <c r="I91" s="609"/>
      <c r="J91" s="611"/>
    </row>
    <row r="92" spans="1:10" s="21" customFormat="1" ht="11.4" hidden="1" thickTop="1" x14ac:dyDescent="0.2">
      <c r="A92" s="147"/>
      <c r="B92" s="596"/>
      <c r="C92" s="596"/>
      <c r="D92" s="613"/>
      <c r="E92" s="614"/>
      <c r="F92" s="613"/>
      <c r="G92" s="613"/>
      <c r="H92" s="613"/>
      <c r="I92" s="613"/>
      <c r="J92" s="615"/>
    </row>
    <row r="93" spans="1:10" s="21" customFormat="1" ht="10.8" hidden="1" thickTop="1" x14ac:dyDescent="0.2">
      <c r="A93" s="155"/>
      <c r="B93" s="595"/>
      <c r="C93" s="595"/>
      <c r="D93" s="609"/>
      <c r="E93" s="610"/>
      <c r="F93" s="609"/>
      <c r="G93" s="609"/>
      <c r="H93" s="609"/>
      <c r="I93" s="609"/>
      <c r="J93" s="611"/>
    </row>
    <row r="94" spans="1:10" s="21" customFormat="1" ht="10.8" hidden="1" thickTop="1" x14ac:dyDescent="0.2">
      <c r="A94" s="155"/>
      <c r="B94" s="595"/>
      <c r="C94" s="595"/>
      <c r="D94" s="609"/>
      <c r="E94" s="610"/>
      <c r="F94" s="609"/>
      <c r="G94" s="609"/>
      <c r="H94" s="609"/>
      <c r="I94" s="609"/>
      <c r="J94" s="611"/>
    </row>
    <row r="95" spans="1:10" s="21" customFormat="1" ht="10.8" hidden="1" thickTop="1" x14ac:dyDescent="0.2">
      <c r="A95" s="155"/>
      <c r="B95" s="595"/>
      <c r="C95" s="595"/>
      <c r="D95" s="609"/>
      <c r="E95" s="610"/>
      <c r="F95" s="609"/>
      <c r="G95" s="609"/>
      <c r="H95" s="609"/>
      <c r="I95" s="609"/>
      <c r="J95" s="611"/>
    </row>
    <row r="96" spans="1:10" s="21" customFormat="1" ht="12" hidden="1" thickTop="1" x14ac:dyDescent="0.2">
      <c r="A96" s="153"/>
      <c r="B96" s="597"/>
      <c r="C96" s="597"/>
      <c r="D96" s="616"/>
      <c r="E96" s="287"/>
      <c r="F96" s="616"/>
      <c r="G96" s="616"/>
      <c r="H96" s="616"/>
      <c r="I96" s="616"/>
      <c r="J96" s="615"/>
    </row>
    <row r="97" spans="1:10" s="21" customFormat="1" ht="11.4" hidden="1" thickTop="1" x14ac:dyDescent="0.2">
      <c r="A97" s="147"/>
      <c r="B97" s="596"/>
      <c r="C97" s="596"/>
      <c r="D97" s="617"/>
      <c r="E97" s="618"/>
      <c r="F97" s="617"/>
      <c r="G97" s="617"/>
      <c r="H97" s="617"/>
      <c r="I97" s="617"/>
      <c r="J97" s="619"/>
    </row>
    <row r="98" spans="1:10" s="21" customFormat="1" ht="11.4" hidden="1" thickTop="1" x14ac:dyDescent="0.2">
      <c r="A98" s="147"/>
      <c r="B98" s="596"/>
      <c r="C98" s="596"/>
      <c r="D98" s="617"/>
      <c r="E98" s="618"/>
      <c r="F98" s="617"/>
      <c r="G98" s="617"/>
      <c r="H98" s="617"/>
      <c r="I98" s="617"/>
      <c r="J98" s="619"/>
    </row>
    <row r="99" spans="1:10" s="21" customFormat="1" ht="10.8" hidden="1" thickTop="1" x14ac:dyDescent="0.2">
      <c r="A99" s="258"/>
      <c r="B99" s="598"/>
      <c r="C99" s="595"/>
      <c r="D99" s="610"/>
      <c r="E99" s="292"/>
      <c r="F99" s="620"/>
      <c r="G99" s="620"/>
      <c r="H99" s="620"/>
      <c r="I99" s="620"/>
      <c r="J99" s="621"/>
    </row>
    <row r="100" spans="1:10" ht="14.25" customHeight="1" thickTop="1" x14ac:dyDescent="0.3">
      <c r="A100" s="198" t="s">
        <v>496</v>
      </c>
      <c r="D100" s="600"/>
      <c r="E100" s="600"/>
    </row>
    <row r="101" spans="1:10" s="1" customFormat="1" ht="12.75" customHeight="1" x14ac:dyDescent="0.25">
      <c r="A101" s="9" t="str">
        <f>[2]ЗАПОЛНИТЬ!F30</f>
        <v xml:space="preserve">Керівник </v>
      </c>
      <c r="C101" s="9"/>
      <c r="D101" s="601"/>
      <c r="E101" s="601"/>
      <c r="F101" s="9"/>
      <c r="G101" s="87" t="str">
        <f>[2]ЗАПОЛНИТЬ!F26</f>
        <v>Л.О.Темченко</v>
      </c>
      <c r="H101" s="87"/>
      <c r="I101" s="87"/>
    </row>
    <row r="102" spans="1:10" s="1" customFormat="1" ht="12.75" customHeight="1" x14ac:dyDescent="0.25">
      <c r="B102" s="9"/>
      <c r="C102" s="9"/>
      <c r="D102" s="231" t="s">
        <v>115</v>
      </c>
      <c r="E102" s="231"/>
      <c r="F102" s="9"/>
      <c r="G102" s="189" t="s">
        <v>116</v>
      </c>
      <c r="H102" s="189"/>
    </row>
    <row r="103" spans="1:10" s="1" customFormat="1" ht="12" customHeight="1" x14ac:dyDescent="0.25">
      <c r="A103" s="9" t="str">
        <f>[2]ЗАПОЛНИТЬ!F31</f>
        <v>Головний бухгалтер</v>
      </c>
      <c r="C103" s="9"/>
      <c r="D103" s="230"/>
      <c r="E103" s="230"/>
      <c r="F103" s="9"/>
      <c r="G103" s="87" t="str">
        <f>[2]ЗАПОЛНИТЬ!F28</f>
        <v>А.М.Трусевич</v>
      </c>
      <c r="H103" s="87"/>
      <c r="I103" s="87"/>
    </row>
    <row r="104" spans="1:10" s="1" customFormat="1" ht="12" customHeight="1" x14ac:dyDescent="0.25">
      <c r="A104" s="94" t="str">
        <f>[2]ЗАПОЛНИТЬ!C19</f>
        <v>"11" квітня 2016 року</v>
      </c>
      <c r="C104" s="9"/>
      <c r="D104" s="231" t="s">
        <v>115</v>
      </c>
      <c r="E104" s="231"/>
      <c r="G104" s="189" t="s">
        <v>116</v>
      </c>
      <c r="H104" s="189"/>
      <c r="I104" s="355"/>
    </row>
    <row r="105" spans="1:10" s="1" customFormat="1" ht="13.8" x14ac:dyDescent="0.25">
      <c r="A105" s="21" t="s">
        <v>229</v>
      </c>
    </row>
    <row r="107" spans="1:10" x14ac:dyDescent="0.3">
      <c r="A107" s="602"/>
    </row>
  </sheetData>
  <mergeCells count="34">
    <mergeCell ref="D103:E103"/>
    <mergeCell ref="G103:I103"/>
    <mergeCell ref="D104:E104"/>
    <mergeCell ref="G104:H104"/>
    <mergeCell ref="H19:H21"/>
    <mergeCell ref="I19:I21"/>
    <mergeCell ref="J19:J21"/>
    <mergeCell ref="D101:E101"/>
    <mergeCell ref="G101:I101"/>
    <mergeCell ref="D102:E102"/>
    <mergeCell ref="G102:H102"/>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topLeftCell="A8" workbookViewId="0">
      <selection activeCell="J20" sqref="J20:J21"/>
    </sheetView>
  </sheetViews>
  <sheetFormatPr defaultRowHeight="14.4" x14ac:dyDescent="0.3"/>
  <cols>
    <col min="1" max="1" width="38.5546875" customWidth="1"/>
    <col min="2" max="2" width="10.33203125" bestFit="1" customWidth="1"/>
    <col min="4" max="4" width="9.6640625" customWidth="1"/>
    <col min="11" max="11" width="9.5546875" customWidth="1"/>
    <col min="257" max="257" width="38.5546875" customWidth="1"/>
    <col min="260" max="260" width="9.6640625" customWidth="1"/>
    <col min="267" max="267" width="9.5546875" customWidth="1"/>
    <col min="513" max="513" width="38.5546875" customWidth="1"/>
    <col min="516" max="516" width="9.6640625" customWidth="1"/>
    <col min="523" max="523" width="9.5546875" customWidth="1"/>
    <col min="769" max="769" width="38.5546875" customWidth="1"/>
    <col min="772" max="772" width="9.6640625" customWidth="1"/>
    <col min="779" max="779" width="9.5546875" customWidth="1"/>
    <col min="1025" max="1025" width="38.5546875" customWidth="1"/>
    <col min="1028" max="1028" width="9.6640625" customWidth="1"/>
    <col min="1035" max="1035" width="9.5546875" customWidth="1"/>
    <col min="1281" max="1281" width="38.5546875" customWidth="1"/>
    <col min="1284" max="1284" width="9.6640625" customWidth="1"/>
    <col min="1291" max="1291" width="9.5546875" customWidth="1"/>
    <col min="1537" max="1537" width="38.5546875" customWidth="1"/>
    <col min="1540" max="1540" width="9.6640625" customWidth="1"/>
    <col min="1547" max="1547" width="9.5546875" customWidth="1"/>
    <col min="1793" max="1793" width="38.5546875" customWidth="1"/>
    <col min="1796" max="1796" width="9.6640625" customWidth="1"/>
    <col min="1803" max="1803" width="9.5546875" customWidth="1"/>
    <col min="2049" max="2049" width="38.5546875" customWidth="1"/>
    <col min="2052" max="2052" width="9.6640625" customWidth="1"/>
    <col min="2059" max="2059" width="9.5546875" customWidth="1"/>
    <col min="2305" max="2305" width="38.5546875" customWidth="1"/>
    <col min="2308" max="2308" width="9.6640625" customWidth="1"/>
    <col min="2315" max="2315" width="9.5546875" customWidth="1"/>
    <col min="2561" max="2561" width="38.5546875" customWidth="1"/>
    <col min="2564" max="2564" width="9.6640625" customWidth="1"/>
    <col min="2571" max="2571" width="9.5546875" customWidth="1"/>
    <col min="2817" max="2817" width="38.5546875" customWidth="1"/>
    <col min="2820" max="2820" width="9.6640625" customWidth="1"/>
    <col min="2827" max="2827" width="9.5546875" customWidth="1"/>
    <col min="3073" max="3073" width="38.5546875" customWidth="1"/>
    <col min="3076" max="3076" width="9.6640625" customWidth="1"/>
    <col min="3083" max="3083" width="9.5546875" customWidth="1"/>
    <col min="3329" max="3329" width="38.5546875" customWidth="1"/>
    <col min="3332" max="3332" width="9.6640625" customWidth="1"/>
    <col min="3339" max="3339" width="9.5546875" customWidth="1"/>
    <col min="3585" max="3585" width="38.5546875" customWidth="1"/>
    <col min="3588" max="3588" width="9.6640625" customWidth="1"/>
    <col min="3595" max="3595" width="9.5546875" customWidth="1"/>
    <col min="3841" max="3841" width="38.5546875" customWidth="1"/>
    <col min="3844" max="3844" width="9.6640625" customWidth="1"/>
    <col min="3851" max="3851" width="9.5546875" customWidth="1"/>
    <col min="4097" max="4097" width="38.5546875" customWidth="1"/>
    <col min="4100" max="4100" width="9.6640625" customWidth="1"/>
    <col min="4107" max="4107" width="9.5546875" customWidth="1"/>
    <col min="4353" max="4353" width="38.5546875" customWidth="1"/>
    <col min="4356" max="4356" width="9.6640625" customWidth="1"/>
    <col min="4363" max="4363" width="9.5546875" customWidth="1"/>
    <col min="4609" max="4609" width="38.5546875" customWidth="1"/>
    <col min="4612" max="4612" width="9.6640625" customWidth="1"/>
    <col min="4619" max="4619" width="9.5546875" customWidth="1"/>
    <col min="4865" max="4865" width="38.5546875" customWidth="1"/>
    <col min="4868" max="4868" width="9.6640625" customWidth="1"/>
    <col min="4875" max="4875" width="9.5546875" customWidth="1"/>
    <col min="5121" max="5121" width="38.5546875" customWidth="1"/>
    <col min="5124" max="5124" width="9.6640625" customWidth="1"/>
    <col min="5131" max="5131" width="9.5546875" customWidth="1"/>
    <col min="5377" max="5377" width="38.5546875" customWidth="1"/>
    <col min="5380" max="5380" width="9.6640625" customWidth="1"/>
    <col min="5387" max="5387" width="9.5546875" customWidth="1"/>
    <col min="5633" max="5633" width="38.5546875" customWidth="1"/>
    <col min="5636" max="5636" width="9.6640625" customWidth="1"/>
    <col min="5643" max="5643" width="9.5546875" customWidth="1"/>
    <col min="5889" max="5889" width="38.5546875" customWidth="1"/>
    <col min="5892" max="5892" width="9.6640625" customWidth="1"/>
    <col min="5899" max="5899" width="9.5546875" customWidth="1"/>
    <col min="6145" max="6145" width="38.5546875" customWidth="1"/>
    <col min="6148" max="6148" width="9.6640625" customWidth="1"/>
    <col min="6155" max="6155" width="9.5546875" customWidth="1"/>
    <col min="6401" max="6401" width="38.5546875" customWidth="1"/>
    <col min="6404" max="6404" width="9.6640625" customWidth="1"/>
    <col min="6411" max="6411" width="9.5546875" customWidth="1"/>
    <col min="6657" max="6657" width="38.5546875" customWidth="1"/>
    <col min="6660" max="6660" width="9.6640625" customWidth="1"/>
    <col min="6667" max="6667" width="9.5546875" customWidth="1"/>
    <col min="6913" max="6913" width="38.5546875" customWidth="1"/>
    <col min="6916" max="6916" width="9.6640625" customWidth="1"/>
    <col min="6923" max="6923" width="9.5546875" customWidth="1"/>
    <col min="7169" max="7169" width="38.5546875" customWidth="1"/>
    <col min="7172" max="7172" width="9.6640625" customWidth="1"/>
    <col min="7179" max="7179" width="9.5546875" customWidth="1"/>
    <col min="7425" max="7425" width="38.5546875" customWidth="1"/>
    <col min="7428" max="7428" width="9.6640625" customWidth="1"/>
    <col min="7435" max="7435" width="9.5546875" customWidth="1"/>
    <col min="7681" max="7681" width="38.5546875" customWidth="1"/>
    <col min="7684" max="7684" width="9.6640625" customWidth="1"/>
    <col min="7691" max="7691" width="9.5546875" customWidth="1"/>
    <col min="7937" max="7937" width="38.5546875" customWidth="1"/>
    <col min="7940" max="7940" width="9.6640625" customWidth="1"/>
    <col min="7947" max="7947" width="9.5546875" customWidth="1"/>
    <col min="8193" max="8193" width="38.5546875" customWidth="1"/>
    <col min="8196" max="8196" width="9.6640625" customWidth="1"/>
    <col min="8203" max="8203" width="9.5546875" customWidth="1"/>
    <col min="8449" max="8449" width="38.5546875" customWidth="1"/>
    <col min="8452" max="8452" width="9.6640625" customWidth="1"/>
    <col min="8459" max="8459" width="9.5546875" customWidth="1"/>
    <col min="8705" max="8705" width="38.5546875" customWidth="1"/>
    <col min="8708" max="8708" width="9.6640625" customWidth="1"/>
    <col min="8715" max="8715" width="9.5546875" customWidth="1"/>
    <col min="8961" max="8961" width="38.5546875" customWidth="1"/>
    <col min="8964" max="8964" width="9.6640625" customWidth="1"/>
    <col min="8971" max="8971" width="9.5546875" customWidth="1"/>
    <col min="9217" max="9217" width="38.5546875" customWidth="1"/>
    <col min="9220" max="9220" width="9.6640625" customWidth="1"/>
    <col min="9227" max="9227" width="9.5546875" customWidth="1"/>
    <col min="9473" max="9473" width="38.5546875" customWidth="1"/>
    <col min="9476" max="9476" width="9.6640625" customWidth="1"/>
    <col min="9483" max="9483" width="9.5546875" customWidth="1"/>
    <col min="9729" max="9729" width="38.5546875" customWidth="1"/>
    <col min="9732" max="9732" width="9.6640625" customWidth="1"/>
    <col min="9739" max="9739" width="9.5546875" customWidth="1"/>
    <col min="9985" max="9985" width="38.5546875" customWidth="1"/>
    <col min="9988" max="9988" width="9.6640625" customWidth="1"/>
    <col min="9995" max="9995" width="9.5546875" customWidth="1"/>
    <col min="10241" max="10241" width="38.5546875" customWidth="1"/>
    <col min="10244" max="10244" width="9.6640625" customWidth="1"/>
    <col min="10251" max="10251" width="9.5546875" customWidth="1"/>
    <col min="10497" max="10497" width="38.5546875" customWidth="1"/>
    <col min="10500" max="10500" width="9.6640625" customWidth="1"/>
    <col min="10507" max="10507" width="9.5546875" customWidth="1"/>
    <col min="10753" max="10753" width="38.5546875" customWidth="1"/>
    <col min="10756" max="10756" width="9.6640625" customWidth="1"/>
    <col min="10763" max="10763" width="9.5546875" customWidth="1"/>
    <col min="11009" max="11009" width="38.5546875" customWidth="1"/>
    <col min="11012" max="11012" width="9.6640625" customWidth="1"/>
    <col min="11019" max="11019" width="9.5546875" customWidth="1"/>
    <col min="11265" max="11265" width="38.5546875" customWidth="1"/>
    <col min="11268" max="11268" width="9.6640625" customWidth="1"/>
    <col min="11275" max="11275" width="9.5546875" customWidth="1"/>
    <col min="11521" max="11521" width="38.5546875" customWidth="1"/>
    <col min="11524" max="11524" width="9.6640625" customWidth="1"/>
    <col min="11531" max="11531" width="9.5546875" customWidth="1"/>
    <col min="11777" max="11777" width="38.5546875" customWidth="1"/>
    <col min="11780" max="11780" width="9.6640625" customWidth="1"/>
    <col min="11787" max="11787" width="9.5546875" customWidth="1"/>
    <col min="12033" max="12033" width="38.5546875" customWidth="1"/>
    <col min="12036" max="12036" width="9.6640625" customWidth="1"/>
    <col min="12043" max="12043" width="9.5546875" customWidth="1"/>
    <col min="12289" max="12289" width="38.5546875" customWidth="1"/>
    <col min="12292" max="12292" width="9.6640625" customWidth="1"/>
    <col min="12299" max="12299" width="9.5546875" customWidth="1"/>
    <col min="12545" max="12545" width="38.5546875" customWidth="1"/>
    <col min="12548" max="12548" width="9.6640625" customWidth="1"/>
    <col min="12555" max="12555" width="9.5546875" customWidth="1"/>
    <col min="12801" max="12801" width="38.5546875" customWidth="1"/>
    <col min="12804" max="12804" width="9.6640625" customWidth="1"/>
    <col min="12811" max="12811" width="9.5546875" customWidth="1"/>
    <col min="13057" max="13057" width="38.5546875" customWidth="1"/>
    <col min="13060" max="13060" width="9.6640625" customWidth="1"/>
    <col min="13067" max="13067" width="9.5546875" customWidth="1"/>
    <col min="13313" max="13313" width="38.5546875" customWidth="1"/>
    <col min="13316" max="13316" width="9.6640625" customWidth="1"/>
    <col min="13323" max="13323" width="9.5546875" customWidth="1"/>
    <col min="13569" max="13569" width="38.5546875" customWidth="1"/>
    <col min="13572" max="13572" width="9.6640625" customWidth="1"/>
    <col min="13579" max="13579" width="9.5546875" customWidth="1"/>
    <col min="13825" max="13825" width="38.5546875" customWidth="1"/>
    <col min="13828" max="13828" width="9.6640625" customWidth="1"/>
    <col min="13835" max="13835" width="9.5546875" customWidth="1"/>
    <col min="14081" max="14081" width="38.5546875" customWidth="1"/>
    <col min="14084" max="14084" width="9.6640625" customWidth="1"/>
    <col min="14091" max="14091" width="9.5546875" customWidth="1"/>
    <col min="14337" max="14337" width="38.5546875" customWidth="1"/>
    <col min="14340" max="14340" width="9.6640625" customWidth="1"/>
    <col min="14347" max="14347" width="9.5546875" customWidth="1"/>
    <col min="14593" max="14593" width="38.5546875" customWidth="1"/>
    <col min="14596" max="14596" width="9.6640625" customWidth="1"/>
    <col min="14603" max="14603" width="9.5546875" customWidth="1"/>
    <col min="14849" max="14849" width="38.5546875" customWidth="1"/>
    <col min="14852" max="14852" width="9.6640625" customWidth="1"/>
    <col min="14859" max="14859" width="9.5546875" customWidth="1"/>
    <col min="15105" max="15105" width="38.5546875" customWidth="1"/>
    <col min="15108" max="15108" width="9.6640625" customWidth="1"/>
    <col min="15115" max="15115" width="9.5546875" customWidth="1"/>
    <col min="15361" max="15361" width="38.5546875" customWidth="1"/>
    <col min="15364" max="15364" width="9.6640625" customWidth="1"/>
    <col min="15371" max="15371" width="9.5546875" customWidth="1"/>
    <col min="15617" max="15617" width="38.5546875" customWidth="1"/>
    <col min="15620" max="15620" width="9.6640625" customWidth="1"/>
    <col min="15627" max="15627" width="9.5546875" customWidth="1"/>
    <col min="15873" max="15873" width="38.5546875" customWidth="1"/>
    <col min="15876" max="15876" width="9.6640625" customWidth="1"/>
    <col min="15883" max="15883" width="9.5546875" customWidth="1"/>
    <col min="16129" max="16129" width="38.5546875" customWidth="1"/>
    <col min="16132" max="16132" width="9.6640625" customWidth="1"/>
    <col min="16139" max="16139" width="9.5546875" customWidth="1"/>
  </cols>
  <sheetData>
    <row r="1" spans="1:12" ht="24" customHeight="1" x14ac:dyDescent="0.3">
      <c r="A1" s="1"/>
      <c r="B1" s="1"/>
      <c r="C1" s="1"/>
      <c r="D1" s="1"/>
      <c r="E1" s="1"/>
      <c r="F1" s="1"/>
      <c r="G1" s="496"/>
      <c r="H1" s="25" t="s">
        <v>449</v>
      </c>
      <c r="I1" s="429"/>
      <c r="J1" s="429"/>
      <c r="K1" s="429"/>
      <c r="L1" s="429"/>
    </row>
    <row r="2" spans="1:12" ht="21" customHeight="1" x14ac:dyDescent="0.3">
      <c r="A2" s="1"/>
      <c r="B2" s="1"/>
      <c r="C2" s="1"/>
      <c r="D2" s="1"/>
      <c r="E2" s="1"/>
      <c r="F2" s="1"/>
      <c r="G2" s="496"/>
      <c r="H2" s="429"/>
      <c r="I2" s="429"/>
      <c r="J2" s="429"/>
      <c r="K2" s="429"/>
      <c r="L2" s="429"/>
    </row>
    <row r="3" spans="1:12" x14ac:dyDescent="0.3">
      <c r="A3" s="5" t="s">
        <v>289</v>
      </c>
      <c r="B3" s="5"/>
      <c r="C3" s="5"/>
      <c r="D3" s="5"/>
      <c r="E3" s="5"/>
      <c r="F3" s="5"/>
      <c r="G3" s="5"/>
      <c r="H3" s="5"/>
      <c r="I3" s="5"/>
      <c r="J3" s="5"/>
      <c r="K3" s="5"/>
      <c r="L3" s="5"/>
    </row>
    <row r="4" spans="1:12" x14ac:dyDescent="0.3">
      <c r="A4" s="5" t="s">
        <v>450</v>
      </c>
      <c r="B4" s="5"/>
      <c r="C4" s="5"/>
      <c r="D4" s="5"/>
      <c r="E4" s="5"/>
      <c r="F4" s="5"/>
      <c r="G4" s="5"/>
      <c r="H4" s="5"/>
      <c r="I4" s="5"/>
      <c r="J4" s="5"/>
      <c r="K4" s="5"/>
      <c r="L4" s="5"/>
    </row>
    <row r="5" spans="1:12" x14ac:dyDescent="0.3">
      <c r="A5" s="356" t="str">
        <f>CONCATENATE("на ",[1]ЗАПОЛНИТЬ!$B$18," ",[1]ЗАПОЛНИТЬ!$C$18)</f>
        <v>на 1 квітня 2016 р.</v>
      </c>
      <c r="B5" s="356"/>
      <c r="C5" s="356"/>
      <c r="D5" s="356"/>
      <c r="E5" s="356"/>
      <c r="F5" s="356"/>
      <c r="G5" s="356"/>
      <c r="H5" s="356"/>
      <c r="I5" s="356"/>
      <c r="J5" s="356"/>
      <c r="K5" s="356"/>
      <c r="L5" s="356"/>
    </row>
    <row r="6" spans="1:12" ht="24.75" customHeight="1" x14ac:dyDescent="0.3">
      <c r="A6" s="196" t="s">
        <v>3</v>
      </c>
      <c r="B6" s="104" t="str">
        <f>[1]ЗАПОЛНИТЬ!$B$3</f>
        <v>Відділ освіти Амур - Нижньодніпровської районної у місті ради</v>
      </c>
      <c r="C6" s="104"/>
      <c r="D6" s="104"/>
      <c r="E6" s="104"/>
      <c r="F6" s="104"/>
      <c r="G6" s="104"/>
      <c r="H6" s="104"/>
      <c r="I6" s="198" t="str">
        <f>[1]ЗАПОЛНИТЬ!$A$13</f>
        <v>за ЄДРПОУ</v>
      </c>
      <c r="J6" s="198"/>
      <c r="K6" s="357" t="str">
        <f>[1]ЗАПОЛНИТЬ!$B$13</f>
        <v>37969169</v>
      </c>
      <c r="L6" s="106"/>
    </row>
    <row r="7" spans="1:12" x14ac:dyDescent="0.3">
      <c r="A7" s="103" t="s">
        <v>5</v>
      </c>
      <c r="B7" s="358" t="str">
        <f>[1]ЗАПОЛНИТЬ!$B$5</f>
        <v>49023,м. Дніпропетровськ, пр.Мануйлівський,31</v>
      </c>
      <c r="C7" s="358"/>
      <c r="D7" s="358"/>
      <c r="E7" s="358"/>
      <c r="F7" s="358"/>
      <c r="G7" s="358"/>
      <c r="H7" s="358"/>
      <c r="I7" s="198" t="str">
        <f>[1]ЗАПОЛНИТЬ!$A$14</f>
        <v>за КОАТУУ</v>
      </c>
      <c r="J7" s="198"/>
      <c r="K7" s="106">
        <f>[1]ЗАПОЛНИТЬ!$B$14</f>
        <v>1210136300</v>
      </c>
      <c r="L7" s="106"/>
    </row>
    <row r="8" spans="1:12" x14ac:dyDescent="0.3">
      <c r="A8" s="103" t="str">
        <f>[1]Ф.4.3.1.КВК2!$A$11</f>
        <v>Організаційно-правова форма господарювання</v>
      </c>
      <c r="B8" s="359" t="str">
        <f>[1]ЗАПОЛНИТЬ!$D$15</f>
        <v>Орган місцевого самоврядування</v>
      </c>
      <c r="C8" s="359"/>
      <c r="D8" s="359"/>
      <c r="E8" s="359"/>
      <c r="F8" s="359"/>
      <c r="G8" s="359"/>
      <c r="H8" s="359"/>
      <c r="I8" s="198" t="str">
        <f>[1]ЗАПОЛНИТЬ!$A$15</f>
        <v>за КОПФГ</v>
      </c>
      <c r="J8" s="504"/>
      <c r="K8" s="106">
        <f>[1]ЗАПОЛНИТЬ!$B$15</f>
        <v>420</v>
      </c>
      <c r="L8" s="106"/>
    </row>
    <row r="9" spans="1:12" x14ac:dyDescent="0.3">
      <c r="A9" s="110" t="s">
        <v>352</v>
      </c>
      <c r="B9" s="110"/>
      <c r="C9" s="110"/>
      <c r="D9" s="110"/>
      <c r="E9" s="201" t="str">
        <f>[1]ЗАПОЛНИТЬ!$H$9</f>
        <v>-</v>
      </c>
      <c r="F9" s="505" t="str">
        <f>IF(E9&gt;0,VLOOKUP(E9,'[1]ДовидникКВК(ГОС)'!A$1:B$65536,2,FALSE),"")</f>
        <v>-</v>
      </c>
      <c r="G9" s="505"/>
      <c r="H9" s="505"/>
      <c r="I9" s="505"/>
      <c r="J9" s="505"/>
      <c r="K9" s="505"/>
      <c r="L9" s="505"/>
    </row>
    <row r="10" spans="1:12" ht="23.25" customHeight="1" x14ac:dyDescent="0.3">
      <c r="A10" s="110" t="s">
        <v>8</v>
      </c>
      <c r="B10" s="110"/>
      <c r="C10" s="110"/>
      <c r="D10" s="110"/>
      <c r="E10" s="201" t="str">
        <f>[1]ЗАПОЛНИТЬ!$H$10</f>
        <v>10</v>
      </c>
      <c r="F10" s="408" t="str">
        <f>[1]ЗАПОЛНИТЬ!I10</f>
        <v>Орган з питань освіти і науки</v>
      </c>
      <c r="G10" s="408"/>
      <c r="H10" s="408"/>
      <c r="I10" s="408"/>
      <c r="J10" s="408"/>
      <c r="K10" s="408"/>
      <c r="L10" s="408"/>
    </row>
    <row r="11" spans="1:12" x14ac:dyDescent="0.3">
      <c r="A11" s="361" t="s">
        <v>451</v>
      </c>
      <c r="B11" s="198"/>
      <c r="C11" s="198"/>
      <c r="D11" s="198"/>
      <c r="E11" s="198"/>
      <c r="F11" s="198"/>
      <c r="G11" s="198"/>
      <c r="H11" s="198"/>
      <c r="I11" s="198"/>
      <c r="J11" s="198"/>
      <c r="K11" s="198"/>
      <c r="L11" s="198"/>
    </row>
    <row r="12" spans="1:12" x14ac:dyDescent="0.3">
      <c r="A12" s="198" t="s">
        <v>10</v>
      </c>
      <c r="B12" s="496"/>
      <c r="C12" s="496"/>
      <c r="D12" s="496"/>
      <c r="E12" s="496"/>
      <c r="F12" s="496"/>
      <c r="G12" s="496"/>
      <c r="H12" s="496"/>
      <c r="I12" s="496"/>
      <c r="J12" s="496"/>
      <c r="K12" s="496"/>
      <c r="L12" s="496"/>
    </row>
    <row r="13" spans="1:12" ht="15" thickBot="1" x14ac:dyDescent="0.35">
      <c r="A13" s="198" t="s">
        <v>452</v>
      </c>
      <c r="B13" s="496"/>
      <c r="C13" s="496"/>
      <c r="D13" s="496"/>
      <c r="E13" s="496"/>
      <c r="F13" s="496"/>
      <c r="G13" s="496"/>
      <c r="H13" s="496"/>
      <c r="I13" s="496"/>
      <c r="J13" s="496"/>
      <c r="K13" s="496"/>
      <c r="L13" s="496"/>
    </row>
    <row r="14" spans="1:12" ht="15.6" thickTop="1" thickBot="1" x14ac:dyDescent="0.35">
      <c r="A14" s="506" t="s">
        <v>453</v>
      </c>
      <c r="B14" s="63" t="s">
        <v>125</v>
      </c>
      <c r="C14" s="63" t="s">
        <v>454</v>
      </c>
      <c r="D14" s="63"/>
      <c r="E14" s="63" t="s">
        <v>455</v>
      </c>
      <c r="F14" s="63"/>
      <c r="G14" s="63" t="s">
        <v>456</v>
      </c>
      <c r="H14" s="63"/>
      <c r="I14" s="63" t="s">
        <v>457</v>
      </c>
      <c r="J14" s="63"/>
      <c r="K14" s="63"/>
      <c r="L14" s="63"/>
    </row>
    <row r="15" spans="1:12" ht="24" customHeight="1" thickTop="1" thickBot="1" x14ac:dyDescent="0.35">
      <c r="A15" s="506"/>
      <c r="B15" s="63"/>
      <c r="C15" s="63"/>
      <c r="D15" s="63"/>
      <c r="E15" s="63"/>
      <c r="F15" s="63"/>
      <c r="G15" s="63"/>
      <c r="H15" s="63"/>
      <c r="I15" s="63"/>
      <c r="J15" s="63"/>
      <c r="K15" s="63"/>
      <c r="L15" s="63"/>
    </row>
    <row r="16" spans="1:12" ht="15.6" thickTop="1" thickBot="1" x14ac:dyDescent="0.35">
      <c r="A16" s="506"/>
      <c r="B16" s="63"/>
      <c r="C16" s="63" t="s">
        <v>135</v>
      </c>
      <c r="D16" s="507" t="s">
        <v>271</v>
      </c>
      <c r="E16" s="63"/>
      <c r="F16" s="63"/>
      <c r="G16" s="63"/>
      <c r="H16" s="63"/>
      <c r="I16" s="63" t="s">
        <v>135</v>
      </c>
      <c r="J16" s="63" t="s">
        <v>458</v>
      </c>
      <c r="K16" s="63" t="s">
        <v>272</v>
      </c>
      <c r="L16" s="63"/>
    </row>
    <row r="17" spans="1:12" ht="15.6" thickTop="1" thickBot="1" x14ac:dyDescent="0.35">
      <c r="A17" s="506"/>
      <c r="B17" s="63"/>
      <c r="C17" s="63"/>
      <c r="D17" s="63" t="s">
        <v>459</v>
      </c>
      <c r="E17" s="63"/>
      <c r="F17" s="63"/>
      <c r="G17" s="63"/>
      <c r="H17" s="63"/>
      <c r="I17" s="63"/>
      <c r="J17" s="63"/>
      <c r="K17" s="63" t="s">
        <v>135</v>
      </c>
      <c r="L17" s="507" t="s">
        <v>271</v>
      </c>
    </row>
    <row r="18" spans="1:12" ht="49.2" thickTop="1" thickBot="1" x14ac:dyDescent="0.35">
      <c r="A18" s="506"/>
      <c r="B18" s="63"/>
      <c r="C18" s="63"/>
      <c r="D18" s="63"/>
      <c r="E18" s="63"/>
      <c r="F18" s="63"/>
      <c r="G18" s="63"/>
      <c r="H18" s="63"/>
      <c r="I18" s="63"/>
      <c r="J18" s="63"/>
      <c r="K18" s="63"/>
      <c r="L18" s="508" t="s">
        <v>459</v>
      </c>
    </row>
    <row r="19" spans="1:12" ht="15.6" thickTop="1" thickBot="1" x14ac:dyDescent="0.35">
      <c r="A19" s="509">
        <v>1</v>
      </c>
      <c r="B19" s="509">
        <v>2</v>
      </c>
      <c r="C19" s="509">
        <v>3</v>
      </c>
      <c r="D19" s="509">
        <v>4</v>
      </c>
      <c r="E19" s="510">
        <v>5</v>
      </c>
      <c r="F19" s="510"/>
      <c r="G19" s="510">
        <v>6</v>
      </c>
      <c r="H19" s="510"/>
      <c r="I19" s="509">
        <v>7</v>
      </c>
      <c r="J19" s="509">
        <v>8</v>
      </c>
      <c r="K19" s="509">
        <v>9</v>
      </c>
      <c r="L19" s="509">
        <v>10</v>
      </c>
    </row>
    <row r="20" spans="1:12" ht="18.600000000000001" thickTop="1" thickBot="1" x14ac:dyDescent="0.35">
      <c r="A20" s="518">
        <v>70802</v>
      </c>
      <c r="B20" s="518">
        <v>2210</v>
      </c>
      <c r="C20" s="512">
        <v>4221.04</v>
      </c>
      <c r="D20" s="512" t="s">
        <v>47</v>
      </c>
      <c r="E20" s="513" t="s">
        <v>47</v>
      </c>
      <c r="F20" s="513"/>
      <c r="G20" s="513" t="s">
        <v>47</v>
      </c>
      <c r="H20" s="513"/>
      <c r="I20" s="512">
        <v>3165.78</v>
      </c>
      <c r="J20" s="512">
        <v>3165.78</v>
      </c>
      <c r="K20" s="512" t="s">
        <v>47</v>
      </c>
      <c r="L20" s="512" t="s">
        <v>47</v>
      </c>
    </row>
    <row r="21" spans="1:12" ht="18.600000000000001" thickTop="1" thickBot="1" x14ac:dyDescent="0.35">
      <c r="A21" s="518">
        <v>70804</v>
      </c>
      <c r="B21" s="518">
        <v>2210</v>
      </c>
      <c r="C21" s="512">
        <v>981.8</v>
      </c>
      <c r="D21" s="512" t="s">
        <v>47</v>
      </c>
      <c r="E21" s="513" t="s">
        <v>47</v>
      </c>
      <c r="F21" s="513"/>
      <c r="G21" s="513" t="s">
        <v>47</v>
      </c>
      <c r="H21" s="513"/>
      <c r="I21" s="512">
        <v>736.35</v>
      </c>
      <c r="J21" s="512">
        <v>736.35</v>
      </c>
      <c r="K21" s="512" t="s">
        <v>47</v>
      </c>
      <c r="L21" s="512" t="s">
        <v>47</v>
      </c>
    </row>
    <row r="22" spans="1:12" ht="18.600000000000001" thickTop="1" thickBot="1" x14ac:dyDescent="0.35">
      <c r="A22" s="511" t="s">
        <v>47</v>
      </c>
      <c r="B22" s="511" t="s">
        <v>47</v>
      </c>
      <c r="C22" s="512" t="s">
        <v>47</v>
      </c>
      <c r="D22" s="512" t="s">
        <v>47</v>
      </c>
      <c r="E22" s="513" t="s">
        <v>47</v>
      </c>
      <c r="F22" s="513"/>
      <c r="G22" s="513" t="s">
        <v>47</v>
      </c>
      <c r="H22" s="513"/>
      <c r="I22" s="512" t="s">
        <v>47</v>
      </c>
      <c r="J22" s="512" t="s">
        <v>47</v>
      </c>
      <c r="K22" s="512" t="s">
        <v>47</v>
      </c>
      <c r="L22" s="512" t="s">
        <v>47</v>
      </c>
    </row>
    <row r="23" spans="1:12" ht="18.600000000000001" thickTop="1" thickBot="1" x14ac:dyDescent="0.35">
      <c r="A23" s="511" t="s">
        <v>47</v>
      </c>
      <c r="B23" s="511" t="s">
        <v>47</v>
      </c>
      <c r="C23" s="512" t="s">
        <v>47</v>
      </c>
      <c r="D23" s="512" t="s">
        <v>47</v>
      </c>
      <c r="E23" s="513" t="s">
        <v>47</v>
      </c>
      <c r="F23" s="513"/>
      <c r="G23" s="513" t="s">
        <v>47</v>
      </c>
      <c r="H23" s="513"/>
      <c r="I23" s="512" t="s">
        <v>47</v>
      </c>
      <c r="J23" s="512" t="s">
        <v>47</v>
      </c>
      <c r="K23" s="512" t="s">
        <v>47</v>
      </c>
      <c r="L23" s="512" t="s">
        <v>47</v>
      </c>
    </row>
    <row r="24" spans="1:12" ht="19.2" thickTop="1" thickBot="1" x14ac:dyDescent="0.35">
      <c r="A24" s="514" t="s">
        <v>317</v>
      </c>
      <c r="B24" s="515"/>
      <c r="C24" s="516">
        <f>IF(SUM('[1]Ф.7(ЗФ).ЗВЕД'!$D$27)&gt;0,SUM('[1]Ф.7(ЗФ).ЗВЕД'!$D$27),"-")</f>
        <v>5202.84</v>
      </c>
      <c r="D24" s="516" t="str">
        <f>IF(SUM(D20:D23)&gt;0,SUM(D20:D23),"-")</f>
        <v>-</v>
      </c>
      <c r="E24" s="517" t="str">
        <f>IF(SUM(E20:F23)&gt;0,SUM(E20:F23),"-")</f>
        <v>-</v>
      </c>
      <c r="F24" s="517"/>
      <c r="G24" s="517" t="str">
        <f>IF(SUM('[1]Ф.7(ЗФ).ЗВЕД'!$G$27)&gt;0,SUM('[1]Ф.7(ЗФ).ЗВЕД'!$G$27),"-")</f>
        <v>-</v>
      </c>
      <c r="H24" s="517"/>
      <c r="I24" s="516">
        <f>IF(SUM('[1]Ф.7(ЗФ).ЗВЕД'!$E$27)&gt;0,SUM('[1]Ф.7(ЗФ).ЗВЕД'!$E$27),"-")</f>
        <v>3902.13</v>
      </c>
      <c r="J24" s="516">
        <f>IF(SUM(J20:J23)&gt;0,SUM(J20:J23),"-")</f>
        <v>3902.13</v>
      </c>
      <c r="K24" s="516">
        <f>'[1]Ф.7(ЗФ).ЗВЕД'!$F$27</f>
        <v>0</v>
      </c>
      <c r="L24" s="516" t="str">
        <f>IF(SUM(L20:L23)&gt;0,SUM(L20:L23),"-")</f>
        <v>-</v>
      </c>
    </row>
    <row r="25" spans="1:12" ht="15" thickTop="1" x14ac:dyDescent="0.3">
      <c r="A25" s="1"/>
      <c r="B25" s="1"/>
      <c r="C25" s="1"/>
      <c r="D25" s="1"/>
      <c r="E25" s="1"/>
      <c r="F25" s="1"/>
      <c r="G25" s="1"/>
      <c r="H25" s="1"/>
      <c r="I25" s="1"/>
      <c r="J25" s="1"/>
      <c r="K25" s="1"/>
      <c r="L25" s="1"/>
    </row>
    <row r="26" spans="1:12" x14ac:dyDescent="0.3">
      <c r="A26" s="378" t="str">
        <f>[1]ЗАПОЛНИТЬ!$F$30</f>
        <v xml:space="preserve">Керівник </v>
      </c>
      <c r="B26" s="93"/>
      <c r="C26" s="9"/>
      <c r="D26" s="87" t="str">
        <f>[1]ЗАПОЛНИТЬ!$F$26</f>
        <v>Л.О.Темченко</v>
      </c>
      <c r="E26" s="87"/>
      <c r="F26" s="87"/>
      <c r="G26" s="1"/>
      <c r="H26" s="1"/>
      <c r="I26" s="1"/>
      <c r="J26" s="1"/>
      <c r="K26" s="1"/>
      <c r="L26" s="1"/>
    </row>
    <row r="27" spans="1:12" x14ac:dyDescent="0.3">
      <c r="A27" s="378"/>
      <c r="B27" s="89" t="s">
        <v>115</v>
      </c>
      <c r="C27" s="9"/>
      <c r="D27" s="379" t="s">
        <v>116</v>
      </c>
      <c r="E27" s="94"/>
      <c r="F27" s="1"/>
      <c r="G27" s="1"/>
      <c r="H27" s="1"/>
      <c r="I27" s="1"/>
      <c r="J27" s="1"/>
      <c r="K27" s="1"/>
      <c r="L27" s="1"/>
    </row>
    <row r="28" spans="1:12" x14ac:dyDescent="0.3">
      <c r="A28" s="378" t="str">
        <f>[1]ЗАПОЛНИТЬ!$F$31</f>
        <v>Головний бухгалтер</v>
      </c>
      <c r="B28" s="93"/>
      <c r="C28" s="9"/>
      <c r="D28" s="87" t="str">
        <f>[1]ЗАПОЛНИТЬ!$F$28</f>
        <v>А.М.Трусевич</v>
      </c>
      <c r="E28" s="87"/>
      <c r="F28" s="87"/>
      <c r="G28" s="1"/>
      <c r="H28" s="1"/>
      <c r="I28" s="1"/>
      <c r="J28" s="1"/>
      <c r="K28" s="1"/>
      <c r="L28" s="1"/>
    </row>
    <row r="29" spans="1:12" x14ac:dyDescent="0.3">
      <c r="A29" s="1"/>
      <c r="B29" s="89" t="s">
        <v>115</v>
      </c>
      <c r="C29" s="1"/>
      <c r="D29" s="379" t="s">
        <v>116</v>
      </c>
      <c r="E29" s="94"/>
      <c r="F29" s="1"/>
      <c r="G29" s="1"/>
      <c r="H29" s="1"/>
      <c r="I29" s="1"/>
      <c r="J29" s="1"/>
      <c r="K29" s="1"/>
      <c r="L29" s="1"/>
    </row>
    <row r="30" spans="1:12" x14ac:dyDescent="0.3">
      <c r="A30" s="1" t="str">
        <f>[1]ЗАПОЛНИТЬ!$C$19</f>
        <v>"11" квітня 2016 року</v>
      </c>
      <c r="B30" s="1"/>
      <c r="C30" s="1"/>
      <c r="D30" s="1"/>
      <c r="E30" s="1"/>
      <c r="F30" s="1"/>
      <c r="G30" s="1"/>
      <c r="H30" s="1"/>
      <c r="I30" s="1"/>
      <c r="J30" s="1"/>
      <c r="K30" s="1"/>
      <c r="L30" s="1"/>
    </row>
    <row r="31" spans="1:12" x14ac:dyDescent="0.3">
      <c r="A31" s="21" t="s">
        <v>287</v>
      </c>
      <c r="B31" s="1"/>
      <c r="C31" s="1"/>
      <c r="D31" s="1"/>
      <c r="E31" s="1"/>
      <c r="F31" s="1"/>
      <c r="G31" s="1"/>
      <c r="H31" s="1"/>
      <c r="I31" s="1"/>
      <c r="J31" s="1"/>
      <c r="K31" s="1"/>
      <c r="L31" s="1"/>
    </row>
  </sheetData>
  <mergeCells count="40">
    <mergeCell ref="E23:F23"/>
    <mergeCell ref="G23:H23"/>
    <mergeCell ref="E24:F24"/>
    <mergeCell ref="G24:H24"/>
    <mergeCell ref="D26:F26"/>
    <mergeCell ref="D28:F28"/>
    <mergeCell ref="E20:F20"/>
    <mergeCell ref="G20:H20"/>
    <mergeCell ref="E21:F21"/>
    <mergeCell ref="G21:H21"/>
    <mergeCell ref="E22:F22"/>
    <mergeCell ref="G22:H22"/>
    <mergeCell ref="J16:J18"/>
    <mergeCell ref="K16:L16"/>
    <mergeCell ref="D17:D18"/>
    <mergeCell ref="K17:K18"/>
    <mergeCell ref="E19:F19"/>
    <mergeCell ref="G19:H19"/>
    <mergeCell ref="A10:D10"/>
    <mergeCell ref="F10:L10"/>
    <mergeCell ref="A14:A18"/>
    <mergeCell ref="B14:B18"/>
    <mergeCell ref="C14:D15"/>
    <mergeCell ref="E14:F18"/>
    <mergeCell ref="G14:H18"/>
    <mergeCell ref="I14:L15"/>
    <mergeCell ref="C16:C18"/>
    <mergeCell ref="I16:I18"/>
    <mergeCell ref="B7:H7"/>
    <mergeCell ref="K7:L7"/>
    <mergeCell ref="B8:H8"/>
    <mergeCell ref="K8:L8"/>
    <mergeCell ref="A9:D9"/>
    <mergeCell ref="F9:L9"/>
    <mergeCell ref="H1:L2"/>
    <mergeCell ref="A3:L3"/>
    <mergeCell ref="A4:L4"/>
    <mergeCell ref="A5:L5"/>
    <mergeCell ref="B6:H6"/>
    <mergeCell ref="K6:L6"/>
  </mergeCell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election sqref="A1:XFD1048576"/>
    </sheetView>
  </sheetViews>
  <sheetFormatPr defaultRowHeight="14.4" x14ac:dyDescent="0.3"/>
  <cols>
    <col min="1" max="1" width="38.5546875" customWidth="1"/>
    <col min="11" max="11" width="9.5546875" customWidth="1"/>
    <col min="257" max="257" width="38.5546875" customWidth="1"/>
    <col min="267" max="267" width="9.5546875" customWidth="1"/>
    <col min="513" max="513" width="38.5546875" customWidth="1"/>
    <col min="523" max="523" width="9.5546875" customWidth="1"/>
    <col min="769" max="769" width="38.5546875" customWidth="1"/>
    <col min="779" max="779" width="9.5546875" customWidth="1"/>
    <col min="1025" max="1025" width="38.5546875" customWidth="1"/>
    <col min="1035" max="1035" width="9.5546875" customWidth="1"/>
    <col min="1281" max="1281" width="38.5546875" customWidth="1"/>
    <col min="1291" max="1291" width="9.5546875" customWidth="1"/>
    <col min="1537" max="1537" width="38.5546875" customWidth="1"/>
    <col min="1547" max="1547" width="9.5546875" customWidth="1"/>
    <col min="1793" max="1793" width="38.5546875" customWidth="1"/>
    <col min="1803" max="1803" width="9.5546875" customWidth="1"/>
    <col min="2049" max="2049" width="38.5546875" customWidth="1"/>
    <col min="2059" max="2059" width="9.5546875" customWidth="1"/>
    <col min="2305" max="2305" width="38.5546875" customWidth="1"/>
    <col min="2315" max="2315" width="9.5546875" customWidth="1"/>
    <col min="2561" max="2561" width="38.5546875" customWidth="1"/>
    <col min="2571" max="2571" width="9.5546875" customWidth="1"/>
    <col min="2817" max="2817" width="38.5546875" customWidth="1"/>
    <col min="2827" max="2827" width="9.5546875" customWidth="1"/>
    <col min="3073" max="3073" width="38.5546875" customWidth="1"/>
    <col min="3083" max="3083" width="9.5546875" customWidth="1"/>
    <col min="3329" max="3329" width="38.5546875" customWidth="1"/>
    <col min="3339" max="3339" width="9.5546875" customWidth="1"/>
    <col min="3585" max="3585" width="38.5546875" customWidth="1"/>
    <col min="3595" max="3595" width="9.5546875" customWidth="1"/>
    <col min="3841" max="3841" width="38.5546875" customWidth="1"/>
    <col min="3851" max="3851" width="9.5546875" customWidth="1"/>
    <col min="4097" max="4097" width="38.5546875" customWidth="1"/>
    <col min="4107" max="4107" width="9.5546875" customWidth="1"/>
    <col min="4353" max="4353" width="38.5546875" customWidth="1"/>
    <col min="4363" max="4363" width="9.5546875" customWidth="1"/>
    <col min="4609" max="4609" width="38.5546875" customWidth="1"/>
    <col min="4619" max="4619" width="9.5546875" customWidth="1"/>
    <col min="4865" max="4865" width="38.5546875" customWidth="1"/>
    <col min="4875" max="4875" width="9.5546875" customWidth="1"/>
    <col min="5121" max="5121" width="38.5546875" customWidth="1"/>
    <col min="5131" max="5131" width="9.5546875" customWidth="1"/>
    <col min="5377" max="5377" width="38.5546875" customWidth="1"/>
    <col min="5387" max="5387" width="9.5546875" customWidth="1"/>
    <col min="5633" max="5633" width="38.5546875" customWidth="1"/>
    <col min="5643" max="5643" width="9.5546875" customWidth="1"/>
    <col min="5889" max="5889" width="38.5546875" customWidth="1"/>
    <col min="5899" max="5899" width="9.5546875" customWidth="1"/>
    <col min="6145" max="6145" width="38.5546875" customWidth="1"/>
    <col min="6155" max="6155" width="9.5546875" customWidth="1"/>
    <col min="6401" max="6401" width="38.5546875" customWidth="1"/>
    <col min="6411" max="6411" width="9.5546875" customWidth="1"/>
    <col min="6657" max="6657" width="38.5546875" customWidth="1"/>
    <col min="6667" max="6667" width="9.5546875" customWidth="1"/>
    <col min="6913" max="6913" width="38.5546875" customWidth="1"/>
    <col min="6923" max="6923" width="9.5546875" customWidth="1"/>
    <col min="7169" max="7169" width="38.5546875" customWidth="1"/>
    <col min="7179" max="7179" width="9.5546875" customWidth="1"/>
    <col min="7425" max="7425" width="38.5546875" customWidth="1"/>
    <col min="7435" max="7435" width="9.5546875" customWidth="1"/>
    <col min="7681" max="7681" width="38.5546875" customWidth="1"/>
    <col min="7691" max="7691" width="9.5546875" customWidth="1"/>
    <col min="7937" max="7937" width="38.5546875" customWidth="1"/>
    <col min="7947" max="7947" width="9.5546875" customWidth="1"/>
    <col min="8193" max="8193" width="38.5546875" customWidth="1"/>
    <col min="8203" max="8203" width="9.5546875" customWidth="1"/>
    <col min="8449" max="8449" width="38.5546875" customWidth="1"/>
    <col min="8459" max="8459" width="9.5546875" customWidth="1"/>
    <col min="8705" max="8705" width="38.5546875" customWidth="1"/>
    <col min="8715" max="8715" width="9.5546875" customWidth="1"/>
    <col min="8961" max="8961" width="38.5546875" customWidth="1"/>
    <col min="8971" max="8971" width="9.5546875" customWidth="1"/>
    <col min="9217" max="9217" width="38.5546875" customWidth="1"/>
    <col min="9227" max="9227" width="9.5546875" customWidth="1"/>
    <col min="9473" max="9473" width="38.5546875" customWidth="1"/>
    <col min="9483" max="9483" width="9.5546875" customWidth="1"/>
    <col min="9729" max="9729" width="38.5546875" customWidth="1"/>
    <col min="9739" max="9739" width="9.5546875" customWidth="1"/>
    <col min="9985" max="9985" width="38.5546875" customWidth="1"/>
    <col min="9995" max="9995" width="9.5546875" customWidth="1"/>
    <col min="10241" max="10241" width="38.5546875" customWidth="1"/>
    <col min="10251" max="10251" width="9.5546875" customWidth="1"/>
    <col min="10497" max="10497" width="38.5546875" customWidth="1"/>
    <col min="10507" max="10507" width="9.5546875" customWidth="1"/>
    <col min="10753" max="10753" width="38.5546875" customWidth="1"/>
    <col min="10763" max="10763" width="9.5546875" customWidth="1"/>
    <col min="11009" max="11009" width="38.5546875" customWidth="1"/>
    <col min="11019" max="11019" width="9.5546875" customWidth="1"/>
    <col min="11265" max="11265" width="38.5546875" customWidth="1"/>
    <col min="11275" max="11275" width="9.5546875" customWidth="1"/>
    <col min="11521" max="11521" width="38.5546875" customWidth="1"/>
    <col min="11531" max="11531" width="9.5546875" customWidth="1"/>
    <col min="11777" max="11777" width="38.5546875" customWidth="1"/>
    <col min="11787" max="11787" width="9.5546875" customWidth="1"/>
    <col min="12033" max="12033" width="38.5546875" customWidth="1"/>
    <col min="12043" max="12043" width="9.5546875" customWidth="1"/>
    <col min="12289" max="12289" width="38.5546875" customWidth="1"/>
    <col min="12299" max="12299" width="9.5546875" customWidth="1"/>
    <col min="12545" max="12545" width="38.5546875" customWidth="1"/>
    <col min="12555" max="12555" width="9.5546875" customWidth="1"/>
    <col min="12801" max="12801" width="38.5546875" customWidth="1"/>
    <col min="12811" max="12811" width="9.5546875" customWidth="1"/>
    <col min="13057" max="13057" width="38.5546875" customWidth="1"/>
    <col min="13067" max="13067" width="9.5546875" customWidth="1"/>
    <col min="13313" max="13313" width="38.5546875" customWidth="1"/>
    <col min="13323" max="13323" width="9.5546875" customWidth="1"/>
    <col min="13569" max="13569" width="38.5546875" customWidth="1"/>
    <col min="13579" max="13579" width="9.5546875" customWidth="1"/>
    <col min="13825" max="13825" width="38.5546875" customWidth="1"/>
    <col min="13835" max="13835" width="9.5546875" customWidth="1"/>
    <col min="14081" max="14081" width="38.5546875" customWidth="1"/>
    <col min="14091" max="14091" width="9.5546875" customWidth="1"/>
    <col min="14337" max="14337" width="38.5546875" customWidth="1"/>
    <col min="14347" max="14347" width="9.5546875" customWidth="1"/>
    <col min="14593" max="14593" width="38.5546875" customWidth="1"/>
    <col min="14603" max="14603" width="9.5546875" customWidth="1"/>
    <col min="14849" max="14849" width="38.5546875" customWidth="1"/>
    <col min="14859" max="14859" width="9.5546875" customWidth="1"/>
    <col min="15105" max="15105" width="38.5546875" customWidth="1"/>
    <col min="15115" max="15115" width="9.5546875" customWidth="1"/>
    <col min="15361" max="15361" width="38.5546875" customWidth="1"/>
    <col min="15371" max="15371" width="9.5546875" customWidth="1"/>
    <col min="15617" max="15617" width="38.5546875" customWidth="1"/>
    <col min="15627" max="15627" width="9.5546875" customWidth="1"/>
    <col min="15873" max="15873" width="38.5546875" customWidth="1"/>
    <col min="15883" max="15883" width="9.5546875" customWidth="1"/>
    <col min="16129" max="16129" width="38.5546875" customWidth="1"/>
    <col min="16139" max="16139" width="9.5546875" customWidth="1"/>
  </cols>
  <sheetData>
    <row r="1" spans="1:12" ht="24" customHeight="1" x14ac:dyDescent="0.3">
      <c r="A1" s="1"/>
      <c r="B1" s="1"/>
      <c r="C1" s="1"/>
      <c r="D1" s="1"/>
      <c r="E1" s="1"/>
      <c r="F1" s="1"/>
      <c r="G1" s="496"/>
      <c r="H1" s="25" t="s">
        <v>449</v>
      </c>
      <c r="I1" s="429"/>
      <c r="J1" s="429"/>
      <c r="K1" s="429"/>
      <c r="L1" s="429"/>
    </row>
    <row r="2" spans="1:12" ht="21" customHeight="1" x14ac:dyDescent="0.3">
      <c r="A2" s="1"/>
      <c r="B2" s="1"/>
      <c r="C2" s="1"/>
      <c r="D2" s="1"/>
      <c r="E2" s="1"/>
      <c r="F2" s="1"/>
      <c r="G2" s="496"/>
      <c r="H2" s="429"/>
      <c r="I2" s="429"/>
      <c r="J2" s="429"/>
      <c r="K2" s="429"/>
      <c r="L2" s="429"/>
    </row>
    <row r="3" spans="1:12" x14ac:dyDescent="0.3">
      <c r="A3" s="5" t="s">
        <v>289</v>
      </c>
      <c r="B3" s="5"/>
      <c r="C3" s="5"/>
      <c r="D3" s="5"/>
      <c r="E3" s="5"/>
      <c r="F3" s="5"/>
      <c r="G3" s="5"/>
      <c r="H3" s="5"/>
      <c r="I3" s="5"/>
      <c r="J3" s="5"/>
      <c r="K3" s="5"/>
      <c r="L3" s="5"/>
    </row>
    <row r="4" spans="1:12" x14ac:dyDescent="0.3">
      <c r="A4" s="5" t="s">
        <v>450</v>
      </c>
      <c r="B4" s="5"/>
      <c r="C4" s="5"/>
      <c r="D4" s="5"/>
      <c r="E4" s="5"/>
      <c r="F4" s="5"/>
      <c r="G4" s="5"/>
      <c r="H4" s="5"/>
      <c r="I4" s="5"/>
      <c r="J4" s="5"/>
      <c r="K4" s="5"/>
      <c r="L4" s="5"/>
    </row>
    <row r="5" spans="1:12" x14ac:dyDescent="0.3">
      <c r="A5" s="356" t="str">
        <f>CONCATENATE("на ",[1]ЗАПОЛНИТЬ!$B$18," ",[1]ЗАПОЛНИТЬ!$C$18)</f>
        <v>на 1 квітня 2016 р.</v>
      </c>
      <c r="B5" s="356"/>
      <c r="C5" s="356"/>
      <c r="D5" s="356"/>
      <c r="E5" s="356"/>
      <c r="F5" s="356"/>
      <c r="G5" s="356"/>
      <c r="H5" s="356"/>
      <c r="I5" s="356"/>
      <c r="J5" s="356"/>
      <c r="K5" s="356"/>
      <c r="L5" s="356"/>
    </row>
    <row r="6" spans="1:12" ht="22.5" customHeight="1" x14ac:dyDescent="0.3">
      <c r="A6" s="196" t="s">
        <v>3</v>
      </c>
      <c r="B6" s="104" t="str">
        <f>[1]ЗАПОЛНИТЬ!$B$3</f>
        <v>Відділ освіти Амур - Нижньодніпровської районної у місті ради</v>
      </c>
      <c r="C6" s="104"/>
      <c r="D6" s="104"/>
      <c r="E6" s="104"/>
      <c r="F6" s="104"/>
      <c r="G6" s="104"/>
      <c r="H6" s="104"/>
      <c r="I6" s="198" t="str">
        <f>[1]ЗАПОЛНИТЬ!$A$13</f>
        <v>за ЄДРПОУ</v>
      </c>
      <c r="J6" s="198"/>
      <c r="K6" s="357" t="str">
        <f>[1]ЗАПОЛНИТЬ!$B$13</f>
        <v>37969169</v>
      </c>
      <c r="L6" s="106"/>
    </row>
    <row r="7" spans="1:12" x14ac:dyDescent="0.3">
      <c r="A7" s="103" t="s">
        <v>5</v>
      </c>
      <c r="B7" s="358" t="str">
        <f>[1]ЗАПОЛНИТЬ!$B$5</f>
        <v>49023,м. Дніпропетровськ, пр.Мануйлівський,31</v>
      </c>
      <c r="C7" s="358"/>
      <c r="D7" s="358"/>
      <c r="E7" s="358"/>
      <c r="F7" s="358"/>
      <c r="G7" s="358"/>
      <c r="H7" s="358"/>
      <c r="I7" s="198" t="str">
        <f>[1]ЗАПОЛНИТЬ!$A$14</f>
        <v>за КОАТУУ</v>
      </c>
      <c r="J7" s="198"/>
      <c r="K7" s="106">
        <f>[1]ЗАПОЛНИТЬ!$B$14</f>
        <v>1210136300</v>
      </c>
      <c r="L7" s="106"/>
    </row>
    <row r="8" spans="1:12" x14ac:dyDescent="0.3">
      <c r="A8" s="103" t="str">
        <f>[1]Ф.4.3.1.КВК2!$A$11</f>
        <v>Організаційно-правова форма господарювання</v>
      </c>
      <c r="B8" s="359" t="str">
        <f>[1]ЗАПОЛНИТЬ!$D$15</f>
        <v>Орган місцевого самоврядування</v>
      </c>
      <c r="C8" s="359"/>
      <c r="D8" s="359"/>
      <c r="E8" s="359"/>
      <c r="F8" s="359"/>
      <c r="G8" s="359"/>
      <c r="H8" s="359"/>
      <c r="I8" s="198" t="str">
        <f>[1]ЗАПОЛНИТЬ!$A$15</f>
        <v>за КОПФГ</v>
      </c>
      <c r="J8" s="504"/>
      <c r="K8" s="106">
        <f>[1]ЗАПОЛНИТЬ!$B$15</f>
        <v>420</v>
      </c>
      <c r="L8" s="106"/>
    </row>
    <row r="9" spans="1:12" x14ac:dyDescent="0.3">
      <c r="A9" s="110" t="s">
        <v>352</v>
      </c>
      <c r="B9" s="110"/>
      <c r="C9" s="110"/>
      <c r="D9" s="110"/>
      <c r="E9" s="201" t="str">
        <f>[1]ЗАПОЛНИТЬ!$H$9</f>
        <v>-</v>
      </c>
      <c r="F9" s="519" t="str">
        <f>IF(E9&gt;0,VLOOKUP(E9,'[1]ДовидникКВК(ГОС)'!A$1:B$65536,2,FALSE),"")</f>
        <v>-</v>
      </c>
      <c r="G9" s="519"/>
      <c r="H9" s="519"/>
      <c r="I9" s="519"/>
      <c r="J9" s="519"/>
      <c r="K9" s="519"/>
      <c r="L9" s="519"/>
    </row>
    <row r="10" spans="1:12" ht="23.25" customHeight="1" x14ac:dyDescent="0.3">
      <c r="A10" s="110" t="s">
        <v>8</v>
      </c>
      <c r="B10" s="110"/>
      <c r="C10" s="110"/>
      <c r="D10" s="110"/>
      <c r="E10" s="201" t="str">
        <f>[1]ЗАПОЛНИТЬ!$H$10</f>
        <v>10</v>
      </c>
      <c r="F10" s="408" t="str">
        <f>[1]ЗАПОЛНИТЬ!I10</f>
        <v>Орган з питань освіти і науки</v>
      </c>
      <c r="G10" s="408"/>
      <c r="H10" s="408"/>
      <c r="I10" s="408"/>
      <c r="J10" s="408"/>
      <c r="K10" s="408"/>
      <c r="L10" s="408"/>
    </row>
    <row r="11" spans="1:12" x14ac:dyDescent="0.3">
      <c r="A11" s="361" t="s">
        <v>451</v>
      </c>
      <c r="B11" s="198"/>
      <c r="C11" s="198"/>
      <c r="D11" s="198"/>
      <c r="E11" s="198"/>
      <c r="F11" s="198"/>
      <c r="G11" s="198"/>
      <c r="H11" s="198"/>
      <c r="I11" s="198"/>
      <c r="J11" s="198"/>
      <c r="K11" s="198"/>
      <c r="L11" s="198"/>
    </row>
    <row r="12" spans="1:12" x14ac:dyDescent="0.3">
      <c r="A12" s="198" t="s">
        <v>10</v>
      </c>
      <c r="B12" s="496"/>
      <c r="C12" s="496"/>
      <c r="D12" s="496"/>
      <c r="E12" s="496"/>
      <c r="F12" s="496"/>
      <c r="G12" s="496"/>
      <c r="H12" s="496"/>
      <c r="I12" s="496"/>
      <c r="J12" s="496"/>
      <c r="K12" s="496"/>
      <c r="L12" s="496"/>
    </row>
    <row r="13" spans="1:12" ht="15" thickBot="1" x14ac:dyDescent="0.35">
      <c r="A13" s="198" t="s">
        <v>460</v>
      </c>
      <c r="B13" s="496"/>
      <c r="C13" s="496"/>
      <c r="D13" s="496"/>
      <c r="E13" s="496"/>
      <c r="F13" s="496"/>
      <c r="G13" s="496"/>
      <c r="H13" s="496"/>
      <c r="I13" s="496"/>
      <c r="J13" s="496"/>
      <c r="K13" s="496"/>
      <c r="L13" s="496"/>
    </row>
    <row r="14" spans="1:12" ht="15.6" thickTop="1" thickBot="1" x14ac:dyDescent="0.35">
      <c r="A14" s="506" t="s">
        <v>453</v>
      </c>
      <c r="B14" s="63" t="s">
        <v>125</v>
      </c>
      <c r="C14" s="63" t="s">
        <v>454</v>
      </c>
      <c r="D14" s="63"/>
      <c r="E14" s="63" t="s">
        <v>455</v>
      </c>
      <c r="F14" s="63"/>
      <c r="G14" s="63" t="s">
        <v>456</v>
      </c>
      <c r="H14" s="63"/>
      <c r="I14" s="63" t="s">
        <v>457</v>
      </c>
      <c r="J14" s="63"/>
      <c r="K14" s="63"/>
      <c r="L14" s="63"/>
    </row>
    <row r="15" spans="1:12" ht="24" customHeight="1" thickTop="1" thickBot="1" x14ac:dyDescent="0.35">
      <c r="A15" s="506"/>
      <c r="B15" s="63"/>
      <c r="C15" s="63"/>
      <c r="D15" s="63"/>
      <c r="E15" s="63"/>
      <c r="F15" s="63"/>
      <c r="G15" s="63"/>
      <c r="H15" s="63"/>
      <c r="I15" s="63"/>
      <c r="J15" s="63"/>
      <c r="K15" s="63"/>
      <c r="L15" s="63"/>
    </row>
    <row r="16" spans="1:12" ht="15.6" thickTop="1" thickBot="1" x14ac:dyDescent="0.35">
      <c r="A16" s="506"/>
      <c r="B16" s="63"/>
      <c r="C16" s="63" t="s">
        <v>135</v>
      </c>
      <c r="D16" s="507" t="s">
        <v>271</v>
      </c>
      <c r="E16" s="63"/>
      <c r="F16" s="63"/>
      <c r="G16" s="63"/>
      <c r="H16" s="63"/>
      <c r="I16" s="63" t="s">
        <v>135</v>
      </c>
      <c r="J16" s="63" t="s">
        <v>458</v>
      </c>
      <c r="K16" s="63" t="s">
        <v>272</v>
      </c>
      <c r="L16" s="63"/>
    </row>
    <row r="17" spans="1:12" ht="15.6" thickTop="1" thickBot="1" x14ac:dyDescent="0.35">
      <c r="A17" s="506"/>
      <c r="B17" s="63"/>
      <c r="C17" s="63"/>
      <c r="D17" s="63" t="s">
        <v>459</v>
      </c>
      <c r="E17" s="63"/>
      <c r="F17" s="63"/>
      <c r="G17" s="63"/>
      <c r="H17" s="63"/>
      <c r="I17" s="63"/>
      <c r="J17" s="63"/>
      <c r="K17" s="63" t="s">
        <v>135</v>
      </c>
      <c r="L17" s="507" t="s">
        <v>271</v>
      </c>
    </row>
    <row r="18" spans="1:12" ht="49.2" thickTop="1" thickBot="1" x14ac:dyDescent="0.35">
      <c r="A18" s="506"/>
      <c r="B18" s="63"/>
      <c r="C18" s="63"/>
      <c r="D18" s="63"/>
      <c r="E18" s="63"/>
      <c r="F18" s="63"/>
      <c r="G18" s="63"/>
      <c r="H18" s="63"/>
      <c r="I18" s="63"/>
      <c r="J18" s="63"/>
      <c r="K18" s="63"/>
      <c r="L18" s="508" t="s">
        <v>459</v>
      </c>
    </row>
    <row r="19" spans="1:12" ht="15.6" thickTop="1" thickBot="1" x14ac:dyDescent="0.35">
      <c r="A19" s="509">
        <v>1</v>
      </c>
      <c r="B19" s="509">
        <v>2</v>
      </c>
      <c r="C19" s="509">
        <v>3</v>
      </c>
      <c r="D19" s="509">
        <v>4</v>
      </c>
      <c r="E19" s="510">
        <v>5</v>
      </c>
      <c r="F19" s="510"/>
      <c r="G19" s="510">
        <v>6</v>
      </c>
      <c r="H19" s="510"/>
      <c r="I19" s="509">
        <v>7</v>
      </c>
      <c r="J19" s="509">
        <v>8</v>
      </c>
      <c r="K19" s="509">
        <v>9</v>
      </c>
      <c r="L19" s="509">
        <v>10</v>
      </c>
    </row>
    <row r="20" spans="1:12" ht="18.600000000000001" thickTop="1" thickBot="1" x14ac:dyDescent="0.35">
      <c r="A20" s="511" t="s">
        <v>47</v>
      </c>
      <c r="B20" s="511" t="s">
        <v>47</v>
      </c>
      <c r="C20" s="512" t="s">
        <v>47</v>
      </c>
      <c r="D20" s="512" t="s">
        <v>47</v>
      </c>
      <c r="E20" s="513" t="s">
        <v>47</v>
      </c>
      <c r="F20" s="513"/>
      <c r="G20" s="513" t="s">
        <v>47</v>
      </c>
      <c r="H20" s="513"/>
      <c r="I20" s="512" t="s">
        <v>47</v>
      </c>
      <c r="J20" s="512" t="s">
        <v>47</v>
      </c>
      <c r="K20" s="512" t="s">
        <v>47</v>
      </c>
      <c r="L20" s="512" t="s">
        <v>47</v>
      </c>
    </row>
    <row r="21" spans="1:12" ht="18.600000000000001" thickTop="1" thickBot="1" x14ac:dyDescent="0.35">
      <c r="A21" s="511" t="s">
        <v>47</v>
      </c>
      <c r="B21" s="511" t="s">
        <v>47</v>
      </c>
      <c r="C21" s="512" t="s">
        <v>47</v>
      </c>
      <c r="D21" s="512" t="s">
        <v>47</v>
      </c>
      <c r="E21" s="513" t="s">
        <v>47</v>
      </c>
      <c r="F21" s="513"/>
      <c r="G21" s="513" t="s">
        <v>47</v>
      </c>
      <c r="H21" s="513"/>
      <c r="I21" s="512" t="s">
        <v>47</v>
      </c>
      <c r="J21" s="512" t="s">
        <v>47</v>
      </c>
      <c r="K21" s="512" t="s">
        <v>47</v>
      </c>
      <c r="L21" s="512" t="s">
        <v>47</v>
      </c>
    </row>
    <row r="22" spans="1:12" ht="18.600000000000001" thickTop="1" thickBot="1" x14ac:dyDescent="0.35">
      <c r="A22" s="511" t="s">
        <v>47</v>
      </c>
      <c r="B22" s="511" t="s">
        <v>47</v>
      </c>
      <c r="C22" s="512" t="s">
        <v>47</v>
      </c>
      <c r="D22" s="512" t="s">
        <v>47</v>
      </c>
      <c r="E22" s="513" t="s">
        <v>47</v>
      </c>
      <c r="F22" s="513"/>
      <c r="G22" s="513" t="s">
        <v>47</v>
      </c>
      <c r="H22" s="513"/>
      <c r="I22" s="512" t="s">
        <v>47</v>
      </c>
      <c r="J22" s="512" t="s">
        <v>47</v>
      </c>
      <c r="K22" s="512" t="s">
        <v>47</v>
      </c>
      <c r="L22" s="512" t="s">
        <v>47</v>
      </c>
    </row>
    <row r="23" spans="1:12" ht="18.600000000000001" thickTop="1" thickBot="1" x14ac:dyDescent="0.35">
      <c r="A23" s="511" t="s">
        <v>47</v>
      </c>
      <c r="B23" s="511" t="s">
        <v>47</v>
      </c>
      <c r="C23" s="512" t="s">
        <v>47</v>
      </c>
      <c r="D23" s="512" t="s">
        <v>47</v>
      </c>
      <c r="E23" s="513" t="s">
        <v>47</v>
      </c>
      <c r="F23" s="513"/>
      <c r="G23" s="513" t="s">
        <v>47</v>
      </c>
      <c r="H23" s="513"/>
      <c r="I23" s="512" t="s">
        <v>47</v>
      </c>
      <c r="J23" s="512" t="s">
        <v>47</v>
      </c>
      <c r="K23" s="512" t="s">
        <v>47</v>
      </c>
      <c r="L23" s="512" t="s">
        <v>47</v>
      </c>
    </row>
    <row r="24" spans="1:12" ht="19.2" thickTop="1" thickBot="1" x14ac:dyDescent="0.35">
      <c r="A24" s="514" t="s">
        <v>317</v>
      </c>
      <c r="B24" s="515"/>
      <c r="C24" s="520" t="str">
        <f>IF(SUM('[1]Ф.7(СФ).ЗВЕД'!$D$27)&gt;0,SUM('[1]Ф.7(СФ).ЗВЕД'!$D$27),"-")</f>
        <v>-</v>
      </c>
      <c r="D24" s="516" t="str">
        <f>IF(SUM(D20:D23)&gt;0,SUM(D20:D23),"-")</f>
        <v>-</v>
      </c>
      <c r="E24" s="521" t="str">
        <f>IF(SUM(E20:F23)&gt;0,SUM(E20:F23),"-")</f>
        <v>-</v>
      </c>
      <c r="F24" s="521"/>
      <c r="G24" s="521" t="str">
        <f>IF(SUM('[1]Ф.7(СФ).ЗВЕД'!$G$27)&gt;0,SUM('[1]Ф.7(СФ).ЗВЕД'!$G$27),"-")</f>
        <v>-</v>
      </c>
      <c r="H24" s="521"/>
      <c r="I24" s="520" t="str">
        <f>IF(SUM('[1]Ф.7(СФ).ЗВЕД'!$E$27)&gt;0,SUM('[1]Ф.7(СФ).ЗВЕД'!$E$27),"-")</f>
        <v>-</v>
      </c>
      <c r="J24" s="516" t="str">
        <f>IF(SUM(J20:J23)&gt;0,SUM(J20:J23),"-")</f>
        <v>-</v>
      </c>
      <c r="K24" s="520">
        <f>'[1]Ф.7(СФ).ЗВЕД'!F27</f>
        <v>0</v>
      </c>
      <c r="L24" s="516" t="str">
        <f>IF(SUM(L20:L23)&gt;0,SUM(L20:L23),"-")</f>
        <v>-</v>
      </c>
    </row>
    <row r="25" spans="1:12" ht="15" thickTop="1" x14ac:dyDescent="0.3">
      <c r="A25" s="1"/>
      <c r="B25" s="1"/>
      <c r="C25" s="1"/>
      <c r="D25" s="1"/>
      <c r="E25" s="1"/>
      <c r="F25" s="1"/>
      <c r="G25" s="1"/>
      <c r="H25" s="1"/>
      <c r="I25" s="1"/>
      <c r="J25" s="1"/>
      <c r="K25" s="1"/>
      <c r="L25" s="1"/>
    </row>
    <row r="26" spans="1:12" x14ac:dyDescent="0.3">
      <c r="A26" s="378" t="str">
        <f>[1]ЗАПОЛНИТЬ!$F$30</f>
        <v xml:space="preserve">Керівник </v>
      </c>
      <c r="B26" s="93"/>
      <c r="C26" s="9"/>
      <c r="D26" s="87" t="str">
        <f>[1]ЗАПОЛНИТЬ!$F$26</f>
        <v>Л.О.Темченко</v>
      </c>
      <c r="E26" s="87"/>
      <c r="F26" s="87"/>
      <c r="G26" s="1"/>
      <c r="H26" s="1"/>
      <c r="I26" s="1"/>
      <c r="J26" s="1"/>
      <c r="K26" s="1"/>
      <c r="L26" s="1"/>
    </row>
    <row r="27" spans="1:12" x14ac:dyDescent="0.3">
      <c r="A27" s="378"/>
      <c r="B27" s="89" t="s">
        <v>115</v>
      </c>
      <c r="C27" s="9"/>
      <c r="D27" s="379" t="s">
        <v>116</v>
      </c>
      <c r="E27" s="94"/>
      <c r="F27" s="1"/>
      <c r="G27" s="1"/>
      <c r="H27" s="1"/>
      <c r="I27" s="1"/>
      <c r="J27" s="1"/>
      <c r="K27" s="1"/>
      <c r="L27" s="1"/>
    </row>
    <row r="28" spans="1:12" x14ac:dyDescent="0.3">
      <c r="A28" s="378" t="str">
        <f>[1]ЗАПОЛНИТЬ!$F$31</f>
        <v>Головний бухгалтер</v>
      </c>
      <c r="B28" s="93"/>
      <c r="C28" s="9"/>
      <c r="D28" s="87" t="str">
        <f>[1]ЗАПОЛНИТЬ!$F$28</f>
        <v>А.М.Трусевич</v>
      </c>
      <c r="E28" s="87"/>
      <c r="F28" s="87"/>
      <c r="G28" s="1"/>
      <c r="H28" s="1"/>
      <c r="I28" s="1"/>
      <c r="J28" s="1"/>
      <c r="K28" s="1"/>
      <c r="L28" s="1"/>
    </row>
    <row r="29" spans="1:12" x14ac:dyDescent="0.3">
      <c r="A29" s="1"/>
      <c r="B29" s="89" t="s">
        <v>115</v>
      </c>
      <c r="C29" s="1"/>
      <c r="D29" s="379" t="s">
        <v>116</v>
      </c>
      <c r="E29" s="94"/>
      <c r="F29" s="1"/>
      <c r="G29" s="1"/>
      <c r="H29" s="1"/>
      <c r="I29" s="1"/>
      <c r="J29" s="1"/>
      <c r="K29" s="1"/>
      <c r="L29" s="1"/>
    </row>
    <row r="30" spans="1:12" x14ac:dyDescent="0.3">
      <c r="A30" s="1" t="str">
        <f>[1]ЗАПОЛНИТЬ!$C$19</f>
        <v>"11" квітня 2016 року</v>
      </c>
      <c r="B30" s="1"/>
      <c r="C30" s="1"/>
      <c r="D30" s="1"/>
      <c r="E30" s="1"/>
      <c r="F30" s="1"/>
      <c r="G30" s="1"/>
      <c r="H30" s="1"/>
      <c r="I30" s="1"/>
      <c r="J30" s="1"/>
      <c r="K30" s="1"/>
      <c r="L30" s="1"/>
    </row>
    <row r="31" spans="1:12" x14ac:dyDescent="0.3">
      <c r="A31" s="21" t="s">
        <v>287</v>
      </c>
      <c r="B31" s="1"/>
      <c r="C31" s="1"/>
      <c r="D31" s="1"/>
      <c r="E31" s="1"/>
      <c r="F31" s="1"/>
      <c r="G31" s="1"/>
      <c r="H31" s="1"/>
      <c r="I31" s="1"/>
      <c r="J31" s="1"/>
      <c r="K31" s="1"/>
      <c r="L31" s="1"/>
    </row>
  </sheetData>
  <mergeCells count="40">
    <mergeCell ref="E23:F23"/>
    <mergeCell ref="G23:H23"/>
    <mergeCell ref="E24:F24"/>
    <mergeCell ref="G24:H24"/>
    <mergeCell ref="D26:F26"/>
    <mergeCell ref="D28:F28"/>
    <mergeCell ref="E20:F20"/>
    <mergeCell ref="G20:H20"/>
    <mergeCell ref="E21:F21"/>
    <mergeCell ref="G21:H21"/>
    <mergeCell ref="E22:F22"/>
    <mergeCell ref="G22:H22"/>
    <mergeCell ref="J16:J18"/>
    <mergeCell ref="K16:L16"/>
    <mergeCell ref="D17:D18"/>
    <mergeCell ref="K17:K18"/>
    <mergeCell ref="E19:F19"/>
    <mergeCell ref="G19:H19"/>
    <mergeCell ref="A10:D10"/>
    <mergeCell ref="F10:L10"/>
    <mergeCell ref="A14:A18"/>
    <mergeCell ref="B14:B18"/>
    <mergeCell ref="C14:D15"/>
    <mergeCell ref="E14:F18"/>
    <mergeCell ref="G14:H18"/>
    <mergeCell ref="I14:L15"/>
    <mergeCell ref="C16:C18"/>
    <mergeCell ref="I16:I18"/>
    <mergeCell ref="B7:H7"/>
    <mergeCell ref="K7:L7"/>
    <mergeCell ref="B8:H8"/>
    <mergeCell ref="K8:L8"/>
    <mergeCell ref="A9:D9"/>
    <mergeCell ref="F9:L9"/>
    <mergeCell ref="H1:L2"/>
    <mergeCell ref="A3:L3"/>
    <mergeCell ref="A4:L4"/>
    <mergeCell ref="A5:L5"/>
    <mergeCell ref="B6:H6"/>
    <mergeCell ref="K6:L6"/>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6"/>
  <sheetViews>
    <sheetView workbookViewId="0">
      <selection sqref="A1:XFD1048576"/>
    </sheetView>
  </sheetViews>
  <sheetFormatPr defaultColWidth="4.109375" defaultRowHeight="14.4" x14ac:dyDescent="0.3"/>
  <cols>
    <col min="1" max="1" width="4.109375" customWidth="1"/>
    <col min="2" max="2" width="7.33203125" customWidth="1"/>
    <col min="3" max="3" width="4.109375" customWidth="1"/>
    <col min="4" max="4" width="2.88671875" customWidth="1"/>
    <col min="5" max="5" width="8.33203125" customWidth="1"/>
    <col min="6" max="6" width="3" customWidth="1"/>
    <col min="7" max="7" width="2.88671875" customWidth="1"/>
    <col min="8" max="8" width="6" customWidth="1"/>
    <col min="9" max="13" width="4.109375" customWidth="1"/>
    <col min="14" max="14" width="5" customWidth="1"/>
    <col min="15" max="18" width="4.109375" customWidth="1"/>
    <col min="19" max="19" width="7.88671875" customWidth="1"/>
    <col min="20" max="20" width="0.5546875" customWidth="1"/>
    <col min="257" max="257" width="4.109375" customWidth="1"/>
    <col min="258" max="258" width="7.33203125" customWidth="1"/>
    <col min="259" max="259" width="4.109375" customWidth="1"/>
    <col min="260" max="260" width="2.88671875" customWidth="1"/>
    <col min="261" max="261" width="8.33203125" customWidth="1"/>
    <col min="262" max="262" width="3" customWidth="1"/>
    <col min="263" max="263" width="2.88671875" customWidth="1"/>
    <col min="264" max="264" width="6" customWidth="1"/>
    <col min="265" max="269" width="4.109375" customWidth="1"/>
    <col min="270" max="270" width="5" customWidth="1"/>
    <col min="271" max="274" width="4.109375" customWidth="1"/>
    <col min="275" max="275" width="7.88671875" customWidth="1"/>
    <col min="276" max="276" width="0.5546875" customWidth="1"/>
    <col min="513" max="513" width="4.109375" customWidth="1"/>
    <col min="514" max="514" width="7.33203125" customWidth="1"/>
    <col min="515" max="515" width="4.109375" customWidth="1"/>
    <col min="516" max="516" width="2.88671875" customWidth="1"/>
    <col min="517" max="517" width="8.33203125" customWidth="1"/>
    <col min="518" max="518" width="3" customWidth="1"/>
    <col min="519" max="519" width="2.88671875" customWidth="1"/>
    <col min="520" max="520" width="6" customWidth="1"/>
    <col min="521" max="525" width="4.109375" customWidth="1"/>
    <col min="526" max="526" width="5" customWidth="1"/>
    <col min="527" max="530" width="4.109375" customWidth="1"/>
    <col min="531" max="531" width="7.88671875" customWidth="1"/>
    <col min="532" max="532" width="0.5546875" customWidth="1"/>
    <col min="769" max="769" width="4.109375" customWidth="1"/>
    <col min="770" max="770" width="7.33203125" customWidth="1"/>
    <col min="771" max="771" width="4.109375" customWidth="1"/>
    <col min="772" max="772" width="2.88671875" customWidth="1"/>
    <col min="773" max="773" width="8.33203125" customWidth="1"/>
    <col min="774" max="774" width="3" customWidth="1"/>
    <col min="775" max="775" width="2.88671875" customWidth="1"/>
    <col min="776" max="776" width="6" customWidth="1"/>
    <col min="777" max="781" width="4.109375" customWidth="1"/>
    <col min="782" max="782" width="5" customWidth="1"/>
    <col min="783" max="786" width="4.109375" customWidth="1"/>
    <col min="787" max="787" width="7.88671875" customWidth="1"/>
    <col min="788" max="788" width="0.5546875" customWidth="1"/>
    <col min="1025" max="1025" width="4.109375" customWidth="1"/>
    <col min="1026" max="1026" width="7.33203125" customWidth="1"/>
    <col min="1027" max="1027" width="4.109375" customWidth="1"/>
    <col min="1028" max="1028" width="2.88671875" customWidth="1"/>
    <col min="1029" max="1029" width="8.33203125" customWidth="1"/>
    <col min="1030" max="1030" width="3" customWidth="1"/>
    <col min="1031" max="1031" width="2.88671875" customWidth="1"/>
    <col min="1032" max="1032" width="6" customWidth="1"/>
    <col min="1033" max="1037" width="4.109375" customWidth="1"/>
    <col min="1038" max="1038" width="5" customWidth="1"/>
    <col min="1039" max="1042" width="4.109375" customWidth="1"/>
    <col min="1043" max="1043" width="7.88671875" customWidth="1"/>
    <col min="1044" max="1044" width="0.5546875" customWidth="1"/>
    <col min="1281" max="1281" width="4.109375" customWidth="1"/>
    <col min="1282" max="1282" width="7.33203125" customWidth="1"/>
    <col min="1283" max="1283" width="4.109375" customWidth="1"/>
    <col min="1284" max="1284" width="2.88671875" customWidth="1"/>
    <col min="1285" max="1285" width="8.33203125" customWidth="1"/>
    <col min="1286" max="1286" width="3" customWidth="1"/>
    <col min="1287" max="1287" width="2.88671875" customWidth="1"/>
    <col min="1288" max="1288" width="6" customWidth="1"/>
    <col min="1289" max="1293" width="4.109375" customWidth="1"/>
    <col min="1294" max="1294" width="5" customWidth="1"/>
    <col min="1295" max="1298" width="4.109375" customWidth="1"/>
    <col min="1299" max="1299" width="7.88671875" customWidth="1"/>
    <col min="1300" max="1300" width="0.5546875" customWidth="1"/>
    <col min="1537" max="1537" width="4.109375" customWidth="1"/>
    <col min="1538" max="1538" width="7.33203125" customWidth="1"/>
    <col min="1539" max="1539" width="4.109375" customWidth="1"/>
    <col min="1540" max="1540" width="2.88671875" customWidth="1"/>
    <col min="1541" max="1541" width="8.33203125" customWidth="1"/>
    <col min="1542" max="1542" width="3" customWidth="1"/>
    <col min="1543" max="1543" width="2.88671875" customWidth="1"/>
    <col min="1544" max="1544" width="6" customWidth="1"/>
    <col min="1545" max="1549" width="4.109375" customWidth="1"/>
    <col min="1550" max="1550" width="5" customWidth="1"/>
    <col min="1551" max="1554" width="4.109375" customWidth="1"/>
    <col min="1555" max="1555" width="7.88671875" customWidth="1"/>
    <col min="1556" max="1556" width="0.5546875" customWidth="1"/>
    <col min="1793" max="1793" width="4.109375" customWidth="1"/>
    <col min="1794" max="1794" width="7.33203125" customWidth="1"/>
    <col min="1795" max="1795" width="4.109375" customWidth="1"/>
    <col min="1796" max="1796" width="2.88671875" customWidth="1"/>
    <col min="1797" max="1797" width="8.33203125" customWidth="1"/>
    <col min="1798" max="1798" width="3" customWidth="1"/>
    <col min="1799" max="1799" width="2.88671875" customWidth="1"/>
    <col min="1800" max="1800" width="6" customWidth="1"/>
    <col min="1801" max="1805" width="4.109375" customWidth="1"/>
    <col min="1806" max="1806" width="5" customWidth="1"/>
    <col min="1807" max="1810" width="4.109375" customWidth="1"/>
    <col min="1811" max="1811" width="7.88671875" customWidth="1"/>
    <col min="1812" max="1812" width="0.5546875" customWidth="1"/>
    <col min="2049" max="2049" width="4.109375" customWidth="1"/>
    <col min="2050" max="2050" width="7.33203125" customWidth="1"/>
    <col min="2051" max="2051" width="4.109375" customWidth="1"/>
    <col min="2052" max="2052" width="2.88671875" customWidth="1"/>
    <col min="2053" max="2053" width="8.33203125" customWidth="1"/>
    <col min="2054" max="2054" width="3" customWidth="1"/>
    <col min="2055" max="2055" width="2.88671875" customWidth="1"/>
    <col min="2056" max="2056" width="6" customWidth="1"/>
    <col min="2057" max="2061" width="4.109375" customWidth="1"/>
    <col min="2062" max="2062" width="5" customWidth="1"/>
    <col min="2063" max="2066" width="4.109375" customWidth="1"/>
    <col min="2067" max="2067" width="7.88671875" customWidth="1"/>
    <col min="2068" max="2068" width="0.5546875" customWidth="1"/>
    <col min="2305" max="2305" width="4.109375" customWidth="1"/>
    <col min="2306" max="2306" width="7.33203125" customWidth="1"/>
    <col min="2307" max="2307" width="4.109375" customWidth="1"/>
    <col min="2308" max="2308" width="2.88671875" customWidth="1"/>
    <col min="2309" max="2309" width="8.33203125" customWidth="1"/>
    <col min="2310" max="2310" width="3" customWidth="1"/>
    <col min="2311" max="2311" width="2.88671875" customWidth="1"/>
    <col min="2312" max="2312" width="6" customWidth="1"/>
    <col min="2313" max="2317" width="4.109375" customWidth="1"/>
    <col min="2318" max="2318" width="5" customWidth="1"/>
    <col min="2319" max="2322" width="4.109375" customWidth="1"/>
    <col min="2323" max="2323" width="7.88671875" customWidth="1"/>
    <col min="2324" max="2324" width="0.5546875" customWidth="1"/>
    <col min="2561" max="2561" width="4.109375" customWidth="1"/>
    <col min="2562" max="2562" width="7.33203125" customWidth="1"/>
    <col min="2563" max="2563" width="4.109375" customWidth="1"/>
    <col min="2564" max="2564" width="2.88671875" customWidth="1"/>
    <col min="2565" max="2565" width="8.33203125" customWidth="1"/>
    <col min="2566" max="2566" width="3" customWidth="1"/>
    <col min="2567" max="2567" width="2.88671875" customWidth="1"/>
    <col min="2568" max="2568" width="6" customWidth="1"/>
    <col min="2569" max="2573" width="4.109375" customWidth="1"/>
    <col min="2574" max="2574" width="5" customWidth="1"/>
    <col min="2575" max="2578" width="4.109375" customWidth="1"/>
    <col min="2579" max="2579" width="7.88671875" customWidth="1"/>
    <col min="2580" max="2580" width="0.5546875" customWidth="1"/>
    <col min="2817" max="2817" width="4.109375" customWidth="1"/>
    <col min="2818" max="2818" width="7.33203125" customWidth="1"/>
    <col min="2819" max="2819" width="4.109375" customWidth="1"/>
    <col min="2820" max="2820" width="2.88671875" customWidth="1"/>
    <col min="2821" max="2821" width="8.33203125" customWidth="1"/>
    <col min="2822" max="2822" width="3" customWidth="1"/>
    <col min="2823" max="2823" width="2.88671875" customWidth="1"/>
    <col min="2824" max="2824" width="6" customWidth="1"/>
    <col min="2825" max="2829" width="4.109375" customWidth="1"/>
    <col min="2830" max="2830" width="5" customWidth="1"/>
    <col min="2831" max="2834" width="4.109375" customWidth="1"/>
    <col min="2835" max="2835" width="7.88671875" customWidth="1"/>
    <col min="2836" max="2836" width="0.5546875" customWidth="1"/>
    <col min="3073" max="3073" width="4.109375" customWidth="1"/>
    <col min="3074" max="3074" width="7.33203125" customWidth="1"/>
    <col min="3075" max="3075" width="4.109375" customWidth="1"/>
    <col min="3076" max="3076" width="2.88671875" customWidth="1"/>
    <col min="3077" max="3077" width="8.33203125" customWidth="1"/>
    <col min="3078" max="3078" width="3" customWidth="1"/>
    <col min="3079" max="3079" width="2.88671875" customWidth="1"/>
    <col min="3080" max="3080" width="6" customWidth="1"/>
    <col min="3081" max="3085" width="4.109375" customWidth="1"/>
    <col min="3086" max="3086" width="5" customWidth="1"/>
    <col min="3087" max="3090" width="4.109375" customWidth="1"/>
    <col min="3091" max="3091" width="7.88671875" customWidth="1"/>
    <col min="3092" max="3092" width="0.5546875" customWidth="1"/>
    <col min="3329" max="3329" width="4.109375" customWidth="1"/>
    <col min="3330" max="3330" width="7.33203125" customWidth="1"/>
    <col min="3331" max="3331" width="4.109375" customWidth="1"/>
    <col min="3332" max="3332" width="2.88671875" customWidth="1"/>
    <col min="3333" max="3333" width="8.33203125" customWidth="1"/>
    <col min="3334" max="3334" width="3" customWidth="1"/>
    <col min="3335" max="3335" width="2.88671875" customWidth="1"/>
    <col min="3336" max="3336" width="6" customWidth="1"/>
    <col min="3337" max="3341" width="4.109375" customWidth="1"/>
    <col min="3342" max="3342" width="5" customWidth="1"/>
    <col min="3343" max="3346" width="4.109375" customWidth="1"/>
    <col min="3347" max="3347" width="7.88671875" customWidth="1"/>
    <col min="3348" max="3348" width="0.5546875" customWidth="1"/>
    <col min="3585" max="3585" width="4.109375" customWidth="1"/>
    <col min="3586" max="3586" width="7.33203125" customWidth="1"/>
    <col min="3587" max="3587" width="4.109375" customWidth="1"/>
    <col min="3588" max="3588" width="2.88671875" customWidth="1"/>
    <col min="3589" max="3589" width="8.33203125" customWidth="1"/>
    <col min="3590" max="3590" width="3" customWidth="1"/>
    <col min="3591" max="3591" width="2.88671875" customWidth="1"/>
    <col min="3592" max="3592" width="6" customWidth="1"/>
    <col min="3593" max="3597" width="4.109375" customWidth="1"/>
    <col min="3598" max="3598" width="5" customWidth="1"/>
    <col min="3599" max="3602" width="4.109375" customWidth="1"/>
    <col min="3603" max="3603" width="7.88671875" customWidth="1"/>
    <col min="3604" max="3604" width="0.5546875" customWidth="1"/>
    <col min="3841" max="3841" width="4.109375" customWidth="1"/>
    <col min="3842" max="3842" width="7.33203125" customWidth="1"/>
    <col min="3843" max="3843" width="4.109375" customWidth="1"/>
    <col min="3844" max="3844" width="2.88671875" customWidth="1"/>
    <col min="3845" max="3845" width="8.33203125" customWidth="1"/>
    <col min="3846" max="3846" width="3" customWidth="1"/>
    <col min="3847" max="3847" width="2.88671875" customWidth="1"/>
    <col min="3848" max="3848" width="6" customWidth="1"/>
    <col min="3849" max="3853" width="4.109375" customWidth="1"/>
    <col min="3854" max="3854" width="5" customWidth="1"/>
    <col min="3855" max="3858" width="4.109375" customWidth="1"/>
    <col min="3859" max="3859" width="7.88671875" customWidth="1"/>
    <col min="3860" max="3860" width="0.5546875" customWidth="1"/>
    <col min="4097" max="4097" width="4.109375" customWidth="1"/>
    <col min="4098" max="4098" width="7.33203125" customWidth="1"/>
    <col min="4099" max="4099" width="4.109375" customWidth="1"/>
    <col min="4100" max="4100" width="2.88671875" customWidth="1"/>
    <col min="4101" max="4101" width="8.33203125" customWidth="1"/>
    <col min="4102" max="4102" width="3" customWidth="1"/>
    <col min="4103" max="4103" width="2.88671875" customWidth="1"/>
    <col min="4104" max="4104" width="6" customWidth="1"/>
    <col min="4105" max="4109" width="4.109375" customWidth="1"/>
    <col min="4110" max="4110" width="5" customWidth="1"/>
    <col min="4111" max="4114" width="4.109375" customWidth="1"/>
    <col min="4115" max="4115" width="7.88671875" customWidth="1"/>
    <col min="4116" max="4116" width="0.5546875" customWidth="1"/>
    <col min="4353" max="4353" width="4.109375" customWidth="1"/>
    <col min="4354" max="4354" width="7.33203125" customWidth="1"/>
    <col min="4355" max="4355" width="4.109375" customWidth="1"/>
    <col min="4356" max="4356" width="2.88671875" customWidth="1"/>
    <col min="4357" max="4357" width="8.33203125" customWidth="1"/>
    <col min="4358" max="4358" width="3" customWidth="1"/>
    <col min="4359" max="4359" width="2.88671875" customWidth="1"/>
    <col min="4360" max="4360" width="6" customWidth="1"/>
    <col min="4361" max="4365" width="4.109375" customWidth="1"/>
    <col min="4366" max="4366" width="5" customWidth="1"/>
    <col min="4367" max="4370" width="4.109375" customWidth="1"/>
    <col min="4371" max="4371" width="7.88671875" customWidth="1"/>
    <col min="4372" max="4372" width="0.5546875" customWidth="1"/>
    <col min="4609" max="4609" width="4.109375" customWidth="1"/>
    <col min="4610" max="4610" width="7.33203125" customWidth="1"/>
    <col min="4611" max="4611" width="4.109375" customWidth="1"/>
    <col min="4612" max="4612" width="2.88671875" customWidth="1"/>
    <col min="4613" max="4613" width="8.33203125" customWidth="1"/>
    <col min="4614" max="4614" width="3" customWidth="1"/>
    <col min="4615" max="4615" width="2.88671875" customWidth="1"/>
    <col min="4616" max="4616" width="6" customWidth="1"/>
    <col min="4617" max="4621" width="4.109375" customWidth="1"/>
    <col min="4622" max="4622" width="5" customWidth="1"/>
    <col min="4623" max="4626" width="4.109375" customWidth="1"/>
    <col min="4627" max="4627" width="7.88671875" customWidth="1"/>
    <col min="4628" max="4628" width="0.5546875" customWidth="1"/>
    <col min="4865" max="4865" width="4.109375" customWidth="1"/>
    <col min="4866" max="4866" width="7.33203125" customWidth="1"/>
    <col min="4867" max="4867" width="4.109375" customWidth="1"/>
    <col min="4868" max="4868" width="2.88671875" customWidth="1"/>
    <col min="4869" max="4869" width="8.33203125" customWidth="1"/>
    <col min="4870" max="4870" width="3" customWidth="1"/>
    <col min="4871" max="4871" width="2.88671875" customWidth="1"/>
    <col min="4872" max="4872" width="6" customWidth="1"/>
    <col min="4873" max="4877" width="4.109375" customWidth="1"/>
    <col min="4878" max="4878" width="5" customWidth="1"/>
    <col min="4879" max="4882" width="4.109375" customWidth="1"/>
    <col min="4883" max="4883" width="7.88671875" customWidth="1"/>
    <col min="4884" max="4884" width="0.5546875" customWidth="1"/>
    <col min="5121" max="5121" width="4.109375" customWidth="1"/>
    <col min="5122" max="5122" width="7.33203125" customWidth="1"/>
    <col min="5123" max="5123" width="4.109375" customWidth="1"/>
    <col min="5124" max="5124" width="2.88671875" customWidth="1"/>
    <col min="5125" max="5125" width="8.33203125" customWidth="1"/>
    <col min="5126" max="5126" width="3" customWidth="1"/>
    <col min="5127" max="5127" width="2.88671875" customWidth="1"/>
    <col min="5128" max="5128" width="6" customWidth="1"/>
    <col min="5129" max="5133" width="4.109375" customWidth="1"/>
    <col min="5134" max="5134" width="5" customWidth="1"/>
    <col min="5135" max="5138" width="4.109375" customWidth="1"/>
    <col min="5139" max="5139" width="7.88671875" customWidth="1"/>
    <col min="5140" max="5140" width="0.5546875" customWidth="1"/>
    <col min="5377" max="5377" width="4.109375" customWidth="1"/>
    <col min="5378" max="5378" width="7.33203125" customWidth="1"/>
    <col min="5379" max="5379" width="4.109375" customWidth="1"/>
    <col min="5380" max="5380" width="2.88671875" customWidth="1"/>
    <col min="5381" max="5381" width="8.33203125" customWidth="1"/>
    <col min="5382" max="5382" width="3" customWidth="1"/>
    <col min="5383" max="5383" width="2.88671875" customWidth="1"/>
    <col min="5384" max="5384" width="6" customWidth="1"/>
    <col min="5385" max="5389" width="4.109375" customWidth="1"/>
    <col min="5390" max="5390" width="5" customWidth="1"/>
    <col min="5391" max="5394" width="4.109375" customWidth="1"/>
    <col min="5395" max="5395" width="7.88671875" customWidth="1"/>
    <col min="5396" max="5396" width="0.5546875" customWidth="1"/>
    <col min="5633" max="5633" width="4.109375" customWidth="1"/>
    <col min="5634" max="5634" width="7.33203125" customWidth="1"/>
    <col min="5635" max="5635" width="4.109375" customWidth="1"/>
    <col min="5636" max="5636" width="2.88671875" customWidth="1"/>
    <col min="5637" max="5637" width="8.33203125" customWidth="1"/>
    <col min="5638" max="5638" width="3" customWidth="1"/>
    <col min="5639" max="5639" width="2.88671875" customWidth="1"/>
    <col min="5640" max="5640" width="6" customWidth="1"/>
    <col min="5641" max="5645" width="4.109375" customWidth="1"/>
    <col min="5646" max="5646" width="5" customWidth="1"/>
    <col min="5647" max="5650" width="4.109375" customWidth="1"/>
    <col min="5651" max="5651" width="7.88671875" customWidth="1"/>
    <col min="5652" max="5652" width="0.5546875" customWidth="1"/>
    <col min="5889" max="5889" width="4.109375" customWidth="1"/>
    <col min="5890" max="5890" width="7.33203125" customWidth="1"/>
    <col min="5891" max="5891" width="4.109375" customWidth="1"/>
    <col min="5892" max="5892" width="2.88671875" customWidth="1"/>
    <col min="5893" max="5893" width="8.33203125" customWidth="1"/>
    <col min="5894" max="5894" width="3" customWidth="1"/>
    <col min="5895" max="5895" width="2.88671875" customWidth="1"/>
    <col min="5896" max="5896" width="6" customWidth="1"/>
    <col min="5897" max="5901" width="4.109375" customWidth="1"/>
    <col min="5902" max="5902" width="5" customWidth="1"/>
    <col min="5903" max="5906" width="4.109375" customWidth="1"/>
    <col min="5907" max="5907" width="7.88671875" customWidth="1"/>
    <col min="5908" max="5908" width="0.5546875" customWidth="1"/>
    <col min="6145" max="6145" width="4.109375" customWidth="1"/>
    <col min="6146" max="6146" width="7.33203125" customWidth="1"/>
    <col min="6147" max="6147" width="4.109375" customWidth="1"/>
    <col min="6148" max="6148" width="2.88671875" customWidth="1"/>
    <col min="6149" max="6149" width="8.33203125" customWidth="1"/>
    <col min="6150" max="6150" width="3" customWidth="1"/>
    <col min="6151" max="6151" width="2.88671875" customWidth="1"/>
    <col min="6152" max="6152" width="6" customWidth="1"/>
    <col min="6153" max="6157" width="4.109375" customWidth="1"/>
    <col min="6158" max="6158" width="5" customWidth="1"/>
    <col min="6159" max="6162" width="4.109375" customWidth="1"/>
    <col min="6163" max="6163" width="7.88671875" customWidth="1"/>
    <col min="6164" max="6164" width="0.5546875" customWidth="1"/>
    <col min="6401" max="6401" width="4.109375" customWidth="1"/>
    <col min="6402" max="6402" width="7.33203125" customWidth="1"/>
    <col min="6403" max="6403" width="4.109375" customWidth="1"/>
    <col min="6404" max="6404" width="2.88671875" customWidth="1"/>
    <col min="6405" max="6405" width="8.33203125" customWidth="1"/>
    <col min="6406" max="6406" width="3" customWidth="1"/>
    <col min="6407" max="6407" width="2.88671875" customWidth="1"/>
    <col min="6408" max="6408" width="6" customWidth="1"/>
    <col min="6409" max="6413" width="4.109375" customWidth="1"/>
    <col min="6414" max="6414" width="5" customWidth="1"/>
    <col min="6415" max="6418" width="4.109375" customWidth="1"/>
    <col min="6419" max="6419" width="7.88671875" customWidth="1"/>
    <col min="6420" max="6420" width="0.5546875" customWidth="1"/>
    <col min="6657" max="6657" width="4.109375" customWidth="1"/>
    <col min="6658" max="6658" width="7.33203125" customWidth="1"/>
    <col min="6659" max="6659" width="4.109375" customWidth="1"/>
    <col min="6660" max="6660" width="2.88671875" customWidth="1"/>
    <col min="6661" max="6661" width="8.33203125" customWidth="1"/>
    <col min="6662" max="6662" width="3" customWidth="1"/>
    <col min="6663" max="6663" width="2.88671875" customWidth="1"/>
    <col min="6664" max="6664" width="6" customWidth="1"/>
    <col min="6665" max="6669" width="4.109375" customWidth="1"/>
    <col min="6670" max="6670" width="5" customWidth="1"/>
    <col min="6671" max="6674" width="4.109375" customWidth="1"/>
    <col min="6675" max="6675" width="7.88671875" customWidth="1"/>
    <col min="6676" max="6676" width="0.5546875" customWidth="1"/>
    <col min="6913" max="6913" width="4.109375" customWidth="1"/>
    <col min="6914" max="6914" width="7.33203125" customWidth="1"/>
    <col min="6915" max="6915" width="4.109375" customWidth="1"/>
    <col min="6916" max="6916" width="2.88671875" customWidth="1"/>
    <col min="6917" max="6917" width="8.33203125" customWidth="1"/>
    <col min="6918" max="6918" width="3" customWidth="1"/>
    <col min="6919" max="6919" width="2.88671875" customWidth="1"/>
    <col min="6920" max="6920" width="6" customWidth="1"/>
    <col min="6921" max="6925" width="4.109375" customWidth="1"/>
    <col min="6926" max="6926" width="5" customWidth="1"/>
    <col min="6927" max="6930" width="4.109375" customWidth="1"/>
    <col min="6931" max="6931" width="7.88671875" customWidth="1"/>
    <col min="6932" max="6932" width="0.5546875" customWidth="1"/>
    <col min="7169" max="7169" width="4.109375" customWidth="1"/>
    <col min="7170" max="7170" width="7.33203125" customWidth="1"/>
    <col min="7171" max="7171" width="4.109375" customWidth="1"/>
    <col min="7172" max="7172" width="2.88671875" customWidth="1"/>
    <col min="7173" max="7173" width="8.33203125" customWidth="1"/>
    <col min="7174" max="7174" width="3" customWidth="1"/>
    <col min="7175" max="7175" width="2.88671875" customWidth="1"/>
    <col min="7176" max="7176" width="6" customWidth="1"/>
    <col min="7177" max="7181" width="4.109375" customWidth="1"/>
    <col min="7182" max="7182" width="5" customWidth="1"/>
    <col min="7183" max="7186" width="4.109375" customWidth="1"/>
    <col min="7187" max="7187" width="7.88671875" customWidth="1"/>
    <col min="7188" max="7188" width="0.5546875" customWidth="1"/>
    <col min="7425" max="7425" width="4.109375" customWidth="1"/>
    <col min="7426" max="7426" width="7.33203125" customWidth="1"/>
    <col min="7427" max="7427" width="4.109375" customWidth="1"/>
    <col min="7428" max="7428" width="2.88671875" customWidth="1"/>
    <col min="7429" max="7429" width="8.33203125" customWidth="1"/>
    <col min="7430" max="7430" width="3" customWidth="1"/>
    <col min="7431" max="7431" width="2.88671875" customWidth="1"/>
    <col min="7432" max="7432" width="6" customWidth="1"/>
    <col min="7433" max="7437" width="4.109375" customWidth="1"/>
    <col min="7438" max="7438" width="5" customWidth="1"/>
    <col min="7439" max="7442" width="4.109375" customWidth="1"/>
    <col min="7443" max="7443" width="7.88671875" customWidth="1"/>
    <col min="7444" max="7444" width="0.5546875" customWidth="1"/>
    <col min="7681" max="7681" width="4.109375" customWidth="1"/>
    <col min="7682" max="7682" width="7.33203125" customWidth="1"/>
    <col min="7683" max="7683" width="4.109375" customWidth="1"/>
    <col min="7684" max="7684" width="2.88671875" customWidth="1"/>
    <col min="7685" max="7685" width="8.33203125" customWidth="1"/>
    <col min="7686" max="7686" width="3" customWidth="1"/>
    <col min="7687" max="7687" width="2.88671875" customWidth="1"/>
    <col min="7688" max="7688" width="6" customWidth="1"/>
    <col min="7689" max="7693" width="4.109375" customWidth="1"/>
    <col min="7694" max="7694" width="5" customWidth="1"/>
    <col min="7695" max="7698" width="4.109375" customWidth="1"/>
    <col min="7699" max="7699" width="7.88671875" customWidth="1"/>
    <col min="7700" max="7700" width="0.5546875" customWidth="1"/>
    <col min="7937" max="7937" width="4.109375" customWidth="1"/>
    <col min="7938" max="7938" width="7.33203125" customWidth="1"/>
    <col min="7939" max="7939" width="4.109375" customWidth="1"/>
    <col min="7940" max="7940" width="2.88671875" customWidth="1"/>
    <col min="7941" max="7941" width="8.33203125" customWidth="1"/>
    <col min="7942" max="7942" width="3" customWidth="1"/>
    <col min="7943" max="7943" width="2.88671875" customWidth="1"/>
    <col min="7944" max="7944" width="6" customWidth="1"/>
    <col min="7945" max="7949" width="4.109375" customWidth="1"/>
    <col min="7950" max="7950" width="5" customWidth="1"/>
    <col min="7951" max="7954" width="4.109375" customWidth="1"/>
    <col min="7955" max="7955" width="7.88671875" customWidth="1"/>
    <col min="7956" max="7956" width="0.5546875" customWidth="1"/>
    <col min="8193" max="8193" width="4.109375" customWidth="1"/>
    <col min="8194" max="8194" width="7.33203125" customWidth="1"/>
    <col min="8195" max="8195" width="4.109375" customWidth="1"/>
    <col min="8196" max="8196" width="2.88671875" customWidth="1"/>
    <col min="8197" max="8197" width="8.33203125" customWidth="1"/>
    <col min="8198" max="8198" width="3" customWidth="1"/>
    <col min="8199" max="8199" width="2.88671875" customWidth="1"/>
    <col min="8200" max="8200" width="6" customWidth="1"/>
    <col min="8201" max="8205" width="4.109375" customWidth="1"/>
    <col min="8206" max="8206" width="5" customWidth="1"/>
    <col min="8207" max="8210" width="4.109375" customWidth="1"/>
    <col min="8211" max="8211" width="7.88671875" customWidth="1"/>
    <col min="8212" max="8212" width="0.5546875" customWidth="1"/>
    <col min="8449" max="8449" width="4.109375" customWidth="1"/>
    <col min="8450" max="8450" width="7.33203125" customWidth="1"/>
    <col min="8451" max="8451" width="4.109375" customWidth="1"/>
    <col min="8452" max="8452" width="2.88671875" customWidth="1"/>
    <col min="8453" max="8453" width="8.33203125" customWidth="1"/>
    <col min="8454" max="8454" width="3" customWidth="1"/>
    <col min="8455" max="8455" width="2.88671875" customWidth="1"/>
    <col min="8456" max="8456" width="6" customWidth="1"/>
    <col min="8457" max="8461" width="4.109375" customWidth="1"/>
    <col min="8462" max="8462" width="5" customWidth="1"/>
    <col min="8463" max="8466" width="4.109375" customWidth="1"/>
    <col min="8467" max="8467" width="7.88671875" customWidth="1"/>
    <col min="8468" max="8468" width="0.5546875" customWidth="1"/>
    <col min="8705" max="8705" width="4.109375" customWidth="1"/>
    <col min="8706" max="8706" width="7.33203125" customWidth="1"/>
    <col min="8707" max="8707" width="4.109375" customWidth="1"/>
    <col min="8708" max="8708" width="2.88671875" customWidth="1"/>
    <col min="8709" max="8709" width="8.33203125" customWidth="1"/>
    <col min="8710" max="8710" width="3" customWidth="1"/>
    <col min="8711" max="8711" width="2.88671875" customWidth="1"/>
    <col min="8712" max="8712" width="6" customWidth="1"/>
    <col min="8713" max="8717" width="4.109375" customWidth="1"/>
    <col min="8718" max="8718" width="5" customWidth="1"/>
    <col min="8719" max="8722" width="4.109375" customWidth="1"/>
    <col min="8723" max="8723" width="7.88671875" customWidth="1"/>
    <col min="8724" max="8724" width="0.5546875" customWidth="1"/>
    <col min="8961" max="8961" width="4.109375" customWidth="1"/>
    <col min="8962" max="8962" width="7.33203125" customWidth="1"/>
    <col min="8963" max="8963" width="4.109375" customWidth="1"/>
    <col min="8964" max="8964" width="2.88671875" customWidth="1"/>
    <col min="8965" max="8965" width="8.33203125" customWidth="1"/>
    <col min="8966" max="8966" width="3" customWidth="1"/>
    <col min="8967" max="8967" width="2.88671875" customWidth="1"/>
    <col min="8968" max="8968" width="6" customWidth="1"/>
    <col min="8969" max="8973" width="4.109375" customWidth="1"/>
    <col min="8974" max="8974" width="5" customWidth="1"/>
    <col min="8975" max="8978" width="4.109375" customWidth="1"/>
    <col min="8979" max="8979" width="7.88671875" customWidth="1"/>
    <col min="8980" max="8980" width="0.5546875" customWidth="1"/>
    <col min="9217" max="9217" width="4.109375" customWidth="1"/>
    <col min="9218" max="9218" width="7.33203125" customWidth="1"/>
    <col min="9219" max="9219" width="4.109375" customWidth="1"/>
    <col min="9220" max="9220" width="2.88671875" customWidth="1"/>
    <col min="9221" max="9221" width="8.33203125" customWidth="1"/>
    <col min="9222" max="9222" width="3" customWidth="1"/>
    <col min="9223" max="9223" width="2.88671875" customWidth="1"/>
    <col min="9224" max="9224" width="6" customWidth="1"/>
    <col min="9225" max="9229" width="4.109375" customWidth="1"/>
    <col min="9230" max="9230" width="5" customWidth="1"/>
    <col min="9231" max="9234" width="4.109375" customWidth="1"/>
    <col min="9235" max="9235" width="7.88671875" customWidth="1"/>
    <col min="9236" max="9236" width="0.5546875" customWidth="1"/>
    <col min="9473" max="9473" width="4.109375" customWidth="1"/>
    <col min="9474" max="9474" width="7.33203125" customWidth="1"/>
    <col min="9475" max="9475" width="4.109375" customWidth="1"/>
    <col min="9476" max="9476" width="2.88671875" customWidth="1"/>
    <col min="9477" max="9477" width="8.33203125" customWidth="1"/>
    <col min="9478" max="9478" width="3" customWidth="1"/>
    <col min="9479" max="9479" width="2.88671875" customWidth="1"/>
    <col min="9480" max="9480" width="6" customWidth="1"/>
    <col min="9481" max="9485" width="4.109375" customWidth="1"/>
    <col min="9486" max="9486" width="5" customWidth="1"/>
    <col min="9487" max="9490" width="4.109375" customWidth="1"/>
    <col min="9491" max="9491" width="7.88671875" customWidth="1"/>
    <col min="9492" max="9492" width="0.5546875" customWidth="1"/>
    <col min="9729" max="9729" width="4.109375" customWidth="1"/>
    <col min="9730" max="9730" width="7.33203125" customWidth="1"/>
    <col min="9731" max="9731" width="4.109375" customWidth="1"/>
    <col min="9732" max="9732" width="2.88671875" customWidth="1"/>
    <col min="9733" max="9733" width="8.33203125" customWidth="1"/>
    <col min="9734" max="9734" width="3" customWidth="1"/>
    <col min="9735" max="9735" width="2.88671875" customWidth="1"/>
    <col min="9736" max="9736" width="6" customWidth="1"/>
    <col min="9737" max="9741" width="4.109375" customWidth="1"/>
    <col min="9742" max="9742" width="5" customWidth="1"/>
    <col min="9743" max="9746" width="4.109375" customWidth="1"/>
    <col min="9747" max="9747" width="7.88671875" customWidth="1"/>
    <col min="9748" max="9748" width="0.5546875" customWidth="1"/>
    <col min="9985" max="9985" width="4.109375" customWidth="1"/>
    <col min="9986" max="9986" width="7.33203125" customWidth="1"/>
    <col min="9987" max="9987" width="4.109375" customWidth="1"/>
    <col min="9988" max="9988" width="2.88671875" customWidth="1"/>
    <col min="9989" max="9989" width="8.33203125" customWidth="1"/>
    <col min="9990" max="9990" width="3" customWidth="1"/>
    <col min="9991" max="9991" width="2.88671875" customWidth="1"/>
    <col min="9992" max="9992" width="6" customWidth="1"/>
    <col min="9993" max="9997" width="4.109375" customWidth="1"/>
    <col min="9998" max="9998" width="5" customWidth="1"/>
    <col min="9999" max="10002" width="4.109375" customWidth="1"/>
    <col min="10003" max="10003" width="7.88671875" customWidth="1"/>
    <col min="10004" max="10004" width="0.5546875" customWidth="1"/>
    <col min="10241" max="10241" width="4.109375" customWidth="1"/>
    <col min="10242" max="10242" width="7.33203125" customWidth="1"/>
    <col min="10243" max="10243" width="4.109375" customWidth="1"/>
    <col min="10244" max="10244" width="2.88671875" customWidth="1"/>
    <col min="10245" max="10245" width="8.33203125" customWidth="1"/>
    <col min="10246" max="10246" width="3" customWidth="1"/>
    <col min="10247" max="10247" width="2.88671875" customWidth="1"/>
    <col min="10248" max="10248" width="6" customWidth="1"/>
    <col min="10249" max="10253" width="4.109375" customWidth="1"/>
    <col min="10254" max="10254" width="5" customWidth="1"/>
    <col min="10255" max="10258" width="4.109375" customWidth="1"/>
    <col min="10259" max="10259" width="7.88671875" customWidth="1"/>
    <col min="10260" max="10260" width="0.5546875" customWidth="1"/>
    <col min="10497" max="10497" width="4.109375" customWidth="1"/>
    <col min="10498" max="10498" width="7.33203125" customWidth="1"/>
    <col min="10499" max="10499" width="4.109375" customWidth="1"/>
    <col min="10500" max="10500" width="2.88671875" customWidth="1"/>
    <col min="10501" max="10501" width="8.33203125" customWidth="1"/>
    <col min="10502" max="10502" width="3" customWidth="1"/>
    <col min="10503" max="10503" width="2.88671875" customWidth="1"/>
    <col min="10504" max="10504" width="6" customWidth="1"/>
    <col min="10505" max="10509" width="4.109375" customWidth="1"/>
    <col min="10510" max="10510" width="5" customWidth="1"/>
    <col min="10511" max="10514" width="4.109375" customWidth="1"/>
    <col min="10515" max="10515" width="7.88671875" customWidth="1"/>
    <col min="10516" max="10516" width="0.5546875" customWidth="1"/>
    <col min="10753" max="10753" width="4.109375" customWidth="1"/>
    <col min="10754" max="10754" width="7.33203125" customWidth="1"/>
    <col min="10755" max="10755" width="4.109375" customWidth="1"/>
    <col min="10756" max="10756" width="2.88671875" customWidth="1"/>
    <col min="10757" max="10757" width="8.33203125" customWidth="1"/>
    <col min="10758" max="10758" width="3" customWidth="1"/>
    <col min="10759" max="10759" width="2.88671875" customWidth="1"/>
    <col min="10760" max="10760" width="6" customWidth="1"/>
    <col min="10761" max="10765" width="4.109375" customWidth="1"/>
    <col min="10766" max="10766" width="5" customWidth="1"/>
    <col min="10767" max="10770" width="4.109375" customWidth="1"/>
    <col min="10771" max="10771" width="7.88671875" customWidth="1"/>
    <col min="10772" max="10772" width="0.5546875" customWidth="1"/>
    <col min="11009" max="11009" width="4.109375" customWidth="1"/>
    <col min="11010" max="11010" width="7.33203125" customWidth="1"/>
    <col min="11011" max="11011" width="4.109375" customWidth="1"/>
    <col min="11012" max="11012" width="2.88671875" customWidth="1"/>
    <col min="11013" max="11013" width="8.33203125" customWidth="1"/>
    <col min="11014" max="11014" width="3" customWidth="1"/>
    <col min="11015" max="11015" width="2.88671875" customWidth="1"/>
    <col min="11016" max="11016" width="6" customWidth="1"/>
    <col min="11017" max="11021" width="4.109375" customWidth="1"/>
    <col min="11022" max="11022" width="5" customWidth="1"/>
    <col min="11023" max="11026" width="4.109375" customWidth="1"/>
    <col min="11027" max="11027" width="7.88671875" customWidth="1"/>
    <col min="11028" max="11028" width="0.5546875" customWidth="1"/>
    <col min="11265" max="11265" width="4.109375" customWidth="1"/>
    <col min="11266" max="11266" width="7.33203125" customWidth="1"/>
    <col min="11267" max="11267" width="4.109375" customWidth="1"/>
    <col min="11268" max="11268" width="2.88671875" customWidth="1"/>
    <col min="11269" max="11269" width="8.33203125" customWidth="1"/>
    <col min="11270" max="11270" width="3" customWidth="1"/>
    <col min="11271" max="11271" width="2.88671875" customWidth="1"/>
    <col min="11272" max="11272" width="6" customWidth="1"/>
    <col min="11273" max="11277" width="4.109375" customWidth="1"/>
    <col min="11278" max="11278" width="5" customWidth="1"/>
    <col min="11279" max="11282" width="4.109375" customWidth="1"/>
    <col min="11283" max="11283" width="7.88671875" customWidth="1"/>
    <col min="11284" max="11284" width="0.5546875" customWidth="1"/>
    <col min="11521" max="11521" width="4.109375" customWidth="1"/>
    <col min="11522" max="11522" width="7.33203125" customWidth="1"/>
    <col min="11523" max="11523" width="4.109375" customWidth="1"/>
    <col min="11524" max="11524" width="2.88671875" customWidth="1"/>
    <col min="11525" max="11525" width="8.33203125" customWidth="1"/>
    <col min="11526" max="11526" width="3" customWidth="1"/>
    <col min="11527" max="11527" width="2.88671875" customWidth="1"/>
    <col min="11528" max="11528" width="6" customWidth="1"/>
    <col min="11529" max="11533" width="4.109375" customWidth="1"/>
    <col min="11534" max="11534" width="5" customWidth="1"/>
    <col min="11535" max="11538" width="4.109375" customWidth="1"/>
    <col min="11539" max="11539" width="7.88671875" customWidth="1"/>
    <col min="11540" max="11540" width="0.5546875" customWidth="1"/>
    <col min="11777" max="11777" width="4.109375" customWidth="1"/>
    <col min="11778" max="11778" width="7.33203125" customWidth="1"/>
    <col min="11779" max="11779" width="4.109375" customWidth="1"/>
    <col min="11780" max="11780" width="2.88671875" customWidth="1"/>
    <col min="11781" max="11781" width="8.33203125" customWidth="1"/>
    <col min="11782" max="11782" width="3" customWidth="1"/>
    <col min="11783" max="11783" width="2.88671875" customWidth="1"/>
    <col min="11784" max="11784" width="6" customWidth="1"/>
    <col min="11785" max="11789" width="4.109375" customWidth="1"/>
    <col min="11790" max="11790" width="5" customWidth="1"/>
    <col min="11791" max="11794" width="4.109375" customWidth="1"/>
    <col min="11795" max="11795" width="7.88671875" customWidth="1"/>
    <col min="11796" max="11796" width="0.5546875" customWidth="1"/>
    <col min="12033" max="12033" width="4.109375" customWidth="1"/>
    <col min="12034" max="12034" width="7.33203125" customWidth="1"/>
    <col min="12035" max="12035" width="4.109375" customWidth="1"/>
    <col min="12036" max="12036" width="2.88671875" customWidth="1"/>
    <col min="12037" max="12037" width="8.33203125" customWidth="1"/>
    <col min="12038" max="12038" width="3" customWidth="1"/>
    <col min="12039" max="12039" width="2.88671875" customWidth="1"/>
    <col min="12040" max="12040" width="6" customWidth="1"/>
    <col min="12041" max="12045" width="4.109375" customWidth="1"/>
    <col min="12046" max="12046" width="5" customWidth="1"/>
    <col min="12047" max="12050" width="4.109375" customWidth="1"/>
    <col min="12051" max="12051" width="7.88671875" customWidth="1"/>
    <col min="12052" max="12052" width="0.5546875" customWidth="1"/>
    <col min="12289" max="12289" width="4.109375" customWidth="1"/>
    <col min="12290" max="12290" width="7.33203125" customWidth="1"/>
    <col min="12291" max="12291" width="4.109375" customWidth="1"/>
    <col min="12292" max="12292" width="2.88671875" customWidth="1"/>
    <col min="12293" max="12293" width="8.33203125" customWidth="1"/>
    <col min="12294" max="12294" width="3" customWidth="1"/>
    <col min="12295" max="12295" width="2.88671875" customWidth="1"/>
    <col min="12296" max="12296" width="6" customWidth="1"/>
    <col min="12297" max="12301" width="4.109375" customWidth="1"/>
    <col min="12302" max="12302" width="5" customWidth="1"/>
    <col min="12303" max="12306" width="4.109375" customWidth="1"/>
    <col min="12307" max="12307" width="7.88671875" customWidth="1"/>
    <col min="12308" max="12308" width="0.5546875" customWidth="1"/>
    <col min="12545" max="12545" width="4.109375" customWidth="1"/>
    <col min="12546" max="12546" width="7.33203125" customWidth="1"/>
    <col min="12547" max="12547" width="4.109375" customWidth="1"/>
    <col min="12548" max="12548" width="2.88671875" customWidth="1"/>
    <col min="12549" max="12549" width="8.33203125" customWidth="1"/>
    <col min="12550" max="12550" width="3" customWidth="1"/>
    <col min="12551" max="12551" width="2.88671875" customWidth="1"/>
    <col min="12552" max="12552" width="6" customWidth="1"/>
    <col min="12553" max="12557" width="4.109375" customWidth="1"/>
    <col min="12558" max="12558" width="5" customWidth="1"/>
    <col min="12559" max="12562" width="4.109375" customWidth="1"/>
    <col min="12563" max="12563" width="7.88671875" customWidth="1"/>
    <col min="12564" max="12564" width="0.5546875" customWidth="1"/>
    <col min="12801" max="12801" width="4.109375" customWidth="1"/>
    <col min="12802" max="12802" width="7.33203125" customWidth="1"/>
    <col min="12803" max="12803" width="4.109375" customWidth="1"/>
    <col min="12804" max="12804" width="2.88671875" customWidth="1"/>
    <col min="12805" max="12805" width="8.33203125" customWidth="1"/>
    <col min="12806" max="12806" width="3" customWidth="1"/>
    <col min="12807" max="12807" width="2.88671875" customWidth="1"/>
    <col min="12808" max="12808" width="6" customWidth="1"/>
    <col min="12809" max="12813" width="4.109375" customWidth="1"/>
    <col min="12814" max="12814" width="5" customWidth="1"/>
    <col min="12815" max="12818" width="4.109375" customWidth="1"/>
    <col min="12819" max="12819" width="7.88671875" customWidth="1"/>
    <col min="12820" max="12820" width="0.5546875" customWidth="1"/>
    <col min="13057" max="13057" width="4.109375" customWidth="1"/>
    <col min="13058" max="13058" width="7.33203125" customWidth="1"/>
    <col min="13059" max="13059" width="4.109375" customWidth="1"/>
    <col min="13060" max="13060" width="2.88671875" customWidth="1"/>
    <col min="13061" max="13061" width="8.33203125" customWidth="1"/>
    <col min="13062" max="13062" width="3" customWidth="1"/>
    <col min="13063" max="13063" width="2.88671875" customWidth="1"/>
    <col min="13064" max="13064" width="6" customWidth="1"/>
    <col min="13065" max="13069" width="4.109375" customWidth="1"/>
    <col min="13070" max="13070" width="5" customWidth="1"/>
    <col min="13071" max="13074" width="4.109375" customWidth="1"/>
    <col min="13075" max="13075" width="7.88671875" customWidth="1"/>
    <col min="13076" max="13076" width="0.5546875" customWidth="1"/>
    <col min="13313" max="13313" width="4.109375" customWidth="1"/>
    <col min="13314" max="13314" width="7.33203125" customWidth="1"/>
    <col min="13315" max="13315" width="4.109375" customWidth="1"/>
    <col min="13316" max="13316" width="2.88671875" customWidth="1"/>
    <col min="13317" max="13317" width="8.33203125" customWidth="1"/>
    <col min="13318" max="13318" width="3" customWidth="1"/>
    <col min="13319" max="13319" width="2.88671875" customWidth="1"/>
    <col min="13320" max="13320" width="6" customWidth="1"/>
    <col min="13321" max="13325" width="4.109375" customWidth="1"/>
    <col min="13326" max="13326" width="5" customWidth="1"/>
    <col min="13327" max="13330" width="4.109375" customWidth="1"/>
    <col min="13331" max="13331" width="7.88671875" customWidth="1"/>
    <col min="13332" max="13332" width="0.5546875" customWidth="1"/>
    <col min="13569" max="13569" width="4.109375" customWidth="1"/>
    <col min="13570" max="13570" width="7.33203125" customWidth="1"/>
    <col min="13571" max="13571" width="4.109375" customWidth="1"/>
    <col min="13572" max="13572" width="2.88671875" customWidth="1"/>
    <col min="13573" max="13573" width="8.33203125" customWidth="1"/>
    <col min="13574" max="13574" width="3" customWidth="1"/>
    <col min="13575" max="13575" width="2.88671875" customWidth="1"/>
    <col min="13576" max="13576" width="6" customWidth="1"/>
    <col min="13577" max="13581" width="4.109375" customWidth="1"/>
    <col min="13582" max="13582" width="5" customWidth="1"/>
    <col min="13583" max="13586" width="4.109375" customWidth="1"/>
    <col min="13587" max="13587" width="7.88671875" customWidth="1"/>
    <col min="13588" max="13588" width="0.5546875" customWidth="1"/>
    <col min="13825" max="13825" width="4.109375" customWidth="1"/>
    <col min="13826" max="13826" width="7.33203125" customWidth="1"/>
    <col min="13827" max="13827" width="4.109375" customWidth="1"/>
    <col min="13828" max="13828" width="2.88671875" customWidth="1"/>
    <col min="13829" max="13829" width="8.33203125" customWidth="1"/>
    <col min="13830" max="13830" width="3" customWidth="1"/>
    <col min="13831" max="13831" width="2.88671875" customWidth="1"/>
    <col min="13832" max="13832" width="6" customWidth="1"/>
    <col min="13833" max="13837" width="4.109375" customWidth="1"/>
    <col min="13838" max="13838" width="5" customWidth="1"/>
    <col min="13839" max="13842" width="4.109375" customWidth="1"/>
    <col min="13843" max="13843" width="7.88671875" customWidth="1"/>
    <col min="13844" max="13844" width="0.5546875" customWidth="1"/>
    <col min="14081" max="14081" width="4.109375" customWidth="1"/>
    <col min="14082" max="14082" width="7.33203125" customWidth="1"/>
    <col min="14083" max="14083" width="4.109375" customWidth="1"/>
    <col min="14084" max="14084" width="2.88671875" customWidth="1"/>
    <col min="14085" max="14085" width="8.33203125" customWidth="1"/>
    <col min="14086" max="14086" width="3" customWidth="1"/>
    <col min="14087" max="14087" width="2.88671875" customWidth="1"/>
    <col min="14088" max="14088" width="6" customWidth="1"/>
    <col min="14089" max="14093" width="4.109375" customWidth="1"/>
    <col min="14094" max="14094" width="5" customWidth="1"/>
    <col min="14095" max="14098" width="4.109375" customWidth="1"/>
    <col min="14099" max="14099" width="7.88671875" customWidth="1"/>
    <col min="14100" max="14100" width="0.5546875" customWidth="1"/>
    <col min="14337" max="14337" width="4.109375" customWidth="1"/>
    <col min="14338" max="14338" width="7.33203125" customWidth="1"/>
    <col min="14339" max="14339" width="4.109375" customWidth="1"/>
    <col min="14340" max="14340" width="2.88671875" customWidth="1"/>
    <col min="14341" max="14341" width="8.33203125" customWidth="1"/>
    <col min="14342" max="14342" width="3" customWidth="1"/>
    <col min="14343" max="14343" width="2.88671875" customWidth="1"/>
    <col min="14344" max="14344" width="6" customWidth="1"/>
    <col min="14345" max="14349" width="4.109375" customWidth="1"/>
    <col min="14350" max="14350" width="5" customWidth="1"/>
    <col min="14351" max="14354" width="4.109375" customWidth="1"/>
    <col min="14355" max="14355" width="7.88671875" customWidth="1"/>
    <col min="14356" max="14356" width="0.5546875" customWidth="1"/>
    <col min="14593" max="14593" width="4.109375" customWidth="1"/>
    <col min="14594" max="14594" width="7.33203125" customWidth="1"/>
    <col min="14595" max="14595" width="4.109375" customWidth="1"/>
    <col min="14596" max="14596" width="2.88671875" customWidth="1"/>
    <col min="14597" max="14597" width="8.33203125" customWidth="1"/>
    <col min="14598" max="14598" width="3" customWidth="1"/>
    <col min="14599" max="14599" width="2.88671875" customWidth="1"/>
    <col min="14600" max="14600" width="6" customWidth="1"/>
    <col min="14601" max="14605" width="4.109375" customWidth="1"/>
    <col min="14606" max="14606" width="5" customWidth="1"/>
    <col min="14607" max="14610" width="4.109375" customWidth="1"/>
    <col min="14611" max="14611" width="7.88671875" customWidth="1"/>
    <col min="14612" max="14612" width="0.5546875" customWidth="1"/>
    <col min="14849" max="14849" width="4.109375" customWidth="1"/>
    <col min="14850" max="14850" width="7.33203125" customWidth="1"/>
    <col min="14851" max="14851" width="4.109375" customWidth="1"/>
    <col min="14852" max="14852" width="2.88671875" customWidth="1"/>
    <col min="14853" max="14853" width="8.33203125" customWidth="1"/>
    <col min="14854" max="14854" width="3" customWidth="1"/>
    <col min="14855" max="14855" width="2.88671875" customWidth="1"/>
    <col min="14856" max="14856" width="6" customWidth="1"/>
    <col min="14857" max="14861" width="4.109375" customWidth="1"/>
    <col min="14862" max="14862" width="5" customWidth="1"/>
    <col min="14863" max="14866" width="4.109375" customWidth="1"/>
    <col min="14867" max="14867" width="7.88671875" customWidth="1"/>
    <col min="14868" max="14868" width="0.5546875" customWidth="1"/>
    <col min="15105" max="15105" width="4.109375" customWidth="1"/>
    <col min="15106" max="15106" width="7.33203125" customWidth="1"/>
    <col min="15107" max="15107" width="4.109375" customWidth="1"/>
    <col min="15108" max="15108" width="2.88671875" customWidth="1"/>
    <col min="15109" max="15109" width="8.33203125" customWidth="1"/>
    <col min="15110" max="15110" width="3" customWidth="1"/>
    <col min="15111" max="15111" width="2.88671875" customWidth="1"/>
    <col min="15112" max="15112" width="6" customWidth="1"/>
    <col min="15113" max="15117" width="4.109375" customWidth="1"/>
    <col min="15118" max="15118" width="5" customWidth="1"/>
    <col min="15119" max="15122" width="4.109375" customWidth="1"/>
    <col min="15123" max="15123" width="7.88671875" customWidth="1"/>
    <col min="15124" max="15124" width="0.5546875" customWidth="1"/>
    <col min="15361" max="15361" width="4.109375" customWidth="1"/>
    <col min="15362" max="15362" width="7.33203125" customWidth="1"/>
    <col min="15363" max="15363" width="4.109375" customWidth="1"/>
    <col min="15364" max="15364" width="2.88671875" customWidth="1"/>
    <col min="15365" max="15365" width="8.33203125" customWidth="1"/>
    <col min="15366" max="15366" width="3" customWidth="1"/>
    <col min="15367" max="15367" width="2.88671875" customWidth="1"/>
    <col min="15368" max="15368" width="6" customWidth="1"/>
    <col min="15369" max="15373" width="4.109375" customWidth="1"/>
    <col min="15374" max="15374" width="5" customWidth="1"/>
    <col min="15375" max="15378" width="4.109375" customWidth="1"/>
    <col min="15379" max="15379" width="7.88671875" customWidth="1"/>
    <col min="15380" max="15380" width="0.5546875" customWidth="1"/>
    <col min="15617" max="15617" width="4.109375" customWidth="1"/>
    <col min="15618" max="15618" width="7.33203125" customWidth="1"/>
    <col min="15619" max="15619" width="4.109375" customWidth="1"/>
    <col min="15620" max="15620" width="2.88671875" customWidth="1"/>
    <col min="15621" max="15621" width="8.33203125" customWidth="1"/>
    <col min="15622" max="15622" width="3" customWidth="1"/>
    <col min="15623" max="15623" width="2.88671875" customWidth="1"/>
    <col min="15624" max="15624" width="6" customWidth="1"/>
    <col min="15625" max="15629" width="4.109375" customWidth="1"/>
    <col min="15630" max="15630" width="5" customWidth="1"/>
    <col min="15631" max="15634" width="4.109375" customWidth="1"/>
    <col min="15635" max="15635" width="7.88671875" customWidth="1"/>
    <col min="15636" max="15636" width="0.5546875" customWidth="1"/>
    <col min="15873" max="15873" width="4.109375" customWidth="1"/>
    <col min="15874" max="15874" width="7.33203125" customWidth="1"/>
    <col min="15875" max="15875" width="4.109375" customWidth="1"/>
    <col min="15876" max="15876" width="2.88671875" customWidth="1"/>
    <col min="15877" max="15877" width="8.33203125" customWidth="1"/>
    <col min="15878" max="15878" width="3" customWidth="1"/>
    <col min="15879" max="15879" width="2.88671875" customWidth="1"/>
    <col min="15880" max="15880" width="6" customWidth="1"/>
    <col min="15881" max="15885" width="4.109375" customWidth="1"/>
    <col min="15886" max="15886" width="5" customWidth="1"/>
    <col min="15887" max="15890" width="4.109375" customWidth="1"/>
    <col min="15891" max="15891" width="7.88671875" customWidth="1"/>
    <col min="15892" max="15892" width="0.5546875" customWidth="1"/>
    <col min="16129" max="16129" width="4.109375" customWidth="1"/>
    <col min="16130" max="16130" width="7.33203125" customWidth="1"/>
    <col min="16131" max="16131" width="4.109375" customWidth="1"/>
    <col min="16132" max="16132" width="2.88671875" customWidth="1"/>
    <col min="16133" max="16133" width="8.33203125" customWidth="1"/>
    <col min="16134" max="16134" width="3" customWidth="1"/>
    <col min="16135" max="16135" width="2.88671875" customWidth="1"/>
    <col min="16136" max="16136" width="6" customWidth="1"/>
    <col min="16137" max="16141" width="4.109375" customWidth="1"/>
    <col min="16142" max="16142" width="5" customWidth="1"/>
    <col min="16143" max="16146" width="4.109375" customWidth="1"/>
    <col min="16147" max="16147" width="7.88671875" customWidth="1"/>
    <col min="16148" max="16148" width="0.5546875" customWidth="1"/>
  </cols>
  <sheetData>
    <row r="1" spans="1:36" x14ac:dyDescent="0.3">
      <c r="A1" s="1"/>
      <c r="B1" s="1"/>
      <c r="C1" s="1"/>
      <c r="D1" s="1"/>
      <c r="E1" s="1"/>
      <c r="F1" s="1"/>
      <c r="G1" s="1"/>
      <c r="H1" s="1"/>
      <c r="I1" s="1"/>
      <c r="J1" s="1"/>
      <c r="K1" s="1"/>
      <c r="L1" s="1"/>
      <c r="M1" s="1"/>
      <c r="N1" s="1"/>
      <c r="O1" s="1"/>
      <c r="P1" s="1"/>
      <c r="Q1" s="1"/>
      <c r="R1" s="1"/>
      <c r="S1" s="1"/>
      <c r="T1" s="1"/>
      <c r="U1" s="1"/>
      <c r="V1" s="1"/>
      <c r="W1" s="1"/>
      <c r="X1" s="1"/>
      <c r="Y1" s="1"/>
      <c r="Z1" s="25" t="s">
        <v>461</v>
      </c>
      <c r="AA1" s="429"/>
      <c r="AB1" s="429"/>
      <c r="AC1" s="429"/>
      <c r="AD1" s="429"/>
      <c r="AE1" s="429"/>
      <c r="AF1" s="429"/>
      <c r="AG1" s="429"/>
      <c r="AH1" s="429"/>
      <c r="AI1" s="429"/>
      <c r="AJ1" s="429"/>
    </row>
    <row r="2" spans="1:36" x14ac:dyDescent="0.3">
      <c r="A2" s="1"/>
      <c r="B2" s="1"/>
      <c r="C2" s="1"/>
      <c r="D2" s="1"/>
      <c r="E2" s="1"/>
      <c r="F2" s="1"/>
      <c r="G2" s="1"/>
      <c r="H2" s="1"/>
      <c r="I2" s="1"/>
      <c r="J2" s="1"/>
      <c r="K2" s="1"/>
      <c r="L2" s="1"/>
      <c r="M2" s="1"/>
      <c r="N2" s="1"/>
      <c r="O2" s="522"/>
      <c r="P2" s="523"/>
      <c r="Q2" s="524"/>
      <c r="R2" s="1"/>
      <c r="S2" s="1"/>
      <c r="T2" s="1"/>
      <c r="U2" s="1"/>
      <c r="V2" s="1"/>
      <c r="W2" s="1"/>
      <c r="X2" s="1"/>
      <c r="Y2" s="1"/>
      <c r="Z2" s="429"/>
      <c r="AA2" s="429"/>
      <c r="AB2" s="429"/>
      <c r="AC2" s="429"/>
      <c r="AD2" s="429"/>
      <c r="AE2" s="429"/>
      <c r="AF2" s="429"/>
      <c r="AG2" s="429"/>
      <c r="AH2" s="429"/>
      <c r="AI2" s="429"/>
      <c r="AJ2" s="429"/>
    </row>
    <row r="3" spans="1:36" x14ac:dyDescent="0.3">
      <c r="A3" s="1"/>
      <c r="B3" s="1"/>
      <c r="C3" s="1"/>
      <c r="D3" s="1"/>
      <c r="E3" s="1"/>
      <c r="F3" s="1"/>
      <c r="G3" s="1"/>
      <c r="H3" s="1"/>
      <c r="I3" s="1"/>
      <c r="J3" s="1"/>
      <c r="K3" s="1"/>
      <c r="L3" s="1"/>
      <c r="M3" s="1"/>
      <c r="N3" s="1"/>
      <c r="O3" s="1"/>
      <c r="P3" s="1"/>
      <c r="Q3" s="1"/>
      <c r="R3" s="1"/>
      <c r="S3" s="1"/>
      <c r="T3" s="1"/>
      <c r="U3" s="1"/>
      <c r="V3" s="1"/>
      <c r="W3" s="1"/>
      <c r="X3" s="1"/>
      <c r="Y3" s="1"/>
      <c r="Z3" s="429"/>
      <c r="AA3" s="429"/>
      <c r="AB3" s="429"/>
      <c r="AC3" s="429"/>
      <c r="AD3" s="429"/>
      <c r="AE3" s="429"/>
      <c r="AF3" s="429"/>
      <c r="AG3" s="429"/>
      <c r="AH3" s="429"/>
      <c r="AI3" s="429"/>
      <c r="AJ3" s="429"/>
    </row>
    <row r="4" spans="1:36" ht="32.25" customHeight="1" x14ac:dyDescent="0.3">
      <c r="A4" s="381" t="s">
        <v>462</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row>
    <row r="5" spans="1:36" x14ac:dyDescent="0.3">
      <c r="A5" s="5" t="s">
        <v>463</v>
      </c>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row>
    <row r="6" spans="1:36" x14ac:dyDescent="0.3">
      <c r="A6" s="5" t="str">
        <f>CONCATENATE("на ",[1]ЗАПОЛНИТЬ!$B$18," ",[1]ЗАПОЛНИТЬ!$C$18)</f>
        <v>на 1 квітня 2016 р.</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row>
    <row r="7" spans="1:36" ht="24.75" customHeight="1" x14ac:dyDescent="0.3">
      <c r="A7" s="110" t="s">
        <v>3</v>
      </c>
      <c r="B7" s="110"/>
      <c r="C7" s="110"/>
      <c r="D7" s="110"/>
      <c r="E7" s="110"/>
      <c r="F7" s="110"/>
      <c r="G7" s="110"/>
      <c r="H7" s="110"/>
      <c r="I7" s="110"/>
      <c r="J7" s="110"/>
      <c r="K7" s="110"/>
      <c r="L7" s="110"/>
      <c r="M7" s="104" t="str">
        <f>[1]ЗАПОЛНИТЬ!$B$3</f>
        <v>Відділ освіти Амур - Нижньодніпровської районної у місті ради</v>
      </c>
      <c r="N7" s="104"/>
      <c r="O7" s="104"/>
      <c r="P7" s="104"/>
      <c r="Q7" s="104"/>
      <c r="R7" s="104"/>
      <c r="S7" s="104"/>
      <c r="T7" s="104"/>
      <c r="U7" s="104"/>
      <c r="V7" s="104"/>
      <c r="W7" s="104"/>
      <c r="X7" s="104"/>
      <c r="Y7" s="104"/>
      <c r="Z7" s="104"/>
      <c r="AA7" s="104"/>
      <c r="AB7" s="104"/>
      <c r="AC7" s="104"/>
      <c r="AD7" s="198" t="str">
        <f>[1]ЗАПОЛНИТЬ!$A$13</f>
        <v>за ЄДРПОУ</v>
      </c>
      <c r="AE7" s="1"/>
      <c r="AF7" s="1"/>
      <c r="AG7" s="357" t="str">
        <f>[1]ЗАПОЛНИТЬ!$B$13</f>
        <v>37969169</v>
      </c>
      <c r="AH7" s="357"/>
      <c r="AI7" s="357"/>
      <c r="AJ7" s="357"/>
    </row>
    <row r="8" spans="1:36" x14ac:dyDescent="0.3">
      <c r="A8" s="110" t="s">
        <v>5</v>
      </c>
      <c r="B8" s="110"/>
      <c r="C8" s="110"/>
      <c r="D8" s="110"/>
      <c r="E8" s="110"/>
      <c r="F8" s="110"/>
      <c r="G8" s="110"/>
      <c r="H8" s="110"/>
      <c r="I8" s="110"/>
      <c r="J8" s="110"/>
      <c r="K8" s="110"/>
      <c r="L8" s="110"/>
      <c r="M8" s="358" t="str">
        <f>[1]ЗАПОЛНИТЬ!$B$5</f>
        <v>49023,м. Дніпропетровськ, пр.Мануйлівський,31</v>
      </c>
      <c r="N8" s="358"/>
      <c r="O8" s="358"/>
      <c r="P8" s="358"/>
      <c r="Q8" s="358"/>
      <c r="R8" s="358"/>
      <c r="S8" s="358"/>
      <c r="T8" s="358"/>
      <c r="U8" s="358"/>
      <c r="V8" s="358"/>
      <c r="W8" s="358"/>
      <c r="X8" s="358"/>
      <c r="Y8" s="358"/>
      <c r="Z8" s="358"/>
      <c r="AA8" s="358"/>
      <c r="AB8" s="358"/>
      <c r="AC8" s="358"/>
      <c r="AD8" s="198" t="str">
        <f>[1]ЗАПОЛНИТЬ!$A$14</f>
        <v>за КОАТУУ</v>
      </c>
      <c r="AE8" s="1"/>
      <c r="AF8" s="1"/>
      <c r="AG8" s="106">
        <f>[1]ЗАПОЛНИТЬ!$B$14</f>
        <v>1210136300</v>
      </c>
      <c r="AH8" s="106"/>
      <c r="AI8" s="106"/>
      <c r="AJ8" s="106"/>
    </row>
    <row r="9" spans="1:36" x14ac:dyDescent="0.3">
      <c r="A9" s="110" t="str">
        <f>[1]Ф.4.3.1.КВК2!$A$11</f>
        <v>Організаційно-правова форма господарювання</v>
      </c>
      <c r="B9" s="110"/>
      <c r="C9" s="110"/>
      <c r="D9" s="110"/>
      <c r="E9" s="110"/>
      <c r="F9" s="110"/>
      <c r="G9" s="110"/>
      <c r="H9" s="110"/>
      <c r="I9" s="110"/>
      <c r="J9" s="110"/>
      <c r="K9" s="110"/>
      <c r="L9" s="110"/>
      <c r="M9" s="505" t="str">
        <f>[1]ЗАПОЛНИТЬ!$D$15</f>
        <v>Орган місцевого самоврядування</v>
      </c>
      <c r="N9" s="505"/>
      <c r="O9" s="505"/>
      <c r="P9" s="505"/>
      <c r="Q9" s="505"/>
      <c r="R9" s="505"/>
      <c r="S9" s="505"/>
      <c r="T9" s="505"/>
      <c r="U9" s="505"/>
      <c r="V9" s="505"/>
      <c r="W9" s="505"/>
      <c r="X9" s="505"/>
      <c r="Y9" s="505"/>
      <c r="Z9" s="505"/>
      <c r="AA9" s="505"/>
      <c r="AB9" s="505"/>
      <c r="AC9" s="505"/>
      <c r="AD9" s="198" t="str">
        <f>[1]ЗАПОЛНИТЬ!$A$15</f>
        <v>за КОПФГ</v>
      </c>
      <c r="AE9" s="1"/>
      <c r="AF9" s="1"/>
      <c r="AG9" s="106">
        <f>[1]ЗАПОЛНИТЬ!$B$15</f>
        <v>420</v>
      </c>
      <c r="AH9" s="106"/>
      <c r="AI9" s="106"/>
      <c r="AJ9" s="106"/>
    </row>
    <row r="10" spans="1:36" ht="15" customHeight="1" x14ac:dyDescent="0.3">
      <c r="A10" s="242" t="s">
        <v>352</v>
      </c>
      <c r="B10" s="242"/>
      <c r="C10" s="242"/>
      <c r="D10" s="242"/>
      <c r="E10" s="242"/>
      <c r="F10" s="242"/>
      <c r="G10" s="242"/>
      <c r="H10" s="242"/>
      <c r="I10" s="242"/>
      <c r="J10" s="242"/>
      <c r="K10" s="242"/>
      <c r="L10" s="242"/>
      <c r="M10" s="242"/>
      <c r="N10" s="242"/>
      <c r="O10" s="242"/>
      <c r="P10" s="242"/>
      <c r="Q10" s="242"/>
      <c r="R10" s="242"/>
      <c r="S10" s="201" t="str">
        <f>[1]ЗАПОЛНИТЬ!$H$9</f>
        <v>-</v>
      </c>
      <c r="T10" s="525" t="str">
        <f>[1]д33сф!F9</f>
        <v>-</v>
      </c>
      <c r="U10" s="408"/>
      <c r="V10" s="408"/>
      <c r="W10" s="408"/>
      <c r="X10" s="408"/>
      <c r="Y10" s="408"/>
      <c r="Z10" s="408"/>
      <c r="AA10" s="408"/>
      <c r="AB10" s="408"/>
      <c r="AC10" s="408"/>
      <c r="AD10" s="408"/>
      <c r="AE10" s="408"/>
      <c r="AF10" s="408"/>
      <c r="AG10" s="408"/>
      <c r="AH10" s="408"/>
      <c r="AI10" s="408"/>
      <c r="AJ10" s="408"/>
    </row>
    <row r="11" spans="1:36" ht="15" customHeight="1" x14ac:dyDescent="0.3">
      <c r="A11" s="110" t="s">
        <v>8</v>
      </c>
      <c r="B11" s="110"/>
      <c r="C11" s="110"/>
      <c r="D11" s="110"/>
      <c r="E11" s="110"/>
      <c r="F11" s="110"/>
      <c r="G11" s="110"/>
      <c r="H11" s="110"/>
      <c r="I11" s="110"/>
      <c r="J11" s="110"/>
      <c r="K11" s="110"/>
      <c r="L11" s="110"/>
      <c r="M11" s="110"/>
      <c r="N11" s="110"/>
      <c r="O11" s="110"/>
      <c r="P11" s="110"/>
      <c r="Q11" s="110"/>
      <c r="R11" s="110"/>
      <c r="S11" s="526" t="str">
        <f>[1]ЗАПОЛНИТЬ!$H$10</f>
        <v>10</v>
      </c>
      <c r="T11" s="358" t="str">
        <f>[1]ЗАПОЛНИТЬ!I10</f>
        <v>Орган з питань освіти і науки</v>
      </c>
      <c r="U11" s="358"/>
      <c r="V11" s="358"/>
      <c r="W11" s="358"/>
      <c r="X11" s="358"/>
      <c r="Y11" s="358"/>
      <c r="Z11" s="358"/>
      <c r="AA11" s="358"/>
      <c r="AB11" s="358"/>
      <c r="AC11" s="358"/>
      <c r="AD11" s="358"/>
      <c r="AE11" s="358"/>
      <c r="AF11" s="358"/>
      <c r="AG11" s="358"/>
      <c r="AH11" s="358"/>
      <c r="AI11" s="358"/>
      <c r="AJ11" s="358"/>
    </row>
    <row r="12" spans="1:36" ht="11.25" customHeight="1" x14ac:dyDescent="0.3">
      <c r="A12" s="527" t="s">
        <v>9</v>
      </c>
      <c r="B12" s="527"/>
      <c r="C12" s="527"/>
      <c r="D12" s="527"/>
      <c r="E12" s="527"/>
      <c r="F12" s="527"/>
      <c r="G12" s="527"/>
      <c r="H12" s="527"/>
      <c r="I12" s="527"/>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ht="13.5" customHeight="1" x14ac:dyDescent="0.3">
      <c r="A13" s="528" t="s">
        <v>10</v>
      </c>
      <c r="B13" s="528"/>
      <c r="C13" s="528"/>
      <c r="D13" s="528"/>
      <c r="E13" s="528"/>
      <c r="F13" s="528"/>
      <c r="G13" s="528"/>
      <c r="H13" s="528"/>
      <c r="I13" s="528"/>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x14ac:dyDescent="0.3">
      <c r="A14" s="1"/>
      <c r="B14" s="24" t="s">
        <v>464</v>
      </c>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ht="12" customHeight="1" thickBot="1"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ht="15" customHeight="1" thickTop="1" thickBot="1" x14ac:dyDescent="0.35">
      <c r="A16" s="529" t="s">
        <v>465</v>
      </c>
      <c r="B16" s="530"/>
      <c r="C16" s="530"/>
      <c r="D16" s="530" t="s">
        <v>325</v>
      </c>
      <c r="E16" s="530"/>
      <c r="F16" s="530"/>
      <c r="G16" s="530"/>
      <c r="H16" s="530"/>
      <c r="I16" s="530" t="s">
        <v>466</v>
      </c>
      <c r="J16" s="530"/>
      <c r="K16" s="530"/>
      <c r="L16" s="530"/>
      <c r="M16" s="530"/>
      <c r="N16" s="530"/>
      <c r="O16" s="530" t="s">
        <v>467</v>
      </c>
      <c r="P16" s="530"/>
      <c r="Q16" s="530"/>
      <c r="R16" s="530"/>
      <c r="S16" s="530"/>
      <c r="T16" s="530"/>
      <c r="U16" s="530"/>
      <c r="V16" s="530"/>
      <c r="W16" s="530"/>
      <c r="X16" s="530"/>
      <c r="Y16" s="530" t="s">
        <v>468</v>
      </c>
      <c r="Z16" s="530"/>
      <c r="AA16" s="530"/>
      <c r="AB16" s="530"/>
      <c r="AC16" s="530"/>
      <c r="AD16" s="530"/>
      <c r="AE16" s="530"/>
      <c r="AF16" s="530"/>
      <c r="AG16" s="530"/>
      <c r="AH16" s="530"/>
      <c r="AI16" s="530"/>
      <c r="AJ16" s="531"/>
    </row>
    <row r="17" spans="1:36" ht="40.5" customHeight="1" thickTop="1" thickBot="1" x14ac:dyDescent="0.35">
      <c r="A17" s="532"/>
      <c r="B17" s="430"/>
      <c r="C17" s="430"/>
      <c r="D17" s="430" t="s">
        <v>469</v>
      </c>
      <c r="E17" s="430"/>
      <c r="F17" s="430" t="s">
        <v>267</v>
      </c>
      <c r="G17" s="430"/>
      <c r="H17" s="430"/>
      <c r="I17" s="430"/>
      <c r="J17" s="430"/>
      <c r="K17" s="430"/>
      <c r="L17" s="430"/>
      <c r="M17" s="430"/>
      <c r="N17" s="430"/>
      <c r="O17" s="29" t="s">
        <v>446</v>
      </c>
      <c r="P17" s="29"/>
      <c r="Q17" s="29"/>
      <c r="R17" s="29"/>
      <c r="S17" s="29" t="s">
        <v>447</v>
      </c>
      <c r="T17" s="29"/>
      <c r="U17" s="29"/>
      <c r="V17" s="29"/>
      <c r="W17" s="29"/>
      <c r="X17" s="29"/>
      <c r="Y17" s="430"/>
      <c r="Z17" s="430"/>
      <c r="AA17" s="430"/>
      <c r="AB17" s="430"/>
      <c r="AC17" s="430"/>
      <c r="AD17" s="430"/>
      <c r="AE17" s="430"/>
      <c r="AF17" s="430"/>
      <c r="AG17" s="430"/>
      <c r="AH17" s="430"/>
      <c r="AI17" s="430"/>
      <c r="AJ17" s="533"/>
    </row>
    <row r="18" spans="1:36" ht="13.5" customHeight="1" thickTop="1" thickBot="1" x14ac:dyDescent="0.35">
      <c r="A18" s="534">
        <v>1</v>
      </c>
      <c r="B18" s="535"/>
      <c r="C18" s="535"/>
      <c r="D18" s="535">
        <v>2</v>
      </c>
      <c r="E18" s="535"/>
      <c r="F18" s="535">
        <v>3</v>
      </c>
      <c r="G18" s="535"/>
      <c r="H18" s="535"/>
      <c r="I18" s="535">
        <v>4</v>
      </c>
      <c r="J18" s="535"/>
      <c r="K18" s="535"/>
      <c r="L18" s="535"/>
      <c r="M18" s="535"/>
      <c r="N18" s="535"/>
      <c r="O18" s="535">
        <v>5</v>
      </c>
      <c r="P18" s="535"/>
      <c r="Q18" s="535"/>
      <c r="R18" s="535"/>
      <c r="S18" s="535">
        <v>6</v>
      </c>
      <c r="T18" s="535"/>
      <c r="U18" s="535"/>
      <c r="V18" s="535"/>
      <c r="W18" s="535"/>
      <c r="X18" s="535"/>
      <c r="Y18" s="535">
        <v>7</v>
      </c>
      <c r="Z18" s="535"/>
      <c r="AA18" s="535"/>
      <c r="AB18" s="535"/>
      <c r="AC18" s="535"/>
      <c r="AD18" s="535"/>
      <c r="AE18" s="535"/>
      <c r="AF18" s="535"/>
      <c r="AG18" s="535"/>
      <c r="AH18" s="535"/>
      <c r="AI18" s="535"/>
      <c r="AJ18" s="536"/>
    </row>
    <row r="19" spans="1:36" ht="15.6" thickTop="1" thickBot="1" x14ac:dyDescent="0.35">
      <c r="A19" s="537" t="s">
        <v>47</v>
      </c>
      <c r="B19" s="538"/>
      <c r="C19" s="538"/>
      <c r="D19" s="452" t="s">
        <v>47</v>
      </c>
      <c r="E19" s="452"/>
      <c r="F19" s="452" t="s">
        <v>47</v>
      </c>
      <c r="G19" s="452"/>
      <c r="H19" s="452"/>
      <c r="I19" s="538" t="s">
        <v>47</v>
      </c>
      <c r="J19" s="538"/>
      <c r="K19" s="538"/>
      <c r="L19" s="538"/>
      <c r="M19" s="538"/>
      <c r="N19" s="538"/>
      <c r="O19" s="538" t="s">
        <v>47</v>
      </c>
      <c r="P19" s="538"/>
      <c r="Q19" s="538"/>
      <c r="R19" s="538"/>
      <c r="S19" s="538" t="s">
        <v>47</v>
      </c>
      <c r="T19" s="538"/>
      <c r="U19" s="538"/>
      <c r="V19" s="538"/>
      <c r="W19" s="538"/>
      <c r="X19" s="538"/>
      <c r="Y19" s="538" t="s">
        <v>47</v>
      </c>
      <c r="Z19" s="538"/>
      <c r="AA19" s="538"/>
      <c r="AB19" s="538"/>
      <c r="AC19" s="538"/>
      <c r="AD19" s="538"/>
      <c r="AE19" s="538"/>
      <c r="AF19" s="538"/>
      <c r="AG19" s="538"/>
      <c r="AH19" s="538"/>
      <c r="AI19" s="538"/>
      <c r="AJ19" s="539"/>
    </row>
    <row r="20" spans="1:36" ht="15.6" thickTop="1" thickBot="1" x14ac:dyDescent="0.35">
      <c r="A20" s="537" t="s">
        <v>47</v>
      </c>
      <c r="B20" s="538"/>
      <c r="C20" s="538"/>
      <c r="D20" s="452" t="s">
        <v>47</v>
      </c>
      <c r="E20" s="452"/>
      <c r="F20" s="452" t="s">
        <v>47</v>
      </c>
      <c r="G20" s="452"/>
      <c r="H20" s="452"/>
      <c r="I20" s="538" t="s">
        <v>47</v>
      </c>
      <c r="J20" s="538"/>
      <c r="K20" s="538"/>
      <c r="L20" s="538"/>
      <c r="M20" s="538"/>
      <c r="N20" s="538"/>
      <c r="O20" s="538" t="s">
        <v>47</v>
      </c>
      <c r="P20" s="538"/>
      <c r="Q20" s="538"/>
      <c r="R20" s="538"/>
      <c r="S20" s="538" t="s">
        <v>47</v>
      </c>
      <c r="T20" s="538"/>
      <c r="U20" s="538"/>
      <c r="V20" s="538"/>
      <c r="W20" s="538"/>
      <c r="X20" s="538"/>
      <c r="Y20" s="538" t="s">
        <v>47</v>
      </c>
      <c r="Z20" s="538"/>
      <c r="AA20" s="538"/>
      <c r="AB20" s="538"/>
      <c r="AC20" s="538"/>
      <c r="AD20" s="538"/>
      <c r="AE20" s="538"/>
      <c r="AF20" s="538"/>
      <c r="AG20" s="538"/>
      <c r="AH20" s="538"/>
      <c r="AI20" s="538"/>
      <c r="AJ20" s="539"/>
    </row>
    <row r="21" spans="1:36" ht="15.6" thickTop="1" thickBot="1" x14ac:dyDescent="0.35">
      <c r="A21" s="537" t="s">
        <v>47</v>
      </c>
      <c r="B21" s="538"/>
      <c r="C21" s="538"/>
      <c r="D21" s="452" t="s">
        <v>47</v>
      </c>
      <c r="E21" s="452"/>
      <c r="F21" s="452" t="s">
        <v>47</v>
      </c>
      <c r="G21" s="452"/>
      <c r="H21" s="452"/>
      <c r="I21" s="538" t="s">
        <v>47</v>
      </c>
      <c r="J21" s="538"/>
      <c r="K21" s="538"/>
      <c r="L21" s="538"/>
      <c r="M21" s="538"/>
      <c r="N21" s="538"/>
      <c r="O21" s="538" t="s">
        <v>47</v>
      </c>
      <c r="P21" s="538"/>
      <c r="Q21" s="538"/>
      <c r="R21" s="538"/>
      <c r="S21" s="538" t="s">
        <v>47</v>
      </c>
      <c r="T21" s="538"/>
      <c r="U21" s="538"/>
      <c r="V21" s="538"/>
      <c r="W21" s="538"/>
      <c r="X21" s="538"/>
      <c r="Y21" s="538" t="s">
        <v>47</v>
      </c>
      <c r="Z21" s="538"/>
      <c r="AA21" s="538"/>
      <c r="AB21" s="538"/>
      <c r="AC21" s="538"/>
      <c r="AD21" s="538"/>
      <c r="AE21" s="538"/>
      <c r="AF21" s="538"/>
      <c r="AG21" s="538"/>
      <c r="AH21" s="538"/>
      <c r="AI21" s="538"/>
      <c r="AJ21" s="539"/>
    </row>
    <row r="22" spans="1:36" ht="15.6" thickTop="1" thickBot="1" x14ac:dyDescent="0.35">
      <c r="A22" s="537" t="s">
        <v>47</v>
      </c>
      <c r="B22" s="538"/>
      <c r="C22" s="538"/>
      <c r="D22" s="452" t="s">
        <v>47</v>
      </c>
      <c r="E22" s="452"/>
      <c r="F22" s="452" t="s">
        <v>47</v>
      </c>
      <c r="G22" s="452"/>
      <c r="H22" s="452"/>
      <c r="I22" s="538" t="s">
        <v>47</v>
      </c>
      <c r="J22" s="538"/>
      <c r="K22" s="538"/>
      <c r="L22" s="538"/>
      <c r="M22" s="538"/>
      <c r="N22" s="538"/>
      <c r="O22" s="538" t="s">
        <v>47</v>
      </c>
      <c r="P22" s="538"/>
      <c r="Q22" s="538"/>
      <c r="R22" s="538"/>
      <c r="S22" s="538" t="s">
        <v>47</v>
      </c>
      <c r="T22" s="538"/>
      <c r="U22" s="538"/>
      <c r="V22" s="538"/>
      <c r="W22" s="538"/>
      <c r="X22" s="538"/>
      <c r="Y22" s="538" t="s">
        <v>47</v>
      </c>
      <c r="Z22" s="538"/>
      <c r="AA22" s="538"/>
      <c r="AB22" s="538"/>
      <c r="AC22" s="538"/>
      <c r="AD22" s="538"/>
      <c r="AE22" s="538"/>
      <c r="AF22" s="538"/>
      <c r="AG22" s="538"/>
      <c r="AH22" s="538"/>
      <c r="AI22" s="538"/>
      <c r="AJ22" s="539"/>
    </row>
    <row r="23" spans="1:36" ht="15.6" thickTop="1" thickBot="1" x14ac:dyDescent="0.35">
      <c r="A23" s="537" t="s">
        <v>47</v>
      </c>
      <c r="B23" s="538"/>
      <c r="C23" s="538"/>
      <c r="D23" s="452" t="s">
        <v>47</v>
      </c>
      <c r="E23" s="452"/>
      <c r="F23" s="452" t="s">
        <v>47</v>
      </c>
      <c r="G23" s="452"/>
      <c r="H23" s="452"/>
      <c r="I23" s="538" t="s">
        <v>47</v>
      </c>
      <c r="J23" s="538"/>
      <c r="K23" s="538"/>
      <c r="L23" s="538"/>
      <c r="M23" s="538"/>
      <c r="N23" s="538"/>
      <c r="O23" s="538" t="s">
        <v>47</v>
      </c>
      <c r="P23" s="538"/>
      <c r="Q23" s="538"/>
      <c r="R23" s="538"/>
      <c r="S23" s="538" t="s">
        <v>47</v>
      </c>
      <c r="T23" s="538"/>
      <c r="U23" s="538"/>
      <c r="V23" s="538"/>
      <c r="W23" s="538"/>
      <c r="X23" s="538"/>
      <c r="Y23" s="538" t="s">
        <v>47</v>
      </c>
      <c r="Z23" s="538"/>
      <c r="AA23" s="538"/>
      <c r="AB23" s="538"/>
      <c r="AC23" s="538"/>
      <c r="AD23" s="538"/>
      <c r="AE23" s="538"/>
      <c r="AF23" s="538"/>
      <c r="AG23" s="538"/>
      <c r="AH23" s="538"/>
      <c r="AI23" s="538"/>
      <c r="AJ23" s="539"/>
    </row>
    <row r="24" spans="1:36" ht="15.6" thickTop="1" thickBot="1" x14ac:dyDescent="0.35">
      <c r="A24" s="537" t="s">
        <v>47</v>
      </c>
      <c r="B24" s="538"/>
      <c r="C24" s="538"/>
      <c r="D24" s="452" t="s">
        <v>47</v>
      </c>
      <c r="E24" s="452"/>
      <c r="F24" s="452" t="s">
        <v>47</v>
      </c>
      <c r="G24" s="452"/>
      <c r="H24" s="452"/>
      <c r="I24" s="538" t="s">
        <v>47</v>
      </c>
      <c r="J24" s="538"/>
      <c r="K24" s="538"/>
      <c r="L24" s="538"/>
      <c r="M24" s="538"/>
      <c r="N24" s="538"/>
      <c r="O24" s="538" t="s">
        <v>47</v>
      </c>
      <c r="P24" s="538"/>
      <c r="Q24" s="538"/>
      <c r="R24" s="538"/>
      <c r="S24" s="538" t="s">
        <v>47</v>
      </c>
      <c r="T24" s="538"/>
      <c r="U24" s="538"/>
      <c r="V24" s="538"/>
      <c r="W24" s="538"/>
      <c r="X24" s="538"/>
      <c r="Y24" s="538" t="s">
        <v>47</v>
      </c>
      <c r="Z24" s="538"/>
      <c r="AA24" s="538"/>
      <c r="AB24" s="538"/>
      <c r="AC24" s="538"/>
      <c r="AD24" s="538"/>
      <c r="AE24" s="538"/>
      <c r="AF24" s="538"/>
      <c r="AG24" s="538"/>
      <c r="AH24" s="538"/>
      <c r="AI24" s="538"/>
      <c r="AJ24" s="539"/>
    </row>
    <row r="25" spans="1:36" ht="15.6" thickTop="1" thickBot="1" x14ac:dyDescent="0.35">
      <c r="A25" s="537" t="s">
        <v>47</v>
      </c>
      <c r="B25" s="538"/>
      <c r="C25" s="538"/>
      <c r="D25" s="452" t="s">
        <v>47</v>
      </c>
      <c r="E25" s="452"/>
      <c r="F25" s="452" t="s">
        <v>47</v>
      </c>
      <c r="G25" s="452"/>
      <c r="H25" s="452"/>
      <c r="I25" s="538" t="s">
        <v>47</v>
      </c>
      <c r="J25" s="538"/>
      <c r="K25" s="538"/>
      <c r="L25" s="538"/>
      <c r="M25" s="538"/>
      <c r="N25" s="538"/>
      <c r="O25" s="538" t="s">
        <v>47</v>
      </c>
      <c r="P25" s="538"/>
      <c r="Q25" s="538"/>
      <c r="R25" s="538"/>
      <c r="S25" s="538" t="s">
        <v>47</v>
      </c>
      <c r="T25" s="538"/>
      <c r="U25" s="538"/>
      <c r="V25" s="538"/>
      <c r="W25" s="538"/>
      <c r="X25" s="538"/>
      <c r="Y25" s="538" t="s">
        <v>47</v>
      </c>
      <c r="Z25" s="538"/>
      <c r="AA25" s="538"/>
      <c r="AB25" s="538"/>
      <c r="AC25" s="538"/>
      <c r="AD25" s="538"/>
      <c r="AE25" s="538"/>
      <c r="AF25" s="538"/>
      <c r="AG25" s="538"/>
      <c r="AH25" s="538"/>
      <c r="AI25" s="538"/>
      <c r="AJ25" s="539"/>
    </row>
    <row r="26" spans="1:36" ht="15.6" thickTop="1" thickBot="1" x14ac:dyDescent="0.35">
      <c r="A26" s="537" t="s">
        <v>47</v>
      </c>
      <c r="B26" s="538"/>
      <c r="C26" s="538"/>
      <c r="D26" s="452" t="s">
        <v>47</v>
      </c>
      <c r="E26" s="452"/>
      <c r="F26" s="452" t="s">
        <v>47</v>
      </c>
      <c r="G26" s="452"/>
      <c r="H26" s="452"/>
      <c r="I26" s="538" t="s">
        <v>47</v>
      </c>
      <c r="J26" s="538"/>
      <c r="K26" s="538"/>
      <c r="L26" s="538"/>
      <c r="M26" s="538"/>
      <c r="N26" s="538"/>
      <c r="O26" s="538" t="s">
        <v>47</v>
      </c>
      <c r="P26" s="538"/>
      <c r="Q26" s="538"/>
      <c r="R26" s="538"/>
      <c r="S26" s="538" t="s">
        <v>47</v>
      </c>
      <c r="T26" s="538"/>
      <c r="U26" s="538"/>
      <c r="V26" s="538"/>
      <c r="W26" s="538"/>
      <c r="X26" s="538"/>
      <c r="Y26" s="538" t="s">
        <v>47</v>
      </c>
      <c r="Z26" s="538"/>
      <c r="AA26" s="538"/>
      <c r="AB26" s="538"/>
      <c r="AC26" s="538"/>
      <c r="AD26" s="538"/>
      <c r="AE26" s="538"/>
      <c r="AF26" s="538"/>
      <c r="AG26" s="538"/>
      <c r="AH26" s="538"/>
      <c r="AI26" s="538"/>
      <c r="AJ26" s="539"/>
    </row>
    <row r="27" spans="1:36" ht="15.6" thickTop="1" thickBot="1" x14ac:dyDescent="0.35">
      <c r="A27" s="537" t="s">
        <v>47</v>
      </c>
      <c r="B27" s="538"/>
      <c r="C27" s="538"/>
      <c r="D27" s="452" t="s">
        <v>47</v>
      </c>
      <c r="E27" s="452"/>
      <c r="F27" s="452" t="s">
        <v>47</v>
      </c>
      <c r="G27" s="452"/>
      <c r="H27" s="452"/>
      <c r="I27" s="538" t="s">
        <v>47</v>
      </c>
      <c r="J27" s="538"/>
      <c r="K27" s="538"/>
      <c r="L27" s="538"/>
      <c r="M27" s="538"/>
      <c r="N27" s="538"/>
      <c r="O27" s="538" t="s">
        <v>47</v>
      </c>
      <c r="P27" s="538"/>
      <c r="Q27" s="538"/>
      <c r="R27" s="538"/>
      <c r="S27" s="538" t="s">
        <v>47</v>
      </c>
      <c r="T27" s="538"/>
      <c r="U27" s="538"/>
      <c r="V27" s="538"/>
      <c r="W27" s="538"/>
      <c r="X27" s="538"/>
      <c r="Y27" s="538" t="s">
        <v>47</v>
      </c>
      <c r="Z27" s="538"/>
      <c r="AA27" s="538"/>
      <c r="AB27" s="538"/>
      <c r="AC27" s="538"/>
      <c r="AD27" s="538"/>
      <c r="AE27" s="538"/>
      <c r="AF27" s="538"/>
      <c r="AG27" s="538"/>
      <c r="AH27" s="538"/>
      <c r="AI27" s="538"/>
      <c r="AJ27" s="539"/>
    </row>
    <row r="28" spans="1:36" ht="15.6" thickTop="1" thickBot="1" x14ac:dyDescent="0.35">
      <c r="A28" s="537" t="s">
        <v>47</v>
      </c>
      <c r="B28" s="538"/>
      <c r="C28" s="538"/>
      <c r="D28" s="452" t="s">
        <v>47</v>
      </c>
      <c r="E28" s="452"/>
      <c r="F28" s="452" t="s">
        <v>47</v>
      </c>
      <c r="G28" s="452"/>
      <c r="H28" s="452"/>
      <c r="I28" s="538" t="s">
        <v>47</v>
      </c>
      <c r="J28" s="538"/>
      <c r="K28" s="538"/>
      <c r="L28" s="538"/>
      <c r="M28" s="538"/>
      <c r="N28" s="538"/>
      <c r="O28" s="538" t="s">
        <v>47</v>
      </c>
      <c r="P28" s="538"/>
      <c r="Q28" s="538"/>
      <c r="R28" s="538"/>
      <c r="S28" s="538" t="s">
        <v>47</v>
      </c>
      <c r="T28" s="538"/>
      <c r="U28" s="538"/>
      <c r="V28" s="538"/>
      <c r="W28" s="538"/>
      <c r="X28" s="538"/>
      <c r="Y28" s="538" t="s">
        <v>47</v>
      </c>
      <c r="Z28" s="538"/>
      <c r="AA28" s="538"/>
      <c r="AB28" s="538"/>
      <c r="AC28" s="538"/>
      <c r="AD28" s="538"/>
      <c r="AE28" s="538"/>
      <c r="AF28" s="538"/>
      <c r="AG28" s="538"/>
      <c r="AH28" s="538"/>
      <c r="AI28" s="538"/>
      <c r="AJ28" s="539"/>
    </row>
    <row r="29" spans="1:36" ht="15.6" thickTop="1" thickBot="1" x14ac:dyDescent="0.35">
      <c r="A29" s="540" t="s">
        <v>47</v>
      </c>
      <c r="B29" s="541"/>
      <c r="C29" s="541"/>
      <c r="D29" s="542" t="s">
        <v>47</v>
      </c>
      <c r="E29" s="542"/>
      <c r="F29" s="542" t="s">
        <v>47</v>
      </c>
      <c r="G29" s="542"/>
      <c r="H29" s="542"/>
      <c r="I29" s="541" t="s">
        <v>47</v>
      </c>
      <c r="J29" s="541"/>
      <c r="K29" s="541"/>
      <c r="L29" s="541"/>
      <c r="M29" s="541"/>
      <c r="N29" s="541"/>
      <c r="O29" s="541" t="s">
        <v>47</v>
      </c>
      <c r="P29" s="541"/>
      <c r="Q29" s="541"/>
      <c r="R29" s="541"/>
      <c r="S29" s="541" t="s">
        <v>47</v>
      </c>
      <c r="T29" s="541"/>
      <c r="U29" s="541"/>
      <c r="V29" s="541"/>
      <c r="W29" s="541"/>
      <c r="X29" s="541"/>
      <c r="Y29" s="541" t="s">
        <v>47</v>
      </c>
      <c r="Z29" s="541"/>
      <c r="AA29" s="541"/>
      <c r="AB29" s="541"/>
      <c r="AC29" s="541"/>
      <c r="AD29" s="541"/>
      <c r="AE29" s="541"/>
      <c r="AF29" s="541"/>
      <c r="AG29" s="541"/>
      <c r="AH29" s="541"/>
      <c r="AI29" s="541"/>
      <c r="AJ29" s="543"/>
    </row>
    <row r="30" spans="1:36" ht="15.6" thickTop="1" thickBot="1" x14ac:dyDescent="0.35">
      <c r="A30" s="544" t="s">
        <v>470</v>
      </c>
      <c r="B30" s="544"/>
      <c r="C30" s="544"/>
      <c r="D30" s="545" t="str">
        <f>IF(SUM(D19:E29)&gt;0,SUM(D19:E29),"-")</f>
        <v>-</v>
      </c>
      <c r="E30" s="546"/>
      <c r="F30" s="545" t="str">
        <f>IF(SUM(F19:H29)&gt;0,SUM(F19:H29),"-")</f>
        <v>-</v>
      </c>
      <c r="G30" s="547"/>
      <c r="H30" s="546"/>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row>
    <row r="31" spans="1:36" ht="15" thickTop="1"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x14ac:dyDescent="0.3">
      <c r="A32" s="1"/>
      <c r="B32" s="1"/>
      <c r="C32" s="1"/>
      <c r="D32" s="378" t="str">
        <f>[1]ЗАПОЛНИТЬ!$F$30</f>
        <v xml:space="preserve">Керівник </v>
      </c>
      <c r="E32" s="1"/>
      <c r="F32" s="9"/>
      <c r="G32" s="1"/>
      <c r="H32" s="1"/>
      <c r="I32" s="1"/>
      <c r="J32" s="1"/>
      <c r="K32" s="1"/>
      <c r="L32" s="1"/>
      <c r="M32" s="1"/>
      <c r="N32" s="1"/>
      <c r="O32" s="549"/>
      <c r="P32" s="549"/>
      <c r="Q32" s="549"/>
      <c r="R32" s="549"/>
      <c r="S32" s="549"/>
      <c r="T32" s="1"/>
      <c r="U32" s="1"/>
      <c r="V32" s="1"/>
      <c r="W32" s="1"/>
      <c r="X32" s="1"/>
      <c r="Y32" s="1"/>
      <c r="Z32" s="1"/>
      <c r="AA32" s="87" t="str">
        <f>[1]ЗАПОЛНИТЬ!$F$26</f>
        <v>Л.О.Темченко</v>
      </c>
      <c r="AB32" s="87"/>
      <c r="AC32" s="87"/>
      <c r="AD32" s="87"/>
      <c r="AE32" s="87"/>
      <c r="AF32" s="87"/>
      <c r="AG32" s="87"/>
      <c r="AH32" s="87"/>
      <c r="AI32" s="87"/>
      <c r="AJ32" s="87"/>
    </row>
    <row r="33" spans="1:36" x14ac:dyDescent="0.3">
      <c r="A33" s="1"/>
      <c r="B33" s="1"/>
      <c r="C33" s="1"/>
      <c r="D33" s="378"/>
      <c r="E33" s="1"/>
      <c r="F33" s="9"/>
      <c r="G33" s="1"/>
      <c r="H33" s="1"/>
      <c r="I33" s="1"/>
      <c r="J33" s="1"/>
      <c r="K33" s="1"/>
      <c r="L33" s="1"/>
      <c r="M33" s="1"/>
      <c r="N33" s="1"/>
      <c r="O33" s="550" t="s">
        <v>115</v>
      </c>
      <c r="P33" s="550"/>
      <c r="Q33" s="550"/>
      <c r="R33" s="550"/>
      <c r="S33" s="550"/>
      <c r="T33" s="1"/>
      <c r="U33" s="1"/>
      <c r="V33" s="1"/>
      <c r="W33" s="1"/>
      <c r="X33" s="1"/>
      <c r="Y33" s="1"/>
      <c r="Z33" s="1"/>
      <c r="AA33" s="551" t="s">
        <v>116</v>
      </c>
      <c r="AB33" s="551"/>
      <c r="AC33" s="551"/>
      <c r="AD33" s="551"/>
      <c r="AE33" s="551"/>
      <c r="AF33" s="551"/>
      <c r="AG33" s="551"/>
      <c r="AH33" s="551"/>
      <c r="AI33" s="551"/>
      <c r="AJ33" s="551"/>
    </row>
    <row r="34" spans="1:36" x14ac:dyDescent="0.3">
      <c r="A34" s="1"/>
      <c r="B34" s="1"/>
      <c r="C34" s="1"/>
      <c r="D34" s="378" t="str">
        <f>[1]ЗАПОЛНИТЬ!$F$31</f>
        <v>Головний бухгалтер</v>
      </c>
      <c r="E34" s="1"/>
      <c r="F34" s="9"/>
      <c r="G34" s="1"/>
      <c r="H34" s="1"/>
      <c r="I34" s="1"/>
      <c r="J34" s="1"/>
      <c r="K34" s="1"/>
      <c r="L34" s="1"/>
      <c r="M34" s="1"/>
      <c r="N34" s="1"/>
      <c r="O34" s="549"/>
      <c r="P34" s="549"/>
      <c r="Q34" s="549"/>
      <c r="R34" s="549"/>
      <c r="S34" s="549"/>
      <c r="T34" s="1"/>
      <c r="U34" s="1"/>
      <c r="V34" s="1"/>
      <c r="W34" s="1"/>
      <c r="X34" s="1"/>
      <c r="Y34" s="1"/>
      <c r="Z34" s="1"/>
      <c r="AA34" s="87" t="str">
        <f>[1]ЗАПОЛНИТЬ!$F$28</f>
        <v>А.М.Трусевич</v>
      </c>
      <c r="AB34" s="87"/>
      <c r="AC34" s="87"/>
      <c r="AD34" s="87"/>
      <c r="AE34" s="87"/>
      <c r="AF34" s="87"/>
      <c r="AG34" s="87"/>
      <c r="AH34" s="87"/>
      <c r="AI34" s="87"/>
      <c r="AJ34" s="87"/>
    </row>
    <row r="35" spans="1:36" x14ac:dyDescent="0.3">
      <c r="A35" s="1"/>
      <c r="B35" s="1"/>
      <c r="C35" s="1"/>
      <c r="D35" s="1"/>
      <c r="E35" s="1"/>
      <c r="F35" s="1"/>
      <c r="G35" s="1"/>
      <c r="H35" s="1"/>
      <c r="I35" s="1"/>
      <c r="J35" s="1"/>
      <c r="K35" s="1"/>
      <c r="L35" s="1"/>
      <c r="M35" s="1"/>
      <c r="N35" s="1"/>
      <c r="O35" s="550" t="s">
        <v>115</v>
      </c>
      <c r="P35" s="550"/>
      <c r="Q35" s="550"/>
      <c r="R35" s="550"/>
      <c r="S35" s="550"/>
      <c r="T35" s="1"/>
      <c r="U35" s="1"/>
      <c r="V35" s="1"/>
      <c r="W35" s="1"/>
      <c r="X35" s="1"/>
      <c r="Y35" s="1"/>
      <c r="Z35" s="1"/>
      <c r="AA35" s="551" t="s">
        <v>116</v>
      </c>
      <c r="AB35" s="551"/>
      <c r="AC35" s="551"/>
      <c r="AD35" s="551"/>
      <c r="AE35" s="551"/>
      <c r="AF35" s="551"/>
      <c r="AG35" s="551"/>
      <c r="AH35" s="551"/>
      <c r="AI35" s="551"/>
      <c r="AJ35" s="551"/>
    </row>
    <row r="36" spans="1:36" x14ac:dyDescent="0.3">
      <c r="A36" s="1"/>
      <c r="B36" s="1"/>
      <c r="C36" s="1"/>
      <c r="D36" s="1" t="str">
        <f>[1]ЗАПОЛНИТЬ!$C$19</f>
        <v>"11" квітня 2016 року</v>
      </c>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sheetData>
  <mergeCells count="127">
    <mergeCell ref="O35:S35"/>
    <mergeCell ref="AA35:AJ35"/>
    <mergeCell ref="Y30:AJ30"/>
    <mergeCell ref="O32:S32"/>
    <mergeCell ref="AA32:AJ32"/>
    <mergeCell ref="O33:S33"/>
    <mergeCell ref="AA33:AJ33"/>
    <mergeCell ref="O34:S34"/>
    <mergeCell ref="AA34:AJ34"/>
    <mergeCell ref="A30:C30"/>
    <mergeCell ref="D30:E30"/>
    <mergeCell ref="F30:H30"/>
    <mergeCell ref="I30:N30"/>
    <mergeCell ref="O30:R30"/>
    <mergeCell ref="S30:X30"/>
    <mergeCell ref="Y28:AJ28"/>
    <mergeCell ref="A29:C29"/>
    <mergeCell ref="D29:E29"/>
    <mergeCell ref="F29:H29"/>
    <mergeCell ref="I29:N29"/>
    <mergeCell ref="O29:R29"/>
    <mergeCell ref="S29:X29"/>
    <mergeCell ref="Y29:AJ29"/>
    <mergeCell ref="A28:C28"/>
    <mergeCell ref="D28:E28"/>
    <mergeCell ref="F28:H28"/>
    <mergeCell ref="I28:N28"/>
    <mergeCell ref="O28:R28"/>
    <mergeCell ref="S28:X28"/>
    <mergeCell ref="Y26:AJ26"/>
    <mergeCell ref="A27:C27"/>
    <mergeCell ref="D27:E27"/>
    <mergeCell ref="F27:H27"/>
    <mergeCell ref="I27:N27"/>
    <mergeCell ref="O27:R27"/>
    <mergeCell ref="S27:X27"/>
    <mergeCell ref="Y27:AJ27"/>
    <mergeCell ref="A26:C26"/>
    <mergeCell ref="D26:E26"/>
    <mergeCell ref="F26:H26"/>
    <mergeCell ref="I26:N26"/>
    <mergeCell ref="O26:R26"/>
    <mergeCell ref="S26:X26"/>
    <mergeCell ref="Y24:AJ24"/>
    <mergeCell ref="A25:C25"/>
    <mergeCell ref="D25:E25"/>
    <mergeCell ref="F25:H25"/>
    <mergeCell ref="I25:N25"/>
    <mergeCell ref="O25:R25"/>
    <mergeCell ref="S25:X25"/>
    <mergeCell ref="Y25:AJ25"/>
    <mergeCell ref="A24:C24"/>
    <mergeCell ref="D24:E24"/>
    <mergeCell ref="F24:H24"/>
    <mergeCell ref="I24:N24"/>
    <mergeCell ref="O24:R24"/>
    <mergeCell ref="S24:X24"/>
    <mergeCell ref="Y22:AJ22"/>
    <mergeCell ref="A23:C23"/>
    <mergeCell ref="D23:E23"/>
    <mergeCell ref="F23:H23"/>
    <mergeCell ref="I23:N23"/>
    <mergeCell ref="O23:R23"/>
    <mergeCell ref="S23:X23"/>
    <mergeCell ref="Y23:AJ23"/>
    <mergeCell ref="A22:C22"/>
    <mergeCell ref="D22:E22"/>
    <mergeCell ref="F22:H22"/>
    <mergeCell ref="I22:N22"/>
    <mergeCell ref="O22:R22"/>
    <mergeCell ref="S22:X22"/>
    <mergeCell ref="Y20:AJ20"/>
    <mergeCell ref="A21:C21"/>
    <mergeCell ref="D21:E21"/>
    <mergeCell ref="F21:H21"/>
    <mergeCell ref="I21:N21"/>
    <mergeCell ref="O21:R21"/>
    <mergeCell ref="S21:X21"/>
    <mergeCell ref="Y21:AJ21"/>
    <mergeCell ref="A20:C20"/>
    <mergeCell ref="D20:E20"/>
    <mergeCell ref="F20:H20"/>
    <mergeCell ref="I20:N20"/>
    <mergeCell ref="O20:R20"/>
    <mergeCell ref="S20:X20"/>
    <mergeCell ref="Y18:AJ18"/>
    <mergeCell ref="A19:C19"/>
    <mergeCell ref="D19:E19"/>
    <mergeCell ref="F19:H19"/>
    <mergeCell ref="I19:N19"/>
    <mergeCell ref="O19:R19"/>
    <mergeCell ref="S19:X19"/>
    <mergeCell ref="Y19:AJ19"/>
    <mergeCell ref="A18:C18"/>
    <mergeCell ref="D18:E18"/>
    <mergeCell ref="F18:H18"/>
    <mergeCell ref="I18:N18"/>
    <mergeCell ref="O18:R18"/>
    <mergeCell ref="S18:X18"/>
    <mergeCell ref="A16:C17"/>
    <mergeCell ref="D16:H16"/>
    <mergeCell ref="I16:N17"/>
    <mergeCell ref="O16:X16"/>
    <mergeCell ref="Y16:AJ17"/>
    <mergeCell ref="D17:E17"/>
    <mergeCell ref="F17:H17"/>
    <mergeCell ref="O17:R17"/>
    <mergeCell ref="S17:X17"/>
    <mergeCell ref="A10:R10"/>
    <mergeCell ref="T10:AJ10"/>
    <mergeCell ref="A11:R11"/>
    <mergeCell ref="T11:AJ11"/>
    <mergeCell ref="A12:I12"/>
    <mergeCell ref="A13:I13"/>
    <mergeCell ref="A8:L8"/>
    <mergeCell ref="M8:AC8"/>
    <mergeCell ref="AG8:AJ8"/>
    <mergeCell ref="A9:L9"/>
    <mergeCell ref="M9:AC9"/>
    <mergeCell ref="AG9:AJ9"/>
    <mergeCell ref="Z1:AJ3"/>
    <mergeCell ref="A4:AJ4"/>
    <mergeCell ref="A5:AJ5"/>
    <mergeCell ref="A6:AJ6"/>
    <mergeCell ref="A7:L7"/>
    <mergeCell ref="M7:AC7"/>
    <mergeCell ref="AG7:AJ7"/>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6"/>
  <sheetViews>
    <sheetView workbookViewId="0">
      <selection sqref="A1:XFD1048576"/>
    </sheetView>
  </sheetViews>
  <sheetFormatPr defaultColWidth="4.109375" defaultRowHeight="14.4" x14ac:dyDescent="0.3"/>
  <cols>
    <col min="1" max="1" width="4.109375" customWidth="1"/>
    <col min="2" max="2" width="7.33203125" customWidth="1"/>
    <col min="3" max="3" width="4.109375" customWidth="1"/>
    <col min="4" max="4" width="2.88671875" customWidth="1"/>
    <col min="5" max="5" width="8.33203125" customWidth="1"/>
    <col min="6" max="6" width="3" customWidth="1"/>
    <col min="7" max="7" width="2.88671875" customWidth="1"/>
    <col min="8" max="8" width="6" customWidth="1"/>
    <col min="9" max="13" width="4.109375" customWidth="1"/>
    <col min="14" max="14" width="5" customWidth="1"/>
    <col min="15" max="18" width="4.109375" customWidth="1"/>
    <col min="19" max="19" width="7.88671875" customWidth="1"/>
    <col min="20" max="20" width="0.5546875" customWidth="1"/>
    <col min="257" max="257" width="4.109375" customWidth="1"/>
    <col min="258" max="258" width="7.33203125" customWidth="1"/>
    <col min="259" max="259" width="4.109375" customWidth="1"/>
    <col min="260" max="260" width="2.88671875" customWidth="1"/>
    <col min="261" max="261" width="8.33203125" customWidth="1"/>
    <col min="262" max="262" width="3" customWidth="1"/>
    <col min="263" max="263" width="2.88671875" customWidth="1"/>
    <col min="264" max="264" width="6" customWidth="1"/>
    <col min="265" max="269" width="4.109375" customWidth="1"/>
    <col min="270" max="270" width="5" customWidth="1"/>
    <col min="271" max="274" width="4.109375" customWidth="1"/>
    <col min="275" max="275" width="7.88671875" customWidth="1"/>
    <col min="276" max="276" width="0.5546875" customWidth="1"/>
    <col min="513" max="513" width="4.109375" customWidth="1"/>
    <col min="514" max="514" width="7.33203125" customWidth="1"/>
    <col min="515" max="515" width="4.109375" customWidth="1"/>
    <col min="516" max="516" width="2.88671875" customWidth="1"/>
    <col min="517" max="517" width="8.33203125" customWidth="1"/>
    <col min="518" max="518" width="3" customWidth="1"/>
    <col min="519" max="519" width="2.88671875" customWidth="1"/>
    <col min="520" max="520" width="6" customWidth="1"/>
    <col min="521" max="525" width="4.109375" customWidth="1"/>
    <col min="526" max="526" width="5" customWidth="1"/>
    <col min="527" max="530" width="4.109375" customWidth="1"/>
    <col min="531" max="531" width="7.88671875" customWidth="1"/>
    <col min="532" max="532" width="0.5546875" customWidth="1"/>
    <col min="769" max="769" width="4.109375" customWidth="1"/>
    <col min="770" max="770" width="7.33203125" customWidth="1"/>
    <col min="771" max="771" width="4.109375" customWidth="1"/>
    <col min="772" max="772" width="2.88671875" customWidth="1"/>
    <col min="773" max="773" width="8.33203125" customWidth="1"/>
    <col min="774" max="774" width="3" customWidth="1"/>
    <col min="775" max="775" width="2.88671875" customWidth="1"/>
    <col min="776" max="776" width="6" customWidth="1"/>
    <col min="777" max="781" width="4.109375" customWidth="1"/>
    <col min="782" max="782" width="5" customWidth="1"/>
    <col min="783" max="786" width="4.109375" customWidth="1"/>
    <col min="787" max="787" width="7.88671875" customWidth="1"/>
    <col min="788" max="788" width="0.5546875" customWidth="1"/>
    <col min="1025" max="1025" width="4.109375" customWidth="1"/>
    <col min="1026" max="1026" width="7.33203125" customWidth="1"/>
    <col min="1027" max="1027" width="4.109375" customWidth="1"/>
    <col min="1028" max="1028" width="2.88671875" customWidth="1"/>
    <col min="1029" max="1029" width="8.33203125" customWidth="1"/>
    <col min="1030" max="1030" width="3" customWidth="1"/>
    <col min="1031" max="1031" width="2.88671875" customWidth="1"/>
    <col min="1032" max="1032" width="6" customWidth="1"/>
    <col min="1033" max="1037" width="4.109375" customWidth="1"/>
    <col min="1038" max="1038" width="5" customWidth="1"/>
    <col min="1039" max="1042" width="4.109375" customWidth="1"/>
    <col min="1043" max="1043" width="7.88671875" customWidth="1"/>
    <col min="1044" max="1044" width="0.5546875" customWidth="1"/>
    <col min="1281" max="1281" width="4.109375" customWidth="1"/>
    <col min="1282" max="1282" width="7.33203125" customWidth="1"/>
    <col min="1283" max="1283" width="4.109375" customWidth="1"/>
    <col min="1284" max="1284" width="2.88671875" customWidth="1"/>
    <col min="1285" max="1285" width="8.33203125" customWidth="1"/>
    <col min="1286" max="1286" width="3" customWidth="1"/>
    <col min="1287" max="1287" width="2.88671875" customWidth="1"/>
    <col min="1288" max="1288" width="6" customWidth="1"/>
    <col min="1289" max="1293" width="4.109375" customWidth="1"/>
    <col min="1294" max="1294" width="5" customWidth="1"/>
    <col min="1295" max="1298" width="4.109375" customWidth="1"/>
    <col min="1299" max="1299" width="7.88671875" customWidth="1"/>
    <col min="1300" max="1300" width="0.5546875" customWidth="1"/>
    <col min="1537" max="1537" width="4.109375" customWidth="1"/>
    <col min="1538" max="1538" width="7.33203125" customWidth="1"/>
    <col min="1539" max="1539" width="4.109375" customWidth="1"/>
    <col min="1540" max="1540" width="2.88671875" customWidth="1"/>
    <col min="1541" max="1541" width="8.33203125" customWidth="1"/>
    <col min="1542" max="1542" width="3" customWidth="1"/>
    <col min="1543" max="1543" width="2.88671875" customWidth="1"/>
    <col min="1544" max="1544" width="6" customWidth="1"/>
    <col min="1545" max="1549" width="4.109375" customWidth="1"/>
    <col min="1550" max="1550" width="5" customWidth="1"/>
    <col min="1551" max="1554" width="4.109375" customWidth="1"/>
    <col min="1555" max="1555" width="7.88671875" customWidth="1"/>
    <col min="1556" max="1556" width="0.5546875" customWidth="1"/>
    <col min="1793" max="1793" width="4.109375" customWidth="1"/>
    <col min="1794" max="1794" width="7.33203125" customWidth="1"/>
    <col min="1795" max="1795" width="4.109375" customWidth="1"/>
    <col min="1796" max="1796" width="2.88671875" customWidth="1"/>
    <col min="1797" max="1797" width="8.33203125" customWidth="1"/>
    <col min="1798" max="1798" width="3" customWidth="1"/>
    <col min="1799" max="1799" width="2.88671875" customWidth="1"/>
    <col min="1800" max="1800" width="6" customWidth="1"/>
    <col min="1801" max="1805" width="4.109375" customWidth="1"/>
    <col min="1806" max="1806" width="5" customWidth="1"/>
    <col min="1807" max="1810" width="4.109375" customWidth="1"/>
    <col min="1811" max="1811" width="7.88671875" customWidth="1"/>
    <col min="1812" max="1812" width="0.5546875" customWidth="1"/>
    <col min="2049" max="2049" width="4.109375" customWidth="1"/>
    <col min="2050" max="2050" width="7.33203125" customWidth="1"/>
    <col min="2051" max="2051" width="4.109375" customWidth="1"/>
    <col min="2052" max="2052" width="2.88671875" customWidth="1"/>
    <col min="2053" max="2053" width="8.33203125" customWidth="1"/>
    <col min="2054" max="2054" width="3" customWidth="1"/>
    <col min="2055" max="2055" width="2.88671875" customWidth="1"/>
    <col min="2056" max="2056" width="6" customWidth="1"/>
    <col min="2057" max="2061" width="4.109375" customWidth="1"/>
    <col min="2062" max="2062" width="5" customWidth="1"/>
    <col min="2063" max="2066" width="4.109375" customWidth="1"/>
    <col min="2067" max="2067" width="7.88671875" customWidth="1"/>
    <col min="2068" max="2068" width="0.5546875" customWidth="1"/>
    <col min="2305" max="2305" width="4.109375" customWidth="1"/>
    <col min="2306" max="2306" width="7.33203125" customWidth="1"/>
    <col min="2307" max="2307" width="4.109375" customWidth="1"/>
    <col min="2308" max="2308" width="2.88671875" customWidth="1"/>
    <col min="2309" max="2309" width="8.33203125" customWidth="1"/>
    <col min="2310" max="2310" width="3" customWidth="1"/>
    <col min="2311" max="2311" width="2.88671875" customWidth="1"/>
    <col min="2312" max="2312" width="6" customWidth="1"/>
    <col min="2313" max="2317" width="4.109375" customWidth="1"/>
    <col min="2318" max="2318" width="5" customWidth="1"/>
    <col min="2319" max="2322" width="4.109375" customWidth="1"/>
    <col min="2323" max="2323" width="7.88671875" customWidth="1"/>
    <col min="2324" max="2324" width="0.5546875" customWidth="1"/>
    <col min="2561" max="2561" width="4.109375" customWidth="1"/>
    <col min="2562" max="2562" width="7.33203125" customWidth="1"/>
    <col min="2563" max="2563" width="4.109375" customWidth="1"/>
    <col min="2564" max="2564" width="2.88671875" customWidth="1"/>
    <col min="2565" max="2565" width="8.33203125" customWidth="1"/>
    <col min="2566" max="2566" width="3" customWidth="1"/>
    <col min="2567" max="2567" width="2.88671875" customWidth="1"/>
    <col min="2568" max="2568" width="6" customWidth="1"/>
    <col min="2569" max="2573" width="4.109375" customWidth="1"/>
    <col min="2574" max="2574" width="5" customWidth="1"/>
    <col min="2575" max="2578" width="4.109375" customWidth="1"/>
    <col min="2579" max="2579" width="7.88671875" customWidth="1"/>
    <col min="2580" max="2580" width="0.5546875" customWidth="1"/>
    <col min="2817" max="2817" width="4.109375" customWidth="1"/>
    <col min="2818" max="2818" width="7.33203125" customWidth="1"/>
    <col min="2819" max="2819" width="4.109375" customWidth="1"/>
    <col min="2820" max="2820" width="2.88671875" customWidth="1"/>
    <col min="2821" max="2821" width="8.33203125" customWidth="1"/>
    <col min="2822" max="2822" width="3" customWidth="1"/>
    <col min="2823" max="2823" width="2.88671875" customWidth="1"/>
    <col min="2824" max="2824" width="6" customWidth="1"/>
    <col min="2825" max="2829" width="4.109375" customWidth="1"/>
    <col min="2830" max="2830" width="5" customWidth="1"/>
    <col min="2831" max="2834" width="4.109375" customWidth="1"/>
    <col min="2835" max="2835" width="7.88671875" customWidth="1"/>
    <col min="2836" max="2836" width="0.5546875" customWidth="1"/>
    <col min="3073" max="3073" width="4.109375" customWidth="1"/>
    <col min="3074" max="3074" width="7.33203125" customWidth="1"/>
    <col min="3075" max="3075" width="4.109375" customWidth="1"/>
    <col min="3076" max="3076" width="2.88671875" customWidth="1"/>
    <col min="3077" max="3077" width="8.33203125" customWidth="1"/>
    <col min="3078" max="3078" width="3" customWidth="1"/>
    <col min="3079" max="3079" width="2.88671875" customWidth="1"/>
    <col min="3080" max="3080" width="6" customWidth="1"/>
    <col min="3081" max="3085" width="4.109375" customWidth="1"/>
    <col min="3086" max="3086" width="5" customWidth="1"/>
    <col min="3087" max="3090" width="4.109375" customWidth="1"/>
    <col min="3091" max="3091" width="7.88671875" customWidth="1"/>
    <col min="3092" max="3092" width="0.5546875" customWidth="1"/>
    <col min="3329" max="3329" width="4.109375" customWidth="1"/>
    <col min="3330" max="3330" width="7.33203125" customWidth="1"/>
    <col min="3331" max="3331" width="4.109375" customWidth="1"/>
    <col min="3332" max="3332" width="2.88671875" customWidth="1"/>
    <col min="3333" max="3333" width="8.33203125" customWidth="1"/>
    <col min="3334" max="3334" width="3" customWidth="1"/>
    <col min="3335" max="3335" width="2.88671875" customWidth="1"/>
    <col min="3336" max="3336" width="6" customWidth="1"/>
    <col min="3337" max="3341" width="4.109375" customWidth="1"/>
    <col min="3342" max="3342" width="5" customWidth="1"/>
    <col min="3343" max="3346" width="4.109375" customWidth="1"/>
    <col min="3347" max="3347" width="7.88671875" customWidth="1"/>
    <col min="3348" max="3348" width="0.5546875" customWidth="1"/>
    <col min="3585" max="3585" width="4.109375" customWidth="1"/>
    <col min="3586" max="3586" width="7.33203125" customWidth="1"/>
    <col min="3587" max="3587" width="4.109375" customWidth="1"/>
    <col min="3588" max="3588" width="2.88671875" customWidth="1"/>
    <col min="3589" max="3589" width="8.33203125" customWidth="1"/>
    <col min="3590" max="3590" width="3" customWidth="1"/>
    <col min="3591" max="3591" width="2.88671875" customWidth="1"/>
    <col min="3592" max="3592" width="6" customWidth="1"/>
    <col min="3593" max="3597" width="4.109375" customWidth="1"/>
    <col min="3598" max="3598" width="5" customWidth="1"/>
    <col min="3599" max="3602" width="4.109375" customWidth="1"/>
    <col min="3603" max="3603" width="7.88671875" customWidth="1"/>
    <col min="3604" max="3604" width="0.5546875" customWidth="1"/>
    <col min="3841" max="3841" width="4.109375" customWidth="1"/>
    <col min="3842" max="3842" width="7.33203125" customWidth="1"/>
    <col min="3843" max="3843" width="4.109375" customWidth="1"/>
    <col min="3844" max="3844" width="2.88671875" customWidth="1"/>
    <col min="3845" max="3845" width="8.33203125" customWidth="1"/>
    <col min="3846" max="3846" width="3" customWidth="1"/>
    <col min="3847" max="3847" width="2.88671875" customWidth="1"/>
    <col min="3848" max="3848" width="6" customWidth="1"/>
    <col min="3849" max="3853" width="4.109375" customWidth="1"/>
    <col min="3854" max="3854" width="5" customWidth="1"/>
    <col min="3855" max="3858" width="4.109375" customWidth="1"/>
    <col min="3859" max="3859" width="7.88671875" customWidth="1"/>
    <col min="3860" max="3860" width="0.5546875" customWidth="1"/>
    <col min="4097" max="4097" width="4.109375" customWidth="1"/>
    <col min="4098" max="4098" width="7.33203125" customWidth="1"/>
    <col min="4099" max="4099" width="4.109375" customWidth="1"/>
    <col min="4100" max="4100" width="2.88671875" customWidth="1"/>
    <col min="4101" max="4101" width="8.33203125" customWidth="1"/>
    <col min="4102" max="4102" width="3" customWidth="1"/>
    <col min="4103" max="4103" width="2.88671875" customWidth="1"/>
    <col min="4104" max="4104" width="6" customWidth="1"/>
    <col min="4105" max="4109" width="4.109375" customWidth="1"/>
    <col min="4110" max="4110" width="5" customWidth="1"/>
    <col min="4111" max="4114" width="4.109375" customWidth="1"/>
    <col min="4115" max="4115" width="7.88671875" customWidth="1"/>
    <col min="4116" max="4116" width="0.5546875" customWidth="1"/>
    <col min="4353" max="4353" width="4.109375" customWidth="1"/>
    <col min="4354" max="4354" width="7.33203125" customWidth="1"/>
    <col min="4355" max="4355" width="4.109375" customWidth="1"/>
    <col min="4356" max="4356" width="2.88671875" customWidth="1"/>
    <col min="4357" max="4357" width="8.33203125" customWidth="1"/>
    <col min="4358" max="4358" width="3" customWidth="1"/>
    <col min="4359" max="4359" width="2.88671875" customWidth="1"/>
    <col min="4360" max="4360" width="6" customWidth="1"/>
    <col min="4361" max="4365" width="4.109375" customWidth="1"/>
    <col min="4366" max="4366" width="5" customWidth="1"/>
    <col min="4367" max="4370" width="4.109375" customWidth="1"/>
    <col min="4371" max="4371" width="7.88671875" customWidth="1"/>
    <col min="4372" max="4372" width="0.5546875" customWidth="1"/>
    <col min="4609" max="4609" width="4.109375" customWidth="1"/>
    <col min="4610" max="4610" width="7.33203125" customWidth="1"/>
    <col min="4611" max="4611" width="4.109375" customWidth="1"/>
    <col min="4612" max="4612" width="2.88671875" customWidth="1"/>
    <col min="4613" max="4613" width="8.33203125" customWidth="1"/>
    <col min="4614" max="4614" width="3" customWidth="1"/>
    <col min="4615" max="4615" width="2.88671875" customWidth="1"/>
    <col min="4616" max="4616" width="6" customWidth="1"/>
    <col min="4617" max="4621" width="4.109375" customWidth="1"/>
    <col min="4622" max="4622" width="5" customWidth="1"/>
    <col min="4623" max="4626" width="4.109375" customWidth="1"/>
    <col min="4627" max="4627" width="7.88671875" customWidth="1"/>
    <col min="4628" max="4628" width="0.5546875" customWidth="1"/>
    <col min="4865" max="4865" width="4.109375" customWidth="1"/>
    <col min="4866" max="4866" width="7.33203125" customWidth="1"/>
    <col min="4867" max="4867" width="4.109375" customWidth="1"/>
    <col min="4868" max="4868" width="2.88671875" customWidth="1"/>
    <col min="4869" max="4869" width="8.33203125" customWidth="1"/>
    <col min="4870" max="4870" width="3" customWidth="1"/>
    <col min="4871" max="4871" width="2.88671875" customWidth="1"/>
    <col min="4872" max="4872" width="6" customWidth="1"/>
    <col min="4873" max="4877" width="4.109375" customWidth="1"/>
    <col min="4878" max="4878" width="5" customWidth="1"/>
    <col min="4879" max="4882" width="4.109375" customWidth="1"/>
    <col min="4883" max="4883" width="7.88671875" customWidth="1"/>
    <col min="4884" max="4884" width="0.5546875" customWidth="1"/>
    <col min="5121" max="5121" width="4.109375" customWidth="1"/>
    <col min="5122" max="5122" width="7.33203125" customWidth="1"/>
    <col min="5123" max="5123" width="4.109375" customWidth="1"/>
    <col min="5124" max="5124" width="2.88671875" customWidth="1"/>
    <col min="5125" max="5125" width="8.33203125" customWidth="1"/>
    <col min="5126" max="5126" width="3" customWidth="1"/>
    <col min="5127" max="5127" width="2.88671875" customWidth="1"/>
    <col min="5128" max="5128" width="6" customWidth="1"/>
    <col min="5129" max="5133" width="4.109375" customWidth="1"/>
    <col min="5134" max="5134" width="5" customWidth="1"/>
    <col min="5135" max="5138" width="4.109375" customWidth="1"/>
    <col min="5139" max="5139" width="7.88671875" customWidth="1"/>
    <col min="5140" max="5140" width="0.5546875" customWidth="1"/>
    <col min="5377" max="5377" width="4.109375" customWidth="1"/>
    <col min="5378" max="5378" width="7.33203125" customWidth="1"/>
    <col min="5379" max="5379" width="4.109375" customWidth="1"/>
    <col min="5380" max="5380" width="2.88671875" customWidth="1"/>
    <col min="5381" max="5381" width="8.33203125" customWidth="1"/>
    <col min="5382" max="5382" width="3" customWidth="1"/>
    <col min="5383" max="5383" width="2.88671875" customWidth="1"/>
    <col min="5384" max="5384" width="6" customWidth="1"/>
    <col min="5385" max="5389" width="4.109375" customWidth="1"/>
    <col min="5390" max="5390" width="5" customWidth="1"/>
    <col min="5391" max="5394" width="4.109375" customWidth="1"/>
    <col min="5395" max="5395" width="7.88671875" customWidth="1"/>
    <col min="5396" max="5396" width="0.5546875" customWidth="1"/>
    <col min="5633" max="5633" width="4.109375" customWidth="1"/>
    <col min="5634" max="5634" width="7.33203125" customWidth="1"/>
    <col min="5635" max="5635" width="4.109375" customWidth="1"/>
    <col min="5636" max="5636" width="2.88671875" customWidth="1"/>
    <col min="5637" max="5637" width="8.33203125" customWidth="1"/>
    <col min="5638" max="5638" width="3" customWidth="1"/>
    <col min="5639" max="5639" width="2.88671875" customWidth="1"/>
    <col min="5640" max="5640" width="6" customWidth="1"/>
    <col min="5641" max="5645" width="4.109375" customWidth="1"/>
    <col min="5646" max="5646" width="5" customWidth="1"/>
    <col min="5647" max="5650" width="4.109375" customWidth="1"/>
    <col min="5651" max="5651" width="7.88671875" customWidth="1"/>
    <col min="5652" max="5652" width="0.5546875" customWidth="1"/>
    <col min="5889" max="5889" width="4.109375" customWidth="1"/>
    <col min="5890" max="5890" width="7.33203125" customWidth="1"/>
    <col min="5891" max="5891" width="4.109375" customWidth="1"/>
    <col min="5892" max="5892" width="2.88671875" customWidth="1"/>
    <col min="5893" max="5893" width="8.33203125" customWidth="1"/>
    <col min="5894" max="5894" width="3" customWidth="1"/>
    <col min="5895" max="5895" width="2.88671875" customWidth="1"/>
    <col min="5896" max="5896" width="6" customWidth="1"/>
    <col min="5897" max="5901" width="4.109375" customWidth="1"/>
    <col min="5902" max="5902" width="5" customWidth="1"/>
    <col min="5903" max="5906" width="4.109375" customWidth="1"/>
    <col min="5907" max="5907" width="7.88671875" customWidth="1"/>
    <col min="5908" max="5908" width="0.5546875" customWidth="1"/>
    <col min="6145" max="6145" width="4.109375" customWidth="1"/>
    <col min="6146" max="6146" width="7.33203125" customWidth="1"/>
    <col min="6147" max="6147" width="4.109375" customWidth="1"/>
    <col min="6148" max="6148" width="2.88671875" customWidth="1"/>
    <col min="6149" max="6149" width="8.33203125" customWidth="1"/>
    <col min="6150" max="6150" width="3" customWidth="1"/>
    <col min="6151" max="6151" width="2.88671875" customWidth="1"/>
    <col min="6152" max="6152" width="6" customWidth="1"/>
    <col min="6153" max="6157" width="4.109375" customWidth="1"/>
    <col min="6158" max="6158" width="5" customWidth="1"/>
    <col min="6159" max="6162" width="4.109375" customWidth="1"/>
    <col min="6163" max="6163" width="7.88671875" customWidth="1"/>
    <col min="6164" max="6164" width="0.5546875" customWidth="1"/>
    <col min="6401" max="6401" width="4.109375" customWidth="1"/>
    <col min="6402" max="6402" width="7.33203125" customWidth="1"/>
    <col min="6403" max="6403" width="4.109375" customWidth="1"/>
    <col min="6404" max="6404" width="2.88671875" customWidth="1"/>
    <col min="6405" max="6405" width="8.33203125" customWidth="1"/>
    <col min="6406" max="6406" width="3" customWidth="1"/>
    <col min="6407" max="6407" width="2.88671875" customWidth="1"/>
    <col min="6408" max="6408" width="6" customWidth="1"/>
    <col min="6409" max="6413" width="4.109375" customWidth="1"/>
    <col min="6414" max="6414" width="5" customWidth="1"/>
    <col min="6415" max="6418" width="4.109375" customWidth="1"/>
    <col min="6419" max="6419" width="7.88671875" customWidth="1"/>
    <col min="6420" max="6420" width="0.5546875" customWidth="1"/>
    <col min="6657" max="6657" width="4.109375" customWidth="1"/>
    <col min="6658" max="6658" width="7.33203125" customWidth="1"/>
    <col min="6659" max="6659" width="4.109375" customWidth="1"/>
    <col min="6660" max="6660" width="2.88671875" customWidth="1"/>
    <col min="6661" max="6661" width="8.33203125" customWidth="1"/>
    <col min="6662" max="6662" width="3" customWidth="1"/>
    <col min="6663" max="6663" width="2.88671875" customWidth="1"/>
    <col min="6664" max="6664" width="6" customWidth="1"/>
    <col min="6665" max="6669" width="4.109375" customWidth="1"/>
    <col min="6670" max="6670" width="5" customWidth="1"/>
    <col min="6671" max="6674" width="4.109375" customWidth="1"/>
    <col min="6675" max="6675" width="7.88671875" customWidth="1"/>
    <col min="6676" max="6676" width="0.5546875" customWidth="1"/>
    <col min="6913" max="6913" width="4.109375" customWidth="1"/>
    <col min="6914" max="6914" width="7.33203125" customWidth="1"/>
    <col min="6915" max="6915" width="4.109375" customWidth="1"/>
    <col min="6916" max="6916" width="2.88671875" customWidth="1"/>
    <col min="6917" max="6917" width="8.33203125" customWidth="1"/>
    <col min="6918" max="6918" width="3" customWidth="1"/>
    <col min="6919" max="6919" width="2.88671875" customWidth="1"/>
    <col min="6920" max="6920" width="6" customWidth="1"/>
    <col min="6921" max="6925" width="4.109375" customWidth="1"/>
    <col min="6926" max="6926" width="5" customWidth="1"/>
    <col min="6927" max="6930" width="4.109375" customWidth="1"/>
    <col min="6931" max="6931" width="7.88671875" customWidth="1"/>
    <col min="6932" max="6932" width="0.5546875" customWidth="1"/>
    <col min="7169" max="7169" width="4.109375" customWidth="1"/>
    <col min="7170" max="7170" width="7.33203125" customWidth="1"/>
    <col min="7171" max="7171" width="4.109375" customWidth="1"/>
    <col min="7172" max="7172" width="2.88671875" customWidth="1"/>
    <col min="7173" max="7173" width="8.33203125" customWidth="1"/>
    <col min="7174" max="7174" width="3" customWidth="1"/>
    <col min="7175" max="7175" width="2.88671875" customWidth="1"/>
    <col min="7176" max="7176" width="6" customWidth="1"/>
    <col min="7177" max="7181" width="4.109375" customWidth="1"/>
    <col min="7182" max="7182" width="5" customWidth="1"/>
    <col min="7183" max="7186" width="4.109375" customWidth="1"/>
    <col min="7187" max="7187" width="7.88671875" customWidth="1"/>
    <col min="7188" max="7188" width="0.5546875" customWidth="1"/>
    <col min="7425" max="7425" width="4.109375" customWidth="1"/>
    <col min="7426" max="7426" width="7.33203125" customWidth="1"/>
    <col min="7427" max="7427" width="4.109375" customWidth="1"/>
    <col min="7428" max="7428" width="2.88671875" customWidth="1"/>
    <col min="7429" max="7429" width="8.33203125" customWidth="1"/>
    <col min="7430" max="7430" width="3" customWidth="1"/>
    <col min="7431" max="7431" width="2.88671875" customWidth="1"/>
    <col min="7432" max="7432" width="6" customWidth="1"/>
    <col min="7433" max="7437" width="4.109375" customWidth="1"/>
    <col min="7438" max="7438" width="5" customWidth="1"/>
    <col min="7439" max="7442" width="4.109375" customWidth="1"/>
    <col min="7443" max="7443" width="7.88671875" customWidth="1"/>
    <col min="7444" max="7444" width="0.5546875" customWidth="1"/>
    <col min="7681" max="7681" width="4.109375" customWidth="1"/>
    <col min="7682" max="7682" width="7.33203125" customWidth="1"/>
    <col min="7683" max="7683" width="4.109375" customWidth="1"/>
    <col min="7684" max="7684" width="2.88671875" customWidth="1"/>
    <col min="7685" max="7685" width="8.33203125" customWidth="1"/>
    <col min="7686" max="7686" width="3" customWidth="1"/>
    <col min="7687" max="7687" width="2.88671875" customWidth="1"/>
    <col min="7688" max="7688" width="6" customWidth="1"/>
    <col min="7689" max="7693" width="4.109375" customWidth="1"/>
    <col min="7694" max="7694" width="5" customWidth="1"/>
    <col min="7695" max="7698" width="4.109375" customWidth="1"/>
    <col min="7699" max="7699" width="7.88671875" customWidth="1"/>
    <col min="7700" max="7700" width="0.5546875" customWidth="1"/>
    <col min="7937" max="7937" width="4.109375" customWidth="1"/>
    <col min="7938" max="7938" width="7.33203125" customWidth="1"/>
    <col min="7939" max="7939" width="4.109375" customWidth="1"/>
    <col min="7940" max="7940" width="2.88671875" customWidth="1"/>
    <col min="7941" max="7941" width="8.33203125" customWidth="1"/>
    <col min="7942" max="7942" width="3" customWidth="1"/>
    <col min="7943" max="7943" width="2.88671875" customWidth="1"/>
    <col min="7944" max="7944" width="6" customWidth="1"/>
    <col min="7945" max="7949" width="4.109375" customWidth="1"/>
    <col min="7950" max="7950" width="5" customWidth="1"/>
    <col min="7951" max="7954" width="4.109375" customWidth="1"/>
    <col min="7955" max="7955" width="7.88671875" customWidth="1"/>
    <col min="7956" max="7956" width="0.5546875" customWidth="1"/>
    <col min="8193" max="8193" width="4.109375" customWidth="1"/>
    <col min="8194" max="8194" width="7.33203125" customWidth="1"/>
    <col min="8195" max="8195" width="4.109375" customWidth="1"/>
    <col min="8196" max="8196" width="2.88671875" customWidth="1"/>
    <col min="8197" max="8197" width="8.33203125" customWidth="1"/>
    <col min="8198" max="8198" width="3" customWidth="1"/>
    <col min="8199" max="8199" width="2.88671875" customWidth="1"/>
    <col min="8200" max="8200" width="6" customWidth="1"/>
    <col min="8201" max="8205" width="4.109375" customWidth="1"/>
    <col min="8206" max="8206" width="5" customWidth="1"/>
    <col min="8207" max="8210" width="4.109375" customWidth="1"/>
    <col min="8211" max="8211" width="7.88671875" customWidth="1"/>
    <col min="8212" max="8212" width="0.5546875" customWidth="1"/>
    <col min="8449" max="8449" width="4.109375" customWidth="1"/>
    <col min="8450" max="8450" width="7.33203125" customWidth="1"/>
    <col min="8451" max="8451" width="4.109375" customWidth="1"/>
    <col min="8452" max="8452" width="2.88671875" customWidth="1"/>
    <col min="8453" max="8453" width="8.33203125" customWidth="1"/>
    <col min="8454" max="8454" width="3" customWidth="1"/>
    <col min="8455" max="8455" width="2.88671875" customWidth="1"/>
    <col min="8456" max="8456" width="6" customWidth="1"/>
    <col min="8457" max="8461" width="4.109375" customWidth="1"/>
    <col min="8462" max="8462" width="5" customWidth="1"/>
    <col min="8463" max="8466" width="4.109375" customWidth="1"/>
    <col min="8467" max="8467" width="7.88671875" customWidth="1"/>
    <col min="8468" max="8468" width="0.5546875" customWidth="1"/>
    <col min="8705" max="8705" width="4.109375" customWidth="1"/>
    <col min="8706" max="8706" width="7.33203125" customWidth="1"/>
    <col min="8707" max="8707" width="4.109375" customWidth="1"/>
    <col min="8708" max="8708" width="2.88671875" customWidth="1"/>
    <col min="8709" max="8709" width="8.33203125" customWidth="1"/>
    <col min="8710" max="8710" width="3" customWidth="1"/>
    <col min="8711" max="8711" width="2.88671875" customWidth="1"/>
    <col min="8712" max="8712" width="6" customWidth="1"/>
    <col min="8713" max="8717" width="4.109375" customWidth="1"/>
    <col min="8718" max="8718" width="5" customWidth="1"/>
    <col min="8719" max="8722" width="4.109375" customWidth="1"/>
    <col min="8723" max="8723" width="7.88671875" customWidth="1"/>
    <col min="8724" max="8724" width="0.5546875" customWidth="1"/>
    <col min="8961" max="8961" width="4.109375" customWidth="1"/>
    <col min="8962" max="8962" width="7.33203125" customWidth="1"/>
    <col min="8963" max="8963" width="4.109375" customWidth="1"/>
    <col min="8964" max="8964" width="2.88671875" customWidth="1"/>
    <col min="8965" max="8965" width="8.33203125" customWidth="1"/>
    <col min="8966" max="8966" width="3" customWidth="1"/>
    <col min="8967" max="8967" width="2.88671875" customWidth="1"/>
    <col min="8968" max="8968" width="6" customWidth="1"/>
    <col min="8969" max="8973" width="4.109375" customWidth="1"/>
    <col min="8974" max="8974" width="5" customWidth="1"/>
    <col min="8975" max="8978" width="4.109375" customWidth="1"/>
    <col min="8979" max="8979" width="7.88671875" customWidth="1"/>
    <col min="8980" max="8980" width="0.5546875" customWidth="1"/>
    <col min="9217" max="9217" width="4.109375" customWidth="1"/>
    <col min="9218" max="9218" width="7.33203125" customWidth="1"/>
    <col min="9219" max="9219" width="4.109375" customWidth="1"/>
    <col min="9220" max="9220" width="2.88671875" customWidth="1"/>
    <col min="9221" max="9221" width="8.33203125" customWidth="1"/>
    <col min="9222" max="9222" width="3" customWidth="1"/>
    <col min="9223" max="9223" width="2.88671875" customWidth="1"/>
    <col min="9224" max="9224" width="6" customWidth="1"/>
    <col min="9225" max="9229" width="4.109375" customWidth="1"/>
    <col min="9230" max="9230" width="5" customWidth="1"/>
    <col min="9231" max="9234" width="4.109375" customWidth="1"/>
    <col min="9235" max="9235" width="7.88671875" customWidth="1"/>
    <col min="9236" max="9236" width="0.5546875" customWidth="1"/>
    <col min="9473" max="9473" width="4.109375" customWidth="1"/>
    <col min="9474" max="9474" width="7.33203125" customWidth="1"/>
    <col min="9475" max="9475" width="4.109375" customWidth="1"/>
    <col min="9476" max="9476" width="2.88671875" customWidth="1"/>
    <col min="9477" max="9477" width="8.33203125" customWidth="1"/>
    <col min="9478" max="9478" width="3" customWidth="1"/>
    <col min="9479" max="9479" width="2.88671875" customWidth="1"/>
    <col min="9480" max="9480" width="6" customWidth="1"/>
    <col min="9481" max="9485" width="4.109375" customWidth="1"/>
    <col min="9486" max="9486" width="5" customWidth="1"/>
    <col min="9487" max="9490" width="4.109375" customWidth="1"/>
    <col min="9491" max="9491" width="7.88671875" customWidth="1"/>
    <col min="9492" max="9492" width="0.5546875" customWidth="1"/>
    <col min="9729" max="9729" width="4.109375" customWidth="1"/>
    <col min="9730" max="9730" width="7.33203125" customWidth="1"/>
    <col min="9731" max="9731" width="4.109375" customWidth="1"/>
    <col min="9732" max="9732" width="2.88671875" customWidth="1"/>
    <col min="9733" max="9733" width="8.33203125" customWidth="1"/>
    <col min="9734" max="9734" width="3" customWidth="1"/>
    <col min="9735" max="9735" width="2.88671875" customWidth="1"/>
    <col min="9736" max="9736" width="6" customWidth="1"/>
    <col min="9737" max="9741" width="4.109375" customWidth="1"/>
    <col min="9742" max="9742" width="5" customWidth="1"/>
    <col min="9743" max="9746" width="4.109375" customWidth="1"/>
    <col min="9747" max="9747" width="7.88671875" customWidth="1"/>
    <col min="9748" max="9748" width="0.5546875" customWidth="1"/>
    <col min="9985" max="9985" width="4.109375" customWidth="1"/>
    <col min="9986" max="9986" width="7.33203125" customWidth="1"/>
    <col min="9987" max="9987" width="4.109375" customWidth="1"/>
    <col min="9988" max="9988" width="2.88671875" customWidth="1"/>
    <col min="9989" max="9989" width="8.33203125" customWidth="1"/>
    <col min="9990" max="9990" width="3" customWidth="1"/>
    <col min="9991" max="9991" width="2.88671875" customWidth="1"/>
    <col min="9992" max="9992" width="6" customWidth="1"/>
    <col min="9993" max="9997" width="4.109375" customWidth="1"/>
    <col min="9998" max="9998" width="5" customWidth="1"/>
    <col min="9999" max="10002" width="4.109375" customWidth="1"/>
    <col min="10003" max="10003" width="7.88671875" customWidth="1"/>
    <col min="10004" max="10004" width="0.5546875" customWidth="1"/>
    <col min="10241" max="10241" width="4.109375" customWidth="1"/>
    <col min="10242" max="10242" width="7.33203125" customWidth="1"/>
    <col min="10243" max="10243" width="4.109375" customWidth="1"/>
    <col min="10244" max="10244" width="2.88671875" customWidth="1"/>
    <col min="10245" max="10245" width="8.33203125" customWidth="1"/>
    <col min="10246" max="10246" width="3" customWidth="1"/>
    <col min="10247" max="10247" width="2.88671875" customWidth="1"/>
    <col min="10248" max="10248" width="6" customWidth="1"/>
    <col min="10249" max="10253" width="4.109375" customWidth="1"/>
    <col min="10254" max="10254" width="5" customWidth="1"/>
    <col min="10255" max="10258" width="4.109375" customWidth="1"/>
    <col min="10259" max="10259" width="7.88671875" customWidth="1"/>
    <col min="10260" max="10260" width="0.5546875" customWidth="1"/>
    <col min="10497" max="10497" width="4.109375" customWidth="1"/>
    <col min="10498" max="10498" width="7.33203125" customWidth="1"/>
    <col min="10499" max="10499" width="4.109375" customWidth="1"/>
    <col min="10500" max="10500" width="2.88671875" customWidth="1"/>
    <col min="10501" max="10501" width="8.33203125" customWidth="1"/>
    <col min="10502" max="10502" width="3" customWidth="1"/>
    <col min="10503" max="10503" width="2.88671875" customWidth="1"/>
    <col min="10504" max="10504" width="6" customWidth="1"/>
    <col min="10505" max="10509" width="4.109375" customWidth="1"/>
    <col min="10510" max="10510" width="5" customWidth="1"/>
    <col min="10511" max="10514" width="4.109375" customWidth="1"/>
    <col min="10515" max="10515" width="7.88671875" customWidth="1"/>
    <col min="10516" max="10516" width="0.5546875" customWidth="1"/>
    <col min="10753" max="10753" width="4.109375" customWidth="1"/>
    <col min="10754" max="10754" width="7.33203125" customWidth="1"/>
    <col min="10755" max="10755" width="4.109375" customWidth="1"/>
    <col min="10756" max="10756" width="2.88671875" customWidth="1"/>
    <col min="10757" max="10757" width="8.33203125" customWidth="1"/>
    <col min="10758" max="10758" width="3" customWidth="1"/>
    <col min="10759" max="10759" width="2.88671875" customWidth="1"/>
    <col min="10760" max="10760" width="6" customWidth="1"/>
    <col min="10761" max="10765" width="4.109375" customWidth="1"/>
    <col min="10766" max="10766" width="5" customWidth="1"/>
    <col min="10767" max="10770" width="4.109375" customWidth="1"/>
    <col min="10771" max="10771" width="7.88671875" customWidth="1"/>
    <col min="10772" max="10772" width="0.5546875" customWidth="1"/>
    <col min="11009" max="11009" width="4.109375" customWidth="1"/>
    <col min="11010" max="11010" width="7.33203125" customWidth="1"/>
    <col min="11011" max="11011" width="4.109375" customWidth="1"/>
    <col min="11012" max="11012" width="2.88671875" customWidth="1"/>
    <col min="11013" max="11013" width="8.33203125" customWidth="1"/>
    <col min="11014" max="11014" width="3" customWidth="1"/>
    <col min="11015" max="11015" width="2.88671875" customWidth="1"/>
    <col min="11016" max="11016" width="6" customWidth="1"/>
    <col min="11017" max="11021" width="4.109375" customWidth="1"/>
    <col min="11022" max="11022" width="5" customWidth="1"/>
    <col min="11023" max="11026" width="4.109375" customWidth="1"/>
    <col min="11027" max="11027" width="7.88671875" customWidth="1"/>
    <col min="11028" max="11028" width="0.5546875" customWidth="1"/>
    <col min="11265" max="11265" width="4.109375" customWidth="1"/>
    <col min="11266" max="11266" width="7.33203125" customWidth="1"/>
    <col min="11267" max="11267" width="4.109375" customWidth="1"/>
    <col min="11268" max="11268" width="2.88671875" customWidth="1"/>
    <col min="11269" max="11269" width="8.33203125" customWidth="1"/>
    <col min="11270" max="11270" width="3" customWidth="1"/>
    <col min="11271" max="11271" width="2.88671875" customWidth="1"/>
    <col min="11272" max="11272" width="6" customWidth="1"/>
    <col min="11273" max="11277" width="4.109375" customWidth="1"/>
    <col min="11278" max="11278" width="5" customWidth="1"/>
    <col min="11279" max="11282" width="4.109375" customWidth="1"/>
    <col min="11283" max="11283" width="7.88671875" customWidth="1"/>
    <col min="11284" max="11284" width="0.5546875" customWidth="1"/>
    <col min="11521" max="11521" width="4.109375" customWidth="1"/>
    <col min="11522" max="11522" width="7.33203125" customWidth="1"/>
    <col min="11523" max="11523" width="4.109375" customWidth="1"/>
    <col min="11524" max="11524" width="2.88671875" customWidth="1"/>
    <col min="11525" max="11525" width="8.33203125" customWidth="1"/>
    <col min="11526" max="11526" width="3" customWidth="1"/>
    <col min="11527" max="11527" width="2.88671875" customWidth="1"/>
    <col min="11528" max="11528" width="6" customWidth="1"/>
    <col min="11529" max="11533" width="4.109375" customWidth="1"/>
    <col min="11534" max="11534" width="5" customWidth="1"/>
    <col min="11535" max="11538" width="4.109375" customWidth="1"/>
    <col min="11539" max="11539" width="7.88671875" customWidth="1"/>
    <col min="11540" max="11540" width="0.5546875" customWidth="1"/>
    <col min="11777" max="11777" width="4.109375" customWidth="1"/>
    <col min="11778" max="11778" width="7.33203125" customWidth="1"/>
    <col min="11779" max="11779" width="4.109375" customWidth="1"/>
    <col min="11780" max="11780" width="2.88671875" customWidth="1"/>
    <col min="11781" max="11781" width="8.33203125" customWidth="1"/>
    <col min="11782" max="11782" width="3" customWidth="1"/>
    <col min="11783" max="11783" width="2.88671875" customWidth="1"/>
    <col min="11784" max="11784" width="6" customWidth="1"/>
    <col min="11785" max="11789" width="4.109375" customWidth="1"/>
    <col min="11790" max="11790" width="5" customWidth="1"/>
    <col min="11791" max="11794" width="4.109375" customWidth="1"/>
    <col min="11795" max="11795" width="7.88671875" customWidth="1"/>
    <col min="11796" max="11796" width="0.5546875" customWidth="1"/>
    <col min="12033" max="12033" width="4.109375" customWidth="1"/>
    <col min="12034" max="12034" width="7.33203125" customWidth="1"/>
    <col min="12035" max="12035" width="4.109375" customWidth="1"/>
    <col min="12036" max="12036" width="2.88671875" customWidth="1"/>
    <col min="12037" max="12037" width="8.33203125" customWidth="1"/>
    <col min="12038" max="12038" width="3" customWidth="1"/>
    <col min="12039" max="12039" width="2.88671875" customWidth="1"/>
    <col min="12040" max="12040" width="6" customWidth="1"/>
    <col min="12041" max="12045" width="4.109375" customWidth="1"/>
    <col min="12046" max="12046" width="5" customWidth="1"/>
    <col min="12047" max="12050" width="4.109375" customWidth="1"/>
    <col min="12051" max="12051" width="7.88671875" customWidth="1"/>
    <col min="12052" max="12052" width="0.5546875" customWidth="1"/>
    <col min="12289" max="12289" width="4.109375" customWidth="1"/>
    <col min="12290" max="12290" width="7.33203125" customWidth="1"/>
    <col min="12291" max="12291" width="4.109375" customWidth="1"/>
    <col min="12292" max="12292" width="2.88671875" customWidth="1"/>
    <col min="12293" max="12293" width="8.33203125" customWidth="1"/>
    <col min="12294" max="12294" width="3" customWidth="1"/>
    <col min="12295" max="12295" width="2.88671875" customWidth="1"/>
    <col min="12296" max="12296" width="6" customWidth="1"/>
    <col min="12297" max="12301" width="4.109375" customWidth="1"/>
    <col min="12302" max="12302" width="5" customWidth="1"/>
    <col min="12303" max="12306" width="4.109375" customWidth="1"/>
    <col min="12307" max="12307" width="7.88671875" customWidth="1"/>
    <col min="12308" max="12308" width="0.5546875" customWidth="1"/>
    <col min="12545" max="12545" width="4.109375" customWidth="1"/>
    <col min="12546" max="12546" width="7.33203125" customWidth="1"/>
    <col min="12547" max="12547" width="4.109375" customWidth="1"/>
    <col min="12548" max="12548" width="2.88671875" customWidth="1"/>
    <col min="12549" max="12549" width="8.33203125" customWidth="1"/>
    <col min="12550" max="12550" width="3" customWidth="1"/>
    <col min="12551" max="12551" width="2.88671875" customWidth="1"/>
    <col min="12552" max="12552" width="6" customWidth="1"/>
    <col min="12553" max="12557" width="4.109375" customWidth="1"/>
    <col min="12558" max="12558" width="5" customWidth="1"/>
    <col min="12559" max="12562" width="4.109375" customWidth="1"/>
    <col min="12563" max="12563" width="7.88671875" customWidth="1"/>
    <col min="12564" max="12564" width="0.5546875" customWidth="1"/>
    <col min="12801" max="12801" width="4.109375" customWidth="1"/>
    <col min="12802" max="12802" width="7.33203125" customWidth="1"/>
    <col min="12803" max="12803" width="4.109375" customWidth="1"/>
    <col min="12804" max="12804" width="2.88671875" customWidth="1"/>
    <col min="12805" max="12805" width="8.33203125" customWidth="1"/>
    <col min="12806" max="12806" width="3" customWidth="1"/>
    <col min="12807" max="12807" width="2.88671875" customWidth="1"/>
    <col min="12808" max="12808" width="6" customWidth="1"/>
    <col min="12809" max="12813" width="4.109375" customWidth="1"/>
    <col min="12814" max="12814" width="5" customWidth="1"/>
    <col min="12815" max="12818" width="4.109375" customWidth="1"/>
    <col min="12819" max="12819" width="7.88671875" customWidth="1"/>
    <col min="12820" max="12820" width="0.5546875" customWidth="1"/>
    <col min="13057" max="13057" width="4.109375" customWidth="1"/>
    <col min="13058" max="13058" width="7.33203125" customWidth="1"/>
    <col min="13059" max="13059" width="4.109375" customWidth="1"/>
    <col min="13060" max="13060" width="2.88671875" customWidth="1"/>
    <col min="13061" max="13061" width="8.33203125" customWidth="1"/>
    <col min="13062" max="13062" width="3" customWidth="1"/>
    <col min="13063" max="13063" width="2.88671875" customWidth="1"/>
    <col min="13064" max="13064" width="6" customWidth="1"/>
    <col min="13065" max="13069" width="4.109375" customWidth="1"/>
    <col min="13070" max="13070" width="5" customWidth="1"/>
    <col min="13071" max="13074" width="4.109375" customWidth="1"/>
    <col min="13075" max="13075" width="7.88671875" customWidth="1"/>
    <col min="13076" max="13076" width="0.5546875" customWidth="1"/>
    <col min="13313" max="13313" width="4.109375" customWidth="1"/>
    <col min="13314" max="13314" width="7.33203125" customWidth="1"/>
    <col min="13315" max="13315" width="4.109375" customWidth="1"/>
    <col min="13316" max="13316" width="2.88671875" customWidth="1"/>
    <col min="13317" max="13317" width="8.33203125" customWidth="1"/>
    <col min="13318" max="13318" width="3" customWidth="1"/>
    <col min="13319" max="13319" width="2.88671875" customWidth="1"/>
    <col min="13320" max="13320" width="6" customWidth="1"/>
    <col min="13321" max="13325" width="4.109375" customWidth="1"/>
    <col min="13326" max="13326" width="5" customWidth="1"/>
    <col min="13327" max="13330" width="4.109375" customWidth="1"/>
    <col min="13331" max="13331" width="7.88671875" customWidth="1"/>
    <col min="13332" max="13332" width="0.5546875" customWidth="1"/>
    <col min="13569" max="13569" width="4.109375" customWidth="1"/>
    <col min="13570" max="13570" width="7.33203125" customWidth="1"/>
    <col min="13571" max="13571" width="4.109375" customWidth="1"/>
    <col min="13572" max="13572" width="2.88671875" customWidth="1"/>
    <col min="13573" max="13573" width="8.33203125" customWidth="1"/>
    <col min="13574" max="13574" width="3" customWidth="1"/>
    <col min="13575" max="13575" width="2.88671875" customWidth="1"/>
    <col min="13576" max="13576" width="6" customWidth="1"/>
    <col min="13577" max="13581" width="4.109375" customWidth="1"/>
    <col min="13582" max="13582" width="5" customWidth="1"/>
    <col min="13583" max="13586" width="4.109375" customWidth="1"/>
    <col min="13587" max="13587" width="7.88671875" customWidth="1"/>
    <col min="13588" max="13588" width="0.5546875" customWidth="1"/>
    <col min="13825" max="13825" width="4.109375" customWidth="1"/>
    <col min="13826" max="13826" width="7.33203125" customWidth="1"/>
    <col min="13827" max="13827" width="4.109375" customWidth="1"/>
    <col min="13828" max="13828" width="2.88671875" customWidth="1"/>
    <col min="13829" max="13829" width="8.33203125" customWidth="1"/>
    <col min="13830" max="13830" width="3" customWidth="1"/>
    <col min="13831" max="13831" width="2.88671875" customWidth="1"/>
    <col min="13832" max="13832" width="6" customWidth="1"/>
    <col min="13833" max="13837" width="4.109375" customWidth="1"/>
    <col min="13838" max="13838" width="5" customWidth="1"/>
    <col min="13839" max="13842" width="4.109375" customWidth="1"/>
    <col min="13843" max="13843" width="7.88671875" customWidth="1"/>
    <col min="13844" max="13844" width="0.5546875" customWidth="1"/>
    <col min="14081" max="14081" width="4.109375" customWidth="1"/>
    <col min="14082" max="14082" width="7.33203125" customWidth="1"/>
    <col min="14083" max="14083" width="4.109375" customWidth="1"/>
    <col min="14084" max="14084" width="2.88671875" customWidth="1"/>
    <col min="14085" max="14085" width="8.33203125" customWidth="1"/>
    <col min="14086" max="14086" width="3" customWidth="1"/>
    <col min="14087" max="14087" width="2.88671875" customWidth="1"/>
    <col min="14088" max="14088" width="6" customWidth="1"/>
    <col min="14089" max="14093" width="4.109375" customWidth="1"/>
    <col min="14094" max="14094" width="5" customWidth="1"/>
    <col min="14095" max="14098" width="4.109375" customWidth="1"/>
    <col min="14099" max="14099" width="7.88671875" customWidth="1"/>
    <col min="14100" max="14100" width="0.5546875" customWidth="1"/>
    <col min="14337" max="14337" width="4.109375" customWidth="1"/>
    <col min="14338" max="14338" width="7.33203125" customWidth="1"/>
    <col min="14339" max="14339" width="4.109375" customWidth="1"/>
    <col min="14340" max="14340" width="2.88671875" customWidth="1"/>
    <col min="14341" max="14341" width="8.33203125" customWidth="1"/>
    <col min="14342" max="14342" width="3" customWidth="1"/>
    <col min="14343" max="14343" width="2.88671875" customWidth="1"/>
    <col min="14344" max="14344" width="6" customWidth="1"/>
    <col min="14345" max="14349" width="4.109375" customWidth="1"/>
    <col min="14350" max="14350" width="5" customWidth="1"/>
    <col min="14351" max="14354" width="4.109375" customWidth="1"/>
    <col min="14355" max="14355" width="7.88671875" customWidth="1"/>
    <col min="14356" max="14356" width="0.5546875" customWidth="1"/>
    <col min="14593" max="14593" width="4.109375" customWidth="1"/>
    <col min="14594" max="14594" width="7.33203125" customWidth="1"/>
    <col min="14595" max="14595" width="4.109375" customWidth="1"/>
    <col min="14596" max="14596" width="2.88671875" customWidth="1"/>
    <col min="14597" max="14597" width="8.33203125" customWidth="1"/>
    <col min="14598" max="14598" width="3" customWidth="1"/>
    <col min="14599" max="14599" width="2.88671875" customWidth="1"/>
    <col min="14600" max="14600" width="6" customWidth="1"/>
    <col min="14601" max="14605" width="4.109375" customWidth="1"/>
    <col min="14606" max="14606" width="5" customWidth="1"/>
    <col min="14607" max="14610" width="4.109375" customWidth="1"/>
    <col min="14611" max="14611" width="7.88671875" customWidth="1"/>
    <col min="14612" max="14612" width="0.5546875" customWidth="1"/>
    <col min="14849" max="14849" width="4.109375" customWidth="1"/>
    <col min="14850" max="14850" width="7.33203125" customWidth="1"/>
    <col min="14851" max="14851" width="4.109375" customWidth="1"/>
    <col min="14852" max="14852" width="2.88671875" customWidth="1"/>
    <col min="14853" max="14853" width="8.33203125" customWidth="1"/>
    <col min="14854" max="14854" width="3" customWidth="1"/>
    <col min="14855" max="14855" width="2.88671875" customWidth="1"/>
    <col min="14856" max="14856" width="6" customWidth="1"/>
    <col min="14857" max="14861" width="4.109375" customWidth="1"/>
    <col min="14862" max="14862" width="5" customWidth="1"/>
    <col min="14863" max="14866" width="4.109375" customWidth="1"/>
    <col min="14867" max="14867" width="7.88671875" customWidth="1"/>
    <col min="14868" max="14868" width="0.5546875" customWidth="1"/>
    <col min="15105" max="15105" width="4.109375" customWidth="1"/>
    <col min="15106" max="15106" width="7.33203125" customWidth="1"/>
    <col min="15107" max="15107" width="4.109375" customWidth="1"/>
    <col min="15108" max="15108" width="2.88671875" customWidth="1"/>
    <col min="15109" max="15109" width="8.33203125" customWidth="1"/>
    <col min="15110" max="15110" width="3" customWidth="1"/>
    <col min="15111" max="15111" width="2.88671875" customWidth="1"/>
    <col min="15112" max="15112" width="6" customWidth="1"/>
    <col min="15113" max="15117" width="4.109375" customWidth="1"/>
    <col min="15118" max="15118" width="5" customWidth="1"/>
    <col min="15119" max="15122" width="4.109375" customWidth="1"/>
    <col min="15123" max="15123" width="7.88671875" customWidth="1"/>
    <col min="15124" max="15124" width="0.5546875" customWidth="1"/>
    <col min="15361" max="15361" width="4.109375" customWidth="1"/>
    <col min="15362" max="15362" width="7.33203125" customWidth="1"/>
    <col min="15363" max="15363" width="4.109375" customWidth="1"/>
    <col min="15364" max="15364" width="2.88671875" customWidth="1"/>
    <col min="15365" max="15365" width="8.33203125" customWidth="1"/>
    <col min="15366" max="15366" width="3" customWidth="1"/>
    <col min="15367" max="15367" width="2.88671875" customWidth="1"/>
    <col min="15368" max="15368" width="6" customWidth="1"/>
    <col min="15369" max="15373" width="4.109375" customWidth="1"/>
    <col min="15374" max="15374" width="5" customWidth="1"/>
    <col min="15375" max="15378" width="4.109375" customWidth="1"/>
    <col min="15379" max="15379" width="7.88671875" customWidth="1"/>
    <col min="15380" max="15380" width="0.5546875" customWidth="1"/>
    <col min="15617" max="15617" width="4.109375" customWidth="1"/>
    <col min="15618" max="15618" width="7.33203125" customWidth="1"/>
    <col min="15619" max="15619" width="4.109375" customWidth="1"/>
    <col min="15620" max="15620" width="2.88671875" customWidth="1"/>
    <col min="15621" max="15621" width="8.33203125" customWidth="1"/>
    <col min="15622" max="15622" width="3" customWidth="1"/>
    <col min="15623" max="15623" width="2.88671875" customWidth="1"/>
    <col min="15624" max="15624" width="6" customWidth="1"/>
    <col min="15625" max="15629" width="4.109375" customWidth="1"/>
    <col min="15630" max="15630" width="5" customWidth="1"/>
    <col min="15631" max="15634" width="4.109375" customWidth="1"/>
    <col min="15635" max="15635" width="7.88671875" customWidth="1"/>
    <col min="15636" max="15636" width="0.5546875" customWidth="1"/>
    <col min="15873" max="15873" width="4.109375" customWidth="1"/>
    <col min="15874" max="15874" width="7.33203125" customWidth="1"/>
    <col min="15875" max="15875" width="4.109375" customWidth="1"/>
    <col min="15876" max="15876" width="2.88671875" customWidth="1"/>
    <col min="15877" max="15877" width="8.33203125" customWidth="1"/>
    <col min="15878" max="15878" width="3" customWidth="1"/>
    <col min="15879" max="15879" width="2.88671875" customWidth="1"/>
    <col min="15880" max="15880" width="6" customWidth="1"/>
    <col min="15881" max="15885" width="4.109375" customWidth="1"/>
    <col min="15886" max="15886" width="5" customWidth="1"/>
    <col min="15887" max="15890" width="4.109375" customWidth="1"/>
    <col min="15891" max="15891" width="7.88671875" customWidth="1"/>
    <col min="15892" max="15892" width="0.5546875" customWidth="1"/>
    <col min="16129" max="16129" width="4.109375" customWidth="1"/>
    <col min="16130" max="16130" width="7.33203125" customWidth="1"/>
    <col min="16131" max="16131" width="4.109375" customWidth="1"/>
    <col min="16132" max="16132" width="2.88671875" customWidth="1"/>
    <col min="16133" max="16133" width="8.33203125" customWidth="1"/>
    <col min="16134" max="16134" width="3" customWidth="1"/>
    <col min="16135" max="16135" width="2.88671875" customWidth="1"/>
    <col min="16136" max="16136" width="6" customWidth="1"/>
    <col min="16137" max="16141" width="4.109375" customWidth="1"/>
    <col min="16142" max="16142" width="5" customWidth="1"/>
    <col min="16143" max="16146" width="4.109375" customWidth="1"/>
    <col min="16147" max="16147" width="7.88671875" customWidth="1"/>
    <col min="16148" max="16148" width="0.5546875" customWidth="1"/>
  </cols>
  <sheetData>
    <row r="1" spans="1:36" x14ac:dyDescent="0.3">
      <c r="A1" s="1"/>
      <c r="B1" s="1"/>
      <c r="C1" s="1"/>
      <c r="D1" s="1"/>
      <c r="E1" s="1"/>
      <c r="F1" s="1"/>
      <c r="G1" s="1"/>
      <c r="H1" s="1"/>
      <c r="I1" s="1"/>
      <c r="J1" s="1"/>
      <c r="K1" s="1"/>
      <c r="L1" s="1"/>
      <c r="M1" s="1"/>
      <c r="N1" s="1"/>
      <c r="O1" s="1"/>
      <c r="P1" s="1"/>
      <c r="Q1" s="1"/>
      <c r="R1" s="1"/>
      <c r="S1" s="1"/>
      <c r="T1" s="1"/>
      <c r="U1" s="1"/>
      <c r="V1" s="1"/>
      <c r="W1" s="1"/>
      <c r="X1" s="1"/>
      <c r="Y1" s="1"/>
      <c r="Z1" s="25" t="s">
        <v>461</v>
      </c>
      <c r="AA1" s="429"/>
      <c r="AB1" s="429"/>
      <c r="AC1" s="429"/>
      <c r="AD1" s="429"/>
      <c r="AE1" s="429"/>
      <c r="AF1" s="429"/>
      <c r="AG1" s="429"/>
      <c r="AH1" s="429"/>
      <c r="AI1" s="429"/>
      <c r="AJ1" s="429"/>
    </row>
    <row r="2" spans="1:36" x14ac:dyDescent="0.3">
      <c r="A2" s="1"/>
      <c r="B2" s="1"/>
      <c r="C2" s="1"/>
      <c r="D2" s="1"/>
      <c r="E2" s="1"/>
      <c r="F2" s="1"/>
      <c r="G2" s="1"/>
      <c r="H2" s="1"/>
      <c r="I2" s="1"/>
      <c r="J2" s="1"/>
      <c r="K2" s="1"/>
      <c r="L2" s="1"/>
      <c r="M2" s="1"/>
      <c r="N2" s="1"/>
      <c r="O2" s="522"/>
      <c r="P2" s="523"/>
      <c r="Q2" s="524"/>
      <c r="R2" s="1"/>
      <c r="S2" s="1"/>
      <c r="T2" s="1"/>
      <c r="U2" s="1"/>
      <c r="V2" s="1"/>
      <c r="W2" s="1"/>
      <c r="X2" s="1"/>
      <c r="Y2" s="1"/>
      <c r="Z2" s="429"/>
      <c r="AA2" s="429"/>
      <c r="AB2" s="429"/>
      <c r="AC2" s="429"/>
      <c r="AD2" s="429"/>
      <c r="AE2" s="429"/>
      <c r="AF2" s="429"/>
      <c r="AG2" s="429"/>
      <c r="AH2" s="429"/>
      <c r="AI2" s="429"/>
      <c r="AJ2" s="429"/>
    </row>
    <row r="3" spans="1:36" x14ac:dyDescent="0.3">
      <c r="A3" s="1"/>
      <c r="B3" s="1"/>
      <c r="C3" s="1"/>
      <c r="D3" s="1"/>
      <c r="E3" s="1"/>
      <c r="F3" s="1"/>
      <c r="G3" s="1"/>
      <c r="H3" s="1"/>
      <c r="I3" s="1"/>
      <c r="J3" s="1"/>
      <c r="K3" s="1"/>
      <c r="L3" s="1"/>
      <c r="M3" s="1"/>
      <c r="N3" s="1"/>
      <c r="O3" s="1"/>
      <c r="P3" s="1"/>
      <c r="Q3" s="1"/>
      <c r="R3" s="1"/>
      <c r="S3" s="1"/>
      <c r="T3" s="1"/>
      <c r="U3" s="1"/>
      <c r="V3" s="1"/>
      <c r="W3" s="1"/>
      <c r="X3" s="1"/>
      <c r="Y3" s="1"/>
      <c r="Z3" s="429"/>
      <c r="AA3" s="429"/>
      <c r="AB3" s="429"/>
      <c r="AC3" s="429"/>
      <c r="AD3" s="429"/>
      <c r="AE3" s="429"/>
      <c r="AF3" s="429"/>
      <c r="AG3" s="429"/>
      <c r="AH3" s="429"/>
      <c r="AI3" s="429"/>
      <c r="AJ3" s="429"/>
    </row>
    <row r="4" spans="1:36" ht="32.25" customHeight="1" x14ac:dyDescent="0.3">
      <c r="A4" s="381" t="s">
        <v>462</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row>
    <row r="5" spans="1:36" x14ac:dyDescent="0.3">
      <c r="A5" s="5" t="s">
        <v>463</v>
      </c>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row>
    <row r="6" spans="1:36" x14ac:dyDescent="0.3">
      <c r="A6" s="5" t="str">
        <f>CONCATENATE("на ",[1]ЗАПОЛНИТЬ!$B$18," ",[1]ЗАПОЛНИТЬ!$C$18)</f>
        <v>на 1 квітня 2016 р.</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row>
    <row r="7" spans="1:36" ht="24.75" customHeight="1" x14ac:dyDescent="0.3">
      <c r="A7" s="110" t="s">
        <v>3</v>
      </c>
      <c r="B7" s="110"/>
      <c r="C7" s="110"/>
      <c r="D7" s="110"/>
      <c r="E7" s="110"/>
      <c r="F7" s="110"/>
      <c r="G7" s="110"/>
      <c r="H7" s="110"/>
      <c r="I7" s="110"/>
      <c r="J7" s="110"/>
      <c r="K7" s="110"/>
      <c r="L7" s="110"/>
      <c r="M7" s="104" t="str">
        <f>[1]ЗАПОЛНИТЬ!$B$3</f>
        <v>Відділ освіти Амур - Нижньодніпровської районної у місті ради</v>
      </c>
      <c r="N7" s="104"/>
      <c r="O7" s="104"/>
      <c r="P7" s="104"/>
      <c r="Q7" s="104"/>
      <c r="R7" s="104"/>
      <c r="S7" s="104"/>
      <c r="T7" s="104"/>
      <c r="U7" s="104"/>
      <c r="V7" s="104"/>
      <c r="W7" s="104"/>
      <c r="X7" s="104"/>
      <c r="Y7" s="104"/>
      <c r="Z7" s="104"/>
      <c r="AA7" s="104"/>
      <c r="AB7" s="104"/>
      <c r="AC7" s="104"/>
      <c r="AD7" s="198" t="str">
        <f>[1]ЗАПОЛНИТЬ!$A$13</f>
        <v>за ЄДРПОУ</v>
      </c>
      <c r="AE7" s="1"/>
      <c r="AF7" s="1"/>
      <c r="AG7" s="357" t="str">
        <f>[1]ЗАПОЛНИТЬ!$B$13</f>
        <v>37969169</v>
      </c>
      <c r="AH7" s="357"/>
      <c r="AI7" s="357"/>
      <c r="AJ7" s="357"/>
    </row>
    <row r="8" spans="1:36" x14ac:dyDescent="0.3">
      <c r="A8" s="110" t="s">
        <v>5</v>
      </c>
      <c r="B8" s="110"/>
      <c r="C8" s="110"/>
      <c r="D8" s="110"/>
      <c r="E8" s="110"/>
      <c r="F8" s="110"/>
      <c r="G8" s="110"/>
      <c r="H8" s="110"/>
      <c r="I8" s="110"/>
      <c r="J8" s="110"/>
      <c r="K8" s="110"/>
      <c r="L8" s="110"/>
      <c r="M8" s="358" t="str">
        <f>[1]ЗАПОЛНИТЬ!$B$5</f>
        <v>49023,м. Дніпропетровськ, пр.Мануйлівський,31</v>
      </c>
      <c r="N8" s="358"/>
      <c r="O8" s="358"/>
      <c r="P8" s="358"/>
      <c r="Q8" s="358"/>
      <c r="R8" s="358"/>
      <c r="S8" s="358"/>
      <c r="T8" s="358"/>
      <c r="U8" s="358"/>
      <c r="V8" s="358"/>
      <c r="W8" s="358"/>
      <c r="X8" s="358"/>
      <c r="Y8" s="358"/>
      <c r="Z8" s="358"/>
      <c r="AA8" s="358"/>
      <c r="AB8" s="358"/>
      <c r="AC8" s="358"/>
      <c r="AD8" s="198" t="str">
        <f>[1]ЗАПОЛНИТЬ!$A$14</f>
        <v>за КОАТУУ</v>
      </c>
      <c r="AE8" s="1"/>
      <c r="AF8" s="1"/>
      <c r="AG8" s="106">
        <f>[1]ЗАПОЛНИТЬ!$B$14</f>
        <v>1210136300</v>
      </c>
      <c r="AH8" s="106"/>
      <c r="AI8" s="106"/>
      <c r="AJ8" s="106"/>
    </row>
    <row r="9" spans="1:36" x14ac:dyDescent="0.3">
      <c r="A9" s="110" t="str">
        <f>[1]Ф.4.3.1.КВК2!$A$11</f>
        <v>Організаційно-правова форма господарювання</v>
      </c>
      <c r="B9" s="110"/>
      <c r="C9" s="110"/>
      <c r="D9" s="110"/>
      <c r="E9" s="110"/>
      <c r="F9" s="110"/>
      <c r="G9" s="110"/>
      <c r="H9" s="110"/>
      <c r="I9" s="110"/>
      <c r="J9" s="110"/>
      <c r="K9" s="110"/>
      <c r="L9" s="110"/>
      <c r="M9" s="505" t="str">
        <f>[1]ЗАПОЛНИТЬ!$D$15</f>
        <v>Орган місцевого самоврядування</v>
      </c>
      <c r="N9" s="505"/>
      <c r="O9" s="505"/>
      <c r="P9" s="505"/>
      <c r="Q9" s="505"/>
      <c r="R9" s="505"/>
      <c r="S9" s="505"/>
      <c r="T9" s="505"/>
      <c r="U9" s="505"/>
      <c r="V9" s="505"/>
      <c r="W9" s="505"/>
      <c r="X9" s="505"/>
      <c r="Y9" s="505"/>
      <c r="Z9" s="505"/>
      <c r="AA9" s="505"/>
      <c r="AB9" s="505"/>
      <c r="AC9" s="505"/>
      <c r="AD9" s="198" t="str">
        <f>[1]ЗАПОЛНИТЬ!$A$15</f>
        <v>за КОПФГ</v>
      </c>
      <c r="AE9" s="1"/>
      <c r="AF9" s="1"/>
      <c r="AG9" s="106">
        <f>[1]ЗАПОЛНИТЬ!$B$15</f>
        <v>420</v>
      </c>
      <c r="AH9" s="106"/>
      <c r="AI9" s="106"/>
      <c r="AJ9" s="106"/>
    </row>
    <row r="10" spans="1:36" ht="15" customHeight="1" x14ac:dyDescent="0.3">
      <c r="A10" s="110" t="s">
        <v>352</v>
      </c>
      <c r="B10" s="110"/>
      <c r="C10" s="110"/>
      <c r="D10" s="110"/>
      <c r="E10" s="110"/>
      <c r="F10" s="110"/>
      <c r="G10" s="110"/>
      <c r="H10" s="110"/>
      <c r="I10" s="110"/>
      <c r="J10" s="110"/>
      <c r="K10" s="110"/>
      <c r="L10" s="110"/>
      <c r="M10" s="110"/>
      <c r="N10" s="110"/>
      <c r="O10" s="110"/>
      <c r="P10" s="110"/>
      <c r="Q10" s="110"/>
      <c r="R10" s="110"/>
      <c r="S10" s="201" t="str">
        <f>[1]ЗАПОЛНИТЬ!$H$9</f>
        <v>-</v>
      </c>
      <c r="T10" s="525" t="str">
        <f>[1]д33сф!F9</f>
        <v>-</v>
      </c>
      <c r="U10" s="408"/>
      <c r="V10" s="408"/>
      <c r="W10" s="408"/>
      <c r="X10" s="408"/>
      <c r="Y10" s="408"/>
      <c r="Z10" s="408"/>
      <c r="AA10" s="408"/>
      <c r="AB10" s="408"/>
      <c r="AC10" s="408"/>
      <c r="AD10" s="408"/>
      <c r="AE10" s="408"/>
      <c r="AF10" s="408"/>
      <c r="AG10" s="408"/>
      <c r="AH10" s="408"/>
      <c r="AI10" s="408"/>
      <c r="AJ10" s="408"/>
    </row>
    <row r="11" spans="1:36" ht="15" customHeight="1" x14ac:dyDescent="0.3">
      <c r="A11" s="110" t="s">
        <v>8</v>
      </c>
      <c r="B11" s="110"/>
      <c r="C11" s="110"/>
      <c r="D11" s="110"/>
      <c r="E11" s="110"/>
      <c r="F11" s="110"/>
      <c r="G11" s="110"/>
      <c r="H11" s="110"/>
      <c r="I11" s="110"/>
      <c r="J11" s="110"/>
      <c r="K11" s="110"/>
      <c r="L11" s="110"/>
      <c r="M11" s="110"/>
      <c r="N11" s="110"/>
      <c r="O11" s="110"/>
      <c r="P11" s="110"/>
      <c r="Q11" s="110"/>
      <c r="R11" s="110"/>
      <c r="S11" s="526" t="str">
        <f>[1]ЗАПОЛНИТЬ!$H$10</f>
        <v>10</v>
      </c>
      <c r="T11" s="358" t="str">
        <f>[1]ЗАПОЛНИТЬ!I10</f>
        <v>Орган з питань освіти і науки</v>
      </c>
      <c r="U11" s="358"/>
      <c r="V11" s="358"/>
      <c r="W11" s="358"/>
      <c r="X11" s="358"/>
      <c r="Y11" s="358"/>
      <c r="Z11" s="358"/>
      <c r="AA11" s="358"/>
      <c r="AB11" s="358"/>
      <c r="AC11" s="358"/>
      <c r="AD11" s="358"/>
      <c r="AE11" s="358"/>
      <c r="AF11" s="358"/>
      <c r="AG11" s="358"/>
      <c r="AH11" s="358"/>
      <c r="AI11" s="358"/>
      <c r="AJ11" s="358"/>
    </row>
    <row r="12" spans="1:36" ht="11.25" customHeight="1" x14ac:dyDescent="0.3">
      <c r="A12" s="527" t="s">
        <v>9</v>
      </c>
      <c r="B12" s="527"/>
      <c r="C12" s="527"/>
      <c r="D12" s="527"/>
      <c r="E12" s="527"/>
      <c r="F12" s="527"/>
      <c r="G12" s="527"/>
      <c r="H12" s="527"/>
      <c r="I12" s="527"/>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ht="13.5" customHeight="1" x14ac:dyDescent="0.3">
      <c r="A13" s="528" t="s">
        <v>10</v>
      </c>
      <c r="B13" s="528"/>
      <c r="C13" s="528"/>
      <c r="D13" s="528"/>
      <c r="E13" s="528"/>
      <c r="F13" s="528"/>
      <c r="G13" s="528"/>
      <c r="H13" s="528"/>
      <c r="I13" s="528"/>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x14ac:dyDescent="0.3">
      <c r="A14" s="1"/>
      <c r="B14" s="24" t="s">
        <v>471</v>
      </c>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ht="12" customHeight="1" thickBot="1"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ht="15" customHeight="1" thickTop="1" thickBot="1" x14ac:dyDescent="0.35">
      <c r="A16" s="529" t="s">
        <v>465</v>
      </c>
      <c r="B16" s="530"/>
      <c r="C16" s="530"/>
      <c r="D16" s="530" t="s">
        <v>325</v>
      </c>
      <c r="E16" s="530"/>
      <c r="F16" s="530"/>
      <c r="G16" s="530"/>
      <c r="H16" s="530"/>
      <c r="I16" s="530" t="s">
        <v>466</v>
      </c>
      <c r="J16" s="530"/>
      <c r="K16" s="530"/>
      <c r="L16" s="530"/>
      <c r="M16" s="530"/>
      <c r="N16" s="530"/>
      <c r="O16" s="530" t="s">
        <v>467</v>
      </c>
      <c r="P16" s="530"/>
      <c r="Q16" s="530"/>
      <c r="R16" s="530"/>
      <c r="S16" s="530"/>
      <c r="T16" s="530"/>
      <c r="U16" s="530"/>
      <c r="V16" s="530"/>
      <c r="W16" s="530"/>
      <c r="X16" s="530"/>
      <c r="Y16" s="530" t="s">
        <v>468</v>
      </c>
      <c r="Z16" s="530"/>
      <c r="AA16" s="530"/>
      <c r="AB16" s="530"/>
      <c r="AC16" s="530"/>
      <c r="AD16" s="530"/>
      <c r="AE16" s="530"/>
      <c r="AF16" s="530"/>
      <c r="AG16" s="530"/>
      <c r="AH16" s="530"/>
      <c r="AI16" s="530"/>
      <c r="AJ16" s="531"/>
    </row>
    <row r="17" spans="1:36" ht="40.5" customHeight="1" thickTop="1" thickBot="1" x14ac:dyDescent="0.35">
      <c r="A17" s="532"/>
      <c r="B17" s="430"/>
      <c r="C17" s="430"/>
      <c r="D17" s="430" t="s">
        <v>469</v>
      </c>
      <c r="E17" s="430"/>
      <c r="F17" s="430" t="s">
        <v>267</v>
      </c>
      <c r="G17" s="430"/>
      <c r="H17" s="430"/>
      <c r="I17" s="430"/>
      <c r="J17" s="430"/>
      <c r="K17" s="430"/>
      <c r="L17" s="430"/>
      <c r="M17" s="430"/>
      <c r="N17" s="430"/>
      <c r="O17" s="29" t="s">
        <v>446</v>
      </c>
      <c r="P17" s="29"/>
      <c r="Q17" s="29"/>
      <c r="R17" s="29"/>
      <c r="S17" s="29" t="s">
        <v>447</v>
      </c>
      <c r="T17" s="29"/>
      <c r="U17" s="29"/>
      <c r="V17" s="29"/>
      <c r="W17" s="29"/>
      <c r="X17" s="29"/>
      <c r="Y17" s="430"/>
      <c r="Z17" s="430"/>
      <c r="AA17" s="430"/>
      <c r="AB17" s="430"/>
      <c r="AC17" s="430"/>
      <c r="AD17" s="430"/>
      <c r="AE17" s="430"/>
      <c r="AF17" s="430"/>
      <c r="AG17" s="430"/>
      <c r="AH17" s="430"/>
      <c r="AI17" s="430"/>
      <c r="AJ17" s="533"/>
    </row>
    <row r="18" spans="1:36" ht="13.5" customHeight="1" thickTop="1" thickBot="1" x14ac:dyDescent="0.35">
      <c r="A18" s="534">
        <v>1</v>
      </c>
      <c r="B18" s="535"/>
      <c r="C18" s="535"/>
      <c r="D18" s="535">
        <v>2</v>
      </c>
      <c r="E18" s="535"/>
      <c r="F18" s="535">
        <v>3</v>
      </c>
      <c r="G18" s="535"/>
      <c r="H18" s="535"/>
      <c r="I18" s="535">
        <v>4</v>
      </c>
      <c r="J18" s="535"/>
      <c r="K18" s="535"/>
      <c r="L18" s="535"/>
      <c r="M18" s="535"/>
      <c r="N18" s="535"/>
      <c r="O18" s="535">
        <v>5</v>
      </c>
      <c r="P18" s="535"/>
      <c r="Q18" s="535"/>
      <c r="R18" s="535"/>
      <c r="S18" s="535">
        <v>6</v>
      </c>
      <c r="T18" s="535"/>
      <c r="U18" s="535"/>
      <c r="V18" s="535"/>
      <c r="W18" s="535"/>
      <c r="X18" s="535"/>
      <c r="Y18" s="535">
        <v>7</v>
      </c>
      <c r="Z18" s="535"/>
      <c r="AA18" s="535"/>
      <c r="AB18" s="535"/>
      <c r="AC18" s="535"/>
      <c r="AD18" s="535"/>
      <c r="AE18" s="535"/>
      <c r="AF18" s="535"/>
      <c r="AG18" s="535"/>
      <c r="AH18" s="535"/>
      <c r="AI18" s="535"/>
      <c r="AJ18" s="536"/>
    </row>
    <row r="19" spans="1:36" ht="15.6" thickTop="1" thickBot="1" x14ac:dyDescent="0.35">
      <c r="A19" s="537" t="s">
        <v>47</v>
      </c>
      <c r="B19" s="538"/>
      <c r="C19" s="538"/>
      <c r="D19" s="452" t="s">
        <v>47</v>
      </c>
      <c r="E19" s="452"/>
      <c r="F19" s="452" t="s">
        <v>47</v>
      </c>
      <c r="G19" s="452"/>
      <c r="H19" s="452"/>
      <c r="I19" s="538" t="s">
        <v>47</v>
      </c>
      <c r="J19" s="538"/>
      <c r="K19" s="538"/>
      <c r="L19" s="538"/>
      <c r="M19" s="538"/>
      <c r="N19" s="538"/>
      <c r="O19" s="538" t="s">
        <v>47</v>
      </c>
      <c r="P19" s="538"/>
      <c r="Q19" s="538"/>
      <c r="R19" s="538"/>
      <c r="S19" s="538" t="s">
        <v>47</v>
      </c>
      <c r="T19" s="538"/>
      <c r="U19" s="538"/>
      <c r="V19" s="538"/>
      <c r="W19" s="538"/>
      <c r="X19" s="538"/>
      <c r="Y19" s="538" t="s">
        <v>47</v>
      </c>
      <c r="Z19" s="538"/>
      <c r="AA19" s="538"/>
      <c r="AB19" s="538"/>
      <c r="AC19" s="538"/>
      <c r="AD19" s="538"/>
      <c r="AE19" s="538"/>
      <c r="AF19" s="538"/>
      <c r="AG19" s="538"/>
      <c r="AH19" s="538"/>
      <c r="AI19" s="538"/>
      <c r="AJ19" s="539"/>
    </row>
    <row r="20" spans="1:36" ht="15.6" thickTop="1" thickBot="1" x14ac:dyDescent="0.35">
      <c r="A20" s="537" t="s">
        <v>47</v>
      </c>
      <c r="B20" s="538"/>
      <c r="C20" s="538"/>
      <c r="D20" s="452" t="s">
        <v>47</v>
      </c>
      <c r="E20" s="452"/>
      <c r="F20" s="452" t="s">
        <v>47</v>
      </c>
      <c r="G20" s="452"/>
      <c r="H20" s="452"/>
      <c r="I20" s="538" t="s">
        <v>47</v>
      </c>
      <c r="J20" s="538"/>
      <c r="K20" s="538"/>
      <c r="L20" s="538"/>
      <c r="M20" s="538"/>
      <c r="N20" s="538"/>
      <c r="O20" s="538" t="s">
        <v>47</v>
      </c>
      <c r="P20" s="538"/>
      <c r="Q20" s="538"/>
      <c r="R20" s="538"/>
      <c r="S20" s="538" t="s">
        <v>47</v>
      </c>
      <c r="T20" s="538"/>
      <c r="U20" s="538"/>
      <c r="V20" s="538"/>
      <c r="W20" s="538"/>
      <c r="X20" s="538"/>
      <c r="Y20" s="538" t="s">
        <v>47</v>
      </c>
      <c r="Z20" s="538"/>
      <c r="AA20" s="538"/>
      <c r="AB20" s="538"/>
      <c r="AC20" s="538"/>
      <c r="AD20" s="538"/>
      <c r="AE20" s="538"/>
      <c r="AF20" s="538"/>
      <c r="AG20" s="538"/>
      <c r="AH20" s="538"/>
      <c r="AI20" s="538"/>
      <c r="AJ20" s="539"/>
    </row>
    <row r="21" spans="1:36" ht="15.6" thickTop="1" thickBot="1" x14ac:dyDescent="0.35">
      <c r="A21" s="537" t="s">
        <v>47</v>
      </c>
      <c r="B21" s="538"/>
      <c r="C21" s="538"/>
      <c r="D21" s="452" t="s">
        <v>47</v>
      </c>
      <c r="E21" s="452"/>
      <c r="F21" s="452" t="s">
        <v>47</v>
      </c>
      <c r="G21" s="452"/>
      <c r="H21" s="452"/>
      <c r="I21" s="538" t="s">
        <v>47</v>
      </c>
      <c r="J21" s="538"/>
      <c r="K21" s="538"/>
      <c r="L21" s="538"/>
      <c r="M21" s="538"/>
      <c r="N21" s="538"/>
      <c r="O21" s="538" t="s">
        <v>47</v>
      </c>
      <c r="P21" s="538"/>
      <c r="Q21" s="538"/>
      <c r="R21" s="538"/>
      <c r="S21" s="538" t="s">
        <v>47</v>
      </c>
      <c r="T21" s="538"/>
      <c r="U21" s="538"/>
      <c r="V21" s="538"/>
      <c r="W21" s="538"/>
      <c r="X21" s="538"/>
      <c r="Y21" s="538" t="s">
        <v>47</v>
      </c>
      <c r="Z21" s="538"/>
      <c r="AA21" s="538"/>
      <c r="AB21" s="538"/>
      <c r="AC21" s="538"/>
      <c r="AD21" s="538"/>
      <c r="AE21" s="538"/>
      <c r="AF21" s="538"/>
      <c r="AG21" s="538"/>
      <c r="AH21" s="538"/>
      <c r="AI21" s="538"/>
      <c r="AJ21" s="539"/>
    </row>
    <row r="22" spans="1:36" ht="15.6" thickTop="1" thickBot="1" x14ac:dyDescent="0.35">
      <c r="A22" s="537" t="s">
        <v>47</v>
      </c>
      <c r="B22" s="538"/>
      <c r="C22" s="538"/>
      <c r="D22" s="452" t="s">
        <v>47</v>
      </c>
      <c r="E22" s="452"/>
      <c r="F22" s="452" t="s">
        <v>47</v>
      </c>
      <c r="G22" s="452"/>
      <c r="H22" s="452"/>
      <c r="I22" s="538" t="s">
        <v>47</v>
      </c>
      <c r="J22" s="538"/>
      <c r="K22" s="538"/>
      <c r="L22" s="538"/>
      <c r="M22" s="538"/>
      <c r="N22" s="538"/>
      <c r="O22" s="538" t="s">
        <v>47</v>
      </c>
      <c r="P22" s="538"/>
      <c r="Q22" s="538"/>
      <c r="R22" s="538"/>
      <c r="S22" s="538" t="s">
        <v>47</v>
      </c>
      <c r="T22" s="538"/>
      <c r="U22" s="538"/>
      <c r="V22" s="538"/>
      <c r="W22" s="538"/>
      <c r="X22" s="538"/>
      <c r="Y22" s="538" t="s">
        <v>47</v>
      </c>
      <c r="Z22" s="538"/>
      <c r="AA22" s="538"/>
      <c r="AB22" s="538"/>
      <c r="AC22" s="538"/>
      <c r="AD22" s="538"/>
      <c r="AE22" s="538"/>
      <c r="AF22" s="538"/>
      <c r="AG22" s="538"/>
      <c r="AH22" s="538"/>
      <c r="AI22" s="538"/>
      <c r="AJ22" s="539"/>
    </row>
    <row r="23" spans="1:36" ht="15.6" thickTop="1" thickBot="1" x14ac:dyDescent="0.35">
      <c r="A23" s="537" t="s">
        <v>47</v>
      </c>
      <c r="B23" s="538"/>
      <c r="C23" s="538"/>
      <c r="D23" s="452" t="s">
        <v>47</v>
      </c>
      <c r="E23" s="452"/>
      <c r="F23" s="452" t="s">
        <v>47</v>
      </c>
      <c r="G23" s="452"/>
      <c r="H23" s="452"/>
      <c r="I23" s="538" t="s">
        <v>47</v>
      </c>
      <c r="J23" s="538"/>
      <c r="K23" s="538"/>
      <c r="L23" s="538"/>
      <c r="M23" s="538"/>
      <c r="N23" s="538"/>
      <c r="O23" s="538" t="s">
        <v>47</v>
      </c>
      <c r="P23" s="538"/>
      <c r="Q23" s="538"/>
      <c r="R23" s="538"/>
      <c r="S23" s="538" t="s">
        <v>47</v>
      </c>
      <c r="T23" s="538"/>
      <c r="U23" s="538"/>
      <c r="V23" s="538"/>
      <c r="W23" s="538"/>
      <c r="X23" s="538"/>
      <c r="Y23" s="538" t="s">
        <v>47</v>
      </c>
      <c r="Z23" s="538"/>
      <c r="AA23" s="538"/>
      <c r="AB23" s="538"/>
      <c r="AC23" s="538"/>
      <c r="AD23" s="538"/>
      <c r="AE23" s="538"/>
      <c r="AF23" s="538"/>
      <c r="AG23" s="538"/>
      <c r="AH23" s="538"/>
      <c r="AI23" s="538"/>
      <c r="AJ23" s="539"/>
    </row>
    <row r="24" spans="1:36" ht="15.6" thickTop="1" thickBot="1" x14ac:dyDescent="0.35">
      <c r="A24" s="537" t="s">
        <v>47</v>
      </c>
      <c r="B24" s="538"/>
      <c r="C24" s="538"/>
      <c r="D24" s="452" t="s">
        <v>47</v>
      </c>
      <c r="E24" s="452"/>
      <c r="F24" s="452" t="s">
        <v>47</v>
      </c>
      <c r="G24" s="452"/>
      <c r="H24" s="452"/>
      <c r="I24" s="538" t="s">
        <v>47</v>
      </c>
      <c r="J24" s="538"/>
      <c r="K24" s="538"/>
      <c r="L24" s="538"/>
      <c r="M24" s="538"/>
      <c r="N24" s="538"/>
      <c r="O24" s="538" t="s">
        <v>47</v>
      </c>
      <c r="P24" s="538"/>
      <c r="Q24" s="538"/>
      <c r="R24" s="538"/>
      <c r="S24" s="538" t="s">
        <v>47</v>
      </c>
      <c r="T24" s="538"/>
      <c r="U24" s="538"/>
      <c r="V24" s="538"/>
      <c r="W24" s="538"/>
      <c r="X24" s="538"/>
      <c r="Y24" s="538" t="s">
        <v>47</v>
      </c>
      <c r="Z24" s="538"/>
      <c r="AA24" s="538"/>
      <c r="AB24" s="538"/>
      <c r="AC24" s="538"/>
      <c r="AD24" s="538"/>
      <c r="AE24" s="538"/>
      <c r="AF24" s="538"/>
      <c r="AG24" s="538"/>
      <c r="AH24" s="538"/>
      <c r="AI24" s="538"/>
      <c r="AJ24" s="539"/>
    </row>
    <row r="25" spans="1:36" ht="15.6" thickTop="1" thickBot="1" x14ac:dyDescent="0.35">
      <c r="A25" s="537" t="s">
        <v>47</v>
      </c>
      <c r="B25" s="538"/>
      <c r="C25" s="538"/>
      <c r="D25" s="452" t="s">
        <v>47</v>
      </c>
      <c r="E25" s="452"/>
      <c r="F25" s="452" t="s">
        <v>47</v>
      </c>
      <c r="G25" s="452"/>
      <c r="H25" s="452"/>
      <c r="I25" s="538" t="s">
        <v>47</v>
      </c>
      <c r="J25" s="538"/>
      <c r="K25" s="538"/>
      <c r="L25" s="538"/>
      <c r="M25" s="538"/>
      <c r="N25" s="538"/>
      <c r="O25" s="538" t="s">
        <v>47</v>
      </c>
      <c r="P25" s="538"/>
      <c r="Q25" s="538"/>
      <c r="R25" s="538"/>
      <c r="S25" s="538" t="s">
        <v>47</v>
      </c>
      <c r="T25" s="538"/>
      <c r="U25" s="538"/>
      <c r="V25" s="538"/>
      <c r="W25" s="538"/>
      <c r="X25" s="538"/>
      <c r="Y25" s="538" t="s">
        <v>47</v>
      </c>
      <c r="Z25" s="538"/>
      <c r="AA25" s="538"/>
      <c r="AB25" s="538"/>
      <c r="AC25" s="538"/>
      <c r="AD25" s="538"/>
      <c r="AE25" s="538"/>
      <c r="AF25" s="538"/>
      <c r="AG25" s="538"/>
      <c r="AH25" s="538"/>
      <c r="AI25" s="538"/>
      <c r="AJ25" s="539"/>
    </row>
    <row r="26" spans="1:36" ht="15.6" thickTop="1" thickBot="1" x14ac:dyDescent="0.35">
      <c r="A26" s="537" t="s">
        <v>47</v>
      </c>
      <c r="B26" s="538"/>
      <c r="C26" s="538"/>
      <c r="D26" s="452" t="s">
        <v>47</v>
      </c>
      <c r="E26" s="452"/>
      <c r="F26" s="452" t="s">
        <v>47</v>
      </c>
      <c r="G26" s="452"/>
      <c r="H26" s="452"/>
      <c r="I26" s="538" t="s">
        <v>47</v>
      </c>
      <c r="J26" s="538"/>
      <c r="K26" s="538"/>
      <c r="L26" s="538"/>
      <c r="M26" s="538"/>
      <c r="N26" s="538"/>
      <c r="O26" s="538" t="s">
        <v>47</v>
      </c>
      <c r="P26" s="538"/>
      <c r="Q26" s="538"/>
      <c r="R26" s="538"/>
      <c r="S26" s="538" t="s">
        <v>47</v>
      </c>
      <c r="T26" s="538"/>
      <c r="U26" s="538"/>
      <c r="V26" s="538"/>
      <c r="W26" s="538"/>
      <c r="X26" s="538"/>
      <c r="Y26" s="538" t="s">
        <v>47</v>
      </c>
      <c r="Z26" s="538"/>
      <c r="AA26" s="538"/>
      <c r="AB26" s="538"/>
      <c r="AC26" s="538"/>
      <c r="AD26" s="538"/>
      <c r="AE26" s="538"/>
      <c r="AF26" s="538"/>
      <c r="AG26" s="538"/>
      <c r="AH26" s="538"/>
      <c r="AI26" s="538"/>
      <c r="AJ26" s="539"/>
    </row>
    <row r="27" spans="1:36" ht="15.6" thickTop="1" thickBot="1" x14ac:dyDescent="0.35">
      <c r="A27" s="537" t="s">
        <v>47</v>
      </c>
      <c r="B27" s="538"/>
      <c r="C27" s="538"/>
      <c r="D27" s="452" t="s">
        <v>47</v>
      </c>
      <c r="E27" s="452"/>
      <c r="F27" s="452" t="s">
        <v>47</v>
      </c>
      <c r="G27" s="452"/>
      <c r="H27" s="452"/>
      <c r="I27" s="538" t="s">
        <v>47</v>
      </c>
      <c r="J27" s="538"/>
      <c r="K27" s="538"/>
      <c r="L27" s="538"/>
      <c r="M27" s="538"/>
      <c r="N27" s="538"/>
      <c r="O27" s="538" t="s">
        <v>47</v>
      </c>
      <c r="P27" s="538"/>
      <c r="Q27" s="538"/>
      <c r="R27" s="538"/>
      <c r="S27" s="538" t="s">
        <v>47</v>
      </c>
      <c r="T27" s="538"/>
      <c r="U27" s="538"/>
      <c r="V27" s="538"/>
      <c r="W27" s="538"/>
      <c r="X27" s="538"/>
      <c r="Y27" s="538" t="s">
        <v>47</v>
      </c>
      <c r="Z27" s="538"/>
      <c r="AA27" s="538"/>
      <c r="AB27" s="538"/>
      <c r="AC27" s="538"/>
      <c r="AD27" s="538"/>
      <c r="AE27" s="538"/>
      <c r="AF27" s="538"/>
      <c r="AG27" s="538"/>
      <c r="AH27" s="538"/>
      <c r="AI27" s="538"/>
      <c r="AJ27" s="539"/>
    </row>
    <row r="28" spans="1:36" ht="15.6" thickTop="1" thickBot="1" x14ac:dyDescent="0.35">
      <c r="A28" s="537" t="s">
        <v>47</v>
      </c>
      <c r="B28" s="538"/>
      <c r="C28" s="538"/>
      <c r="D28" s="452" t="s">
        <v>47</v>
      </c>
      <c r="E28" s="452"/>
      <c r="F28" s="452" t="s">
        <v>47</v>
      </c>
      <c r="G28" s="452"/>
      <c r="H28" s="452"/>
      <c r="I28" s="538" t="s">
        <v>47</v>
      </c>
      <c r="J28" s="538"/>
      <c r="K28" s="538"/>
      <c r="L28" s="538"/>
      <c r="M28" s="538"/>
      <c r="N28" s="538"/>
      <c r="O28" s="538" t="s">
        <v>47</v>
      </c>
      <c r="P28" s="538"/>
      <c r="Q28" s="538"/>
      <c r="R28" s="538"/>
      <c r="S28" s="538" t="s">
        <v>47</v>
      </c>
      <c r="T28" s="538"/>
      <c r="U28" s="538"/>
      <c r="V28" s="538"/>
      <c r="W28" s="538"/>
      <c r="X28" s="538"/>
      <c r="Y28" s="538" t="s">
        <v>47</v>
      </c>
      <c r="Z28" s="538"/>
      <c r="AA28" s="538"/>
      <c r="AB28" s="538"/>
      <c r="AC28" s="538"/>
      <c r="AD28" s="538"/>
      <c r="AE28" s="538"/>
      <c r="AF28" s="538"/>
      <c r="AG28" s="538"/>
      <c r="AH28" s="538"/>
      <c r="AI28" s="538"/>
      <c r="AJ28" s="539"/>
    </row>
    <row r="29" spans="1:36" ht="15.6" thickTop="1" thickBot="1" x14ac:dyDescent="0.35">
      <c r="A29" s="540" t="s">
        <v>47</v>
      </c>
      <c r="B29" s="541"/>
      <c r="C29" s="541"/>
      <c r="D29" s="542" t="s">
        <v>47</v>
      </c>
      <c r="E29" s="542"/>
      <c r="F29" s="542" t="s">
        <v>47</v>
      </c>
      <c r="G29" s="542"/>
      <c r="H29" s="542"/>
      <c r="I29" s="541" t="s">
        <v>47</v>
      </c>
      <c r="J29" s="541"/>
      <c r="K29" s="541"/>
      <c r="L29" s="541"/>
      <c r="M29" s="541"/>
      <c r="N29" s="541"/>
      <c r="O29" s="541" t="s">
        <v>47</v>
      </c>
      <c r="P29" s="541"/>
      <c r="Q29" s="541"/>
      <c r="R29" s="541"/>
      <c r="S29" s="541" t="s">
        <v>47</v>
      </c>
      <c r="T29" s="541"/>
      <c r="U29" s="541"/>
      <c r="V29" s="541"/>
      <c r="W29" s="541"/>
      <c r="X29" s="541"/>
      <c r="Y29" s="541" t="s">
        <v>47</v>
      </c>
      <c r="Z29" s="541"/>
      <c r="AA29" s="541"/>
      <c r="AB29" s="541"/>
      <c r="AC29" s="541"/>
      <c r="AD29" s="541"/>
      <c r="AE29" s="541"/>
      <c r="AF29" s="541"/>
      <c r="AG29" s="541"/>
      <c r="AH29" s="541"/>
      <c r="AI29" s="541"/>
      <c r="AJ29" s="543"/>
    </row>
    <row r="30" spans="1:36" ht="15.6" thickTop="1" thickBot="1" x14ac:dyDescent="0.35">
      <c r="A30" s="544" t="s">
        <v>470</v>
      </c>
      <c r="B30" s="544"/>
      <c r="C30" s="544"/>
      <c r="D30" s="545" t="str">
        <f>IF(SUM(D19:E29)&gt;0,SUM(D19:E29),"-")</f>
        <v>-</v>
      </c>
      <c r="E30" s="546"/>
      <c r="F30" s="545" t="str">
        <f>IF(SUM(F19:H29)&gt;0,SUM(F19:H29),"-")</f>
        <v>-</v>
      </c>
      <c r="G30" s="547"/>
      <c r="H30" s="546"/>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row>
    <row r="31" spans="1:36" ht="15" thickTop="1"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x14ac:dyDescent="0.3">
      <c r="A32" s="1"/>
      <c r="B32" s="1"/>
      <c r="C32" s="1"/>
      <c r="D32" s="378" t="str">
        <f>[1]ЗАПОЛНИТЬ!$F$30</f>
        <v xml:space="preserve">Керівник </v>
      </c>
      <c r="E32" s="1"/>
      <c r="F32" s="9"/>
      <c r="G32" s="1"/>
      <c r="H32" s="1"/>
      <c r="I32" s="1"/>
      <c r="J32" s="1"/>
      <c r="K32" s="1"/>
      <c r="L32" s="1"/>
      <c r="M32" s="1"/>
      <c r="N32" s="1"/>
      <c r="O32" s="549"/>
      <c r="P32" s="549"/>
      <c r="Q32" s="549"/>
      <c r="R32" s="549"/>
      <c r="S32" s="549"/>
      <c r="T32" s="1"/>
      <c r="U32" s="1"/>
      <c r="V32" s="1"/>
      <c r="W32" s="1"/>
      <c r="X32" s="1"/>
      <c r="Y32" s="1"/>
      <c r="Z32" s="1"/>
      <c r="AA32" s="87" t="str">
        <f>[1]ЗАПОЛНИТЬ!$F$26</f>
        <v>Л.О.Темченко</v>
      </c>
      <c r="AB32" s="87"/>
      <c r="AC32" s="87"/>
      <c r="AD32" s="87"/>
      <c r="AE32" s="87"/>
      <c r="AF32" s="87"/>
      <c r="AG32" s="87"/>
      <c r="AH32" s="87"/>
      <c r="AI32" s="87"/>
      <c r="AJ32" s="87"/>
    </row>
    <row r="33" spans="1:36" x14ac:dyDescent="0.3">
      <c r="A33" s="1"/>
      <c r="B33" s="1"/>
      <c r="C33" s="1"/>
      <c r="D33" s="378"/>
      <c r="E33" s="1"/>
      <c r="F33" s="9"/>
      <c r="G33" s="1"/>
      <c r="H33" s="1"/>
      <c r="I33" s="1"/>
      <c r="J33" s="1"/>
      <c r="K33" s="1"/>
      <c r="L33" s="1"/>
      <c r="M33" s="1"/>
      <c r="N33" s="1"/>
      <c r="O33" s="550" t="s">
        <v>115</v>
      </c>
      <c r="P33" s="550"/>
      <c r="Q33" s="550"/>
      <c r="R33" s="550"/>
      <c r="S33" s="550"/>
      <c r="T33" s="1"/>
      <c r="U33" s="1"/>
      <c r="V33" s="1"/>
      <c r="W33" s="1"/>
      <c r="X33" s="1"/>
      <c r="Y33" s="1"/>
      <c r="Z33" s="1"/>
      <c r="AA33" s="551" t="s">
        <v>116</v>
      </c>
      <c r="AB33" s="551"/>
      <c r="AC33" s="551"/>
      <c r="AD33" s="551"/>
      <c r="AE33" s="551"/>
      <c r="AF33" s="551"/>
      <c r="AG33" s="551"/>
      <c r="AH33" s="551"/>
      <c r="AI33" s="551"/>
      <c r="AJ33" s="551"/>
    </row>
    <row r="34" spans="1:36" x14ac:dyDescent="0.3">
      <c r="A34" s="1"/>
      <c r="B34" s="1"/>
      <c r="C34" s="1"/>
      <c r="D34" s="378" t="str">
        <f>[1]ЗАПОЛНИТЬ!$F$31</f>
        <v>Головний бухгалтер</v>
      </c>
      <c r="E34" s="1"/>
      <c r="F34" s="9"/>
      <c r="G34" s="1"/>
      <c r="H34" s="1"/>
      <c r="I34" s="1"/>
      <c r="J34" s="1"/>
      <c r="K34" s="1"/>
      <c r="L34" s="1"/>
      <c r="M34" s="1"/>
      <c r="N34" s="1"/>
      <c r="O34" s="549"/>
      <c r="P34" s="549"/>
      <c r="Q34" s="549"/>
      <c r="R34" s="549"/>
      <c r="S34" s="549"/>
      <c r="T34" s="1"/>
      <c r="U34" s="1"/>
      <c r="V34" s="1"/>
      <c r="W34" s="1"/>
      <c r="X34" s="1"/>
      <c r="Y34" s="1"/>
      <c r="Z34" s="1"/>
      <c r="AA34" s="87" t="str">
        <f>[1]ЗАПОЛНИТЬ!$F$28</f>
        <v>А.М.Трусевич</v>
      </c>
      <c r="AB34" s="87"/>
      <c r="AC34" s="87"/>
      <c r="AD34" s="87"/>
      <c r="AE34" s="87"/>
      <c r="AF34" s="87"/>
      <c r="AG34" s="87"/>
      <c r="AH34" s="87"/>
      <c r="AI34" s="87"/>
      <c r="AJ34" s="87"/>
    </row>
    <row r="35" spans="1:36" x14ac:dyDescent="0.3">
      <c r="A35" s="1"/>
      <c r="B35" s="1"/>
      <c r="C35" s="1"/>
      <c r="D35" s="1"/>
      <c r="E35" s="1"/>
      <c r="F35" s="1"/>
      <c r="G35" s="1"/>
      <c r="H35" s="1"/>
      <c r="I35" s="1"/>
      <c r="J35" s="1"/>
      <c r="K35" s="1"/>
      <c r="L35" s="1"/>
      <c r="M35" s="1"/>
      <c r="N35" s="1"/>
      <c r="O35" s="550" t="s">
        <v>115</v>
      </c>
      <c r="P35" s="550"/>
      <c r="Q35" s="550"/>
      <c r="R35" s="550"/>
      <c r="S35" s="550"/>
      <c r="T35" s="1"/>
      <c r="U35" s="1"/>
      <c r="V35" s="1"/>
      <c r="W35" s="1"/>
      <c r="X35" s="1"/>
      <c r="Y35" s="1"/>
      <c r="Z35" s="1"/>
      <c r="AA35" s="551" t="s">
        <v>116</v>
      </c>
      <c r="AB35" s="551"/>
      <c r="AC35" s="551"/>
      <c r="AD35" s="551"/>
      <c r="AE35" s="551"/>
      <c r="AF35" s="551"/>
      <c r="AG35" s="551"/>
      <c r="AH35" s="551"/>
      <c r="AI35" s="551"/>
      <c r="AJ35" s="551"/>
    </row>
    <row r="36" spans="1:36" x14ac:dyDescent="0.3">
      <c r="A36" s="1"/>
      <c r="B36" s="1"/>
      <c r="C36" s="1"/>
      <c r="D36" s="1" t="str">
        <f>[1]ЗАПОЛНИТЬ!$C$19</f>
        <v>"11" квітня 2016 року</v>
      </c>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sheetData>
  <mergeCells count="127">
    <mergeCell ref="O35:S35"/>
    <mergeCell ref="AA35:AJ35"/>
    <mergeCell ref="Y30:AJ30"/>
    <mergeCell ref="O32:S32"/>
    <mergeCell ref="AA32:AJ32"/>
    <mergeCell ref="O33:S33"/>
    <mergeCell ref="AA33:AJ33"/>
    <mergeCell ref="O34:S34"/>
    <mergeCell ref="AA34:AJ34"/>
    <mergeCell ref="A30:C30"/>
    <mergeCell ref="D30:E30"/>
    <mergeCell ref="F30:H30"/>
    <mergeCell ref="I30:N30"/>
    <mergeCell ref="O30:R30"/>
    <mergeCell ref="S30:X30"/>
    <mergeCell ref="Y28:AJ28"/>
    <mergeCell ref="A29:C29"/>
    <mergeCell ref="D29:E29"/>
    <mergeCell ref="F29:H29"/>
    <mergeCell ref="I29:N29"/>
    <mergeCell ref="O29:R29"/>
    <mergeCell ref="S29:X29"/>
    <mergeCell ref="Y29:AJ29"/>
    <mergeCell ref="A28:C28"/>
    <mergeCell ref="D28:E28"/>
    <mergeCell ref="F28:H28"/>
    <mergeCell ref="I28:N28"/>
    <mergeCell ref="O28:R28"/>
    <mergeCell ref="S28:X28"/>
    <mergeCell ref="Y26:AJ26"/>
    <mergeCell ref="A27:C27"/>
    <mergeCell ref="D27:E27"/>
    <mergeCell ref="F27:H27"/>
    <mergeCell ref="I27:N27"/>
    <mergeCell ref="O27:R27"/>
    <mergeCell ref="S27:X27"/>
    <mergeCell ref="Y27:AJ27"/>
    <mergeCell ref="A26:C26"/>
    <mergeCell ref="D26:E26"/>
    <mergeCell ref="F26:H26"/>
    <mergeCell ref="I26:N26"/>
    <mergeCell ref="O26:R26"/>
    <mergeCell ref="S26:X26"/>
    <mergeCell ref="Y24:AJ24"/>
    <mergeCell ref="A25:C25"/>
    <mergeCell ref="D25:E25"/>
    <mergeCell ref="F25:H25"/>
    <mergeCell ref="I25:N25"/>
    <mergeCell ref="O25:R25"/>
    <mergeCell ref="S25:X25"/>
    <mergeCell ref="Y25:AJ25"/>
    <mergeCell ref="A24:C24"/>
    <mergeCell ref="D24:E24"/>
    <mergeCell ref="F24:H24"/>
    <mergeCell ref="I24:N24"/>
    <mergeCell ref="O24:R24"/>
    <mergeCell ref="S24:X24"/>
    <mergeCell ref="Y22:AJ22"/>
    <mergeCell ref="A23:C23"/>
    <mergeCell ref="D23:E23"/>
    <mergeCell ref="F23:H23"/>
    <mergeCell ref="I23:N23"/>
    <mergeCell ref="O23:R23"/>
    <mergeCell ref="S23:X23"/>
    <mergeCell ref="Y23:AJ23"/>
    <mergeCell ref="A22:C22"/>
    <mergeCell ref="D22:E22"/>
    <mergeCell ref="F22:H22"/>
    <mergeCell ref="I22:N22"/>
    <mergeCell ref="O22:R22"/>
    <mergeCell ref="S22:X22"/>
    <mergeCell ref="Y20:AJ20"/>
    <mergeCell ref="A21:C21"/>
    <mergeCell ref="D21:E21"/>
    <mergeCell ref="F21:H21"/>
    <mergeCell ref="I21:N21"/>
    <mergeCell ref="O21:R21"/>
    <mergeCell ref="S21:X21"/>
    <mergeCell ref="Y21:AJ21"/>
    <mergeCell ref="A20:C20"/>
    <mergeCell ref="D20:E20"/>
    <mergeCell ref="F20:H20"/>
    <mergeCell ref="I20:N20"/>
    <mergeCell ref="O20:R20"/>
    <mergeCell ref="S20:X20"/>
    <mergeCell ref="Y18:AJ18"/>
    <mergeCell ref="A19:C19"/>
    <mergeCell ref="D19:E19"/>
    <mergeCell ref="F19:H19"/>
    <mergeCell ref="I19:N19"/>
    <mergeCell ref="O19:R19"/>
    <mergeCell ref="S19:X19"/>
    <mergeCell ref="Y19:AJ19"/>
    <mergeCell ref="A18:C18"/>
    <mergeCell ref="D18:E18"/>
    <mergeCell ref="F18:H18"/>
    <mergeCell ref="I18:N18"/>
    <mergeCell ref="O18:R18"/>
    <mergeCell ref="S18:X18"/>
    <mergeCell ref="A16:C17"/>
    <mergeCell ref="D16:H16"/>
    <mergeCell ref="I16:N17"/>
    <mergeCell ref="O16:X16"/>
    <mergeCell ref="Y16:AJ17"/>
    <mergeCell ref="D17:E17"/>
    <mergeCell ref="F17:H17"/>
    <mergeCell ref="O17:R17"/>
    <mergeCell ref="S17:X17"/>
    <mergeCell ref="A10:R10"/>
    <mergeCell ref="T10:AJ10"/>
    <mergeCell ref="A11:R11"/>
    <mergeCell ref="T11:AJ11"/>
    <mergeCell ref="A12:I12"/>
    <mergeCell ref="A13:I13"/>
    <mergeCell ref="A8:L8"/>
    <mergeCell ref="M8:AC8"/>
    <mergeCell ref="AG8:AJ8"/>
    <mergeCell ref="A9:L9"/>
    <mergeCell ref="M9:AC9"/>
    <mergeCell ref="AG9:AJ9"/>
    <mergeCell ref="Z1:AJ3"/>
    <mergeCell ref="A4:AJ4"/>
    <mergeCell ref="A5:AJ5"/>
    <mergeCell ref="A6:AJ6"/>
    <mergeCell ref="A7:L7"/>
    <mergeCell ref="M7:AC7"/>
    <mergeCell ref="AG7:AJ7"/>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election sqref="A1:XFD1048576"/>
    </sheetView>
  </sheetViews>
  <sheetFormatPr defaultRowHeight="14.4" x14ac:dyDescent="0.3"/>
  <cols>
    <col min="1" max="1" width="18.6640625" customWidth="1"/>
    <col min="2" max="2" width="45.44140625" customWidth="1"/>
    <col min="3" max="3" width="18.6640625" customWidth="1"/>
    <col min="4" max="4" width="17.6640625" customWidth="1"/>
    <col min="257" max="257" width="18.6640625" customWidth="1"/>
    <col min="258" max="258" width="45.44140625" customWidth="1"/>
    <col min="259" max="259" width="18.6640625" customWidth="1"/>
    <col min="260" max="260" width="17.6640625" customWidth="1"/>
    <col min="513" max="513" width="18.6640625" customWidth="1"/>
    <col min="514" max="514" width="45.44140625" customWidth="1"/>
    <col min="515" max="515" width="18.6640625" customWidth="1"/>
    <col min="516" max="516" width="17.6640625" customWidth="1"/>
    <col min="769" max="769" width="18.6640625" customWidth="1"/>
    <col min="770" max="770" width="45.44140625" customWidth="1"/>
    <col min="771" max="771" width="18.6640625" customWidth="1"/>
    <col min="772" max="772" width="17.6640625" customWidth="1"/>
    <col min="1025" max="1025" width="18.6640625" customWidth="1"/>
    <col min="1026" max="1026" width="45.44140625" customWidth="1"/>
    <col min="1027" max="1027" width="18.6640625" customWidth="1"/>
    <col min="1028" max="1028" width="17.6640625" customWidth="1"/>
    <col min="1281" max="1281" width="18.6640625" customWidth="1"/>
    <col min="1282" max="1282" width="45.44140625" customWidth="1"/>
    <col min="1283" max="1283" width="18.6640625" customWidth="1"/>
    <col min="1284" max="1284" width="17.6640625" customWidth="1"/>
    <col min="1537" max="1537" width="18.6640625" customWidth="1"/>
    <col min="1538" max="1538" width="45.44140625" customWidth="1"/>
    <col min="1539" max="1539" width="18.6640625" customWidth="1"/>
    <col min="1540" max="1540" width="17.6640625" customWidth="1"/>
    <col min="1793" max="1793" width="18.6640625" customWidth="1"/>
    <col min="1794" max="1794" width="45.44140625" customWidth="1"/>
    <col min="1795" max="1795" width="18.6640625" customWidth="1"/>
    <col min="1796" max="1796" width="17.6640625" customWidth="1"/>
    <col min="2049" max="2049" width="18.6640625" customWidth="1"/>
    <col min="2050" max="2050" width="45.44140625" customWidth="1"/>
    <col min="2051" max="2051" width="18.6640625" customWidth="1"/>
    <col min="2052" max="2052" width="17.6640625" customWidth="1"/>
    <col min="2305" max="2305" width="18.6640625" customWidth="1"/>
    <col min="2306" max="2306" width="45.44140625" customWidth="1"/>
    <col min="2307" max="2307" width="18.6640625" customWidth="1"/>
    <col min="2308" max="2308" width="17.6640625" customWidth="1"/>
    <col min="2561" max="2561" width="18.6640625" customWidth="1"/>
    <col min="2562" max="2562" width="45.44140625" customWidth="1"/>
    <col min="2563" max="2563" width="18.6640625" customWidth="1"/>
    <col min="2564" max="2564" width="17.6640625" customWidth="1"/>
    <col min="2817" max="2817" width="18.6640625" customWidth="1"/>
    <col min="2818" max="2818" width="45.44140625" customWidth="1"/>
    <col min="2819" max="2819" width="18.6640625" customWidth="1"/>
    <col min="2820" max="2820" width="17.6640625" customWidth="1"/>
    <col min="3073" max="3073" width="18.6640625" customWidth="1"/>
    <col min="3074" max="3074" width="45.44140625" customWidth="1"/>
    <col min="3075" max="3075" width="18.6640625" customWidth="1"/>
    <col min="3076" max="3076" width="17.6640625" customWidth="1"/>
    <col min="3329" max="3329" width="18.6640625" customWidth="1"/>
    <col min="3330" max="3330" width="45.44140625" customWidth="1"/>
    <col min="3331" max="3331" width="18.6640625" customWidth="1"/>
    <col min="3332" max="3332" width="17.6640625" customWidth="1"/>
    <col min="3585" max="3585" width="18.6640625" customWidth="1"/>
    <col min="3586" max="3586" width="45.44140625" customWidth="1"/>
    <col min="3587" max="3587" width="18.6640625" customWidth="1"/>
    <col min="3588" max="3588" width="17.6640625" customWidth="1"/>
    <col min="3841" max="3841" width="18.6640625" customWidth="1"/>
    <col min="3842" max="3842" width="45.44140625" customWidth="1"/>
    <col min="3843" max="3843" width="18.6640625" customWidth="1"/>
    <col min="3844" max="3844" width="17.6640625" customWidth="1"/>
    <col min="4097" max="4097" width="18.6640625" customWidth="1"/>
    <col min="4098" max="4098" width="45.44140625" customWidth="1"/>
    <col min="4099" max="4099" width="18.6640625" customWidth="1"/>
    <col min="4100" max="4100" width="17.6640625" customWidth="1"/>
    <col min="4353" max="4353" width="18.6640625" customWidth="1"/>
    <col min="4354" max="4354" width="45.44140625" customWidth="1"/>
    <col min="4355" max="4355" width="18.6640625" customWidth="1"/>
    <col min="4356" max="4356" width="17.6640625" customWidth="1"/>
    <col min="4609" max="4609" width="18.6640625" customWidth="1"/>
    <col min="4610" max="4610" width="45.44140625" customWidth="1"/>
    <col min="4611" max="4611" width="18.6640625" customWidth="1"/>
    <col min="4612" max="4612" width="17.6640625" customWidth="1"/>
    <col min="4865" max="4865" width="18.6640625" customWidth="1"/>
    <col min="4866" max="4866" width="45.44140625" customWidth="1"/>
    <col min="4867" max="4867" width="18.6640625" customWidth="1"/>
    <col min="4868" max="4868" width="17.6640625" customWidth="1"/>
    <col min="5121" max="5121" width="18.6640625" customWidth="1"/>
    <col min="5122" max="5122" width="45.44140625" customWidth="1"/>
    <col min="5123" max="5123" width="18.6640625" customWidth="1"/>
    <col min="5124" max="5124" width="17.6640625" customWidth="1"/>
    <col min="5377" max="5377" width="18.6640625" customWidth="1"/>
    <col min="5378" max="5378" width="45.44140625" customWidth="1"/>
    <col min="5379" max="5379" width="18.6640625" customWidth="1"/>
    <col min="5380" max="5380" width="17.6640625" customWidth="1"/>
    <col min="5633" max="5633" width="18.6640625" customWidth="1"/>
    <col min="5634" max="5634" width="45.44140625" customWidth="1"/>
    <col min="5635" max="5635" width="18.6640625" customWidth="1"/>
    <col min="5636" max="5636" width="17.6640625" customWidth="1"/>
    <col min="5889" max="5889" width="18.6640625" customWidth="1"/>
    <col min="5890" max="5890" width="45.44140625" customWidth="1"/>
    <col min="5891" max="5891" width="18.6640625" customWidth="1"/>
    <col min="5892" max="5892" width="17.6640625" customWidth="1"/>
    <col min="6145" max="6145" width="18.6640625" customWidth="1"/>
    <col min="6146" max="6146" width="45.44140625" customWidth="1"/>
    <col min="6147" max="6147" width="18.6640625" customWidth="1"/>
    <col min="6148" max="6148" width="17.6640625" customWidth="1"/>
    <col min="6401" max="6401" width="18.6640625" customWidth="1"/>
    <col min="6402" max="6402" width="45.44140625" customWidth="1"/>
    <col min="6403" max="6403" width="18.6640625" customWidth="1"/>
    <col min="6404" max="6404" width="17.6640625" customWidth="1"/>
    <col min="6657" max="6657" width="18.6640625" customWidth="1"/>
    <col min="6658" max="6658" width="45.44140625" customWidth="1"/>
    <col min="6659" max="6659" width="18.6640625" customWidth="1"/>
    <col min="6660" max="6660" width="17.6640625" customWidth="1"/>
    <col min="6913" max="6913" width="18.6640625" customWidth="1"/>
    <col min="6914" max="6914" width="45.44140625" customWidth="1"/>
    <col min="6915" max="6915" width="18.6640625" customWidth="1"/>
    <col min="6916" max="6916" width="17.6640625" customWidth="1"/>
    <col min="7169" max="7169" width="18.6640625" customWidth="1"/>
    <col min="7170" max="7170" width="45.44140625" customWidth="1"/>
    <col min="7171" max="7171" width="18.6640625" customWidth="1"/>
    <col min="7172" max="7172" width="17.6640625" customWidth="1"/>
    <col min="7425" max="7425" width="18.6640625" customWidth="1"/>
    <col min="7426" max="7426" width="45.44140625" customWidth="1"/>
    <col min="7427" max="7427" width="18.6640625" customWidth="1"/>
    <col min="7428" max="7428" width="17.6640625" customWidth="1"/>
    <col min="7681" max="7681" width="18.6640625" customWidth="1"/>
    <col min="7682" max="7682" width="45.44140625" customWidth="1"/>
    <col min="7683" max="7683" width="18.6640625" customWidth="1"/>
    <col min="7684" max="7684" width="17.6640625" customWidth="1"/>
    <col min="7937" max="7937" width="18.6640625" customWidth="1"/>
    <col min="7938" max="7938" width="45.44140625" customWidth="1"/>
    <col min="7939" max="7939" width="18.6640625" customWidth="1"/>
    <col min="7940" max="7940" width="17.6640625" customWidth="1"/>
    <col min="8193" max="8193" width="18.6640625" customWidth="1"/>
    <col min="8194" max="8194" width="45.44140625" customWidth="1"/>
    <col min="8195" max="8195" width="18.6640625" customWidth="1"/>
    <col min="8196" max="8196" width="17.6640625" customWidth="1"/>
    <col min="8449" max="8449" width="18.6640625" customWidth="1"/>
    <col min="8450" max="8450" width="45.44140625" customWidth="1"/>
    <col min="8451" max="8451" width="18.6640625" customWidth="1"/>
    <col min="8452" max="8452" width="17.6640625" customWidth="1"/>
    <col min="8705" max="8705" width="18.6640625" customWidth="1"/>
    <col min="8706" max="8706" width="45.44140625" customWidth="1"/>
    <col min="8707" max="8707" width="18.6640625" customWidth="1"/>
    <col min="8708" max="8708" width="17.6640625" customWidth="1"/>
    <col min="8961" max="8961" width="18.6640625" customWidth="1"/>
    <col min="8962" max="8962" width="45.44140625" customWidth="1"/>
    <col min="8963" max="8963" width="18.6640625" customWidth="1"/>
    <col min="8964" max="8964" width="17.6640625" customWidth="1"/>
    <col min="9217" max="9217" width="18.6640625" customWidth="1"/>
    <col min="9218" max="9218" width="45.44140625" customWidth="1"/>
    <col min="9219" max="9219" width="18.6640625" customWidth="1"/>
    <col min="9220" max="9220" width="17.6640625" customWidth="1"/>
    <col min="9473" max="9473" width="18.6640625" customWidth="1"/>
    <col min="9474" max="9474" width="45.44140625" customWidth="1"/>
    <col min="9475" max="9475" width="18.6640625" customWidth="1"/>
    <col min="9476" max="9476" width="17.6640625" customWidth="1"/>
    <col min="9729" max="9729" width="18.6640625" customWidth="1"/>
    <col min="9730" max="9730" width="45.44140625" customWidth="1"/>
    <col min="9731" max="9731" width="18.6640625" customWidth="1"/>
    <col min="9732" max="9732" width="17.6640625" customWidth="1"/>
    <col min="9985" max="9985" width="18.6640625" customWidth="1"/>
    <col min="9986" max="9986" width="45.44140625" customWidth="1"/>
    <col min="9987" max="9987" width="18.6640625" customWidth="1"/>
    <col min="9988" max="9988" width="17.6640625" customWidth="1"/>
    <col min="10241" max="10241" width="18.6640625" customWidth="1"/>
    <col min="10242" max="10242" width="45.44140625" customWidth="1"/>
    <col min="10243" max="10243" width="18.6640625" customWidth="1"/>
    <col min="10244" max="10244" width="17.6640625" customWidth="1"/>
    <col min="10497" max="10497" width="18.6640625" customWidth="1"/>
    <col min="10498" max="10498" width="45.44140625" customWidth="1"/>
    <col min="10499" max="10499" width="18.6640625" customWidth="1"/>
    <col min="10500" max="10500" width="17.6640625" customWidth="1"/>
    <col min="10753" max="10753" width="18.6640625" customWidth="1"/>
    <col min="10754" max="10754" width="45.44140625" customWidth="1"/>
    <col min="10755" max="10755" width="18.6640625" customWidth="1"/>
    <col min="10756" max="10756" width="17.6640625" customWidth="1"/>
    <col min="11009" max="11009" width="18.6640625" customWidth="1"/>
    <col min="11010" max="11010" width="45.44140625" customWidth="1"/>
    <col min="11011" max="11011" width="18.6640625" customWidth="1"/>
    <col min="11012" max="11012" width="17.6640625" customWidth="1"/>
    <col min="11265" max="11265" width="18.6640625" customWidth="1"/>
    <col min="11266" max="11266" width="45.44140625" customWidth="1"/>
    <col min="11267" max="11267" width="18.6640625" customWidth="1"/>
    <col min="11268" max="11268" width="17.6640625" customWidth="1"/>
    <col min="11521" max="11521" width="18.6640625" customWidth="1"/>
    <col min="11522" max="11522" width="45.44140625" customWidth="1"/>
    <col min="11523" max="11523" width="18.6640625" customWidth="1"/>
    <col min="11524" max="11524" width="17.6640625" customWidth="1"/>
    <col min="11777" max="11777" width="18.6640625" customWidth="1"/>
    <col min="11778" max="11778" width="45.44140625" customWidth="1"/>
    <col min="11779" max="11779" width="18.6640625" customWidth="1"/>
    <col min="11780" max="11780" width="17.6640625" customWidth="1"/>
    <col min="12033" max="12033" width="18.6640625" customWidth="1"/>
    <col min="12034" max="12034" width="45.44140625" customWidth="1"/>
    <col min="12035" max="12035" width="18.6640625" customWidth="1"/>
    <col min="12036" max="12036" width="17.6640625" customWidth="1"/>
    <col min="12289" max="12289" width="18.6640625" customWidth="1"/>
    <col min="12290" max="12290" width="45.44140625" customWidth="1"/>
    <col min="12291" max="12291" width="18.6640625" customWidth="1"/>
    <col min="12292" max="12292" width="17.6640625" customWidth="1"/>
    <col min="12545" max="12545" width="18.6640625" customWidth="1"/>
    <col min="12546" max="12546" width="45.44140625" customWidth="1"/>
    <col min="12547" max="12547" width="18.6640625" customWidth="1"/>
    <col min="12548" max="12548" width="17.6640625" customWidth="1"/>
    <col min="12801" max="12801" width="18.6640625" customWidth="1"/>
    <col min="12802" max="12802" width="45.44140625" customWidth="1"/>
    <col min="12803" max="12803" width="18.6640625" customWidth="1"/>
    <col min="12804" max="12804" width="17.6640625" customWidth="1"/>
    <col min="13057" max="13057" width="18.6640625" customWidth="1"/>
    <col min="13058" max="13058" width="45.44140625" customWidth="1"/>
    <col min="13059" max="13059" width="18.6640625" customWidth="1"/>
    <col min="13060" max="13060" width="17.6640625" customWidth="1"/>
    <col min="13313" max="13313" width="18.6640625" customWidth="1"/>
    <col min="13314" max="13314" width="45.44140625" customWidth="1"/>
    <col min="13315" max="13315" width="18.6640625" customWidth="1"/>
    <col min="13316" max="13316" width="17.6640625" customWidth="1"/>
    <col min="13569" max="13569" width="18.6640625" customWidth="1"/>
    <col min="13570" max="13570" width="45.44140625" customWidth="1"/>
    <col min="13571" max="13571" width="18.6640625" customWidth="1"/>
    <col min="13572" max="13572" width="17.6640625" customWidth="1"/>
    <col min="13825" max="13825" width="18.6640625" customWidth="1"/>
    <col min="13826" max="13826" width="45.44140625" customWidth="1"/>
    <col min="13827" max="13827" width="18.6640625" customWidth="1"/>
    <col min="13828" max="13828" width="17.6640625" customWidth="1"/>
    <col min="14081" max="14081" width="18.6640625" customWidth="1"/>
    <col min="14082" max="14082" width="45.44140625" customWidth="1"/>
    <col min="14083" max="14083" width="18.6640625" customWidth="1"/>
    <col min="14084" max="14084" width="17.6640625" customWidth="1"/>
    <col min="14337" max="14337" width="18.6640625" customWidth="1"/>
    <col min="14338" max="14338" width="45.44140625" customWidth="1"/>
    <col min="14339" max="14339" width="18.6640625" customWidth="1"/>
    <col min="14340" max="14340" width="17.6640625" customWidth="1"/>
    <col min="14593" max="14593" width="18.6640625" customWidth="1"/>
    <col min="14594" max="14594" width="45.44140625" customWidth="1"/>
    <col min="14595" max="14595" width="18.6640625" customWidth="1"/>
    <col min="14596" max="14596" width="17.6640625" customWidth="1"/>
    <col min="14849" max="14849" width="18.6640625" customWidth="1"/>
    <col min="14850" max="14850" width="45.44140625" customWidth="1"/>
    <col min="14851" max="14851" width="18.6640625" customWidth="1"/>
    <col min="14852" max="14852" width="17.6640625" customWidth="1"/>
    <col min="15105" max="15105" width="18.6640625" customWidth="1"/>
    <col min="15106" max="15106" width="45.44140625" customWidth="1"/>
    <col min="15107" max="15107" width="18.6640625" customWidth="1"/>
    <col min="15108" max="15108" width="17.6640625" customWidth="1"/>
    <col min="15361" max="15361" width="18.6640625" customWidth="1"/>
    <col min="15362" max="15362" width="45.44140625" customWidth="1"/>
    <col min="15363" max="15363" width="18.6640625" customWidth="1"/>
    <col min="15364" max="15364" width="17.6640625" customWidth="1"/>
    <col min="15617" max="15617" width="18.6640625" customWidth="1"/>
    <col min="15618" max="15618" width="45.44140625" customWidth="1"/>
    <col min="15619" max="15619" width="18.6640625" customWidth="1"/>
    <col min="15620" max="15620" width="17.6640625" customWidth="1"/>
    <col min="15873" max="15873" width="18.6640625" customWidth="1"/>
    <col min="15874" max="15874" width="45.44140625" customWidth="1"/>
    <col min="15875" max="15875" width="18.6640625" customWidth="1"/>
    <col min="15876" max="15876" width="17.6640625" customWidth="1"/>
    <col min="16129" max="16129" width="18.6640625" customWidth="1"/>
    <col min="16130" max="16130" width="45.44140625" customWidth="1"/>
    <col min="16131" max="16131" width="18.6640625" customWidth="1"/>
    <col min="16132" max="16132" width="17.6640625" customWidth="1"/>
  </cols>
  <sheetData>
    <row r="1" spans="1:4" x14ac:dyDescent="0.3">
      <c r="A1" s="1"/>
      <c r="B1" s="1"/>
      <c r="C1" s="394" t="s">
        <v>472</v>
      </c>
      <c r="D1" s="394"/>
    </row>
    <row r="2" spans="1:4" x14ac:dyDescent="0.3">
      <c r="A2" s="381" t="s">
        <v>473</v>
      </c>
      <c r="B2" s="381"/>
      <c r="C2" s="381"/>
      <c r="D2" s="381"/>
    </row>
    <row r="3" spans="1:4" x14ac:dyDescent="0.3">
      <c r="A3" s="5" t="str">
        <f>'[1]Ф.7(СФ).ЗВЕД'!A6:M6</f>
        <v>на 1 квітня 2016 р.</v>
      </c>
      <c r="B3" s="5"/>
      <c r="C3" s="5"/>
      <c r="D3" s="5"/>
    </row>
    <row r="4" spans="1:4" x14ac:dyDescent="0.3">
      <c r="A4" s="9" t="s">
        <v>3</v>
      </c>
      <c r="B4" s="552" t="str">
        <f>[1]ЗАПОЛНИТЬ!$B$3</f>
        <v>Відділ освіти Амур - Нижньодніпровської районної у місті ради</v>
      </c>
      <c r="C4" s="553" t="str">
        <f>[1]ЗАПОЛНИТЬ!$A$13</f>
        <v>за ЄДРПОУ</v>
      </c>
      <c r="D4" s="554" t="str">
        <f>[1]ЗАПОЛНИТЬ!$B$13</f>
        <v>37969169</v>
      </c>
    </row>
    <row r="5" spans="1:4" x14ac:dyDescent="0.3">
      <c r="A5" s="9" t="s">
        <v>5</v>
      </c>
      <c r="B5" s="555" t="str">
        <f>[1]ЗАПОЛНИТЬ!$B$5</f>
        <v>49023,м. Дніпропетровськ, пр.Мануйлівський,31</v>
      </c>
      <c r="C5" s="553" t="str">
        <f>[1]ЗАПОЛНИТЬ!$A$14</f>
        <v>за КОАТУУ</v>
      </c>
      <c r="D5" s="556">
        <f>[1]ЗАПОЛНИТЬ!$B$14</f>
        <v>1210136300</v>
      </c>
    </row>
    <row r="6" spans="1:4" ht="40.200000000000003" x14ac:dyDescent="0.3">
      <c r="A6" s="557" t="s">
        <v>6</v>
      </c>
      <c r="B6" s="558" t="str">
        <f>[1]ЗАПОЛНИТЬ!$D$15</f>
        <v>Орган місцевого самоврядування</v>
      </c>
      <c r="C6" s="553" t="str">
        <f>[1]ЗАПОЛНИТЬ!$A$15</f>
        <v>за КОПФГ</v>
      </c>
      <c r="D6" s="556">
        <f>[1]ЗАПОЛНИТЬ!$B$15</f>
        <v>420</v>
      </c>
    </row>
    <row r="7" spans="1:4" x14ac:dyDescent="0.3">
      <c r="A7" s="9" t="s">
        <v>352</v>
      </c>
      <c r="B7" s="1"/>
      <c r="C7" s="198"/>
      <c r="D7" s="559"/>
    </row>
    <row r="8" spans="1:4" x14ac:dyDescent="0.3">
      <c r="A8" s="560" t="str">
        <f>[1]ЗАПОЛНИТЬ!H9</f>
        <v>-</v>
      </c>
      <c r="B8" s="561" t="str">
        <f>[1]д34зф!T10</f>
        <v>-</v>
      </c>
      <c r="C8" s="561"/>
      <c r="D8" s="561"/>
    </row>
    <row r="9" spans="1:4" x14ac:dyDescent="0.3">
      <c r="A9" s="22" t="s">
        <v>8</v>
      </c>
      <c r="B9" s="1"/>
      <c r="C9" s="198"/>
      <c r="D9" s="559"/>
    </row>
    <row r="10" spans="1:4" x14ac:dyDescent="0.3">
      <c r="A10" s="562" t="str">
        <f>[1]ЗАПОЛНИТЬ!$H$10</f>
        <v>10</v>
      </c>
      <c r="B10" s="87" t="str">
        <f>[1]д34зф!T11</f>
        <v>Орган з питань освіти і науки</v>
      </c>
      <c r="C10" s="87"/>
      <c r="D10" s="87"/>
    </row>
    <row r="11" spans="1:4" x14ac:dyDescent="0.3">
      <c r="A11" s="563" t="s">
        <v>474</v>
      </c>
      <c r="B11" s="1"/>
      <c r="C11" s="1"/>
      <c r="D11" s="1"/>
    </row>
    <row r="12" spans="1:4" x14ac:dyDescent="0.3">
      <c r="A12" s="563" t="s">
        <v>10</v>
      </c>
      <c r="B12" s="1"/>
      <c r="C12" s="1"/>
      <c r="D12" s="1"/>
    </row>
    <row r="13" spans="1:4" ht="15" thickBot="1" x14ac:dyDescent="0.35">
      <c r="A13" s="564"/>
      <c r="B13" s="564"/>
      <c r="C13" s="564"/>
      <c r="D13" s="564"/>
    </row>
    <row r="14" spans="1:4" ht="110.4" thickTop="1" thickBot="1" x14ac:dyDescent="0.35">
      <c r="A14" s="565" t="s">
        <v>475</v>
      </c>
      <c r="B14" s="565" t="s">
        <v>476</v>
      </c>
      <c r="C14" s="565" t="s">
        <v>477</v>
      </c>
      <c r="D14" s="565" t="s">
        <v>478</v>
      </c>
    </row>
    <row r="15" spans="1:4" ht="15.6" thickTop="1" thickBot="1" x14ac:dyDescent="0.35">
      <c r="A15" s="566"/>
      <c r="B15" s="566"/>
      <c r="C15" s="566"/>
      <c r="D15" s="566"/>
    </row>
    <row r="16" spans="1:4" ht="15.6" thickTop="1" thickBot="1" x14ac:dyDescent="0.35">
      <c r="A16" s="566"/>
      <c r="B16" s="566"/>
      <c r="C16" s="566"/>
      <c r="D16" s="566"/>
    </row>
    <row r="17" spans="1:4" ht="15.6" thickTop="1" thickBot="1" x14ac:dyDescent="0.35">
      <c r="A17" s="566"/>
      <c r="B17" s="566"/>
      <c r="C17" s="566"/>
      <c r="D17" s="566"/>
    </row>
    <row r="18" spans="1:4" ht="15.6" thickTop="1" thickBot="1" x14ac:dyDescent="0.35">
      <c r="A18" s="566"/>
      <c r="B18" s="566"/>
      <c r="C18" s="566"/>
      <c r="D18" s="566"/>
    </row>
    <row r="19" spans="1:4" ht="15.6" thickTop="1" thickBot="1" x14ac:dyDescent="0.35">
      <c r="A19" s="566"/>
      <c r="B19" s="566"/>
      <c r="C19" s="566"/>
      <c r="D19" s="566"/>
    </row>
    <row r="20" spans="1:4" ht="15" thickTop="1" x14ac:dyDescent="0.3">
      <c r="A20" s="564"/>
      <c r="B20" s="564"/>
      <c r="C20" s="564"/>
      <c r="D20" s="564"/>
    </row>
    <row r="21" spans="1:4" x14ac:dyDescent="0.3">
      <c r="A21" s="378" t="str">
        <f>[1]ЗАПОЛНИТЬ!$F$30</f>
        <v xml:space="preserve">Керівник </v>
      </c>
      <c r="B21" s="169" t="s">
        <v>479</v>
      </c>
      <c r="C21" s="87" t="str">
        <f>[1]ЗАПОЛНИТЬ!$F$26</f>
        <v>Л.О.Темченко</v>
      </c>
      <c r="D21" s="87"/>
    </row>
    <row r="22" spans="1:4" x14ac:dyDescent="0.3">
      <c r="A22" s="378"/>
      <c r="B22" s="168" t="s">
        <v>115</v>
      </c>
      <c r="C22" s="551" t="s">
        <v>116</v>
      </c>
      <c r="D22" s="551"/>
    </row>
    <row r="23" spans="1:4" x14ac:dyDescent="0.3">
      <c r="A23" s="378" t="str">
        <f>[1]ЗАПОЛНИТЬ!$F$31</f>
        <v>Головний бухгалтер</v>
      </c>
      <c r="B23" s="169" t="s">
        <v>479</v>
      </c>
      <c r="C23" s="87" t="str">
        <f>[1]ЗАПОЛНИТЬ!$F$28</f>
        <v>А.М.Трусевич</v>
      </c>
      <c r="D23" s="87"/>
    </row>
    <row r="24" spans="1:4" x14ac:dyDescent="0.3">
      <c r="A24" s="1"/>
      <c r="B24" s="168" t="s">
        <v>115</v>
      </c>
      <c r="C24" s="551" t="s">
        <v>116</v>
      </c>
      <c r="D24" s="551"/>
    </row>
    <row r="25" spans="1:4" x14ac:dyDescent="0.3">
      <c r="A25" s="567" t="str">
        <f>[1]ЗАПОЛНИТЬ!$C$19</f>
        <v>"11" квітня 2016 року</v>
      </c>
      <c r="B25" s="1"/>
      <c r="C25" s="1"/>
      <c r="D25" s="1"/>
    </row>
  </sheetData>
  <mergeCells count="9">
    <mergeCell ref="C22:D22"/>
    <mergeCell ref="C23:D23"/>
    <mergeCell ref="C24:D24"/>
    <mergeCell ref="C1:D1"/>
    <mergeCell ref="A2:D2"/>
    <mergeCell ref="A3:D3"/>
    <mergeCell ref="B8:D8"/>
    <mergeCell ref="B10:D10"/>
    <mergeCell ref="C21:D21"/>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5"/>
  <sheetViews>
    <sheetView workbookViewId="0">
      <selection activeCell="C19" sqref="C19"/>
    </sheetView>
  </sheetViews>
  <sheetFormatPr defaultColWidth="9.109375" defaultRowHeight="15.6" x14ac:dyDescent="0.3"/>
  <cols>
    <col min="1" max="1" width="18.6640625" style="568" customWidth="1"/>
    <col min="2" max="2" width="22.109375" style="568" customWidth="1"/>
    <col min="3" max="4" width="23" style="568" customWidth="1"/>
    <col min="5" max="5" width="22.5546875" style="568" customWidth="1"/>
    <col min="6" max="6" width="19.109375" style="568" customWidth="1"/>
    <col min="7" max="7" width="18.109375" style="568" customWidth="1"/>
    <col min="8" max="9" width="9.109375" style="568"/>
    <col min="10" max="10" width="10.33203125" style="568" customWidth="1"/>
    <col min="11" max="11" width="9.33203125" style="568" customWidth="1"/>
    <col min="12" max="12" width="8.88671875" style="568" customWidth="1"/>
    <col min="13" max="13" width="6.5546875" style="568" customWidth="1"/>
    <col min="14" max="14" width="7.109375" style="568" customWidth="1"/>
    <col min="15" max="15" width="9.5546875" style="568" customWidth="1"/>
    <col min="16" max="17" width="11" style="568" customWidth="1"/>
    <col min="18" max="18" width="11.44140625" style="568" customWidth="1"/>
    <col min="19" max="19" width="3.6640625" style="568" customWidth="1"/>
    <col min="20" max="20" width="13.109375" style="568" customWidth="1"/>
    <col min="21" max="21" width="2.88671875" style="568" customWidth="1"/>
    <col min="22" max="22" width="2.5546875" style="568" customWidth="1"/>
    <col min="23" max="23" width="2.6640625" style="568" customWidth="1"/>
    <col min="24" max="25" width="2.88671875" style="568" customWidth="1"/>
    <col min="26" max="26" width="3" style="568" customWidth="1"/>
    <col min="27" max="27" width="3.44140625" style="568" customWidth="1"/>
    <col min="28" max="28" width="11.5546875" style="568" customWidth="1"/>
    <col min="29" max="29" width="11.109375" style="568" customWidth="1"/>
    <col min="30" max="30" width="9" style="568" customWidth="1"/>
    <col min="31" max="31" width="8" style="568" customWidth="1"/>
    <col min="32" max="32" width="10" style="568" bestFit="1" customWidth="1"/>
    <col min="33" max="256" width="9.109375" style="568"/>
    <col min="257" max="257" width="18.6640625" style="568" customWidth="1"/>
    <col min="258" max="258" width="22.109375" style="568" customWidth="1"/>
    <col min="259" max="260" width="23" style="568" customWidth="1"/>
    <col min="261" max="261" width="22.5546875" style="568" customWidth="1"/>
    <col min="262" max="262" width="19.109375" style="568" customWidth="1"/>
    <col min="263" max="263" width="18.109375" style="568" customWidth="1"/>
    <col min="264" max="265" width="9.109375" style="568"/>
    <col min="266" max="266" width="10.33203125" style="568" customWidth="1"/>
    <col min="267" max="267" width="9.33203125" style="568" customWidth="1"/>
    <col min="268" max="268" width="8.88671875" style="568" customWidth="1"/>
    <col min="269" max="269" width="6.5546875" style="568" customWidth="1"/>
    <col min="270" max="270" width="7.109375" style="568" customWidth="1"/>
    <col min="271" max="271" width="9.5546875" style="568" customWidth="1"/>
    <col min="272" max="273" width="11" style="568" customWidth="1"/>
    <col min="274" max="274" width="11.44140625" style="568" customWidth="1"/>
    <col min="275" max="275" width="3.6640625" style="568" customWidth="1"/>
    <col min="276" max="276" width="13.109375" style="568" customWidth="1"/>
    <col min="277" max="277" width="2.88671875" style="568" customWidth="1"/>
    <col min="278" max="278" width="2.5546875" style="568" customWidth="1"/>
    <col min="279" max="279" width="2.6640625" style="568" customWidth="1"/>
    <col min="280" max="281" width="2.88671875" style="568" customWidth="1"/>
    <col min="282" max="282" width="3" style="568" customWidth="1"/>
    <col min="283" max="283" width="3.44140625" style="568" customWidth="1"/>
    <col min="284" max="284" width="11.5546875" style="568" customWidth="1"/>
    <col min="285" max="285" width="11.109375" style="568" customWidth="1"/>
    <col min="286" max="286" width="9" style="568" customWidth="1"/>
    <col min="287" max="287" width="8" style="568" customWidth="1"/>
    <col min="288" max="288" width="10" style="568" bestFit="1" customWidth="1"/>
    <col min="289" max="512" width="9.109375" style="568"/>
    <col min="513" max="513" width="18.6640625" style="568" customWidth="1"/>
    <col min="514" max="514" width="22.109375" style="568" customWidth="1"/>
    <col min="515" max="516" width="23" style="568" customWidth="1"/>
    <col min="517" max="517" width="22.5546875" style="568" customWidth="1"/>
    <col min="518" max="518" width="19.109375" style="568" customWidth="1"/>
    <col min="519" max="519" width="18.109375" style="568" customWidth="1"/>
    <col min="520" max="521" width="9.109375" style="568"/>
    <col min="522" max="522" width="10.33203125" style="568" customWidth="1"/>
    <col min="523" max="523" width="9.33203125" style="568" customWidth="1"/>
    <col min="524" max="524" width="8.88671875" style="568" customWidth="1"/>
    <col min="525" max="525" width="6.5546875" style="568" customWidth="1"/>
    <col min="526" max="526" width="7.109375" style="568" customWidth="1"/>
    <col min="527" max="527" width="9.5546875" style="568" customWidth="1"/>
    <col min="528" max="529" width="11" style="568" customWidth="1"/>
    <col min="530" max="530" width="11.44140625" style="568" customWidth="1"/>
    <col min="531" max="531" width="3.6640625" style="568" customWidth="1"/>
    <col min="532" max="532" width="13.109375" style="568" customWidth="1"/>
    <col min="533" max="533" width="2.88671875" style="568" customWidth="1"/>
    <col min="534" max="534" width="2.5546875" style="568" customWidth="1"/>
    <col min="535" max="535" width="2.6640625" style="568" customWidth="1"/>
    <col min="536" max="537" width="2.88671875" style="568" customWidth="1"/>
    <col min="538" max="538" width="3" style="568" customWidth="1"/>
    <col min="539" max="539" width="3.44140625" style="568" customWidth="1"/>
    <col min="540" max="540" width="11.5546875" style="568" customWidth="1"/>
    <col min="541" max="541" width="11.109375" style="568" customWidth="1"/>
    <col min="542" max="542" width="9" style="568" customWidth="1"/>
    <col min="543" max="543" width="8" style="568" customWidth="1"/>
    <col min="544" max="544" width="10" style="568" bestFit="1" customWidth="1"/>
    <col min="545" max="768" width="9.109375" style="568"/>
    <col min="769" max="769" width="18.6640625" style="568" customWidth="1"/>
    <col min="770" max="770" width="22.109375" style="568" customWidth="1"/>
    <col min="771" max="772" width="23" style="568" customWidth="1"/>
    <col min="773" max="773" width="22.5546875" style="568" customWidth="1"/>
    <col min="774" max="774" width="19.109375" style="568" customWidth="1"/>
    <col min="775" max="775" width="18.109375" style="568" customWidth="1"/>
    <col min="776" max="777" width="9.109375" style="568"/>
    <col min="778" max="778" width="10.33203125" style="568" customWidth="1"/>
    <col min="779" max="779" width="9.33203125" style="568" customWidth="1"/>
    <col min="780" max="780" width="8.88671875" style="568" customWidth="1"/>
    <col min="781" max="781" width="6.5546875" style="568" customWidth="1"/>
    <col min="782" max="782" width="7.109375" style="568" customWidth="1"/>
    <col min="783" max="783" width="9.5546875" style="568" customWidth="1"/>
    <col min="784" max="785" width="11" style="568" customWidth="1"/>
    <col min="786" max="786" width="11.44140625" style="568" customWidth="1"/>
    <col min="787" max="787" width="3.6640625" style="568" customWidth="1"/>
    <col min="788" max="788" width="13.109375" style="568" customWidth="1"/>
    <col min="789" max="789" width="2.88671875" style="568" customWidth="1"/>
    <col min="790" max="790" width="2.5546875" style="568" customWidth="1"/>
    <col min="791" max="791" width="2.6640625" style="568" customWidth="1"/>
    <col min="792" max="793" width="2.88671875" style="568" customWidth="1"/>
    <col min="794" max="794" width="3" style="568" customWidth="1"/>
    <col min="795" max="795" width="3.44140625" style="568" customWidth="1"/>
    <col min="796" max="796" width="11.5546875" style="568" customWidth="1"/>
    <col min="797" max="797" width="11.109375" style="568" customWidth="1"/>
    <col min="798" max="798" width="9" style="568" customWidth="1"/>
    <col min="799" max="799" width="8" style="568" customWidth="1"/>
    <col min="800" max="800" width="10" style="568" bestFit="1" customWidth="1"/>
    <col min="801" max="1024" width="9.109375" style="568"/>
    <col min="1025" max="1025" width="18.6640625" style="568" customWidth="1"/>
    <col min="1026" max="1026" width="22.109375" style="568" customWidth="1"/>
    <col min="1027" max="1028" width="23" style="568" customWidth="1"/>
    <col min="1029" max="1029" width="22.5546875" style="568" customWidth="1"/>
    <col min="1030" max="1030" width="19.109375" style="568" customWidth="1"/>
    <col min="1031" max="1031" width="18.109375" style="568" customWidth="1"/>
    <col min="1032" max="1033" width="9.109375" style="568"/>
    <col min="1034" max="1034" width="10.33203125" style="568" customWidth="1"/>
    <col min="1035" max="1035" width="9.33203125" style="568" customWidth="1"/>
    <col min="1036" max="1036" width="8.88671875" style="568" customWidth="1"/>
    <col min="1037" max="1037" width="6.5546875" style="568" customWidth="1"/>
    <col min="1038" max="1038" width="7.109375" style="568" customWidth="1"/>
    <col min="1039" max="1039" width="9.5546875" style="568" customWidth="1"/>
    <col min="1040" max="1041" width="11" style="568" customWidth="1"/>
    <col min="1042" max="1042" width="11.44140625" style="568" customWidth="1"/>
    <col min="1043" max="1043" width="3.6640625" style="568" customWidth="1"/>
    <col min="1044" max="1044" width="13.109375" style="568" customWidth="1"/>
    <col min="1045" max="1045" width="2.88671875" style="568" customWidth="1"/>
    <col min="1046" max="1046" width="2.5546875" style="568" customWidth="1"/>
    <col min="1047" max="1047" width="2.6640625" style="568" customWidth="1"/>
    <col min="1048" max="1049" width="2.88671875" style="568" customWidth="1"/>
    <col min="1050" max="1050" width="3" style="568" customWidth="1"/>
    <col min="1051" max="1051" width="3.44140625" style="568" customWidth="1"/>
    <col min="1052" max="1052" width="11.5546875" style="568" customWidth="1"/>
    <col min="1053" max="1053" width="11.109375" style="568" customWidth="1"/>
    <col min="1054" max="1054" width="9" style="568" customWidth="1"/>
    <col min="1055" max="1055" width="8" style="568" customWidth="1"/>
    <col min="1056" max="1056" width="10" style="568" bestFit="1" customWidth="1"/>
    <col min="1057" max="1280" width="9.109375" style="568"/>
    <col min="1281" max="1281" width="18.6640625" style="568" customWidth="1"/>
    <col min="1282" max="1282" width="22.109375" style="568" customWidth="1"/>
    <col min="1283" max="1284" width="23" style="568" customWidth="1"/>
    <col min="1285" max="1285" width="22.5546875" style="568" customWidth="1"/>
    <col min="1286" max="1286" width="19.109375" style="568" customWidth="1"/>
    <col min="1287" max="1287" width="18.109375" style="568" customWidth="1"/>
    <col min="1288" max="1289" width="9.109375" style="568"/>
    <col min="1290" max="1290" width="10.33203125" style="568" customWidth="1"/>
    <col min="1291" max="1291" width="9.33203125" style="568" customWidth="1"/>
    <col min="1292" max="1292" width="8.88671875" style="568" customWidth="1"/>
    <col min="1293" max="1293" width="6.5546875" style="568" customWidth="1"/>
    <col min="1294" max="1294" width="7.109375" style="568" customWidth="1"/>
    <col min="1295" max="1295" width="9.5546875" style="568" customWidth="1"/>
    <col min="1296" max="1297" width="11" style="568" customWidth="1"/>
    <col min="1298" max="1298" width="11.44140625" style="568" customWidth="1"/>
    <col min="1299" max="1299" width="3.6640625" style="568" customWidth="1"/>
    <col min="1300" max="1300" width="13.109375" style="568" customWidth="1"/>
    <col min="1301" max="1301" width="2.88671875" style="568" customWidth="1"/>
    <col min="1302" max="1302" width="2.5546875" style="568" customWidth="1"/>
    <col min="1303" max="1303" width="2.6640625" style="568" customWidth="1"/>
    <col min="1304" max="1305" width="2.88671875" style="568" customWidth="1"/>
    <col min="1306" max="1306" width="3" style="568" customWidth="1"/>
    <col min="1307" max="1307" width="3.44140625" style="568" customWidth="1"/>
    <col min="1308" max="1308" width="11.5546875" style="568" customWidth="1"/>
    <col min="1309" max="1309" width="11.109375" style="568" customWidth="1"/>
    <col min="1310" max="1310" width="9" style="568" customWidth="1"/>
    <col min="1311" max="1311" width="8" style="568" customWidth="1"/>
    <col min="1312" max="1312" width="10" style="568" bestFit="1" customWidth="1"/>
    <col min="1313" max="1536" width="9.109375" style="568"/>
    <col min="1537" max="1537" width="18.6640625" style="568" customWidth="1"/>
    <col min="1538" max="1538" width="22.109375" style="568" customWidth="1"/>
    <col min="1539" max="1540" width="23" style="568" customWidth="1"/>
    <col min="1541" max="1541" width="22.5546875" style="568" customWidth="1"/>
    <col min="1542" max="1542" width="19.109375" style="568" customWidth="1"/>
    <col min="1543" max="1543" width="18.109375" style="568" customWidth="1"/>
    <col min="1544" max="1545" width="9.109375" style="568"/>
    <col min="1546" max="1546" width="10.33203125" style="568" customWidth="1"/>
    <col min="1547" max="1547" width="9.33203125" style="568" customWidth="1"/>
    <col min="1548" max="1548" width="8.88671875" style="568" customWidth="1"/>
    <col min="1549" max="1549" width="6.5546875" style="568" customWidth="1"/>
    <col min="1550" max="1550" width="7.109375" style="568" customWidth="1"/>
    <col min="1551" max="1551" width="9.5546875" style="568" customWidth="1"/>
    <col min="1552" max="1553" width="11" style="568" customWidth="1"/>
    <col min="1554" max="1554" width="11.44140625" style="568" customWidth="1"/>
    <col min="1555" max="1555" width="3.6640625" style="568" customWidth="1"/>
    <col min="1556" max="1556" width="13.109375" style="568" customWidth="1"/>
    <col min="1557" max="1557" width="2.88671875" style="568" customWidth="1"/>
    <col min="1558" max="1558" width="2.5546875" style="568" customWidth="1"/>
    <col min="1559" max="1559" width="2.6640625" style="568" customWidth="1"/>
    <col min="1560" max="1561" width="2.88671875" style="568" customWidth="1"/>
    <col min="1562" max="1562" width="3" style="568" customWidth="1"/>
    <col min="1563" max="1563" width="3.44140625" style="568" customWidth="1"/>
    <col min="1564" max="1564" width="11.5546875" style="568" customWidth="1"/>
    <col min="1565" max="1565" width="11.109375" style="568" customWidth="1"/>
    <col min="1566" max="1566" width="9" style="568" customWidth="1"/>
    <col min="1567" max="1567" width="8" style="568" customWidth="1"/>
    <col min="1568" max="1568" width="10" style="568" bestFit="1" customWidth="1"/>
    <col min="1569" max="1792" width="9.109375" style="568"/>
    <col min="1793" max="1793" width="18.6640625" style="568" customWidth="1"/>
    <col min="1794" max="1794" width="22.109375" style="568" customWidth="1"/>
    <col min="1795" max="1796" width="23" style="568" customWidth="1"/>
    <col min="1797" max="1797" width="22.5546875" style="568" customWidth="1"/>
    <col min="1798" max="1798" width="19.109375" style="568" customWidth="1"/>
    <col min="1799" max="1799" width="18.109375" style="568" customWidth="1"/>
    <col min="1800" max="1801" width="9.109375" style="568"/>
    <col min="1802" max="1802" width="10.33203125" style="568" customWidth="1"/>
    <col min="1803" max="1803" width="9.33203125" style="568" customWidth="1"/>
    <col min="1804" max="1804" width="8.88671875" style="568" customWidth="1"/>
    <col min="1805" max="1805" width="6.5546875" style="568" customWidth="1"/>
    <col min="1806" max="1806" width="7.109375" style="568" customWidth="1"/>
    <col min="1807" max="1807" width="9.5546875" style="568" customWidth="1"/>
    <col min="1808" max="1809" width="11" style="568" customWidth="1"/>
    <col min="1810" max="1810" width="11.44140625" style="568" customWidth="1"/>
    <col min="1811" max="1811" width="3.6640625" style="568" customWidth="1"/>
    <col min="1812" max="1812" width="13.109375" style="568" customWidth="1"/>
    <col min="1813" max="1813" width="2.88671875" style="568" customWidth="1"/>
    <col min="1814" max="1814" width="2.5546875" style="568" customWidth="1"/>
    <col min="1815" max="1815" width="2.6640625" style="568" customWidth="1"/>
    <col min="1816" max="1817" width="2.88671875" style="568" customWidth="1"/>
    <col min="1818" max="1818" width="3" style="568" customWidth="1"/>
    <col min="1819" max="1819" width="3.44140625" style="568" customWidth="1"/>
    <col min="1820" max="1820" width="11.5546875" style="568" customWidth="1"/>
    <col min="1821" max="1821" width="11.109375" style="568" customWidth="1"/>
    <col min="1822" max="1822" width="9" style="568" customWidth="1"/>
    <col min="1823" max="1823" width="8" style="568" customWidth="1"/>
    <col min="1824" max="1824" width="10" style="568" bestFit="1" customWidth="1"/>
    <col min="1825" max="2048" width="9.109375" style="568"/>
    <col min="2049" max="2049" width="18.6640625" style="568" customWidth="1"/>
    <col min="2050" max="2050" width="22.109375" style="568" customWidth="1"/>
    <col min="2051" max="2052" width="23" style="568" customWidth="1"/>
    <col min="2053" max="2053" width="22.5546875" style="568" customWidth="1"/>
    <col min="2054" max="2054" width="19.109375" style="568" customWidth="1"/>
    <col min="2055" max="2055" width="18.109375" style="568" customWidth="1"/>
    <col min="2056" max="2057" width="9.109375" style="568"/>
    <col min="2058" max="2058" width="10.33203125" style="568" customWidth="1"/>
    <col min="2059" max="2059" width="9.33203125" style="568" customWidth="1"/>
    <col min="2060" max="2060" width="8.88671875" style="568" customWidth="1"/>
    <col min="2061" max="2061" width="6.5546875" style="568" customWidth="1"/>
    <col min="2062" max="2062" width="7.109375" style="568" customWidth="1"/>
    <col min="2063" max="2063" width="9.5546875" style="568" customWidth="1"/>
    <col min="2064" max="2065" width="11" style="568" customWidth="1"/>
    <col min="2066" max="2066" width="11.44140625" style="568" customWidth="1"/>
    <col min="2067" max="2067" width="3.6640625" style="568" customWidth="1"/>
    <col min="2068" max="2068" width="13.109375" style="568" customWidth="1"/>
    <col min="2069" max="2069" width="2.88671875" style="568" customWidth="1"/>
    <col min="2070" max="2070" width="2.5546875" style="568" customWidth="1"/>
    <col min="2071" max="2071" width="2.6640625" style="568" customWidth="1"/>
    <col min="2072" max="2073" width="2.88671875" style="568" customWidth="1"/>
    <col min="2074" max="2074" width="3" style="568" customWidth="1"/>
    <col min="2075" max="2075" width="3.44140625" style="568" customWidth="1"/>
    <col min="2076" max="2076" width="11.5546875" style="568" customWidth="1"/>
    <col min="2077" max="2077" width="11.109375" style="568" customWidth="1"/>
    <col min="2078" max="2078" width="9" style="568" customWidth="1"/>
    <col min="2079" max="2079" width="8" style="568" customWidth="1"/>
    <col min="2080" max="2080" width="10" style="568" bestFit="1" customWidth="1"/>
    <col min="2081" max="2304" width="9.109375" style="568"/>
    <col min="2305" max="2305" width="18.6640625" style="568" customWidth="1"/>
    <col min="2306" max="2306" width="22.109375" style="568" customWidth="1"/>
    <col min="2307" max="2308" width="23" style="568" customWidth="1"/>
    <col min="2309" max="2309" width="22.5546875" style="568" customWidth="1"/>
    <col min="2310" max="2310" width="19.109375" style="568" customWidth="1"/>
    <col min="2311" max="2311" width="18.109375" style="568" customWidth="1"/>
    <col min="2312" max="2313" width="9.109375" style="568"/>
    <col min="2314" max="2314" width="10.33203125" style="568" customWidth="1"/>
    <col min="2315" max="2315" width="9.33203125" style="568" customWidth="1"/>
    <col min="2316" max="2316" width="8.88671875" style="568" customWidth="1"/>
    <col min="2317" max="2317" width="6.5546875" style="568" customWidth="1"/>
    <col min="2318" max="2318" width="7.109375" style="568" customWidth="1"/>
    <col min="2319" max="2319" width="9.5546875" style="568" customWidth="1"/>
    <col min="2320" max="2321" width="11" style="568" customWidth="1"/>
    <col min="2322" max="2322" width="11.44140625" style="568" customWidth="1"/>
    <col min="2323" max="2323" width="3.6640625" style="568" customWidth="1"/>
    <col min="2324" max="2324" width="13.109375" style="568" customWidth="1"/>
    <col min="2325" max="2325" width="2.88671875" style="568" customWidth="1"/>
    <col min="2326" max="2326" width="2.5546875" style="568" customWidth="1"/>
    <col min="2327" max="2327" width="2.6640625" style="568" customWidth="1"/>
    <col min="2328" max="2329" width="2.88671875" style="568" customWidth="1"/>
    <col min="2330" max="2330" width="3" style="568" customWidth="1"/>
    <col min="2331" max="2331" width="3.44140625" style="568" customWidth="1"/>
    <col min="2332" max="2332" width="11.5546875" style="568" customWidth="1"/>
    <col min="2333" max="2333" width="11.109375" style="568" customWidth="1"/>
    <col min="2334" max="2334" width="9" style="568" customWidth="1"/>
    <col min="2335" max="2335" width="8" style="568" customWidth="1"/>
    <col min="2336" max="2336" width="10" style="568" bestFit="1" customWidth="1"/>
    <col min="2337" max="2560" width="9.109375" style="568"/>
    <col min="2561" max="2561" width="18.6640625" style="568" customWidth="1"/>
    <col min="2562" max="2562" width="22.109375" style="568" customWidth="1"/>
    <col min="2563" max="2564" width="23" style="568" customWidth="1"/>
    <col min="2565" max="2565" width="22.5546875" style="568" customWidth="1"/>
    <col min="2566" max="2566" width="19.109375" style="568" customWidth="1"/>
    <col min="2567" max="2567" width="18.109375" style="568" customWidth="1"/>
    <col min="2568" max="2569" width="9.109375" style="568"/>
    <col min="2570" max="2570" width="10.33203125" style="568" customWidth="1"/>
    <col min="2571" max="2571" width="9.33203125" style="568" customWidth="1"/>
    <col min="2572" max="2572" width="8.88671875" style="568" customWidth="1"/>
    <col min="2573" max="2573" width="6.5546875" style="568" customWidth="1"/>
    <col min="2574" max="2574" width="7.109375" style="568" customWidth="1"/>
    <col min="2575" max="2575" width="9.5546875" style="568" customWidth="1"/>
    <col min="2576" max="2577" width="11" style="568" customWidth="1"/>
    <col min="2578" max="2578" width="11.44140625" style="568" customWidth="1"/>
    <col min="2579" max="2579" width="3.6640625" style="568" customWidth="1"/>
    <col min="2580" max="2580" width="13.109375" style="568" customWidth="1"/>
    <col min="2581" max="2581" width="2.88671875" style="568" customWidth="1"/>
    <col min="2582" max="2582" width="2.5546875" style="568" customWidth="1"/>
    <col min="2583" max="2583" width="2.6640625" style="568" customWidth="1"/>
    <col min="2584" max="2585" width="2.88671875" style="568" customWidth="1"/>
    <col min="2586" max="2586" width="3" style="568" customWidth="1"/>
    <col min="2587" max="2587" width="3.44140625" style="568" customWidth="1"/>
    <col min="2588" max="2588" width="11.5546875" style="568" customWidth="1"/>
    <col min="2589" max="2589" width="11.109375" style="568" customWidth="1"/>
    <col min="2590" max="2590" width="9" style="568" customWidth="1"/>
    <col min="2591" max="2591" width="8" style="568" customWidth="1"/>
    <col min="2592" max="2592" width="10" style="568" bestFit="1" customWidth="1"/>
    <col min="2593" max="2816" width="9.109375" style="568"/>
    <col min="2817" max="2817" width="18.6640625" style="568" customWidth="1"/>
    <col min="2818" max="2818" width="22.109375" style="568" customWidth="1"/>
    <col min="2819" max="2820" width="23" style="568" customWidth="1"/>
    <col min="2821" max="2821" width="22.5546875" style="568" customWidth="1"/>
    <col min="2822" max="2822" width="19.109375" style="568" customWidth="1"/>
    <col min="2823" max="2823" width="18.109375" style="568" customWidth="1"/>
    <col min="2824" max="2825" width="9.109375" style="568"/>
    <col min="2826" max="2826" width="10.33203125" style="568" customWidth="1"/>
    <col min="2827" max="2827" width="9.33203125" style="568" customWidth="1"/>
    <col min="2828" max="2828" width="8.88671875" style="568" customWidth="1"/>
    <col min="2829" max="2829" width="6.5546875" style="568" customWidth="1"/>
    <col min="2830" max="2830" width="7.109375" style="568" customWidth="1"/>
    <col min="2831" max="2831" width="9.5546875" style="568" customWidth="1"/>
    <col min="2832" max="2833" width="11" style="568" customWidth="1"/>
    <col min="2834" max="2834" width="11.44140625" style="568" customWidth="1"/>
    <col min="2835" max="2835" width="3.6640625" style="568" customWidth="1"/>
    <col min="2836" max="2836" width="13.109375" style="568" customWidth="1"/>
    <col min="2837" max="2837" width="2.88671875" style="568" customWidth="1"/>
    <col min="2838" max="2838" width="2.5546875" style="568" customWidth="1"/>
    <col min="2839" max="2839" width="2.6640625" style="568" customWidth="1"/>
    <col min="2840" max="2841" width="2.88671875" style="568" customWidth="1"/>
    <col min="2842" max="2842" width="3" style="568" customWidth="1"/>
    <col min="2843" max="2843" width="3.44140625" style="568" customWidth="1"/>
    <col min="2844" max="2844" width="11.5546875" style="568" customWidth="1"/>
    <col min="2845" max="2845" width="11.109375" style="568" customWidth="1"/>
    <col min="2846" max="2846" width="9" style="568" customWidth="1"/>
    <col min="2847" max="2847" width="8" style="568" customWidth="1"/>
    <col min="2848" max="2848" width="10" style="568" bestFit="1" customWidth="1"/>
    <col min="2849" max="3072" width="9.109375" style="568"/>
    <col min="3073" max="3073" width="18.6640625" style="568" customWidth="1"/>
    <col min="3074" max="3074" width="22.109375" style="568" customWidth="1"/>
    <col min="3075" max="3076" width="23" style="568" customWidth="1"/>
    <col min="3077" max="3077" width="22.5546875" style="568" customWidth="1"/>
    <col min="3078" max="3078" width="19.109375" style="568" customWidth="1"/>
    <col min="3079" max="3079" width="18.109375" style="568" customWidth="1"/>
    <col min="3080" max="3081" width="9.109375" style="568"/>
    <col min="3082" max="3082" width="10.33203125" style="568" customWidth="1"/>
    <col min="3083" max="3083" width="9.33203125" style="568" customWidth="1"/>
    <col min="3084" max="3084" width="8.88671875" style="568" customWidth="1"/>
    <col min="3085" max="3085" width="6.5546875" style="568" customWidth="1"/>
    <col min="3086" max="3086" width="7.109375" style="568" customWidth="1"/>
    <col min="3087" max="3087" width="9.5546875" style="568" customWidth="1"/>
    <col min="3088" max="3089" width="11" style="568" customWidth="1"/>
    <col min="3090" max="3090" width="11.44140625" style="568" customWidth="1"/>
    <col min="3091" max="3091" width="3.6640625" style="568" customWidth="1"/>
    <col min="3092" max="3092" width="13.109375" style="568" customWidth="1"/>
    <col min="3093" max="3093" width="2.88671875" style="568" customWidth="1"/>
    <col min="3094" max="3094" width="2.5546875" style="568" customWidth="1"/>
    <col min="3095" max="3095" width="2.6640625" style="568" customWidth="1"/>
    <col min="3096" max="3097" width="2.88671875" style="568" customWidth="1"/>
    <col min="3098" max="3098" width="3" style="568" customWidth="1"/>
    <col min="3099" max="3099" width="3.44140625" style="568" customWidth="1"/>
    <col min="3100" max="3100" width="11.5546875" style="568" customWidth="1"/>
    <col min="3101" max="3101" width="11.109375" style="568" customWidth="1"/>
    <col min="3102" max="3102" width="9" style="568" customWidth="1"/>
    <col min="3103" max="3103" width="8" style="568" customWidth="1"/>
    <col min="3104" max="3104" width="10" style="568" bestFit="1" customWidth="1"/>
    <col min="3105" max="3328" width="9.109375" style="568"/>
    <col min="3329" max="3329" width="18.6640625" style="568" customWidth="1"/>
    <col min="3330" max="3330" width="22.109375" style="568" customWidth="1"/>
    <col min="3331" max="3332" width="23" style="568" customWidth="1"/>
    <col min="3333" max="3333" width="22.5546875" style="568" customWidth="1"/>
    <col min="3334" max="3334" width="19.109375" style="568" customWidth="1"/>
    <col min="3335" max="3335" width="18.109375" style="568" customWidth="1"/>
    <col min="3336" max="3337" width="9.109375" style="568"/>
    <col min="3338" max="3338" width="10.33203125" style="568" customWidth="1"/>
    <col min="3339" max="3339" width="9.33203125" style="568" customWidth="1"/>
    <col min="3340" max="3340" width="8.88671875" style="568" customWidth="1"/>
    <col min="3341" max="3341" width="6.5546875" style="568" customWidth="1"/>
    <col min="3342" max="3342" width="7.109375" style="568" customWidth="1"/>
    <col min="3343" max="3343" width="9.5546875" style="568" customWidth="1"/>
    <col min="3344" max="3345" width="11" style="568" customWidth="1"/>
    <col min="3346" max="3346" width="11.44140625" style="568" customWidth="1"/>
    <col min="3347" max="3347" width="3.6640625" style="568" customWidth="1"/>
    <col min="3348" max="3348" width="13.109375" style="568" customWidth="1"/>
    <col min="3349" max="3349" width="2.88671875" style="568" customWidth="1"/>
    <col min="3350" max="3350" width="2.5546875" style="568" customWidth="1"/>
    <col min="3351" max="3351" width="2.6640625" style="568" customWidth="1"/>
    <col min="3352" max="3353" width="2.88671875" style="568" customWidth="1"/>
    <col min="3354" max="3354" width="3" style="568" customWidth="1"/>
    <col min="3355" max="3355" width="3.44140625" style="568" customWidth="1"/>
    <col min="3356" max="3356" width="11.5546875" style="568" customWidth="1"/>
    <col min="3357" max="3357" width="11.109375" style="568" customWidth="1"/>
    <col min="3358" max="3358" width="9" style="568" customWidth="1"/>
    <col min="3359" max="3359" width="8" style="568" customWidth="1"/>
    <col min="3360" max="3360" width="10" style="568" bestFit="1" customWidth="1"/>
    <col min="3361" max="3584" width="9.109375" style="568"/>
    <col min="3585" max="3585" width="18.6640625" style="568" customWidth="1"/>
    <col min="3586" max="3586" width="22.109375" style="568" customWidth="1"/>
    <col min="3587" max="3588" width="23" style="568" customWidth="1"/>
    <col min="3589" max="3589" width="22.5546875" style="568" customWidth="1"/>
    <col min="3590" max="3590" width="19.109375" style="568" customWidth="1"/>
    <col min="3591" max="3591" width="18.109375" style="568" customWidth="1"/>
    <col min="3592" max="3593" width="9.109375" style="568"/>
    <col min="3594" max="3594" width="10.33203125" style="568" customWidth="1"/>
    <col min="3595" max="3595" width="9.33203125" style="568" customWidth="1"/>
    <col min="3596" max="3596" width="8.88671875" style="568" customWidth="1"/>
    <col min="3597" max="3597" width="6.5546875" style="568" customWidth="1"/>
    <col min="3598" max="3598" width="7.109375" style="568" customWidth="1"/>
    <col min="3599" max="3599" width="9.5546875" style="568" customWidth="1"/>
    <col min="3600" max="3601" width="11" style="568" customWidth="1"/>
    <col min="3602" max="3602" width="11.44140625" style="568" customWidth="1"/>
    <col min="3603" max="3603" width="3.6640625" style="568" customWidth="1"/>
    <col min="3604" max="3604" width="13.109375" style="568" customWidth="1"/>
    <col min="3605" max="3605" width="2.88671875" style="568" customWidth="1"/>
    <col min="3606" max="3606" width="2.5546875" style="568" customWidth="1"/>
    <col min="3607" max="3607" width="2.6640625" style="568" customWidth="1"/>
    <col min="3608" max="3609" width="2.88671875" style="568" customWidth="1"/>
    <col min="3610" max="3610" width="3" style="568" customWidth="1"/>
    <col min="3611" max="3611" width="3.44140625" style="568" customWidth="1"/>
    <col min="3612" max="3612" width="11.5546875" style="568" customWidth="1"/>
    <col min="3613" max="3613" width="11.109375" style="568" customWidth="1"/>
    <col min="3614" max="3614" width="9" style="568" customWidth="1"/>
    <col min="3615" max="3615" width="8" style="568" customWidth="1"/>
    <col min="3616" max="3616" width="10" style="568" bestFit="1" customWidth="1"/>
    <col min="3617" max="3840" width="9.109375" style="568"/>
    <col min="3841" max="3841" width="18.6640625" style="568" customWidth="1"/>
    <col min="3842" max="3842" width="22.109375" style="568" customWidth="1"/>
    <col min="3843" max="3844" width="23" style="568" customWidth="1"/>
    <col min="3845" max="3845" width="22.5546875" style="568" customWidth="1"/>
    <col min="3846" max="3846" width="19.109375" style="568" customWidth="1"/>
    <col min="3847" max="3847" width="18.109375" style="568" customWidth="1"/>
    <col min="3848" max="3849" width="9.109375" style="568"/>
    <col min="3850" max="3850" width="10.33203125" style="568" customWidth="1"/>
    <col min="3851" max="3851" width="9.33203125" style="568" customWidth="1"/>
    <col min="3852" max="3852" width="8.88671875" style="568" customWidth="1"/>
    <col min="3853" max="3853" width="6.5546875" style="568" customWidth="1"/>
    <col min="3854" max="3854" width="7.109375" style="568" customWidth="1"/>
    <col min="3855" max="3855" width="9.5546875" style="568" customWidth="1"/>
    <col min="3856" max="3857" width="11" style="568" customWidth="1"/>
    <col min="3858" max="3858" width="11.44140625" style="568" customWidth="1"/>
    <col min="3859" max="3859" width="3.6640625" style="568" customWidth="1"/>
    <col min="3860" max="3860" width="13.109375" style="568" customWidth="1"/>
    <col min="3861" max="3861" width="2.88671875" style="568" customWidth="1"/>
    <col min="3862" max="3862" width="2.5546875" style="568" customWidth="1"/>
    <col min="3863" max="3863" width="2.6640625" style="568" customWidth="1"/>
    <col min="3864" max="3865" width="2.88671875" style="568" customWidth="1"/>
    <col min="3866" max="3866" width="3" style="568" customWidth="1"/>
    <col min="3867" max="3867" width="3.44140625" style="568" customWidth="1"/>
    <col min="3868" max="3868" width="11.5546875" style="568" customWidth="1"/>
    <col min="3869" max="3869" width="11.109375" style="568" customWidth="1"/>
    <col min="3870" max="3870" width="9" style="568" customWidth="1"/>
    <col min="3871" max="3871" width="8" style="568" customWidth="1"/>
    <col min="3872" max="3872" width="10" style="568" bestFit="1" customWidth="1"/>
    <col min="3873" max="4096" width="9.109375" style="568"/>
    <col min="4097" max="4097" width="18.6640625" style="568" customWidth="1"/>
    <col min="4098" max="4098" width="22.109375" style="568" customWidth="1"/>
    <col min="4099" max="4100" width="23" style="568" customWidth="1"/>
    <col min="4101" max="4101" width="22.5546875" style="568" customWidth="1"/>
    <col min="4102" max="4102" width="19.109375" style="568" customWidth="1"/>
    <col min="4103" max="4103" width="18.109375" style="568" customWidth="1"/>
    <col min="4104" max="4105" width="9.109375" style="568"/>
    <col min="4106" max="4106" width="10.33203125" style="568" customWidth="1"/>
    <col min="4107" max="4107" width="9.33203125" style="568" customWidth="1"/>
    <col min="4108" max="4108" width="8.88671875" style="568" customWidth="1"/>
    <col min="4109" max="4109" width="6.5546875" style="568" customWidth="1"/>
    <col min="4110" max="4110" width="7.109375" style="568" customWidth="1"/>
    <col min="4111" max="4111" width="9.5546875" style="568" customWidth="1"/>
    <col min="4112" max="4113" width="11" style="568" customWidth="1"/>
    <col min="4114" max="4114" width="11.44140625" style="568" customWidth="1"/>
    <col min="4115" max="4115" width="3.6640625" style="568" customWidth="1"/>
    <col min="4116" max="4116" width="13.109375" style="568" customWidth="1"/>
    <col min="4117" max="4117" width="2.88671875" style="568" customWidth="1"/>
    <col min="4118" max="4118" width="2.5546875" style="568" customWidth="1"/>
    <col min="4119" max="4119" width="2.6640625" style="568" customWidth="1"/>
    <col min="4120" max="4121" width="2.88671875" style="568" customWidth="1"/>
    <col min="4122" max="4122" width="3" style="568" customWidth="1"/>
    <col min="4123" max="4123" width="3.44140625" style="568" customWidth="1"/>
    <col min="4124" max="4124" width="11.5546875" style="568" customWidth="1"/>
    <col min="4125" max="4125" width="11.109375" style="568" customWidth="1"/>
    <col min="4126" max="4126" width="9" style="568" customWidth="1"/>
    <col min="4127" max="4127" width="8" style="568" customWidth="1"/>
    <col min="4128" max="4128" width="10" style="568" bestFit="1" customWidth="1"/>
    <col min="4129" max="4352" width="9.109375" style="568"/>
    <col min="4353" max="4353" width="18.6640625" style="568" customWidth="1"/>
    <col min="4354" max="4354" width="22.109375" style="568" customWidth="1"/>
    <col min="4355" max="4356" width="23" style="568" customWidth="1"/>
    <col min="4357" max="4357" width="22.5546875" style="568" customWidth="1"/>
    <col min="4358" max="4358" width="19.109375" style="568" customWidth="1"/>
    <col min="4359" max="4359" width="18.109375" style="568" customWidth="1"/>
    <col min="4360" max="4361" width="9.109375" style="568"/>
    <col min="4362" max="4362" width="10.33203125" style="568" customWidth="1"/>
    <col min="4363" max="4363" width="9.33203125" style="568" customWidth="1"/>
    <col min="4364" max="4364" width="8.88671875" style="568" customWidth="1"/>
    <col min="4365" max="4365" width="6.5546875" style="568" customWidth="1"/>
    <col min="4366" max="4366" width="7.109375" style="568" customWidth="1"/>
    <col min="4367" max="4367" width="9.5546875" style="568" customWidth="1"/>
    <col min="4368" max="4369" width="11" style="568" customWidth="1"/>
    <col min="4370" max="4370" width="11.44140625" style="568" customWidth="1"/>
    <col min="4371" max="4371" width="3.6640625" style="568" customWidth="1"/>
    <col min="4372" max="4372" width="13.109375" style="568" customWidth="1"/>
    <col min="4373" max="4373" width="2.88671875" style="568" customWidth="1"/>
    <col min="4374" max="4374" width="2.5546875" style="568" customWidth="1"/>
    <col min="4375" max="4375" width="2.6640625" style="568" customWidth="1"/>
    <col min="4376" max="4377" width="2.88671875" style="568" customWidth="1"/>
    <col min="4378" max="4378" width="3" style="568" customWidth="1"/>
    <col min="4379" max="4379" width="3.44140625" style="568" customWidth="1"/>
    <col min="4380" max="4380" width="11.5546875" style="568" customWidth="1"/>
    <col min="4381" max="4381" width="11.109375" style="568" customWidth="1"/>
    <col min="4382" max="4382" width="9" style="568" customWidth="1"/>
    <col min="4383" max="4383" width="8" style="568" customWidth="1"/>
    <col min="4384" max="4384" width="10" style="568" bestFit="1" customWidth="1"/>
    <col min="4385" max="4608" width="9.109375" style="568"/>
    <col min="4609" max="4609" width="18.6640625" style="568" customWidth="1"/>
    <col min="4610" max="4610" width="22.109375" style="568" customWidth="1"/>
    <col min="4611" max="4612" width="23" style="568" customWidth="1"/>
    <col min="4613" max="4613" width="22.5546875" style="568" customWidth="1"/>
    <col min="4614" max="4614" width="19.109375" style="568" customWidth="1"/>
    <col min="4615" max="4615" width="18.109375" style="568" customWidth="1"/>
    <col min="4616" max="4617" width="9.109375" style="568"/>
    <col min="4618" max="4618" width="10.33203125" style="568" customWidth="1"/>
    <col min="4619" max="4619" width="9.33203125" style="568" customWidth="1"/>
    <col min="4620" max="4620" width="8.88671875" style="568" customWidth="1"/>
    <col min="4621" max="4621" width="6.5546875" style="568" customWidth="1"/>
    <col min="4622" max="4622" width="7.109375" style="568" customWidth="1"/>
    <col min="4623" max="4623" width="9.5546875" style="568" customWidth="1"/>
    <col min="4624" max="4625" width="11" style="568" customWidth="1"/>
    <col min="4626" max="4626" width="11.44140625" style="568" customWidth="1"/>
    <col min="4627" max="4627" width="3.6640625" style="568" customWidth="1"/>
    <col min="4628" max="4628" width="13.109375" style="568" customWidth="1"/>
    <col min="4629" max="4629" width="2.88671875" style="568" customWidth="1"/>
    <col min="4630" max="4630" width="2.5546875" style="568" customWidth="1"/>
    <col min="4631" max="4631" width="2.6640625" style="568" customWidth="1"/>
    <col min="4632" max="4633" width="2.88671875" style="568" customWidth="1"/>
    <col min="4634" max="4634" width="3" style="568" customWidth="1"/>
    <col min="4635" max="4635" width="3.44140625" style="568" customWidth="1"/>
    <col min="4636" max="4636" width="11.5546875" style="568" customWidth="1"/>
    <col min="4637" max="4637" width="11.109375" style="568" customWidth="1"/>
    <col min="4638" max="4638" width="9" style="568" customWidth="1"/>
    <col min="4639" max="4639" width="8" style="568" customWidth="1"/>
    <col min="4640" max="4640" width="10" style="568" bestFit="1" customWidth="1"/>
    <col min="4641" max="4864" width="9.109375" style="568"/>
    <col min="4865" max="4865" width="18.6640625" style="568" customWidth="1"/>
    <col min="4866" max="4866" width="22.109375" style="568" customWidth="1"/>
    <col min="4867" max="4868" width="23" style="568" customWidth="1"/>
    <col min="4869" max="4869" width="22.5546875" style="568" customWidth="1"/>
    <col min="4870" max="4870" width="19.109375" style="568" customWidth="1"/>
    <col min="4871" max="4871" width="18.109375" style="568" customWidth="1"/>
    <col min="4872" max="4873" width="9.109375" style="568"/>
    <col min="4874" max="4874" width="10.33203125" style="568" customWidth="1"/>
    <col min="4875" max="4875" width="9.33203125" style="568" customWidth="1"/>
    <col min="4876" max="4876" width="8.88671875" style="568" customWidth="1"/>
    <col min="4877" max="4877" width="6.5546875" style="568" customWidth="1"/>
    <col min="4878" max="4878" width="7.109375" style="568" customWidth="1"/>
    <col min="4879" max="4879" width="9.5546875" style="568" customWidth="1"/>
    <col min="4880" max="4881" width="11" style="568" customWidth="1"/>
    <col min="4882" max="4882" width="11.44140625" style="568" customWidth="1"/>
    <col min="4883" max="4883" width="3.6640625" style="568" customWidth="1"/>
    <col min="4884" max="4884" width="13.109375" style="568" customWidth="1"/>
    <col min="4885" max="4885" width="2.88671875" style="568" customWidth="1"/>
    <col min="4886" max="4886" width="2.5546875" style="568" customWidth="1"/>
    <col min="4887" max="4887" width="2.6640625" style="568" customWidth="1"/>
    <col min="4888" max="4889" width="2.88671875" style="568" customWidth="1"/>
    <col min="4890" max="4890" width="3" style="568" customWidth="1"/>
    <col min="4891" max="4891" width="3.44140625" style="568" customWidth="1"/>
    <col min="4892" max="4892" width="11.5546875" style="568" customWidth="1"/>
    <col min="4893" max="4893" width="11.109375" style="568" customWidth="1"/>
    <col min="4894" max="4894" width="9" style="568" customWidth="1"/>
    <col min="4895" max="4895" width="8" style="568" customWidth="1"/>
    <col min="4896" max="4896" width="10" style="568" bestFit="1" customWidth="1"/>
    <col min="4897" max="5120" width="9.109375" style="568"/>
    <col min="5121" max="5121" width="18.6640625" style="568" customWidth="1"/>
    <col min="5122" max="5122" width="22.109375" style="568" customWidth="1"/>
    <col min="5123" max="5124" width="23" style="568" customWidth="1"/>
    <col min="5125" max="5125" width="22.5546875" style="568" customWidth="1"/>
    <col min="5126" max="5126" width="19.109375" style="568" customWidth="1"/>
    <col min="5127" max="5127" width="18.109375" style="568" customWidth="1"/>
    <col min="5128" max="5129" width="9.109375" style="568"/>
    <col min="5130" max="5130" width="10.33203125" style="568" customWidth="1"/>
    <col min="5131" max="5131" width="9.33203125" style="568" customWidth="1"/>
    <col min="5132" max="5132" width="8.88671875" style="568" customWidth="1"/>
    <col min="5133" max="5133" width="6.5546875" style="568" customWidth="1"/>
    <col min="5134" max="5134" width="7.109375" style="568" customWidth="1"/>
    <col min="5135" max="5135" width="9.5546875" style="568" customWidth="1"/>
    <col min="5136" max="5137" width="11" style="568" customWidth="1"/>
    <col min="5138" max="5138" width="11.44140625" style="568" customWidth="1"/>
    <col min="5139" max="5139" width="3.6640625" style="568" customWidth="1"/>
    <col min="5140" max="5140" width="13.109375" style="568" customWidth="1"/>
    <col min="5141" max="5141" width="2.88671875" style="568" customWidth="1"/>
    <col min="5142" max="5142" width="2.5546875" style="568" customWidth="1"/>
    <col min="5143" max="5143" width="2.6640625" style="568" customWidth="1"/>
    <col min="5144" max="5145" width="2.88671875" style="568" customWidth="1"/>
    <col min="5146" max="5146" width="3" style="568" customWidth="1"/>
    <col min="5147" max="5147" width="3.44140625" style="568" customWidth="1"/>
    <col min="5148" max="5148" width="11.5546875" style="568" customWidth="1"/>
    <col min="5149" max="5149" width="11.109375" style="568" customWidth="1"/>
    <col min="5150" max="5150" width="9" style="568" customWidth="1"/>
    <col min="5151" max="5151" width="8" style="568" customWidth="1"/>
    <col min="5152" max="5152" width="10" style="568" bestFit="1" customWidth="1"/>
    <col min="5153" max="5376" width="9.109375" style="568"/>
    <col min="5377" max="5377" width="18.6640625" style="568" customWidth="1"/>
    <col min="5378" max="5378" width="22.109375" style="568" customWidth="1"/>
    <col min="5379" max="5380" width="23" style="568" customWidth="1"/>
    <col min="5381" max="5381" width="22.5546875" style="568" customWidth="1"/>
    <col min="5382" max="5382" width="19.109375" style="568" customWidth="1"/>
    <col min="5383" max="5383" width="18.109375" style="568" customWidth="1"/>
    <col min="5384" max="5385" width="9.109375" style="568"/>
    <col min="5386" max="5386" width="10.33203125" style="568" customWidth="1"/>
    <col min="5387" max="5387" width="9.33203125" style="568" customWidth="1"/>
    <col min="5388" max="5388" width="8.88671875" style="568" customWidth="1"/>
    <col min="5389" max="5389" width="6.5546875" style="568" customWidth="1"/>
    <col min="5390" max="5390" width="7.109375" style="568" customWidth="1"/>
    <col min="5391" max="5391" width="9.5546875" style="568" customWidth="1"/>
    <col min="5392" max="5393" width="11" style="568" customWidth="1"/>
    <col min="5394" max="5394" width="11.44140625" style="568" customWidth="1"/>
    <col min="5395" max="5395" width="3.6640625" style="568" customWidth="1"/>
    <col min="5396" max="5396" width="13.109375" style="568" customWidth="1"/>
    <col min="5397" max="5397" width="2.88671875" style="568" customWidth="1"/>
    <col min="5398" max="5398" width="2.5546875" style="568" customWidth="1"/>
    <col min="5399" max="5399" width="2.6640625" style="568" customWidth="1"/>
    <col min="5400" max="5401" width="2.88671875" style="568" customWidth="1"/>
    <col min="5402" max="5402" width="3" style="568" customWidth="1"/>
    <col min="5403" max="5403" width="3.44140625" style="568" customWidth="1"/>
    <col min="5404" max="5404" width="11.5546875" style="568" customWidth="1"/>
    <col min="5405" max="5405" width="11.109375" style="568" customWidth="1"/>
    <col min="5406" max="5406" width="9" style="568" customWidth="1"/>
    <col min="5407" max="5407" width="8" style="568" customWidth="1"/>
    <col min="5408" max="5408" width="10" style="568" bestFit="1" customWidth="1"/>
    <col min="5409" max="5632" width="9.109375" style="568"/>
    <col min="5633" max="5633" width="18.6640625" style="568" customWidth="1"/>
    <col min="5634" max="5634" width="22.109375" style="568" customWidth="1"/>
    <col min="5635" max="5636" width="23" style="568" customWidth="1"/>
    <col min="5637" max="5637" width="22.5546875" style="568" customWidth="1"/>
    <col min="5638" max="5638" width="19.109375" style="568" customWidth="1"/>
    <col min="5639" max="5639" width="18.109375" style="568" customWidth="1"/>
    <col min="5640" max="5641" width="9.109375" style="568"/>
    <col min="5642" max="5642" width="10.33203125" style="568" customWidth="1"/>
    <col min="5643" max="5643" width="9.33203125" style="568" customWidth="1"/>
    <col min="5644" max="5644" width="8.88671875" style="568" customWidth="1"/>
    <col min="5645" max="5645" width="6.5546875" style="568" customWidth="1"/>
    <col min="5646" max="5646" width="7.109375" style="568" customWidth="1"/>
    <col min="5647" max="5647" width="9.5546875" style="568" customWidth="1"/>
    <col min="5648" max="5649" width="11" style="568" customWidth="1"/>
    <col min="5650" max="5650" width="11.44140625" style="568" customWidth="1"/>
    <col min="5651" max="5651" width="3.6640625" style="568" customWidth="1"/>
    <col min="5652" max="5652" width="13.109375" style="568" customWidth="1"/>
    <col min="5653" max="5653" width="2.88671875" style="568" customWidth="1"/>
    <col min="5654" max="5654" width="2.5546875" style="568" customWidth="1"/>
    <col min="5655" max="5655" width="2.6640625" style="568" customWidth="1"/>
    <col min="5656" max="5657" width="2.88671875" style="568" customWidth="1"/>
    <col min="5658" max="5658" width="3" style="568" customWidth="1"/>
    <col min="5659" max="5659" width="3.44140625" style="568" customWidth="1"/>
    <col min="5660" max="5660" width="11.5546875" style="568" customWidth="1"/>
    <col min="5661" max="5661" width="11.109375" style="568" customWidth="1"/>
    <col min="5662" max="5662" width="9" style="568" customWidth="1"/>
    <col min="5663" max="5663" width="8" style="568" customWidth="1"/>
    <col min="5664" max="5664" width="10" style="568" bestFit="1" customWidth="1"/>
    <col min="5665" max="5888" width="9.109375" style="568"/>
    <col min="5889" max="5889" width="18.6640625" style="568" customWidth="1"/>
    <col min="5890" max="5890" width="22.109375" style="568" customWidth="1"/>
    <col min="5891" max="5892" width="23" style="568" customWidth="1"/>
    <col min="5893" max="5893" width="22.5546875" style="568" customWidth="1"/>
    <col min="5894" max="5894" width="19.109375" style="568" customWidth="1"/>
    <col min="5895" max="5895" width="18.109375" style="568" customWidth="1"/>
    <col min="5896" max="5897" width="9.109375" style="568"/>
    <col min="5898" max="5898" width="10.33203125" style="568" customWidth="1"/>
    <col min="5899" max="5899" width="9.33203125" style="568" customWidth="1"/>
    <col min="5900" max="5900" width="8.88671875" style="568" customWidth="1"/>
    <col min="5901" max="5901" width="6.5546875" style="568" customWidth="1"/>
    <col min="5902" max="5902" width="7.109375" style="568" customWidth="1"/>
    <col min="5903" max="5903" width="9.5546875" style="568" customWidth="1"/>
    <col min="5904" max="5905" width="11" style="568" customWidth="1"/>
    <col min="5906" max="5906" width="11.44140625" style="568" customWidth="1"/>
    <col min="5907" max="5907" width="3.6640625" style="568" customWidth="1"/>
    <col min="5908" max="5908" width="13.109375" style="568" customWidth="1"/>
    <col min="5909" max="5909" width="2.88671875" style="568" customWidth="1"/>
    <col min="5910" max="5910" width="2.5546875" style="568" customWidth="1"/>
    <col min="5911" max="5911" width="2.6640625" style="568" customWidth="1"/>
    <col min="5912" max="5913" width="2.88671875" style="568" customWidth="1"/>
    <col min="5914" max="5914" width="3" style="568" customWidth="1"/>
    <col min="5915" max="5915" width="3.44140625" style="568" customWidth="1"/>
    <col min="5916" max="5916" width="11.5546875" style="568" customWidth="1"/>
    <col min="5917" max="5917" width="11.109375" style="568" customWidth="1"/>
    <col min="5918" max="5918" width="9" style="568" customWidth="1"/>
    <col min="5919" max="5919" width="8" style="568" customWidth="1"/>
    <col min="5920" max="5920" width="10" style="568" bestFit="1" customWidth="1"/>
    <col min="5921" max="6144" width="9.109375" style="568"/>
    <col min="6145" max="6145" width="18.6640625" style="568" customWidth="1"/>
    <col min="6146" max="6146" width="22.109375" style="568" customWidth="1"/>
    <col min="6147" max="6148" width="23" style="568" customWidth="1"/>
    <col min="6149" max="6149" width="22.5546875" style="568" customWidth="1"/>
    <col min="6150" max="6150" width="19.109375" style="568" customWidth="1"/>
    <col min="6151" max="6151" width="18.109375" style="568" customWidth="1"/>
    <col min="6152" max="6153" width="9.109375" style="568"/>
    <col min="6154" max="6154" width="10.33203125" style="568" customWidth="1"/>
    <col min="6155" max="6155" width="9.33203125" style="568" customWidth="1"/>
    <col min="6156" max="6156" width="8.88671875" style="568" customWidth="1"/>
    <col min="6157" max="6157" width="6.5546875" style="568" customWidth="1"/>
    <col min="6158" max="6158" width="7.109375" style="568" customWidth="1"/>
    <col min="6159" max="6159" width="9.5546875" style="568" customWidth="1"/>
    <col min="6160" max="6161" width="11" style="568" customWidth="1"/>
    <col min="6162" max="6162" width="11.44140625" style="568" customWidth="1"/>
    <col min="6163" max="6163" width="3.6640625" style="568" customWidth="1"/>
    <col min="6164" max="6164" width="13.109375" style="568" customWidth="1"/>
    <col min="6165" max="6165" width="2.88671875" style="568" customWidth="1"/>
    <col min="6166" max="6166" width="2.5546875" style="568" customWidth="1"/>
    <col min="6167" max="6167" width="2.6640625" style="568" customWidth="1"/>
    <col min="6168" max="6169" width="2.88671875" style="568" customWidth="1"/>
    <col min="6170" max="6170" width="3" style="568" customWidth="1"/>
    <col min="6171" max="6171" width="3.44140625" style="568" customWidth="1"/>
    <col min="6172" max="6172" width="11.5546875" style="568" customWidth="1"/>
    <col min="6173" max="6173" width="11.109375" style="568" customWidth="1"/>
    <col min="6174" max="6174" width="9" style="568" customWidth="1"/>
    <col min="6175" max="6175" width="8" style="568" customWidth="1"/>
    <col min="6176" max="6176" width="10" style="568" bestFit="1" customWidth="1"/>
    <col min="6177" max="6400" width="9.109375" style="568"/>
    <col min="6401" max="6401" width="18.6640625" style="568" customWidth="1"/>
    <col min="6402" max="6402" width="22.109375" style="568" customWidth="1"/>
    <col min="6403" max="6404" width="23" style="568" customWidth="1"/>
    <col min="6405" max="6405" width="22.5546875" style="568" customWidth="1"/>
    <col min="6406" max="6406" width="19.109375" style="568" customWidth="1"/>
    <col min="6407" max="6407" width="18.109375" style="568" customWidth="1"/>
    <col min="6408" max="6409" width="9.109375" style="568"/>
    <col min="6410" max="6410" width="10.33203125" style="568" customWidth="1"/>
    <col min="6411" max="6411" width="9.33203125" style="568" customWidth="1"/>
    <col min="6412" max="6412" width="8.88671875" style="568" customWidth="1"/>
    <col min="6413" max="6413" width="6.5546875" style="568" customWidth="1"/>
    <col min="6414" max="6414" width="7.109375" style="568" customWidth="1"/>
    <col min="6415" max="6415" width="9.5546875" style="568" customWidth="1"/>
    <col min="6416" max="6417" width="11" style="568" customWidth="1"/>
    <col min="6418" max="6418" width="11.44140625" style="568" customWidth="1"/>
    <col min="6419" max="6419" width="3.6640625" style="568" customWidth="1"/>
    <col min="6420" max="6420" width="13.109375" style="568" customWidth="1"/>
    <col min="6421" max="6421" width="2.88671875" style="568" customWidth="1"/>
    <col min="6422" max="6422" width="2.5546875" style="568" customWidth="1"/>
    <col min="6423" max="6423" width="2.6640625" style="568" customWidth="1"/>
    <col min="6424" max="6425" width="2.88671875" style="568" customWidth="1"/>
    <col min="6426" max="6426" width="3" style="568" customWidth="1"/>
    <col min="6427" max="6427" width="3.44140625" style="568" customWidth="1"/>
    <col min="6428" max="6428" width="11.5546875" style="568" customWidth="1"/>
    <col min="6429" max="6429" width="11.109375" style="568" customWidth="1"/>
    <col min="6430" max="6430" width="9" style="568" customWidth="1"/>
    <col min="6431" max="6431" width="8" style="568" customWidth="1"/>
    <col min="6432" max="6432" width="10" style="568" bestFit="1" customWidth="1"/>
    <col min="6433" max="6656" width="9.109375" style="568"/>
    <col min="6657" max="6657" width="18.6640625" style="568" customWidth="1"/>
    <col min="6658" max="6658" width="22.109375" style="568" customWidth="1"/>
    <col min="6659" max="6660" width="23" style="568" customWidth="1"/>
    <col min="6661" max="6661" width="22.5546875" style="568" customWidth="1"/>
    <col min="6662" max="6662" width="19.109375" style="568" customWidth="1"/>
    <col min="6663" max="6663" width="18.109375" style="568" customWidth="1"/>
    <col min="6664" max="6665" width="9.109375" style="568"/>
    <col min="6666" max="6666" width="10.33203125" style="568" customWidth="1"/>
    <col min="6667" max="6667" width="9.33203125" style="568" customWidth="1"/>
    <col min="6668" max="6668" width="8.88671875" style="568" customWidth="1"/>
    <col min="6669" max="6669" width="6.5546875" style="568" customWidth="1"/>
    <col min="6670" max="6670" width="7.109375" style="568" customWidth="1"/>
    <col min="6671" max="6671" width="9.5546875" style="568" customWidth="1"/>
    <col min="6672" max="6673" width="11" style="568" customWidth="1"/>
    <col min="6674" max="6674" width="11.44140625" style="568" customWidth="1"/>
    <col min="6675" max="6675" width="3.6640625" style="568" customWidth="1"/>
    <col min="6676" max="6676" width="13.109375" style="568" customWidth="1"/>
    <col min="6677" max="6677" width="2.88671875" style="568" customWidth="1"/>
    <col min="6678" max="6678" width="2.5546875" style="568" customWidth="1"/>
    <col min="6679" max="6679" width="2.6640625" style="568" customWidth="1"/>
    <col min="6680" max="6681" width="2.88671875" style="568" customWidth="1"/>
    <col min="6682" max="6682" width="3" style="568" customWidth="1"/>
    <col min="6683" max="6683" width="3.44140625" style="568" customWidth="1"/>
    <col min="6684" max="6684" width="11.5546875" style="568" customWidth="1"/>
    <col min="6685" max="6685" width="11.109375" style="568" customWidth="1"/>
    <col min="6686" max="6686" width="9" style="568" customWidth="1"/>
    <col min="6687" max="6687" width="8" style="568" customWidth="1"/>
    <col min="6688" max="6688" width="10" style="568" bestFit="1" customWidth="1"/>
    <col min="6689" max="6912" width="9.109375" style="568"/>
    <col min="6913" max="6913" width="18.6640625" style="568" customWidth="1"/>
    <col min="6914" max="6914" width="22.109375" style="568" customWidth="1"/>
    <col min="6915" max="6916" width="23" style="568" customWidth="1"/>
    <col min="6917" max="6917" width="22.5546875" style="568" customWidth="1"/>
    <col min="6918" max="6918" width="19.109375" style="568" customWidth="1"/>
    <col min="6919" max="6919" width="18.109375" style="568" customWidth="1"/>
    <col min="6920" max="6921" width="9.109375" style="568"/>
    <col min="6922" max="6922" width="10.33203125" style="568" customWidth="1"/>
    <col min="6923" max="6923" width="9.33203125" style="568" customWidth="1"/>
    <col min="6924" max="6924" width="8.88671875" style="568" customWidth="1"/>
    <col min="6925" max="6925" width="6.5546875" style="568" customWidth="1"/>
    <col min="6926" max="6926" width="7.109375" style="568" customWidth="1"/>
    <col min="6927" max="6927" width="9.5546875" style="568" customWidth="1"/>
    <col min="6928" max="6929" width="11" style="568" customWidth="1"/>
    <col min="6930" max="6930" width="11.44140625" style="568" customWidth="1"/>
    <col min="6931" max="6931" width="3.6640625" style="568" customWidth="1"/>
    <col min="6932" max="6932" width="13.109375" style="568" customWidth="1"/>
    <col min="6933" max="6933" width="2.88671875" style="568" customWidth="1"/>
    <col min="6934" max="6934" width="2.5546875" style="568" customWidth="1"/>
    <col min="6935" max="6935" width="2.6640625" style="568" customWidth="1"/>
    <col min="6936" max="6937" width="2.88671875" style="568" customWidth="1"/>
    <col min="6938" max="6938" width="3" style="568" customWidth="1"/>
    <col min="6939" max="6939" width="3.44140625" style="568" customWidth="1"/>
    <col min="6940" max="6940" width="11.5546875" style="568" customWidth="1"/>
    <col min="6941" max="6941" width="11.109375" style="568" customWidth="1"/>
    <col min="6942" max="6942" width="9" style="568" customWidth="1"/>
    <col min="6943" max="6943" width="8" style="568" customWidth="1"/>
    <col min="6944" max="6944" width="10" style="568" bestFit="1" customWidth="1"/>
    <col min="6945" max="7168" width="9.109375" style="568"/>
    <col min="7169" max="7169" width="18.6640625" style="568" customWidth="1"/>
    <col min="7170" max="7170" width="22.109375" style="568" customWidth="1"/>
    <col min="7171" max="7172" width="23" style="568" customWidth="1"/>
    <col min="7173" max="7173" width="22.5546875" style="568" customWidth="1"/>
    <col min="7174" max="7174" width="19.109375" style="568" customWidth="1"/>
    <col min="7175" max="7175" width="18.109375" style="568" customWidth="1"/>
    <col min="7176" max="7177" width="9.109375" style="568"/>
    <col min="7178" max="7178" width="10.33203125" style="568" customWidth="1"/>
    <col min="7179" max="7179" width="9.33203125" style="568" customWidth="1"/>
    <col min="7180" max="7180" width="8.88671875" style="568" customWidth="1"/>
    <col min="7181" max="7181" width="6.5546875" style="568" customWidth="1"/>
    <col min="7182" max="7182" width="7.109375" style="568" customWidth="1"/>
    <col min="7183" max="7183" width="9.5546875" style="568" customWidth="1"/>
    <col min="7184" max="7185" width="11" style="568" customWidth="1"/>
    <col min="7186" max="7186" width="11.44140625" style="568" customWidth="1"/>
    <col min="7187" max="7187" width="3.6640625" style="568" customWidth="1"/>
    <col min="7188" max="7188" width="13.109375" style="568" customWidth="1"/>
    <col min="7189" max="7189" width="2.88671875" style="568" customWidth="1"/>
    <col min="7190" max="7190" width="2.5546875" style="568" customWidth="1"/>
    <col min="7191" max="7191" width="2.6640625" style="568" customWidth="1"/>
    <col min="7192" max="7193" width="2.88671875" style="568" customWidth="1"/>
    <col min="7194" max="7194" width="3" style="568" customWidth="1"/>
    <col min="7195" max="7195" width="3.44140625" style="568" customWidth="1"/>
    <col min="7196" max="7196" width="11.5546875" style="568" customWidth="1"/>
    <col min="7197" max="7197" width="11.109375" style="568" customWidth="1"/>
    <col min="7198" max="7198" width="9" style="568" customWidth="1"/>
    <col min="7199" max="7199" width="8" style="568" customWidth="1"/>
    <col min="7200" max="7200" width="10" style="568" bestFit="1" customWidth="1"/>
    <col min="7201" max="7424" width="9.109375" style="568"/>
    <col min="7425" max="7425" width="18.6640625" style="568" customWidth="1"/>
    <col min="7426" max="7426" width="22.109375" style="568" customWidth="1"/>
    <col min="7427" max="7428" width="23" style="568" customWidth="1"/>
    <col min="7429" max="7429" width="22.5546875" style="568" customWidth="1"/>
    <col min="7430" max="7430" width="19.109375" style="568" customWidth="1"/>
    <col min="7431" max="7431" width="18.109375" style="568" customWidth="1"/>
    <col min="7432" max="7433" width="9.109375" style="568"/>
    <col min="7434" max="7434" width="10.33203125" style="568" customWidth="1"/>
    <col min="7435" max="7435" width="9.33203125" style="568" customWidth="1"/>
    <col min="7436" max="7436" width="8.88671875" style="568" customWidth="1"/>
    <col min="7437" max="7437" width="6.5546875" style="568" customWidth="1"/>
    <col min="7438" max="7438" width="7.109375" style="568" customWidth="1"/>
    <col min="7439" max="7439" width="9.5546875" style="568" customWidth="1"/>
    <col min="7440" max="7441" width="11" style="568" customWidth="1"/>
    <col min="7442" max="7442" width="11.44140625" style="568" customWidth="1"/>
    <col min="7443" max="7443" width="3.6640625" style="568" customWidth="1"/>
    <col min="7444" max="7444" width="13.109375" style="568" customWidth="1"/>
    <col min="7445" max="7445" width="2.88671875" style="568" customWidth="1"/>
    <col min="7446" max="7446" width="2.5546875" style="568" customWidth="1"/>
    <col min="7447" max="7447" width="2.6640625" style="568" customWidth="1"/>
    <col min="7448" max="7449" width="2.88671875" style="568" customWidth="1"/>
    <col min="7450" max="7450" width="3" style="568" customWidth="1"/>
    <col min="7451" max="7451" width="3.44140625" style="568" customWidth="1"/>
    <col min="7452" max="7452" width="11.5546875" style="568" customWidth="1"/>
    <col min="7453" max="7453" width="11.109375" style="568" customWidth="1"/>
    <col min="7454" max="7454" width="9" style="568" customWidth="1"/>
    <col min="7455" max="7455" width="8" style="568" customWidth="1"/>
    <col min="7456" max="7456" width="10" style="568" bestFit="1" customWidth="1"/>
    <col min="7457" max="7680" width="9.109375" style="568"/>
    <col min="7681" max="7681" width="18.6640625" style="568" customWidth="1"/>
    <col min="7682" max="7682" width="22.109375" style="568" customWidth="1"/>
    <col min="7683" max="7684" width="23" style="568" customWidth="1"/>
    <col min="7685" max="7685" width="22.5546875" style="568" customWidth="1"/>
    <col min="7686" max="7686" width="19.109375" style="568" customWidth="1"/>
    <col min="7687" max="7687" width="18.109375" style="568" customWidth="1"/>
    <col min="7688" max="7689" width="9.109375" style="568"/>
    <col min="7690" max="7690" width="10.33203125" style="568" customWidth="1"/>
    <col min="7691" max="7691" width="9.33203125" style="568" customWidth="1"/>
    <col min="7692" max="7692" width="8.88671875" style="568" customWidth="1"/>
    <col min="7693" max="7693" width="6.5546875" style="568" customWidth="1"/>
    <col min="7694" max="7694" width="7.109375" style="568" customWidth="1"/>
    <col min="7695" max="7695" width="9.5546875" style="568" customWidth="1"/>
    <col min="7696" max="7697" width="11" style="568" customWidth="1"/>
    <col min="7698" max="7698" width="11.44140625" style="568" customWidth="1"/>
    <col min="7699" max="7699" width="3.6640625" style="568" customWidth="1"/>
    <col min="7700" max="7700" width="13.109375" style="568" customWidth="1"/>
    <col min="7701" max="7701" width="2.88671875" style="568" customWidth="1"/>
    <col min="7702" max="7702" width="2.5546875" style="568" customWidth="1"/>
    <col min="7703" max="7703" width="2.6640625" style="568" customWidth="1"/>
    <col min="7704" max="7705" width="2.88671875" style="568" customWidth="1"/>
    <col min="7706" max="7706" width="3" style="568" customWidth="1"/>
    <col min="7707" max="7707" width="3.44140625" style="568" customWidth="1"/>
    <col min="7708" max="7708" width="11.5546875" style="568" customWidth="1"/>
    <col min="7709" max="7709" width="11.109375" style="568" customWidth="1"/>
    <col min="7710" max="7710" width="9" style="568" customWidth="1"/>
    <col min="7711" max="7711" width="8" style="568" customWidth="1"/>
    <col min="7712" max="7712" width="10" style="568" bestFit="1" customWidth="1"/>
    <col min="7713" max="7936" width="9.109375" style="568"/>
    <col min="7937" max="7937" width="18.6640625" style="568" customWidth="1"/>
    <col min="7938" max="7938" width="22.109375" style="568" customWidth="1"/>
    <col min="7939" max="7940" width="23" style="568" customWidth="1"/>
    <col min="7941" max="7941" width="22.5546875" style="568" customWidth="1"/>
    <col min="7942" max="7942" width="19.109375" style="568" customWidth="1"/>
    <col min="7943" max="7943" width="18.109375" style="568" customWidth="1"/>
    <col min="7944" max="7945" width="9.109375" style="568"/>
    <col min="7946" max="7946" width="10.33203125" style="568" customWidth="1"/>
    <col min="7947" max="7947" width="9.33203125" style="568" customWidth="1"/>
    <col min="7948" max="7948" width="8.88671875" style="568" customWidth="1"/>
    <col min="7949" max="7949" width="6.5546875" style="568" customWidth="1"/>
    <col min="7950" max="7950" width="7.109375" style="568" customWidth="1"/>
    <col min="7951" max="7951" width="9.5546875" style="568" customWidth="1"/>
    <col min="7952" max="7953" width="11" style="568" customWidth="1"/>
    <col min="7954" max="7954" width="11.44140625" style="568" customWidth="1"/>
    <col min="7955" max="7955" width="3.6640625" style="568" customWidth="1"/>
    <col min="7956" max="7956" width="13.109375" style="568" customWidth="1"/>
    <col min="7957" max="7957" width="2.88671875" style="568" customWidth="1"/>
    <col min="7958" max="7958" width="2.5546875" style="568" customWidth="1"/>
    <col min="7959" max="7959" width="2.6640625" style="568" customWidth="1"/>
    <col min="7960" max="7961" width="2.88671875" style="568" customWidth="1"/>
    <col min="7962" max="7962" width="3" style="568" customWidth="1"/>
    <col min="7963" max="7963" width="3.44140625" style="568" customWidth="1"/>
    <col min="7964" max="7964" width="11.5546875" style="568" customWidth="1"/>
    <col min="7965" max="7965" width="11.109375" style="568" customWidth="1"/>
    <col min="7966" max="7966" width="9" style="568" customWidth="1"/>
    <col min="7967" max="7967" width="8" style="568" customWidth="1"/>
    <col min="7968" max="7968" width="10" style="568" bestFit="1" customWidth="1"/>
    <col min="7969" max="8192" width="9.109375" style="568"/>
    <col min="8193" max="8193" width="18.6640625" style="568" customWidth="1"/>
    <col min="8194" max="8194" width="22.109375" style="568" customWidth="1"/>
    <col min="8195" max="8196" width="23" style="568" customWidth="1"/>
    <col min="8197" max="8197" width="22.5546875" style="568" customWidth="1"/>
    <col min="8198" max="8198" width="19.109375" style="568" customWidth="1"/>
    <col min="8199" max="8199" width="18.109375" style="568" customWidth="1"/>
    <col min="8200" max="8201" width="9.109375" style="568"/>
    <col min="8202" max="8202" width="10.33203125" style="568" customWidth="1"/>
    <col min="8203" max="8203" width="9.33203125" style="568" customWidth="1"/>
    <col min="8204" max="8204" width="8.88671875" style="568" customWidth="1"/>
    <col min="8205" max="8205" width="6.5546875" style="568" customWidth="1"/>
    <col min="8206" max="8206" width="7.109375" style="568" customWidth="1"/>
    <col min="8207" max="8207" width="9.5546875" style="568" customWidth="1"/>
    <col min="8208" max="8209" width="11" style="568" customWidth="1"/>
    <col min="8210" max="8210" width="11.44140625" style="568" customWidth="1"/>
    <col min="8211" max="8211" width="3.6640625" style="568" customWidth="1"/>
    <col min="8212" max="8212" width="13.109375" style="568" customWidth="1"/>
    <col min="8213" max="8213" width="2.88671875" style="568" customWidth="1"/>
    <col min="8214" max="8214" width="2.5546875" style="568" customWidth="1"/>
    <col min="8215" max="8215" width="2.6640625" style="568" customWidth="1"/>
    <col min="8216" max="8217" width="2.88671875" style="568" customWidth="1"/>
    <col min="8218" max="8218" width="3" style="568" customWidth="1"/>
    <col min="8219" max="8219" width="3.44140625" style="568" customWidth="1"/>
    <col min="8220" max="8220" width="11.5546875" style="568" customWidth="1"/>
    <col min="8221" max="8221" width="11.109375" style="568" customWidth="1"/>
    <col min="8222" max="8222" width="9" style="568" customWidth="1"/>
    <col min="8223" max="8223" width="8" style="568" customWidth="1"/>
    <col min="8224" max="8224" width="10" style="568" bestFit="1" customWidth="1"/>
    <col min="8225" max="8448" width="9.109375" style="568"/>
    <col min="8449" max="8449" width="18.6640625" style="568" customWidth="1"/>
    <col min="8450" max="8450" width="22.109375" style="568" customWidth="1"/>
    <col min="8451" max="8452" width="23" style="568" customWidth="1"/>
    <col min="8453" max="8453" width="22.5546875" style="568" customWidth="1"/>
    <col min="8454" max="8454" width="19.109375" style="568" customWidth="1"/>
    <col min="8455" max="8455" width="18.109375" style="568" customWidth="1"/>
    <col min="8456" max="8457" width="9.109375" style="568"/>
    <col min="8458" max="8458" width="10.33203125" style="568" customWidth="1"/>
    <col min="8459" max="8459" width="9.33203125" style="568" customWidth="1"/>
    <col min="8460" max="8460" width="8.88671875" style="568" customWidth="1"/>
    <col min="8461" max="8461" width="6.5546875" style="568" customWidth="1"/>
    <col min="8462" max="8462" width="7.109375" style="568" customWidth="1"/>
    <col min="8463" max="8463" width="9.5546875" style="568" customWidth="1"/>
    <col min="8464" max="8465" width="11" style="568" customWidth="1"/>
    <col min="8466" max="8466" width="11.44140625" style="568" customWidth="1"/>
    <col min="8467" max="8467" width="3.6640625" style="568" customWidth="1"/>
    <col min="8468" max="8468" width="13.109375" style="568" customWidth="1"/>
    <col min="8469" max="8469" width="2.88671875" style="568" customWidth="1"/>
    <col min="8470" max="8470" width="2.5546875" style="568" customWidth="1"/>
    <col min="8471" max="8471" width="2.6640625" style="568" customWidth="1"/>
    <col min="8472" max="8473" width="2.88671875" style="568" customWidth="1"/>
    <col min="8474" max="8474" width="3" style="568" customWidth="1"/>
    <col min="8475" max="8475" width="3.44140625" style="568" customWidth="1"/>
    <col min="8476" max="8476" width="11.5546875" style="568" customWidth="1"/>
    <col min="8477" max="8477" width="11.109375" style="568" customWidth="1"/>
    <col min="8478" max="8478" width="9" style="568" customWidth="1"/>
    <col min="8479" max="8479" width="8" style="568" customWidth="1"/>
    <col min="8480" max="8480" width="10" style="568" bestFit="1" customWidth="1"/>
    <col min="8481" max="8704" width="9.109375" style="568"/>
    <col min="8705" max="8705" width="18.6640625" style="568" customWidth="1"/>
    <col min="8706" max="8706" width="22.109375" style="568" customWidth="1"/>
    <col min="8707" max="8708" width="23" style="568" customWidth="1"/>
    <col min="8709" max="8709" width="22.5546875" style="568" customWidth="1"/>
    <col min="8710" max="8710" width="19.109375" style="568" customWidth="1"/>
    <col min="8711" max="8711" width="18.109375" style="568" customWidth="1"/>
    <col min="8712" max="8713" width="9.109375" style="568"/>
    <col min="8714" max="8714" width="10.33203125" style="568" customWidth="1"/>
    <col min="8715" max="8715" width="9.33203125" style="568" customWidth="1"/>
    <col min="8716" max="8716" width="8.88671875" style="568" customWidth="1"/>
    <col min="8717" max="8717" width="6.5546875" style="568" customWidth="1"/>
    <col min="8718" max="8718" width="7.109375" style="568" customWidth="1"/>
    <col min="8719" max="8719" width="9.5546875" style="568" customWidth="1"/>
    <col min="8720" max="8721" width="11" style="568" customWidth="1"/>
    <col min="8722" max="8722" width="11.44140625" style="568" customWidth="1"/>
    <col min="8723" max="8723" width="3.6640625" style="568" customWidth="1"/>
    <col min="8724" max="8724" width="13.109375" style="568" customWidth="1"/>
    <col min="8725" max="8725" width="2.88671875" style="568" customWidth="1"/>
    <col min="8726" max="8726" width="2.5546875" style="568" customWidth="1"/>
    <col min="8727" max="8727" width="2.6640625" style="568" customWidth="1"/>
    <col min="8728" max="8729" width="2.88671875" style="568" customWidth="1"/>
    <col min="8730" max="8730" width="3" style="568" customWidth="1"/>
    <col min="8731" max="8731" width="3.44140625" style="568" customWidth="1"/>
    <col min="8732" max="8732" width="11.5546875" style="568" customWidth="1"/>
    <col min="8733" max="8733" width="11.109375" style="568" customWidth="1"/>
    <col min="8734" max="8734" width="9" style="568" customWidth="1"/>
    <col min="8735" max="8735" width="8" style="568" customWidth="1"/>
    <col min="8736" max="8736" width="10" style="568" bestFit="1" customWidth="1"/>
    <col min="8737" max="8960" width="9.109375" style="568"/>
    <col min="8961" max="8961" width="18.6640625" style="568" customWidth="1"/>
    <col min="8962" max="8962" width="22.109375" style="568" customWidth="1"/>
    <col min="8963" max="8964" width="23" style="568" customWidth="1"/>
    <col min="8965" max="8965" width="22.5546875" style="568" customWidth="1"/>
    <col min="8966" max="8966" width="19.109375" style="568" customWidth="1"/>
    <col min="8967" max="8967" width="18.109375" style="568" customWidth="1"/>
    <col min="8968" max="8969" width="9.109375" style="568"/>
    <col min="8970" max="8970" width="10.33203125" style="568" customWidth="1"/>
    <col min="8971" max="8971" width="9.33203125" style="568" customWidth="1"/>
    <col min="8972" max="8972" width="8.88671875" style="568" customWidth="1"/>
    <col min="8973" max="8973" width="6.5546875" style="568" customWidth="1"/>
    <col min="8974" max="8974" width="7.109375" style="568" customWidth="1"/>
    <col min="8975" max="8975" width="9.5546875" style="568" customWidth="1"/>
    <col min="8976" max="8977" width="11" style="568" customWidth="1"/>
    <col min="8978" max="8978" width="11.44140625" style="568" customWidth="1"/>
    <col min="8979" max="8979" width="3.6640625" style="568" customWidth="1"/>
    <col min="8980" max="8980" width="13.109375" style="568" customWidth="1"/>
    <col min="8981" max="8981" width="2.88671875" style="568" customWidth="1"/>
    <col min="8982" max="8982" width="2.5546875" style="568" customWidth="1"/>
    <col min="8983" max="8983" width="2.6640625" style="568" customWidth="1"/>
    <col min="8984" max="8985" width="2.88671875" style="568" customWidth="1"/>
    <col min="8986" max="8986" width="3" style="568" customWidth="1"/>
    <col min="8987" max="8987" width="3.44140625" style="568" customWidth="1"/>
    <col min="8988" max="8988" width="11.5546875" style="568" customWidth="1"/>
    <col min="8989" max="8989" width="11.109375" style="568" customWidth="1"/>
    <col min="8990" max="8990" width="9" style="568" customWidth="1"/>
    <col min="8991" max="8991" width="8" style="568" customWidth="1"/>
    <col min="8992" max="8992" width="10" style="568" bestFit="1" customWidth="1"/>
    <col min="8993" max="9216" width="9.109375" style="568"/>
    <col min="9217" max="9217" width="18.6640625" style="568" customWidth="1"/>
    <col min="9218" max="9218" width="22.109375" style="568" customWidth="1"/>
    <col min="9219" max="9220" width="23" style="568" customWidth="1"/>
    <col min="9221" max="9221" width="22.5546875" style="568" customWidth="1"/>
    <col min="9222" max="9222" width="19.109375" style="568" customWidth="1"/>
    <col min="9223" max="9223" width="18.109375" style="568" customWidth="1"/>
    <col min="9224" max="9225" width="9.109375" style="568"/>
    <col min="9226" max="9226" width="10.33203125" style="568" customWidth="1"/>
    <col min="9227" max="9227" width="9.33203125" style="568" customWidth="1"/>
    <col min="9228" max="9228" width="8.88671875" style="568" customWidth="1"/>
    <col min="9229" max="9229" width="6.5546875" style="568" customWidth="1"/>
    <col min="9230" max="9230" width="7.109375" style="568" customWidth="1"/>
    <col min="9231" max="9231" width="9.5546875" style="568" customWidth="1"/>
    <col min="9232" max="9233" width="11" style="568" customWidth="1"/>
    <col min="9234" max="9234" width="11.44140625" style="568" customWidth="1"/>
    <col min="9235" max="9235" width="3.6640625" style="568" customWidth="1"/>
    <col min="9236" max="9236" width="13.109375" style="568" customWidth="1"/>
    <col min="9237" max="9237" width="2.88671875" style="568" customWidth="1"/>
    <col min="9238" max="9238" width="2.5546875" style="568" customWidth="1"/>
    <col min="9239" max="9239" width="2.6640625" style="568" customWidth="1"/>
    <col min="9240" max="9241" width="2.88671875" style="568" customWidth="1"/>
    <col min="9242" max="9242" width="3" style="568" customWidth="1"/>
    <col min="9243" max="9243" width="3.44140625" style="568" customWidth="1"/>
    <col min="9244" max="9244" width="11.5546875" style="568" customWidth="1"/>
    <col min="9245" max="9245" width="11.109375" style="568" customWidth="1"/>
    <col min="9246" max="9246" width="9" style="568" customWidth="1"/>
    <col min="9247" max="9247" width="8" style="568" customWidth="1"/>
    <col min="9248" max="9248" width="10" style="568" bestFit="1" customWidth="1"/>
    <col min="9249" max="9472" width="9.109375" style="568"/>
    <col min="9473" max="9473" width="18.6640625" style="568" customWidth="1"/>
    <col min="9474" max="9474" width="22.109375" style="568" customWidth="1"/>
    <col min="9475" max="9476" width="23" style="568" customWidth="1"/>
    <col min="9477" max="9477" width="22.5546875" style="568" customWidth="1"/>
    <col min="9478" max="9478" width="19.109375" style="568" customWidth="1"/>
    <col min="9479" max="9479" width="18.109375" style="568" customWidth="1"/>
    <col min="9480" max="9481" width="9.109375" style="568"/>
    <col min="9482" max="9482" width="10.33203125" style="568" customWidth="1"/>
    <col min="9483" max="9483" width="9.33203125" style="568" customWidth="1"/>
    <col min="9484" max="9484" width="8.88671875" style="568" customWidth="1"/>
    <col min="9485" max="9485" width="6.5546875" style="568" customWidth="1"/>
    <col min="9486" max="9486" width="7.109375" style="568" customWidth="1"/>
    <col min="9487" max="9487" width="9.5546875" style="568" customWidth="1"/>
    <col min="9488" max="9489" width="11" style="568" customWidth="1"/>
    <col min="9490" max="9490" width="11.44140625" style="568" customWidth="1"/>
    <col min="9491" max="9491" width="3.6640625" style="568" customWidth="1"/>
    <col min="9492" max="9492" width="13.109375" style="568" customWidth="1"/>
    <col min="9493" max="9493" width="2.88671875" style="568" customWidth="1"/>
    <col min="9494" max="9494" width="2.5546875" style="568" customWidth="1"/>
    <col min="9495" max="9495" width="2.6640625" style="568" customWidth="1"/>
    <col min="9496" max="9497" width="2.88671875" style="568" customWidth="1"/>
    <col min="9498" max="9498" width="3" style="568" customWidth="1"/>
    <col min="9499" max="9499" width="3.44140625" style="568" customWidth="1"/>
    <col min="9500" max="9500" width="11.5546875" style="568" customWidth="1"/>
    <col min="9501" max="9501" width="11.109375" style="568" customWidth="1"/>
    <col min="9502" max="9502" width="9" style="568" customWidth="1"/>
    <col min="9503" max="9503" width="8" style="568" customWidth="1"/>
    <col min="9504" max="9504" width="10" style="568" bestFit="1" customWidth="1"/>
    <col min="9505" max="9728" width="9.109375" style="568"/>
    <col min="9729" max="9729" width="18.6640625" style="568" customWidth="1"/>
    <col min="9730" max="9730" width="22.109375" style="568" customWidth="1"/>
    <col min="9731" max="9732" width="23" style="568" customWidth="1"/>
    <col min="9733" max="9733" width="22.5546875" style="568" customWidth="1"/>
    <col min="9734" max="9734" width="19.109375" style="568" customWidth="1"/>
    <col min="9735" max="9735" width="18.109375" style="568" customWidth="1"/>
    <col min="9736" max="9737" width="9.109375" style="568"/>
    <col min="9738" max="9738" width="10.33203125" style="568" customWidth="1"/>
    <col min="9739" max="9739" width="9.33203125" style="568" customWidth="1"/>
    <col min="9740" max="9740" width="8.88671875" style="568" customWidth="1"/>
    <col min="9741" max="9741" width="6.5546875" style="568" customWidth="1"/>
    <col min="9742" max="9742" width="7.109375" style="568" customWidth="1"/>
    <col min="9743" max="9743" width="9.5546875" style="568" customWidth="1"/>
    <col min="9744" max="9745" width="11" style="568" customWidth="1"/>
    <col min="9746" max="9746" width="11.44140625" style="568" customWidth="1"/>
    <col min="9747" max="9747" width="3.6640625" style="568" customWidth="1"/>
    <col min="9748" max="9748" width="13.109375" style="568" customWidth="1"/>
    <col min="9749" max="9749" width="2.88671875" style="568" customWidth="1"/>
    <col min="9750" max="9750" width="2.5546875" style="568" customWidth="1"/>
    <col min="9751" max="9751" width="2.6640625" style="568" customWidth="1"/>
    <col min="9752" max="9753" width="2.88671875" style="568" customWidth="1"/>
    <col min="9754" max="9754" width="3" style="568" customWidth="1"/>
    <col min="9755" max="9755" width="3.44140625" style="568" customWidth="1"/>
    <col min="9756" max="9756" width="11.5546875" style="568" customWidth="1"/>
    <col min="9757" max="9757" width="11.109375" style="568" customWidth="1"/>
    <col min="9758" max="9758" width="9" style="568" customWidth="1"/>
    <col min="9759" max="9759" width="8" style="568" customWidth="1"/>
    <col min="9760" max="9760" width="10" style="568" bestFit="1" customWidth="1"/>
    <col min="9761" max="9984" width="9.109375" style="568"/>
    <col min="9985" max="9985" width="18.6640625" style="568" customWidth="1"/>
    <col min="9986" max="9986" width="22.109375" style="568" customWidth="1"/>
    <col min="9987" max="9988" width="23" style="568" customWidth="1"/>
    <col min="9989" max="9989" width="22.5546875" style="568" customWidth="1"/>
    <col min="9990" max="9990" width="19.109375" style="568" customWidth="1"/>
    <col min="9991" max="9991" width="18.109375" style="568" customWidth="1"/>
    <col min="9992" max="9993" width="9.109375" style="568"/>
    <col min="9994" max="9994" width="10.33203125" style="568" customWidth="1"/>
    <col min="9995" max="9995" width="9.33203125" style="568" customWidth="1"/>
    <col min="9996" max="9996" width="8.88671875" style="568" customWidth="1"/>
    <col min="9997" max="9997" width="6.5546875" style="568" customWidth="1"/>
    <col min="9998" max="9998" width="7.109375" style="568" customWidth="1"/>
    <col min="9999" max="9999" width="9.5546875" style="568" customWidth="1"/>
    <col min="10000" max="10001" width="11" style="568" customWidth="1"/>
    <col min="10002" max="10002" width="11.44140625" style="568" customWidth="1"/>
    <col min="10003" max="10003" width="3.6640625" style="568" customWidth="1"/>
    <col min="10004" max="10004" width="13.109375" style="568" customWidth="1"/>
    <col min="10005" max="10005" width="2.88671875" style="568" customWidth="1"/>
    <col min="10006" max="10006" width="2.5546875" style="568" customWidth="1"/>
    <col min="10007" max="10007" width="2.6640625" style="568" customWidth="1"/>
    <col min="10008" max="10009" width="2.88671875" style="568" customWidth="1"/>
    <col min="10010" max="10010" width="3" style="568" customWidth="1"/>
    <col min="10011" max="10011" width="3.44140625" style="568" customWidth="1"/>
    <col min="10012" max="10012" width="11.5546875" style="568" customWidth="1"/>
    <col min="10013" max="10013" width="11.109375" style="568" customWidth="1"/>
    <col min="10014" max="10014" width="9" style="568" customWidth="1"/>
    <col min="10015" max="10015" width="8" style="568" customWidth="1"/>
    <col min="10016" max="10016" width="10" style="568" bestFit="1" customWidth="1"/>
    <col min="10017" max="10240" width="9.109375" style="568"/>
    <col min="10241" max="10241" width="18.6640625" style="568" customWidth="1"/>
    <col min="10242" max="10242" width="22.109375" style="568" customWidth="1"/>
    <col min="10243" max="10244" width="23" style="568" customWidth="1"/>
    <col min="10245" max="10245" width="22.5546875" style="568" customWidth="1"/>
    <col min="10246" max="10246" width="19.109375" style="568" customWidth="1"/>
    <col min="10247" max="10247" width="18.109375" style="568" customWidth="1"/>
    <col min="10248" max="10249" width="9.109375" style="568"/>
    <col min="10250" max="10250" width="10.33203125" style="568" customWidth="1"/>
    <col min="10251" max="10251" width="9.33203125" style="568" customWidth="1"/>
    <col min="10252" max="10252" width="8.88671875" style="568" customWidth="1"/>
    <col min="10253" max="10253" width="6.5546875" style="568" customWidth="1"/>
    <col min="10254" max="10254" width="7.109375" style="568" customWidth="1"/>
    <col min="10255" max="10255" width="9.5546875" style="568" customWidth="1"/>
    <col min="10256" max="10257" width="11" style="568" customWidth="1"/>
    <col min="10258" max="10258" width="11.44140625" style="568" customWidth="1"/>
    <col min="10259" max="10259" width="3.6640625" style="568" customWidth="1"/>
    <col min="10260" max="10260" width="13.109375" style="568" customWidth="1"/>
    <col min="10261" max="10261" width="2.88671875" style="568" customWidth="1"/>
    <col min="10262" max="10262" width="2.5546875" style="568" customWidth="1"/>
    <col min="10263" max="10263" width="2.6640625" style="568" customWidth="1"/>
    <col min="10264" max="10265" width="2.88671875" style="568" customWidth="1"/>
    <col min="10266" max="10266" width="3" style="568" customWidth="1"/>
    <col min="10267" max="10267" width="3.44140625" style="568" customWidth="1"/>
    <col min="10268" max="10268" width="11.5546875" style="568" customWidth="1"/>
    <col min="10269" max="10269" width="11.109375" style="568" customWidth="1"/>
    <col min="10270" max="10270" width="9" style="568" customWidth="1"/>
    <col min="10271" max="10271" width="8" style="568" customWidth="1"/>
    <col min="10272" max="10272" width="10" style="568" bestFit="1" customWidth="1"/>
    <col min="10273" max="10496" width="9.109375" style="568"/>
    <col min="10497" max="10497" width="18.6640625" style="568" customWidth="1"/>
    <col min="10498" max="10498" width="22.109375" style="568" customWidth="1"/>
    <col min="10499" max="10500" width="23" style="568" customWidth="1"/>
    <col min="10501" max="10501" width="22.5546875" style="568" customWidth="1"/>
    <col min="10502" max="10502" width="19.109375" style="568" customWidth="1"/>
    <col min="10503" max="10503" width="18.109375" style="568" customWidth="1"/>
    <col min="10504" max="10505" width="9.109375" style="568"/>
    <col min="10506" max="10506" width="10.33203125" style="568" customWidth="1"/>
    <col min="10507" max="10507" width="9.33203125" style="568" customWidth="1"/>
    <col min="10508" max="10508" width="8.88671875" style="568" customWidth="1"/>
    <col min="10509" max="10509" width="6.5546875" style="568" customWidth="1"/>
    <col min="10510" max="10510" width="7.109375" style="568" customWidth="1"/>
    <col min="10511" max="10511" width="9.5546875" style="568" customWidth="1"/>
    <col min="10512" max="10513" width="11" style="568" customWidth="1"/>
    <col min="10514" max="10514" width="11.44140625" style="568" customWidth="1"/>
    <col min="10515" max="10515" width="3.6640625" style="568" customWidth="1"/>
    <col min="10516" max="10516" width="13.109375" style="568" customWidth="1"/>
    <col min="10517" max="10517" width="2.88671875" style="568" customWidth="1"/>
    <col min="10518" max="10518" width="2.5546875" style="568" customWidth="1"/>
    <col min="10519" max="10519" width="2.6640625" style="568" customWidth="1"/>
    <col min="10520" max="10521" width="2.88671875" style="568" customWidth="1"/>
    <col min="10522" max="10522" width="3" style="568" customWidth="1"/>
    <col min="10523" max="10523" width="3.44140625" style="568" customWidth="1"/>
    <col min="10524" max="10524" width="11.5546875" style="568" customWidth="1"/>
    <col min="10525" max="10525" width="11.109375" style="568" customWidth="1"/>
    <col min="10526" max="10526" width="9" style="568" customWidth="1"/>
    <col min="10527" max="10527" width="8" style="568" customWidth="1"/>
    <col min="10528" max="10528" width="10" style="568" bestFit="1" customWidth="1"/>
    <col min="10529" max="10752" width="9.109375" style="568"/>
    <col min="10753" max="10753" width="18.6640625" style="568" customWidth="1"/>
    <col min="10754" max="10754" width="22.109375" style="568" customWidth="1"/>
    <col min="10755" max="10756" width="23" style="568" customWidth="1"/>
    <col min="10757" max="10757" width="22.5546875" style="568" customWidth="1"/>
    <col min="10758" max="10758" width="19.109375" style="568" customWidth="1"/>
    <col min="10759" max="10759" width="18.109375" style="568" customWidth="1"/>
    <col min="10760" max="10761" width="9.109375" style="568"/>
    <col min="10762" max="10762" width="10.33203125" style="568" customWidth="1"/>
    <col min="10763" max="10763" width="9.33203125" style="568" customWidth="1"/>
    <col min="10764" max="10764" width="8.88671875" style="568" customWidth="1"/>
    <col min="10765" max="10765" width="6.5546875" style="568" customWidth="1"/>
    <col min="10766" max="10766" width="7.109375" style="568" customWidth="1"/>
    <col min="10767" max="10767" width="9.5546875" style="568" customWidth="1"/>
    <col min="10768" max="10769" width="11" style="568" customWidth="1"/>
    <col min="10770" max="10770" width="11.44140625" style="568" customWidth="1"/>
    <col min="10771" max="10771" width="3.6640625" style="568" customWidth="1"/>
    <col min="10772" max="10772" width="13.109375" style="568" customWidth="1"/>
    <col min="10773" max="10773" width="2.88671875" style="568" customWidth="1"/>
    <col min="10774" max="10774" width="2.5546875" style="568" customWidth="1"/>
    <col min="10775" max="10775" width="2.6640625" style="568" customWidth="1"/>
    <col min="10776" max="10777" width="2.88671875" style="568" customWidth="1"/>
    <col min="10778" max="10778" width="3" style="568" customWidth="1"/>
    <col min="10779" max="10779" width="3.44140625" style="568" customWidth="1"/>
    <col min="10780" max="10780" width="11.5546875" style="568" customWidth="1"/>
    <col min="10781" max="10781" width="11.109375" style="568" customWidth="1"/>
    <col min="10782" max="10782" width="9" style="568" customWidth="1"/>
    <col min="10783" max="10783" width="8" style="568" customWidth="1"/>
    <col min="10784" max="10784" width="10" style="568" bestFit="1" customWidth="1"/>
    <col min="10785" max="11008" width="9.109375" style="568"/>
    <col min="11009" max="11009" width="18.6640625" style="568" customWidth="1"/>
    <col min="11010" max="11010" width="22.109375" style="568" customWidth="1"/>
    <col min="11011" max="11012" width="23" style="568" customWidth="1"/>
    <col min="11013" max="11013" width="22.5546875" style="568" customWidth="1"/>
    <col min="11014" max="11014" width="19.109375" style="568" customWidth="1"/>
    <col min="11015" max="11015" width="18.109375" style="568" customWidth="1"/>
    <col min="11016" max="11017" width="9.109375" style="568"/>
    <col min="11018" max="11018" width="10.33203125" style="568" customWidth="1"/>
    <col min="11019" max="11019" width="9.33203125" style="568" customWidth="1"/>
    <col min="11020" max="11020" width="8.88671875" style="568" customWidth="1"/>
    <col min="11021" max="11021" width="6.5546875" style="568" customWidth="1"/>
    <col min="11022" max="11022" width="7.109375" style="568" customWidth="1"/>
    <col min="11023" max="11023" width="9.5546875" style="568" customWidth="1"/>
    <col min="11024" max="11025" width="11" style="568" customWidth="1"/>
    <col min="11026" max="11026" width="11.44140625" style="568" customWidth="1"/>
    <col min="11027" max="11027" width="3.6640625" style="568" customWidth="1"/>
    <col min="11028" max="11028" width="13.109375" style="568" customWidth="1"/>
    <col min="11029" max="11029" width="2.88671875" style="568" customWidth="1"/>
    <col min="11030" max="11030" width="2.5546875" style="568" customWidth="1"/>
    <col min="11031" max="11031" width="2.6640625" style="568" customWidth="1"/>
    <col min="11032" max="11033" width="2.88671875" style="568" customWidth="1"/>
    <col min="11034" max="11034" width="3" style="568" customWidth="1"/>
    <col min="11035" max="11035" width="3.44140625" style="568" customWidth="1"/>
    <col min="11036" max="11036" width="11.5546875" style="568" customWidth="1"/>
    <col min="11037" max="11037" width="11.109375" style="568" customWidth="1"/>
    <col min="11038" max="11038" width="9" style="568" customWidth="1"/>
    <col min="11039" max="11039" width="8" style="568" customWidth="1"/>
    <col min="11040" max="11040" width="10" style="568" bestFit="1" customWidth="1"/>
    <col min="11041" max="11264" width="9.109375" style="568"/>
    <col min="11265" max="11265" width="18.6640625" style="568" customWidth="1"/>
    <col min="11266" max="11266" width="22.109375" style="568" customWidth="1"/>
    <col min="11267" max="11268" width="23" style="568" customWidth="1"/>
    <col min="11269" max="11269" width="22.5546875" style="568" customWidth="1"/>
    <col min="11270" max="11270" width="19.109375" style="568" customWidth="1"/>
    <col min="11271" max="11271" width="18.109375" style="568" customWidth="1"/>
    <col min="11272" max="11273" width="9.109375" style="568"/>
    <col min="11274" max="11274" width="10.33203125" style="568" customWidth="1"/>
    <col min="11275" max="11275" width="9.33203125" style="568" customWidth="1"/>
    <col min="11276" max="11276" width="8.88671875" style="568" customWidth="1"/>
    <col min="11277" max="11277" width="6.5546875" style="568" customWidth="1"/>
    <col min="11278" max="11278" width="7.109375" style="568" customWidth="1"/>
    <col min="11279" max="11279" width="9.5546875" style="568" customWidth="1"/>
    <col min="11280" max="11281" width="11" style="568" customWidth="1"/>
    <col min="11282" max="11282" width="11.44140625" style="568" customWidth="1"/>
    <col min="11283" max="11283" width="3.6640625" style="568" customWidth="1"/>
    <col min="11284" max="11284" width="13.109375" style="568" customWidth="1"/>
    <col min="11285" max="11285" width="2.88671875" style="568" customWidth="1"/>
    <col min="11286" max="11286" width="2.5546875" style="568" customWidth="1"/>
    <col min="11287" max="11287" width="2.6640625" style="568" customWidth="1"/>
    <col min="11288" max="11289" width="2.88671875" style="568" customWidth="1"/>
    <col min="11290" max="11290" width="3" style="568" customWidth="1"/>
    <col min="11291" max="11291" width="3.44140625" style="568" customWidth="1"/>
    <col min="11292" max="11292" width="11.5546875" style="568" customWidth="1"/>
    <col min="11293" max="11293" width="11.109375" style="568" customWidth="1"/>
    <col min="11294" max="11294" width="9" style="568" customWidth="1"/>
    <col min="11295" max="11295" width="8" style="568" customWidth="1"/>
    <col min="11296" max="11296" width="10" style="568" bestFit="1" customWidth="1"/>
    <col min="11297" max="11520" width="9.109375" style="568"/>
    <col min="11521" max="11521" width="18.6640625" style="568" customWidth="1"/>
    <col min="11522" max="11522" width="22.109375" style="568" customWidth="1"/>
    <col min="11523" max="11524" width="23" style="568" customWidth="1"/>
    <col min="11525" max="11525" width="22.5546875" style="568" customWidth="1"/>
    <col min="11526" max="11526" width="19.109375" style="568" customWidth="1"/>
    <col min="11527" max="11527" width="18.109375" style="568" customWidth="1"/>
    <col min="11528" max="11529" width="9.109375" style="568"/>
    <col min="11530" max="11530" width="10.33203125" style="568" customWidth="1"/>
    <col min="11531" max="11531" width="9.33203125" style="568" customWidth="1"/>
    <col min="11532" max="11532" width="8.88671875" style="568" customWidth="1"/>
    <col min="11533" max="11533" width="6.5546875" style="568" customWidth="1"/>
    <col min="11534" max="11534" width="7.109375" style="568" customWidth="1"/>
    <col min="11535" max="11535" width="9.5546875" style="568" customWidth="1"/>
    <col min="11536" max="11537" width="11" style="568" customWidth="1"/>
    <col min="11538" max="11538" width="11.44140625" style="568" customWidth="1"/>
    <col min="11539" max="11539" width="3.6640625" style="568" customWidth="1"/>
    <col min="11540" max="11540" width="13.109375" style="568" customWidth="1"/>
    <col min="11541" max="11541" width="2.88671875" style="568" customWidth="1"/>
    <col min="11542" max="11542" width="2.5546875" style="568" customWidth="1"/>
    <col min="11543" max="11543" width="2.6640625" style="568" customWidth="1"/>
    <col min="11544" max="11545" width="2.88671875" style="568" customWidth="1"/>
    <col min="11546" max="11546" width="3" style="568" customWidth="1"/>
    <col min="11547" max="11547" width="3.44140625" style="568" customWidth="1"/>
    <col min="11548" max="11548" width="11.5546875" style="568" customWidth="1"/>
    <col min="11549" max="11549" width="11.109375" style="568" customWidth="1"/>
    <col min="11550" max="11550" width="9" style="568" customWidth="1"/>
    <col min="11551" max="11551" width="8" style="568" customWidth="1"/>
    <col min="11552" max="11552" width="10" style="568" bestFit="1" customWidth="1"/>
    <col min="11553" max="11776" width="9.109375" style="568"/>
    <col min="11777" max="11777" width="18.6640625" style="568" customWidth="1"/>
    <col min="11778" max="11778" width="22.109375" style="568" customWidth="1"/>
    <col min="11779" max="11780" width="23" style="568" customWidth="1"/>
    <col min="11781" max="11781" width="22.5546875" style="568" customWidth="1"/>
    <col min="11782" max="11782" width="19.109375" style="568" customWidth="1"/>
    <col min="11783" max="11783" width="18.109375" style="568" customWidth="1"/>
    <col min="11784" max="11785" width="9.109375" style="568"/>
    <col min="11786" max="11786" width="10.33203125" style="568" customWidth="1"/>
    <col min="11787" max="11787" width="9.33203125" style="568" customWidth="1"/>
    <col min="11788" max="11788" width="8.88671875" style="568" customWidth="1"/>
    <col min="11789" max="11789" width="6.5546875" style="568" customWidth="1"/>
    <col min="11790" max="11790" width="7.109375" style="568" customWidth="1"/>
    <col min="11791" max="11791" width="9.5546875" style="568" customWidth="1"/>
    <col min="11792" max="11793" width="11" style="568" customWidth="1"/>
    <col min="11794" max="11794" width="11.44140625" style="568" customWidth="1"/>
    <col min="11795" max="11795" width="3.6640625" style="568" customWidth="1"/>
    <col min="11796" max="11796" width="13.109375" style="568" customWidth="1"/>
    <col min="11797" max="11797" width="2.88671875" style="568" customWidth="1"/>
    <col min="11798" max="11798" width="2.5546875" style="568" customWidth="1"/>
    <col min="11799" max="11799" width="2.6640625" style="568" customWidth="1"/>
    <col min="11800" max="11801" width="2.88671875" style="568" customWidth="1"/>
    <col min="11802" max="11802" width="3" style="568" customWidth="1"/>
    <col min="11803" max="11803" width="3.44140625" style="568" customWidth="1"/>
    <col min="11804" max="11804" width="11.5546875" style="568" customWidth="1"/>
    <col min="11805" max="11805" width="11.109375" style="568" customWidth="1"/>
    <col min="11806" max="11806" width="9" style="568" customWidth="1"/>
    <col min="11807" max="11807" width="8" style="568" customWidth="1"/>
    <col min="11808" max="11808" width="10" style="568" bestFit="1" customWidth="1"/>
    <col min="11809" max="12032" width="9.109375" style="568"/>
    <col min="12033" max="12033" width="18.6640625" style="568" customWidth="1"/>
    <col min="12034" max="12034" width="22.109375" style="568" customWidth="1"/>
    <col min="12035" max="12036" width="23" style="568" customWidth="1"/>
    <col min="12037" max="12037" width="22.5546875" style="568" customWidth="1"/>
    <col min="12038" max="12038" width="19.109375" style="568" customWidth="1"/>
    <col min="12039" max="12039" width="18.109375" style="568" customWidth="1"/>
    <col min="12040" max="12041" width="9.109375" style="568"/>
    <col min="12042" max="12042" width="10.33203125" style="568" customWidth="1"/>
    <col min="12043" max="12043" width="9.33203125" style="568" customWidth="1"/>
    <col min="12044" max="12044" width="8.88671875" style="568" customWidth="1"/>
    <col min="12045" max="12045" width="6.5546875" style="568" customWidth="1"/>
    <col min="12046" max="12046" width="7.109375" style="568" customWidth="1"/>
    <col min="12047" max="12047" width="9.5546875" style="568" customWidth="1"/>
    <col min="12048" max="12049" width="11" style="568" customWidth="1"/>
    <col min="12050" max="12050" width="11.44140625" style="568" customWidth="1"/>
    <col min="12051" max="12051" width="3.6640625" style="568" customWidth="1"/>
    <col min="12052" max="12052" width="13.109375" style="568" customWidth="1"/>
    <col min="12053" max="12053" width="2.88671875" style="568" customWidth="1"/>
    <col min="12054" max="12054" width="2.5546875" style="568" customWidth="1"/>
    <col min="12055" max="12055" width="2.6640625" style="568" customWidth="1"/>
    <col min="12056" max="12057" width="2.88671875" style="568" customWidth="1"/>
    <col min="12058" max="12058" width="3" style="568" customWidth="1"/>
    <col min="12059" max="12059" width="3.44140625" style="568" customWidth="1"/>
    <col min="12060" max="12060" width="11.5546875" style="568" customWidth="1"/>
    <col min="12061" max="12061" width="11.109375" style="568" customWidth="1"/>
    <col min="12062" max="12062" width="9" style="568" customWidth="1"/>
    <col min="12063" max="12063" width="8" style="568" customWidth="1"/>
    <col min="12064" max="12064" width="10" style="568" bestFit="1" customWidth="1"/>
    <col min="12065" max="12288" width="9.109375" style="568"/>
    <col min="12289" max="12289" width="18.6640625" style="568" customWidth="1"/>
    <col min="12290" max="12290" width="22.109375" style="568" customWidth="1"/>
    <col min="12291" max="12292" width="23" style="568" customWidth="1"/>
    <col min="12293" max="12293" width="22.5546875" style="568" customWidth="1"/>
    <col min="12294" max="12294" width="19.109375" style="568" customWidth="1"/>
    <col min="12295" max="12295" width="18.109375" style="568" customWidth="1"/>
    <col min="12296" max="12297" width="9.109375" style="568"/>
    <col min="12298" max="12298" width="10.33203125" style="568" customWidth="1"/>
    <col min="12299" max="12299" width="9.33203125" style="568" customWidth="1"/>
    <col min="12300" max="12300" width="8.88671875" style="568" customWidth="1"/>
    <col min="12301" max="12301" width="6.5546875" style="568" customWidth="1"/>
    <col min="12302" max="12302" width="7.109375" style="568" customWidth="1"/>
    <col min="12303" max="12303" width="9.5546875" style="568" customWidth="1"/>
    <col min="12304" max="12305" width="11" style="568" customWidth="1"/>
    <col min="12306" max="12306" width="11.44140625" style="568" customWidth="1"/>
    <col min="12307" max="12307" width="3.6640625" style="568" customWidth="1"/>
    <col min="12308" max="12308" width="13.109375" style="568" customWidth="1"/>
    <col min="12309" max="12309" width="2.88671875" style="568" customWidth="1"/>
    <col min="12310" max="12310" width="2.5546875" style="568" customWidth="1"/>
    <col min="12311" max="12311" width="2.6640625" style="568" customWidth="1"/>
    <col min="12312" max="12313" width="2.88671875" style="568" customWidth="1"/>
    <col min="12314" max="12314" width="3" style="568" customWidth="1"/>
    <col min="12315" max="12315" width="3.44140625" style="568" customWidth="1"/>
    <col min="12316" max="12316" width="11.5546875" style="568" customWidth="1"/>
    <col min="12317" max="12317" width="11.109375" style="568" customWidth="1"/>
    <col min="12318" max="12318" width="9" style="568" customWidth="1"/>
    <col min="12319" max="12319" width="8" style="568" customWidth="1"/>
    <col min="12320" max="12320" width="10" style="568" bestFit="1" customWidth="1"/>
    <col min="12321" max="12544" width="9.109375" style="568"/>
    <col min="12545" max="12545" width="18.6640625" style="568" customWidth="1"/>
    <col min="12546" max="12546" width="22.109375" style="568" customWidth="1"/>
    <col min="12547" max="12548" width="23" style="568" customWidth="1"/>
    <col min="12549" max="12549" width="22.5546875" style="568" customWidth="1"/>
    <col min="12550" max="12550" width="19.109375" style="568" customWidth="1"/>
    <col min="12551" max="12551" width="18.109375" style="568" customWidth="1"/>
    <col min="12552" max="12553" width="9.109375" style="568"/>
    <col min="12554" max="12554" width="10.33203125" style="568" customWidth="1"/>
    <col min="12555" max="12555" width="9.33203125" style="568" customWidth="1"/>
    <col min="12556" max="12556" width="8.88671875" style="568" customWidth="1"/>
    <col min="12557" max="12557" width="6.5546875" style="568" customWidth="1"/>
    <col min="12558" max="12558" width="7.109375" style="568" customWidth="1"/>
    <col min="12559" max="12559" width="9.5546875" style="568" customWidth="1"/>
    <col min="12560" max="12561" width="11" style="568" customWidth="1"/>
    <col min="12562" max="12562" width="11.44140625" style="568" customWidth="1"/>
    <col min="12563" max="12563" width="3.6640625" style="568" customWidth="1"/>
    <col min="12564" max="12564" width="13.109375" style="568" customWidth="1"/>
    <col min="12565" max="12565" width="2.88671875" style="568" customWidth="1"/>
    <col min="12566" max="12566" width="2.5546875" style="568" customWidth="1"/>
    <col min="12567" max="12567" width="2.6640625" style="568" customWidth="1"/>
    <col min="12568" max="12569" width="2.88671875" style="568" customWidth="1"/>
    <col min="12570" max="12570" width="3" style="568" customWidth="1"/>
    <col min="12571" max="12571" width="3.44140625" style="568" customWidth="1"/>
    <col min="12572" max="12572" width="11.5546875" style="568" customWidth="1"/>
    <col min="12573" max="12573" width="11.109375" style="568" customWidth="1"/>
    <col min="12574" max="12574" width="9" style="568" customWidth="1"/>
    <col min="12575" max="12575" width="8" style="568" customWidth="1"/>
    <col min="12576" max="12576" width="10" style="568" bestFit="1" customWidth="1"/>
    <col min="12577" max="12800" width="9.109375" style="568"/>
    <col min="12801" max="12801" width="18.6640625" style="568" customWidth="1"/>
    <col min="12802" max="12802" width="22.109375" style="568" customWidth="1"/>
    <col min="12803" max="12804" width="23" style="568" customWidth="1"/>
    <col min="12805" max="12805" width="22.5546875" style="568" customWidth="1"/>
    <col min="12806" max="12806" width="19.109375" style="568" customWidth="1"/>
    <col min="12807" max="12807" width="18.109375" style="568" customWidth="1"/>
    <col min="12808" max="12809" width="9.109375" style="568"/>
    <col min="12810" max="12810" width="10.33203125" style="568" customWidth="1"/>
    <col min="12811" max="12811" width="9.33203125" style="568" customWidth="1"/>
    <col min="12812" max="12812" width="8.88671875" style="568" customWidth="1"/>
    <col min="12813" max="12813" width="6.5546875" style="568" customWidth="1"/>
    <col min="12814" max="12814" width="7.109375" style="568" customWidth="1"/>
    <col min="12815" max="12815" width="9.5546875" style="568" customWidth="1"/>
    <col min="12816" max="12817" width="11" style="568" customWidth="1"/>
    <col min="12818" max="12818" width="11.44140625" style="568" customWidth="1"/>
    <col min="12819" max="12819" width="3.6640625" style="568" customWidth="1"/>
    <col min="12820" max="12820" width="13.109375" style="568" customWidth="1"/>
    <col min="12821" max="12821" width="2.88671875" style="568" customWidth="1"/>
    <col min="12822" max="12822" width="2.5546875" style="568" customWidth="1"/>
    <col min="12823" max="12823" width="2.6640625" style="568" customWidth="1"/>
    <col min="12824" max="12825" width="2.88671875" style="568" customWidth="1"/>
    <col min="12826" max="12826" width="3" style="568" customWidth="1"/>
    <col min="12827" max="12827" width="3.44140625" style="568" customWidth="1"/>
    <col min="12828" max="12828" width="11.5546875" style="568" customWidth="1"/>
    <col min="12829" max="12829" width="11.109375" style="568" customWidth="1"/>
    <col min="12830" max="12830" width="9" style="568" customWidth="1"/>
    <col min="12831" max="12831" width="8" style="568" customWidth="1"/>
    <col min="12832" max="12832" width="10" style="568" bestFit="1" customWidth="1"/>
    <col min="12833" max="13056" width="9.109375" style="568"/>
    <col min="13057" max="13057" width="18.6640625" style="568" customWidth="1"/>
    <col min="13058" max="13058" width="22.109375" style="568" customWidth="1"/>
    <col min="13059" max="13060" width="23" style="568" customWidth="1"/>
    <col min="13061" max="13061" width="22.5546875" style="568" customWidth="1"/>
    <col min="13062" max="13062" width="19.109375" style="568" customWidth="1"/>
    <col min="13063" max="13063" width="18.109375" style="568" customWidth="1"/>
    <col min="13064" max="13065" width="9.109375" style="568"/>
    <col min="13066" max="13066" width="10.33203125" style="568" customWidth="1"/>
    <col min="13067" max="13067" width="9.33203125" style="568" customWidth="1"/>
    <col min="13068" max="13068" width="8.88671875" style="568" customWidth="1"/>
    <col min="13069" max="13069" width="6.5546875" style="568" customWidth="1"/>
    <col min="13070" max="13070" width="7.109375" style="568" customWidth="1"/>
    <col min="13071" max="13071" width="9.5546875" style="568" customWidth="1"/>
    <col min="13072" max="13073" width="11" style="568" customWidth="1"/>
    <col min="13074" max="13074" width="11.44140625" style="568" customWidth="1"/>
    <col min="13075" max="13075" width="3.6640625" style="568" customWidth="1"/>
    <col min="13076" max="13076" width="13.109375" style="568" customWidth="1"/>
    <col min="13077" max="13077" width="2.88671875" style="568" customWidth="1"/>
    <col min="13078" max="13078" width="2.5546875" style="568" customWidth="1"/>
    <col min="13079" max="13079" width="2.6640625" style="568" customWidth="1"/>
    <col min="13080" max="13081" width="2.88671875" style="568" customWidth="1"/>
    <col min="13082" max="13082" width="3" style="568" customWidth="1"/>
    <col min="13083" max="13083" width="3.44140625" style="568" customWidth="1"/>
    <col min="13084" max="13084" width="11.5546875" style="568" customWidth="1"/>
    <col min="13085" max="13085" width="11.109375" style="568" customWidth="1"/>
    <col min="13086" max="13086" width="9" style="568" customWidth="1"/>
    <col min="13087" max="13087" width="8" style="568" customWidth="1"/>
    <col min="13088" max="13088" width="10" style="568" bestFit="1" customWidth="1"/>
    <col min="13089" max="13312" width="9.109375" style="568"/>
    <col min="13313" max="13313" width="18.6640625" style="568" customWidth="1"/>
    <col min="13314" max="13314" width="22.109375" style="568" customWidth="1"/>
    <col min="13315" max="13316" width="23" style="568" customWidth="1"/>
    <col min="13317" max="13317" width="22.5546875" style="568" customWidth="1"/>
    <col min="13318" max="13318" width="19.109375" style="568" customWidth="1"/>
    <col min="13319" max="13319" width="18.109375" style="568" customWidth="1"/>
    <col min="13320" max="13321" width="9.109375" style="568"/>
    <col min="13322" max="13322" width="10.33203125" style="568" customWidth="1"/>
    <col min="13323" max="13323" width="9.33203125" style="568" customWidth="1"/>
    <col min="13324" max="13324" width="8.88671875" style="568" customWidth="1"/>
    <col min="13325" max="13325" width="6.5546875" style="568" customWidth="1"/>
    <col min="13326" max="13326" width="7.109375" style="568" customWidth="1"/>
    <col min="13327" max="13327" width="9.5546875" style="568" customWidth="1"/>
    <col min="13328" max="13329" width="11" style="568" customWidth="1"/>
    <col min="13330" max="13330" width="11.44140625" style="568" customWidth="1"/>
    <col min="13331" max="13331" width="3.6640625" style="568" customWidth="1"/>
    <col min="13332" max="13332" width="13.109375" style="568" customWidth="1"/>
    <col min="13333" max="13333" width="2.88671875" style="568" customWidth="1"/>
    <col min="13334" max="13334" width="2.5546875" style="568" customWidth="1"/>
    <col min="13335" max="13335" width="2.6640625" style="568" customWidth="1"/>
    <col min="13336" max="13337" width="2.88671875" style="568" customWidth="1"/>
    <col min="13338" max="13338" width="3" style="568" customWidth="1"/>
    <col min="13339" max="13339" width="3.44140625" style="568" customWidth="1"/>
    <col min="13340" max="13340" width="11.5546875" style="568" customWidth="1"/>
    <col min="13341" max="13341" width="11.109375" style="568" customWidth="1"/>
    <col min="13342" max="13342" width="9" style="568" customWidth="1"/>
    <col min="13343" max="13343" width="8" style="568" customWidth="1"/>
    <col min="13344" max="13344" width="10" style="568" bestFit="1" customWidth="1"/>
    <col min="13345" max="13568" width="9.109375" style="568"/>
    <col min="13569" max="13569" width="18.6640625" style="568" customWidth="1"/>
    <col min="13570" max="13570" width="22.109375" style="568" customWidth="1"/>
    <col min="13571" max="13572" width="23" style="568" customWidth="1"/>
    <col min="13573" max="13573" width="22.5546875" style="568" customWidth="1"/>
    <col min="13574" max="13574" width="19.109375" style="568" customWidth="1"/>
    <col min="13575" max="13575" width="18.109375" style="568" customWidth="1"/>
    <col min="13576" max="13577" width="9.109375" style="568"/>
    <col min="13578" max="13578" width="10.33203125" style="568" customWidth="1"/>
    <col min="13579" max="13579" width="9.33203125" style="568" customWidth="1"/>
    <col min="13580" max="13580" width="8.88671875" style="568" customWidth="1"/>
    <col min="13581" max="13581" width="6.5546875" style="568" customWidth="1"/>
    <col min="13582" max="13582" width="7.109375" style="568" customWidth="1"/>
    <col min="13583" max="13583" width="9.5546875" style="568" customWidth="1"/>
    <col min="13584" max="13585" width="11" style="568" customWidth="1"/>
    <col min="13586" max="13586" width="11.44140625" style="568" customWidth="1"/>
    <col min="13587" max="13587" width="3.6640625" style="568" customWidth="1"/>
    <col min="13588" max="13588" width="13.109375" style="568" customWidth="1"/>
    <col min="13589" max="13589" width="2.88671875" style="568" customWidth="1"/>
    <col min="13590" max="13590" width="2.5546875" style="568" customWidth="1"/>
    <col min="13591" max="13591" width="2.6640625" style="568" customWidth="1"/>
    <col min="13592" max="13593" width="2.88671875" style="568" customWidth="1"/>
    <col min="13594" max="13594" width="3" style="568" customWidth="1"/>
    <col min="13595" max="13595" width="3.44140625" style="568" customWidth="1"/>
    <col min="13596" max="13596" width="11.5546875" style="568" customWidth="1"/>
    <col min="13597" max="13597" width="11.109375" style="568" customWidth="1"/>
    <col min="13598" max="13598" width="9" style="568" customWidth="1"/>
    <col min="13599" max="13599" width="8" style="568" customWidth="1"/>
    <col min="13600" max="13600" width="10" style="568" bestFit="1" customWidth="1"/>
    <col min="13601" max="13824" width="9.109375" style="568"/>
    <col min="13825" max="13825" width="18.6640625" style="568" customWidth="1"/>
    <col min="13826" max="13826" width="22.109375" style="568" customWidth="1"/>
    <col min="13827" max="13828" width="23" style="568" customWidth="1"/>
    <col min="13829" max="13829" width="22.5546875" style="568" customWidth="1"/>
    <col min="13830" max="13830" width="19.109375" style="568" customWidth="1"/>
    <col min="13831" max="13831" width="18.109375" style="568" customWidth="1"/>
    <col min="13832" max="13833" width="9.109375" style="568"/>
    <col min="13834" max="13834" width="10.33203125" style="568" customWidth="1"/>
    <col min="13835" max="13835" width="9.33203125" style="568" customWidth="1"/>
    <col min="13836" max="13836" width="8.88671875" style="568" customWidth="1"/>
    <col min="13837" max="13837" width="6.5546875" style="568" customWidth="1"/>
    <col min="13838" max="13838" width="7.109375" style="568" customWidth="1"/>
    <col min="13839" max="13839" width="9.5546875" style="568" customWidth="1"/>
    <col min="13840" max="13841" width="11" style="568" customWidth="1"/>
    <col min="13842" max="13842" width="11.44140625" style="568" customWidth="1"/>
    <col min="13843" max="13843" width="3.6640625" style="568" customWidth="1"/>
    <col min="13844" max="13844" width="13.109375" style="568" customWidth="1"/>
    <col min="13845" max="13845" width="2.88671875" style="568" customWidth="1"/>
    <col min="13846" max="13846" width="2.5546875" style="568" customWidth="1"/>
    <col min="13847" max="13847" width="2.6640625" style="568" customWidth="1"/>
    <col min="13848" max="13849" width="2.88671875" style="568" customWidth="1"/>
    <col min="13850" max="13850" width="3" style="568" customWidth="1"/>
    <col min="13851" max="13851" width="3.44140625" style="568" customWidth="1"/>
    <col min="13852" max="13852" width="11.5546875" style="568" customWidth="1"/>
    <col min="13853" max="13853" width="11.109375" style="568" customWidth="1"/>
    <col min="13854" max="13854" width="9" style="568" customWidth="1"/>
    <col min="13855" max="13855" width="8" style="568" customWidth="1"/>
    <col min="13856" max="13856" width="10" style="568" bestFit="1" customWidth="1"/>
    <col min="13857" max="14080" width="9.109375" style="568"/>
    <col min="14081" max="14081" width="18.6640625" style="568" customWidth="1"/>
    <col min="14082" max="14082" width="22.109375" style="568" customWidth="1"/>
    <col min="14083" max="14084" width="23" style="568" customWidth="1"/>
    <col min="14085" max="14085" width="22.5546875" style="568" customWidth="1"/>
    <col min="14086" max="14086" width="19.109375" style="568" customWidth="1"/>
    <col min="14087" max="14087" width="18.109375" style="568" customWidth="1"/>
    <col min="14088" max="14089" width="9.109375" style="568"/>
    <col min="14090" max="14090" width="10.33203125" style="568" customWidth="1"/>
    <col min="14091" max="14091" width="9.33203125" style="568" customWidth="1"/>
    <col min="14092" max="14092" width="8.88671875" style="568" customWidth="1"/>
    <col min="14093" max="14093" width="6.5546875" style="568" customWidth="1"/>
    <col min="14094" max="14094" width="7.109375" style="568" customWidth="1"/>
    <col min="14095" max="14095" width="9.5546875" style="568" customWidth="1"/>
    <col min="14096" max="14097" width="11" style="568" customWidth="1"/>
    <col min="14098" max="14098" width="11.44140625" style="568" customWidth="1"/>
    <col min="14099" max="14099" width="3.6640625" style="568" customWidth="1"/>
    <col min="14100" max="14100" width="13.109375" style="568" customWidth="1"/>
    <col min="14101" max="14101" width="2.88671875" style="568" customWidth="1"/>
    <col min="14102" max="14102" width="2.5546875" style="568" customWidth="1"/>
    <col min="14103" max="14103" width="2.6640625" style="568" customWidth="1"/>
    <col min="14104" max="14105" width="2.88671875" style="568" customWidth="1"/>
    <col min="14106" max="14106" width="3" style="568" customWidth="1"/>
    <col min="14107" max="14107" width="3.44140625" style="568" customWidth="1"/>
    <col min="14108" max="14108" width="11.5546875" style="568" customWidth="1"/>
    <col min="14109" max="14109" width="11.109375" style="568" customWidth="1"/>
    <col min="14110" max="14110" width="9" style="568" customWidth="1"/>
    <col min="14111" max="14111" width="8" style="568" customWidth="1"/>
    <col min="14112" max="14112" width="10" style="568" bestFit="1" customWidth="1"/>
    <col min="14113" max="14336" width="9.109375" style="568"/>
    <col min="14337" max="14337" width="18.6640625" style="568" customWidth="1"/>
    <col min="14338" max="14338" width="22.109375" style="568" customWidth="1"/>
    <col min="14339" max="14340" width="23" style="568" customWidth="1"/>
    <col min="14341" max="14341" width="22.5546875" style="568" customWidth="1"/>
    <col min="14342" max="14342" width="19.109375" style="568" customWidth="1"/>
    <col min="14343" max="14343" width="18.109375" style="568" customWidth="1"/>
    <col min="14344" max="14345" width="9.109375" style="568"/>
    <col min="14346" max="14346" width="10.33203125" style="568" customWidth="1"/>
    <col min="14347" max="14347" width="9.33203125" style="568" customWidth="1"/>
    <col min="14348" max="14348" width="8.88671875" style="568" customWidth="1"/>
    <col min="14349" max="14349" width="6.5546875" style="568" customWidth="1"/>
    <col min="14350" max="14350" width="7.109375" style="568" customWidth="1"/>
    <col min="14351" max="14351" width="9.5546875" style="568" customWidth="1"/>
    <col min="14352" max="14353" width="11" style="568" customWidth="1"/>
    <col min="14354" max="14354" width="11.44140625" style="568" customWidth="1"/>
    <col min="14355" max="14355" width="3.6640625" style="568" customWidth="1"/>
    <col min="14356" max="14356" width="13.109375" style="568" customWidth="1"/>
    <col min="14357" max="14357" width="2.88671875" style="568" customWidth="1"/>
    <col min="14358" max="14358" width="2.5546875" style="568" customWidth="1"/>
    <col min="14359" max="14359" width="2.6640625" style="568" customWidth="1"/>
    <col min="14360" max="14361" width="2.88671875" style="568" customWidth="1"/>
    <col min="14362" max="14362" width="3" style="568" customWidth="1"/>
    <col min="14363" max="14363" width="3.44140625" style="568" customWidth="1"/>
    <col min="14364" max="14364" width="11.5546875" style="568" customWidth="1"/>
    <col min="14365" max="14365" width="11.109375" style="568" customWidth="1"/>
    <col min="14366" max="14366" width="9" style="568" customWidth="1"/>
    <col min="14367" max="14367" width="8" style="568" customWidth="1"/>
    <col min="14368" max="14368" width="10" style="568" bestFit="1" customWidth="1"/>
    <col min="14369" max="14592" width="9.109375" style="568"/>
    <col min="14593" max="14593" width="18.6640625" style="568" customWidth="1"/>
    <col min="14594" max="14594" width="22.109375" style="568" customWidth="1"/>
    <col min="14595" max="14596" width="23" style="568" customWidth="1"/>
    <col min="14597" max="14597" width="22.5546875" style="568" customWidth="1"/>
    <col min="14598" max="14598" width="19.109375" style="568" customWidth="1"/>
    <col min="14599" max="14599" width="18.109375" style="568" customWidth="1"/>
    <col min="14600" max="14601" width="9.109375" style="568"/>
    <col min="14602" max="14602" width="10.33203125" style="568" customWidth="1"/>
    <col min="14603" max="14603" width="9.33203125" style="568" customWidth="1"/>
    <col min="14604" max="14604" width="8.88671875" style="568" customWidth="1"/>
    <col min="14605" max="14605" width="6.5546875" style="568" customWidth="1"/>
    <col min="14606" max="14606" width="7.109375" style="568" customWidth="1"/>
    <col min="14607" max="14607" width="9.5546875" style="568" customWidth="1"/>
    <col min="14608" max="14609" width="11" style="568" customWidth="1"/>
    <col min="14610" max="14610" width="11.44140625" style="568" customWidth="1"/>
    <col min="14611" max="14611" width="3.6640625" style="568" customWidth="1"/>
    <col min="14612" max="14612" width="13.109375" style="568" customWidth="1"/>
    <col min="14613" max="14613" width="2.88671875" style="568" customWidth="1"/>
    <col min="14614" max="14614" width="2.5546875" style="568" customWidth="1"/>
    <col min="14615" max="14615" width="2.6640625" style="568" customWidth="1"/>
    <col min="14616" max="14617" width="2.88671875" style="568" customWidth="1"/>
    <col min="14618" max="14618" width="3" style="568" customWidth="1"/>
    <col min="14619" max="14619" width="3.44140625" style="568" customWidth="1"/>
    <col min="14620" max="14620" width="11.5546875" style="568" customWidth="1"/>
    <col min="14621" max="14621" width="11.109375" style="568" customWidth="1"/>
    <col min="14622" max="14622" width="9" style="568" customWidth="1"/>
    <col min="14623" max="14623" width="8" style="568" customWidth="1"/>
    <col min="14624" max="14624" width="10" style="568" bestFit="1" customWidth="1"/>
    <col min="14625" max="14848" width="9.109375" style="568"/>
    <col min="14849" max="14849" width="18.6640625" style="568" customWidth="1"/>
    <col min="14850" max="14850" width="22.109375" style="568" customWidth="1"/>
    <col min="14851" max="14852" width="23" style="568" customWidth="1"/>
    <col min="14853" max="14853" width="22.5546875" style="568" customWidth="1"/>
    <col min="14854" max="14854" width="19.109375" style="568" customWidth="1"/>
    <col min="14855" max="14855" width="18.109375" style="568" customWidth="1"/>
    <col min="14856" max="14857" width="9.109375" style="568"/>
    <col min="14858" max="14858" width="10.33203125" style="568" customWidth="1"/>
    <col min="14859" max="14859" width="9.33203125" style="568" customWidth="1"/>
    <col min="14860" max="14860" width="8.88671875" style="568" customWidth="1"/>
    <col min="14861" max="14861" width="6.5546875" style="568" customWidth="1"/>
    <col min="14862" max="14862" width="7.109375" style="568" customWidth="1"/>
    <col min="14863" max="14863" width="9.5546875" style="568" customWidth="1"/>
    <col min="14864" max="14865" width="11" style="568" customWidth="1"/>
    <col min="14866" max="14866" width="11.44140625" style="568" customWidth="1"/>
    <col min="14867" max="14867" width="3.6640625" style="568" customWidth="1"/>
    <col min="14868" max="14868" width="13.109375" style="568" customWidth="1"/>
    <col min="14869" max="14869" width="2.88671875" style="568" customWidth="1"/>
    <col min="14870" max="14870" width="2.5546875" style="568" customWidth="1"/>
    <col min="14871" max="14871" width="2.6640625" style="568" customWidth="1"/>
    <col min="14872" max="14873" width="2.88671875" style="568" customWidth="1"/>
    <col min="14874" max="14874" width="3" style="568" customWidth="1"/>
    <col min="14875" max="14875" width="3.44140625" style="568" customWidth="1"/>
    <col min="14876" max="14876" width="11.5546875" style="568" customWidth="1"/>
    <col min="14877" max="14877" width="11.109375" style="568" customWidth="1"/>
    <col min="14878" max="14878" width="9" style="568" customWidth="1"/>
    <col min="14879" max="14879" width="8" style="568" customWidth="1"/>
    <col min="14880" max="14880" width="10" style="568" bestFit="1" customWidth="1"/>
    <col min="14881" max="15104" width="9.109375" style="568"/>
    <col min="15105" max="15105" width="18.6640625" style="568" customWidth="1"/>
    <col min="15106" max="15106" width="22.109375" style="568" customWidth="1"/>
    <col min="15107" max="15108" width="23" style="568" customWidth="1"/>
    <col min="15109" max="15109" width="22.5546875" style="568" customWidth="1"/>
    <col min="15110" max="15110" width="19.109375" style="568" customWidth="1"/>
    <col min="15111" max="15111" width="18.109375" style="568" customWidth="1"/>
    <col min="15112" max="15113" width="9.109375" style="568"/>
    <col min="15114" max="15114" width="10.33203125" style="568" customWidth="1"/>
    <col min="15115" max="15115" width="9.33203125" style="568" customWidth="1"/>
    <col min="15116" max="15116" width="8.88671875" style="568" customWidth="1"/>
    <col min="15117" max="15117" width="6.5546875" style="568" customWidth="1"/>
    <col min="15118" max="15118" width="7.109375" style="568" customWidth="1"/>
    <col min="15119" max="15119" width="9.5546875" style="568" customWidth="1"/>
    <col min="15120" max="15121" width="11" style="568" customWidth="1"/>
    <col min="15122" max="15122" width="11.44140625" style="568" customWidth="1"/>
    <col min="15123" max="15123" width="3.6640625" style="568" customWidth="1"/>
    <col min="15124" max="15124" width="13.109375" style="568" customWidth="1"/>
    <col min="15125" max="15125" width="2.88671875" style="568" customWidth="1"/>
    <col min="15126" max="15126" width="2.5546875" style="568" customWidth="1"/>
    <col min="15127" max="15127" width="2.6640625" style="568" customWidth="1"/>
    <col min="15128" max="15129" width="2.88671875" style="568" customWidth="1"/>
    <col min="15130" max="15130" width="3" style="568" customWidth="1"/>
    <col min="15131" max="15131" width="3.44140625" style="568" customWidth="1"/>
    <col min="15132" max="15132" width="11.5546875" style="568" customWidth="1"/>
    <col min="15133" max="15133" width="11.109375" style="568" customWidth="1"/>
    <col min="15134" max="15134" width="9" style="568" customWidth="1"/>
    <col min="15135" max="15135" width="8" style="568" customWidth="1"/>
    <col min="15136" max="15136" width="10" style="568" bestFit="1" customWidth="1"/>
    <col min="15137" max="15360" width="9.109375" style="568"/>
    <col min="15361" max="15361" width="18.6640625" style="568" customWidth="1"/>
    <col min="15362" max="15362" width="22.109375" style="568" customWidth="1"/>
    <col min="15363" max="15364" width="23" style="568" customWidth="1"/>
    <col min="15365" max="15365" width="22.5546875" style="568" customWidth="1"/>
    <col min="15366" max="15366" width="19.109375" style="568" customWidth="1"/>
    <col min="15367" max="15367" width="18.109375" style="568" customWidth="1"/>
    <col min="15368" max="15369" width="9.109375" style="568"/>
    <col min="15370" max="15370" width="10.33203125" style="568" customWidth="1"/>
    <col min="15371" max="15371" width="9.33203125" style="568" customWidth="1"/>
    <col min="15372" max="15372" width="8.88671875" style="568" customWidth="1"/>
    <col min="15373" max="15373" width="6.5546875" style="568" customWidth="1"/>
    <col min="15374" max="15374" width="7.109375" style="568" customWidth="1"/>
    <col min="15375" max="15375" width="9.5546875" style="568" customWidth="1"/>
    <col min="15376" max="15377" width="11" style="568" customWidth="1"/>
    <col min="15378" max="15378" width="11.44140625" style="568" customWidth="1"/>
    <col min="15379" max="15379" width="3.6640625" style="568" customWidth="1"/>
    <col min="15380" max="15380" width="13.109375" style="568" customWidth="1"/>
    <col min="15381" max="15381" width="2.88671875" style="568" customWidth="1"/>
    <col min="15382" max="15382" width="2.5546875" style="568" customWidth="1"/>
    <col min="15383" max="15383" width="2.6640625" style="568" customWidth="1"/>
    <col min="15384" max="15385" width="2.88671875" style="568" customWidth="1"/>
    <col min="15386" max="15386" width="3" style="568" customWidth="1"/>
    <col min="15387" max="15387" width="3.44140625" style="568" customWidth="1"/>
    <col min="15388" max="15388" width="11.5546875" style="568" customWidth="1"/>
    <col min="15389" max="15389" width="11.109375" style="568" customWidth="1"/>
    <col min="15390" max="15390" width="9" style="568" customWidth="1"/>
    <col min="15391" max="15391" width="8" style="568" customWidth="1"/>
    <col min="15392" max="15392" width="10" style="568" bestFit="1" customWidth="1"/>
    <col min="15393" max="15616" width="9.109375" style="568"/>
    <col min="15617" max="15617" width="18.6640625" style="568" customWidth="1"/>
    <col min="15618" max="15618" width="22.109375" style="568" customWidth="1"/>
    <col min="15619" max="15620" width="23" style="568" customWidth="1"/>
    <col min="15621" max="15621" width="22.5546875" style="568" customWidth="1"/>
    <col min="15622" max="15622" width="19.109375" style="568" customWidth="1"/>
    <col min="15623" max="15623" width="18.109375" style="568" customWidth="1"/>
    <col min="15624" max="15625" width="9.109375" style="568"/>
    <col min="15626" max="15626" width="10.33203125" style="568" customWidth="1"/>
    <col min="15627" max="15627" width="9.33203125" style="568" customWidth="1"/>
    <col min="15628" max="15628" width="8.88671875" style="568" customWidth="1"/>
    <col min="15629" max="15629" width="6.5546875" style="568" customWidth="1"/>
    <col min="15630" max="15630" width="7.109375" style="568" customWidth="1"/>
    <col min="15631" max="15631" width="9.5546875" style="568" customWidth="1"/>
    <col min="15632" max="15633" width="11" style="568" customWidth="1"/>
    <col min="15634" max="15634" width="11.44140625" style="568" customWidth="1"/>
    <col min="15635" max="15635" width="3.6640625" style="568" customWidth="1"/>
    <col min="15636" max="15636" width="13.109375" style="568" customWidth="1"/>
    <col min="15637" max="15637" width="2.88671875" style="568" customWidth="1"/>
    <col min="15638" max="15638" width="2.5546875" style="568" customWidth="1"/>
    <col min="15639" max="15639" width="2.6640625" style="568" customWidth="1"/>
    <col min="15640" max="15641" width="2.88671875" style="568" customWidth="1"/>
    <col min="15642" max="15642" width="3" style="568" customWidth="1"/>
    <col min="15643" max="15643" width="3.44140625" style="568" customWidth="1"/>
    <col min="15644" max="15644" width="11.5546875" style="568" customWidth="1"/>
    <col min="15645" max="15645" width="11.109375" style="568" customWidth="1"/>
    <col min="15646" max="15646" width="9" style="568" customWidth="1"/>
    <col min="15647" max="15647" width="8" style="568" customWidth="1"/>
    <col min="15648" max="15648" width="10" style="568" bestFit="1" customWidth="1"/>
    <col min="15649" max="15872" width="9.109375" style="568"/>
    <col min="15873" max="15873" width="18.6640625" style="568" customWidth="1"/>
    <col min="15874" max="15874" width="22.109375" style="568" customWidth="1"/>
    <col min="15875" max="15876" width="23" style="568" customWidth="1"/>
    <col min="15877" max="15877" width="22.5546875" style="568" customWidth="1"/>
    <col min="15878" max="15878" width="19.109375" style="568" customWidth="1"/>
    <col min="15879" max="15879" width="18.109375" style="568" customWidth="1"/>
    <col min="15880" max="15881" width="9.109375" style="568"/>
    <col min="15882" max="15882" width="10.33203125" style="568" customWidth="1"/>
    <col min="15883" max="15883" width="9.33203125" style="568" customWidth="1"/>
    <col min="15884" max="15884" width="8.88671875" style="568" customWidth="1"/>
    <col min="15885" max="15885" width="6.5546875" style="568" customWidth="1"/>
    <col min="15886" max="15886" width="7.109375" style="568" customWidth="1"/>
    <col min="15887" max="15887" width="9.5546875" style="568" customWidth="1"/>
    <col min="15888" max="15889" width="11" style="568" customWidth="1"/>
    <col min="15890" max="15890" width="11.44140625" style="568" customWidth="1"/>
    <col min="15891" max="15891" width="3.6640625" style="568" customWidth="1"/>
    <col min="15892" max="15892" width="13.109375" style="568" customWidth="1"/>
    <col min="15893" max="15893" width="2.88671875" style="568" customWidth="1"/>
    <col min="15894" max="15894" width="2.5546875" style="568" customWidth="1"/>
    <col min="15895" max="15895" width="2.6640625" style="568" customWidth="1"/>
    <col min="15896" max="15897" width="2.88671875" style="568" customWidth="1"/>
    <col min="15898" max="15898" width="3" style="568" customWidth="1"/>
    <col min="15899" max="15899" width="3.44140625" style="568" customWidth="1"/>
    <col min="15900" max="15900" width="11.5546875" style="568" customWidth="1"/>
    <col min="15901" max="15901" width="11.109375" style="568" customWidth="1"/>
    <col min="15902" max="15902" width="9" style="568" customWidth="1"/>
    <col min="15903" max="15903" width="8" style="568" customWidth="1"/>
    <col min="15904" max="15904" width="10" style="568" bestFit="1" customWidth="1"/>
    <col min="15905" max="16128" width="9.109375" style="568"/>
    <col min="16129" max="16129" width="18.6640625" style="568" customWidth="1"/>
    <col min="16130" max="16130" width="22.109375" style="568" customWidth="1"/>
    <col min="16131" max="16132" width="23" style="568" customWidth="1"/>
    <col min="16133" max="16133" width="22.5546875" style="568" customWidth="1"/>
    <col min="16134" max="16134" width="19.109375" style="568" customWidth="1"/>
    <col min="16135" max="16135" width="18.109375" style="568" customWidth="1"/>
    <col min="16136" max="16137" width="9.109375" style="568"/>
    <col min="16138" max="16138" width="10.33203125" style="568" customWidth="1"/>
    <col min="16139" max="16139" width="9.33203125" style="568" customWidth="1"/>
    <col min="16140" max="16140" width="8.88671875" style="568" customWidth="1"/>
    <col min="16141" max="16141" width="6.5546875" style="568" customWidth="1"/>
    <col min="16142" max="16142" width="7.109375" style="568" customWidth="1"/>
    <col min="16143" max="16143" width="9.5546875" style="568" customWidth="1"/>
    <col min="16144" max="16145" width="11" style="568" customWidth="1"/>
    <col min="16146" max="16146" width="11.44140625" style="568" customWidth="1"/>
    <col min="16147" max="16147" width="3.6640625" style="568" customWidth="1"/>
    <col min="16148" max="16148" width="13.109375" style="568" customWidth="1"/>
    <col min="16149" max="16149" width="2.88671875" style="568" customWidth="1"/>
    <col min="16150" max="16150" width="2.5546875" style="568" customWidth="1"/>
    <col min="16151" max="16151" width="2.6640625" style="568" customWidth="1"/>
    <col min="16152" max="16153" width="2.88671875" style="568" customWidth="1"/>
    <col min="16154" max="16154" width="3" style="568" customWidth="1"/>
    <col min="16155" max="16155" width="3.44140625" style="568" customWidth="1"/>
    <col min="16156" max="16156" width="11.5546875" style="568" customWidth="1"/>
    <col min="16157" max="16157" width="11.109375" style="568" customWidth="1"/>
    <col min="16158" max="16158" width="9" style="568" customWidth="1"/>
    <col min="16159" max="16159" width="8" style="568" customWidth="1"/>
    <col min="16160" max="16160" width="10" style="568" bestFit="1" customWidth="1"/>
    <col min="16161" max="16384" width="9.109375" style="568"/>
  </cols>
  <sheetData>
    <row r="1" spans="1:27" ht="18" x14ac:dyDescent="0.35">
      <c r="F1" s="569"/>
      <c r="G1" s="570"/>
    </row>
    <row r="2" spans="1:27" x14ac:dyDescent="0.3">
      <c r="A2" s="571" t="str">
        <f>[1]ЗАПОЛНИТЬ!B3</f>
        <v>Відділ освіти Амур - Нижньодніпровської районної у місті ради</v>
      </c>
      <c r="B2" s="571"/>
      <c r="C2" s="571"/>
      <c r="D2" s="571"/>
      <c r="E2" s="571"/>
      <c r="F2" s="571"/>
      <c r="G2" s="571"/>
    </row>
    <row r="3" spans="1:27" ht="17.399999999999999" x14ac:dyDescent="0.3">
      <c r="A3" s="572" t="s">
        <v>480</v>
      </c>
      <c r="B3" s="572"/>
      <c r="C3" s="572"/>
      <c r="D3" s="572"/>
      <c r="E3" s="572"/>
      <c r="F3" s="572"/>
      <c r="G3" s="572"/>
      <c r="H3" s="573"/>
      <c r="I3" s="573"/>
      <c r="J3" s="573"/>
      <c r="K3" s="573"/>
      <c r="L3" s="573"/>
      <c r="M3" s="573"/>
      <c r="N3" s="573"/>
      <c r="O3" s="573"/>
      <c r="P3" s="573"/>
      <c r="Q3" s="573"/>
      <c r="R3" s="573"/>
      <c r="S3" s="573"/>
      <c r="T3" s="573"/>
      <c r="U3" s="573"/>
      <c r="V3" s="573"/>
      <c r="W3" s="573"/>
      <c r="X3" s="573"/>
      <c r="Y3" s="573"/>
      <c r="Z3" s="573"/>
      <c r="AA3" s="573"/>
    </row>
    <row r="4" spans="1:27" s="576" customFormat="1" x14ac:dyDescent="0.3">
      <c r="A4" s="574" t="str">
        <f>CONCATENATE("За ",[1]ЗАПОЛНИТЬ!B17," ",[1]ЗАПОЛНИТЬ!C17)</f>
        <v>За І квартал 2016 р.</v>
      </c>
      <c r="B4" s="574"/>
      <c r="C4" s="574"/>
      <c r="D4" s="574"/>
      <c r="E4" s="574"/>
      <c r="F4" s="574"/>
      <c r="G4" s="574"/>
      <c r="H4" s="575"/>
      <c r="I4" s="575"/>
      <c r="J4" s="575"/>
      <c r="K4" s="575"/>
      <c r="L4" s="575"/>
      <c r="M4" s="575"/>
      <c r="N4" s="575"/>
      <c r="O4" s="575"/>
      <c r="P4" s="575"/>
      <c r="Q4" s="575"/>
      <c r="R4" s="575"/>
      <c r="S4" s="575"/>
      <c r="T4" s="575"/>
      <c r="U4" s="575"/>
      <c r="V4" s="575"/>
      <c r="W4" s="575"/>
      <c r="X4" s="575"/>
      <c r="Y4" s="575"/>
      <c r="Z4" s="575"/>
      <c r="AA4" s="575"/>
    </row>
    <row r="5" spans="1:27" s="576" customFormat="1" x14ac:dyDescent="0.3">
      <c r="A5" s="574"/>
      <c r="B5" s="574"/>
      <c r="C5" s="574"/>
      <c r="D5" s="574"/>
      <c r="E5" s="574"/>
      <c r="F5" s="574"/>
      <c r="G5" s="574"/>
      <c r="H5" s="575"/>
      <c r="I5" s="575"/>
      <c r="J5" s="575"/>
      <c r="K5" s="575"/>
      <c r="L5" s="575"/>
      <c r="M5" s="575"/>
      <c r="N5" s="575"/>
      <c r="O5" s="575"/>
      <c r="P5" s="575"/>
      <c r="Q5" s="575"/>
      <c r="R5" s="575"/>
      <c r="S5" s="575"/>
      <c r="T5" s="575"/>
      <c r="U5" s="575"/>
      <c r="V5" s="575"/>
      <c r="W5" s="575"/>
      <c r="X5" s="575"/>
      <c r="Y5" s="575"/>
      <c r="Z5" s="575"/>
      <c r="AA5" s="575"/>
    </row>
    <row r="6" spans="1:27" s="576" customFormat="1" ht="78" x14ac:dyDescent="0.3">
      <c r="A6" s="577" t="s">
        <v>481</v>
      </c>
      <c r="B6" s="577" t="s">
        <v>482</v>
      </c>
      <c r="C6" s="577" t="s">
        <v>483</v>
      </c>
      <c r="D6" s="577" t="s">
        <v>484</v>
      </c>
      <c r="E6" s="577" t="s">
        <v>485</v>
      </c>
      <c r="F6" s="577" t="s">
        <v>486</v>
      </c>
      <c r="G6" s="577" t="s">
        <v>487</v>
      </c>
    </row>
    <row r="7" spans="1:27" s="576" customFormat="1" x14ac:dyDescent="0.3">
      <c r="A7" s="577">
        <v>1</v>
      </c>
      <c r="B7" s="577">
        <v>2</v>
      </c>
      <c r="C7" s="577">
        <v>3</v>
      </c>
      <c r="D7" s="577">
        <v>4</v>
      </c>
      <c r="E7" s="577">
        <v>5</v>
      </c>
      <c r="F7" s="577">
        <v>6</v>
      </c>
      <c r="G7" s="577">
        <v>7</v>
      </c>
    </row>
    <row r="8" spans="1:27" s="576" customFormat="1" x14ac:dyDescent="0.3">
      <c r="A8" s="578">
        <f>[1]Ф.4.1.ЗВЕД!I23</f>
        <v>1924874.44</v>
      </c>
      <c r="B8" s="578">
        <f>'[1]Ф.7(СФ).ЗВЕД'!D26</f>
        <v>11393.12</v>
      </c>
      <c r="C8" s="578">
        <f>'[1]Ф.7(СФ).ЗВЕД'!E26</f>
        <v>18294.189999999999</v>
      </c>
      <c r="D8" s="578">
        <f>'[1]Ф.7(СФ).ЗВЕД'!H26</f>
        <v>290488.78999999998</v>
      </c>
      <c r="E8" s="578">
        <f>'[1]Ф.7(СФ).ЗВЕД'!I26</f>
        <v>325829.95</v>
      </c>
      <c r="F8" s="578">
        <f>[1]Ф.4.1.ЗВЕД!J23</f>
        <v>1953314.53</v>
      </c>
      <c r="G8" s="578">
        <f>SUM(A8)+SUM(B8)-SUM(C8)-SUM(D8)+SUM(E8)-SUM(F8)</f>
        <v>0</v>
      </c>
    </row>
    <row r="9" spans="1:27" x14ac:dyDescent="0.3">
      <c r="A9" s="579"/>
    </row>
    <row r="10" spans="1:27" ht="18" x14ac:dyDescent="0.35">
      <c r="A10" s="570" t="s">
        <v>488</v>
      </c>
    </row>
    <row r="12" spans="1:27" x14ac:dyDescent="0.3">
      <c r="A12" s="580" t="str">
        <f>[1]ЗАПОЛНИТЬ!F30</f>
        <v xml:space="preserve">Керівник </v>
      </c>
      <c r="B12" s="581"/>
      <c r="C12" s="581"/>
      <c r="D12" s="582"/>
      <c r="E12" s="583"/>
      <c r="F12" s="584" t="str">
        <f>[1]ЗАПОЛНИТЬ!F26</f>
        <v>Л.О.Темченко</v>
      </c>
      <c r="G12" s="584"/>
    </row>
    <row r="13" spans="1:27" x14ac:dyDescent="0.3">
      <c r="A13" s="585"/>
      <c r="B13" s="585"/>
      <c r="C13" s="585"/>
      <c r="D13" s="586" t="s">
        <v>489</v>
      </c>
      <c r="E13" s="586"/>
      <c r="F13" s="587" t="s">
        <v>490</v>
      </c>
      <c r="G13" s="587"/>
    </row>
    <row r="14" spans="1:27" x14ac:dyDescent="0.3">
      <c r="A14" s="580" t="str">
        <f>[1]ЗАПОЛНИТЬ!F31</f>
        <v>Головний бухгалтер</v>
      </c>
      <c r="B14" s="581"/>
      <c r="C14" s="581"/>
      <c r="D14" s="582"/>
      <c r="E14" s="583"/>
      <c r="F14" s="584" t="str">
        <f>[1]ЗАПОЛНИТЬ!F28</f>
        <v>А.М.Трусевич</v>
      </c>
      <c r="G14" s="584"/>
    </row>
    <row r="15" spans="1:27" x14ac:dyDescent="0.3">
      <c r="A15" s="585"/>
      <c r="B15" s="585"/>
      <c r="C15" s="585"/>
      <c r="D15" s="586" t="s">
        <v>489</v>
      </c>
      <c r="E15" s="586"/>
      <c r="F15" s="587" t="s">
        <v>490</v>
      </c>
      <c r="G15" s="587"/>
    </row>
  </sheetData>
  <mergeCells count="8">
    <mergeCell ref="F14:G14"/>
    <mergeCell ref="F15:G15"/>
    <mergeCell ref="A2:G2"/>
    <mergeCell ref="A3:G3"/>
    <mergeCell ref="A4:G4"/>
    <mergeCell ref="A5:G5"/>
    <mergeCell ref="F12:G12"/>
    <mergeCell ref="F13:G13"/>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sqref="A1:XFD1048576"/>
    </sheetView>
  </sheetViews>
  <sheetFormatPr defaultRowHeight="14.4" x14ac:dyDescent="0.3"/>
  <cols>
    <col min="1" max="1" width="66" customWidth="1"/>
    <col min="2" max="2" width="5.33203125" customWidth="1"/>
    <col min="3" max="3" width="4.44140625" customWidth="1"/>
    <col min="4" max="4" width="10.5546875" customWidth="1"/>
    <col min="5" max="5" width="11.88671875" customWidth="1"/>
    <col min="6" max="6" width="9.88671875" customWidth="1"/>
    <col min="7" max="7" width="12.5546875" customWidth="1"/>
    <col min="8" max="8" width="11.5546875" customWidth="1"/>
    <col min="9" max="9" width="12.33203125" customWidth="1"/>
    <col min="10" max="10" width="11.44140625" customWidth="1"/>
    <col min="14" max="14" width="10.109375" customWidth="1"/>
    <col min="257" max="257" width="66" customWidth="1"/>
    <col min="258" max="258" width="5.33203125" customWidth="1"/>
    <col min="259" max="259" width="4.44140625" customWidth="1"/>
    <col min="260" max="260" width="10.5546875" customWidth="1"/>
    <col min="261" max="261" width="11.88671875" customWidth="1"/>
    <col min="262" max="262" width="9.88671875" customWidth="1"/>
    <col min="263" max="263" width="12.5546875" customWidth="1"/>
    <col min="264" max="264" width="11.5546875" customWidth="1"/>
    <col min="265" max="265" width="12.33203125" customWidth="1"/>
    <col min="266" max="266" width="11.44140625" customWidth="1"/>
    <col min="270" max="270" width="10.109375" customWidth="1"/>
    <col min="513" max="513" width="66" customWidth="1"/>
    <col min="514" max="514" width="5.33203125" customWidth="1"/>
    <col min="515" max="515" width="4.44140625" customWidth="1"/>
    <col min="516" max="516" width="10.5546875" customWidth="1"/>
    <col min="517" max="517" width="11.88671875" customWidth="1"/>
    <col min="518" max="518" width="9.88671875" customWidth="1"/>
    <col min="519" max="519" width="12.5546875" customWidth="1"/>
    <col min="520" max="520" width="11.5546875" customWidth="1"/>
    <col min="521" max="521" width="12.33203125" customWidth="1"/>
    <col min="522" max="522" width="11.44140625" customWidth="1"/>
    <col min="526" max="526" width="10.109375" customWidth="1"/>
    <col min="769" max="769" width="66" customWidth="1"/>
    <col min="770" max="770" width="5.33203125" customWidth="1"/>
    <col min="771" max="771" width="4.44140625" customWidth="1"/>
    <col min="772" max="772" width="10.5546875" customWidth="1"/>
    <col min="773" max="773" width="11.88671875" customWidth="1"/>
    <col min="774" max="774" width="9.88671875" customWidth="1"/>
    <col min="775" max="775" width="12.5546875" customWidth="1"/>
    <col min="776" max="776" width="11.5546875" customWidth="1"/>
    <col min="777" max="777" width="12.33203125" customWidth="1"/>
    <col min="778" max="778" width="11.44140625" customWidth="1"/>
    <col min="782" max="782" width="10.109375" customWidth="1"/>
    <col min="1025" max="1025" width="66" customWidth="1"/>
    <col min="1026" max="1026" width="5.33203125" customWidth="1"/>
    <col min="1027" max="1027" width="4.44140625" customWidth="1"/>
    <col min="1028" max="1028" width="10.5546875" customWidth="1"/>
    <col min="1029" max="1029" width="11.88671875" customWidth="1"/>
    <col min="1030" max="1030" width="9.88671875" customWidth="1"/>
    <col min="1031" max="1031" width="12.5546875" customWidth="1"/>
    <col min="1032" max="1032" width="11.5546875" customWidth="1"/>
    <col min="1033" max="1033" width="12.33203125" customWidth="1"/>
    <col min="1034" max="1034" width="11.44140625" customWidth="1"/>
    <col min="1038" max="1038" width="10.109375" customWidth="1"/>
    <col min="1281" max="1281" width="66" customWidth="1"/>
    <col min="1282" max="1282" width="5.33203125" customWidth="1"/>
    <col min="1283" max="1283" width="4.44140625" customWidth="1"/>
    <col min="1284" max="1284" width="10.5546875" customWidth="1"/>
    <col min="1285" max="1285" width="11.88671875" customWidth="1"/>
    <col min="1286" max="1286" width="9.88671875" customWidth="1"/>
    <col min="1287" max="1287" width="12.5546875" customWidth="1"/>
    <col min="1288" max="1288" width="11.5546875" customWidth="1"/>
    <col min="1289" max="1289" width="12.33203125" customWidth="1"/>
    <col min="1290" max="1290" width="11.44140625" customWidth="1"/>
    <col min="1294" max="1294" width="10.109375" customWidth="1"/>
    <col min="1537" max="1537" width="66" customWidth="1"/>
    <col min="1538" max="1538" width="5.33203125" customWidth="1"/>
    <col min="1539" max="1539" width="4.44140625" customWidth="1"/>
    <col min="1540" max="1540" width="10.5546875" customWidth="1"/>
    <col min="1541" max="1541" width="11.88671875" customWidth="1"/>
    <col min="1542" max="1542" width="9.88671875" customWidth="1"/>
    <col min="1543" max="1543" width="12.5546875" customWidth="1"/>
    <col min="1544" max="1544" width="11.5546875" customWidth="1"/>
    <col min="1545" max="1545" width="12.33203125" customWidth="1"/>
    <col min="1546" max="1546" width="11.44140625" customWidth="1"/>
    <col min="1550" max="1550" width="10.109375" customWidth="1"/>
    <col min="1793" max="1793" width="66" customWidth="1"/>
    <col min="1794" max="1794" width="5.33203125" customWidth="1"/>
    <col min="1795" max="1795" width="4.44140625" customWidth="1"/>
    <col min="1796" max="1796" width="10.5546875" customWidth="1"/>
    <col min="1797" max="1797" width="11.88671875" customWidth="1"/>
    <col min="1798" max="1798" width="9.88671875" customWidth="1"/>
    <col min="1799" max="1799" width="12.5546875" customWidth="1"/>
    <col min="1800" max="1800" width="11.5546875" customWidth="1"/>
    <col min="1801" max="1801" width="12.33203125" customWidth="1"/>
    <col min="1802" max="1802" width="11.44140625" customWidth="1"/>
    <col min="1806" max="1806" width="10.109375" customWidth="1"/>
    <col min="2049" max="2049" width="66" customWidth="1"/>
    <col min="2050" max="2050" width="5.33203125" customWidth="1"/>
    <col min="2051" max="2051" width="4.44140625" customWidth="1"/>
    <col min="2052" max="2052" width="10.5546875" customWidth="1"/>
    <col min="2053" max="2053" width="11.88671875" customWidth="1"/>
    <col min="2054" max="2054" width="9.88671875" customWidth="1"/>
    <col min="2055" max="2055" width="12.5546875" customWidth="1"/>
    <col min="2056" max="2056" width="11.5546875" customWidth="1"/>
    <col min="2057" max="2057" width="12.33203125" customWidth="1"/>
    <col min="2058" max="2058" width="11.44140625" customWidth="1"/>
    <col min="2062" max="2062" width="10.109375" customWidth="1"/>
    <col min="2305" max="2305" width="66" customWidth="1"/>
    <col min="2306" max="2306" width="5.33203125" customWidth="1"/>
    <col min="2307" max="2307" width="4.44140625" customWidth="1"/>
    <col min="2308" max="2308" width="10.5546875" customWidth="1"/>
    <col min="2309" max="2309" width="11.88671875" customWidth="1"/>
    <col min="2310" max="2310" width="9.88671875" customWidth="1"/>
    <col min="2311" max="2311" width="12.5546875" customWidth="1"/>
    <col min="2312" max="2312" width="11.5546875" customWidth="1"/>
    <col min="2313" max="2313" width="12.33203125" customWidth="1"/>
    <col min="2314" max="2314" width="11.44140625" customWidth="1"/>
    <col min="2318" max="2318" width="10.109375" customWidth="1"/>
    <col min="2561" max="2561" width="66" customWidth="1"/>
    <col min="2562" max="2562" width="5.33203125" customWidth="1"/>
    <col min="2563" max="2563" width="4.44140625" customWidth="1"/>
    <col min="2564" max="2564" width="10.5546875" customWidth="1"/>
    <col min="2565" max="2565" width="11.88671875" customWidth="1"/>
    <col min="2566" max="2566" width="9.88671875" customWidth="1"/>
    <col min="2567" max="2567" width="12.5546875" customWidth="1"/>
    <col min="2568" max="2568" width="11.5546875" customWidth="1"/>
    <col min="2569" max="2569" width="12.33203125" customWidth="1"/>
    <col min="2570" max="2570" width="11.44140625" customWidth="1"/>
    <col min="2574" max="2574" width="10.109375" customWidth="1"/>
    <col min="2817" max="2817" width="66" customWidth="1"/>
    <col min="2818" max="2818" width="5.33203125" customWidth="1"/>
    <col min="2819" max="2819" width="4.44140625" customWidth="1"/>
    <col min="2820" max="2820" width="10.5546875" customWidth="1"/>
    <col min="2821" max="2821" width="11.88671875" customWidth="1"/>
    <col min="2822" max="2822" width="9.88671875" customWidth="1"/>
    <col min="2823" max="2823" width="12.5546875" customWidth="1"/>
    <col min="2824" max="2824" width="11.5546875" customWidth="1"/>
    <col min="2825" max="2825" width="12.33203125" customWidth="1"/>
    <col min="2826" max="2826" width="11.44140625" customWidth="1"/>
    <col min="2830" max="2830" width="10.109375" customWidth="1"/>
    <col min="3073" max="3073" width="66" customWidth="1"/>
    <col min="3074" max="3074" width="5.33203125" customWidth="1"/>
    <col min="3075" max="3075" width="4.44140625" customWidth="1"/>
    <col min="3076" max="3076" width="10.5546875" customWidth="1"/>
    <col min="3077" max="3077" width="11.88671875" customWidth="1"/>
    <col min="3078" max="3078" width="9.88671875" customWidth="1"/>
    <col min="3079" max="3079" width="12.5546875" customWidth="1"/>
    <col min="3080" max="3080" width="11.5546875" customWidth="1"/>
    <col min="3081" max="3081" width="12.33203125" customWidth="1"/>
    <col min="3082" max="3082" width="11.44140625" customWidth="1"/>
    <col min="3086" max="3086" width="10.109375" customWidth="1"/>
    <col min="3329" max="3329" width="66" customWidth="1"/>
    <col min="3330" max="3330" width="5.33203125" customWidth="1"/>
    <col min="3331" max="3331" width="4.44140625" customWidth="1"/>
    <col min="3332" max="3332" width="10.5546875" customWidth="1"/>
    <col min="3333" max="3333" width="11.88671875" customWidth="1"/>
    <col min="3334" max="3334" width="9.88671875" customWidth="1"/>
    <col min="3335" max="3335" width="12.5546875" customWidth="1"/>
    <col min="3336" max="3336" width="11.5546875" customWidth="1"/>
    <col min="3337" max="3337" width="12.33203125" customWidth="1"/>
    <col min="3338" max="3338" width="11.44140625" customWidth="1"/>
    <col min="3342" max="3342" width="10.109375" customWidth="1"/>
    <col min="3585" max="3585" width="66" customWidth="1"/>
    <col min="3586" max="3586" width="5.33203125" customWidth="1"/>
    <col min="3587" max="3587" width="4.44140625" customWidth="1"/>
    <col min="3588" max="3588" width="10.5546875" customWidth="1"/>
    <col min="3589" max="3589" width="11.88671875" customWidth="1"/>
    <col min="3590" max="3590" width="9.88671875" customWidth="1"/>
    <col min="3591" max="3591" width="12.5546875" customWidth="1"/>
    <col min="3592" max="3592" width="11.5546875" customWidth="1"/>
    <col min="3593" max="3593" width="12.33203125" customWidth="1"/>
    <col min="3594" max="3594" width="11.44140625" customWidth="1"/>
    <col min="3598" max="3598" width="10.109375" customWidth="1"/>
    <col min="3841" max="3841" width="66" customWidth="1"/>
    <col min="3842" max="3842" width="5.33203125" customWidth="1"/>
    <col min="3843" max="3843" width="4.44140625" customWidth="1"/>
    <col min="3844" max="3844" width="10.5546875" customWidth="1"/>
    <col min="3845" max="3845" width="11.88671875" customWidth="1"/>
    <col min="3846" max="3846" width="9.88671875" customWidth="1"/>
    <col min="3847" max="3847" width="12.5546875" customWidth="1"/>
    <col min="3848" max="3848" width="11.5546875" customWidth="1"/>
    <col min="3849" max="3849" width="12.33203125" customWidth="1"/>
    <col min="3850" max="3850" width="11.44140625" customWidth="1"/>
    <col min="3854" max="3854" width="10.109375" customWidth="1"/>
    <col min="4097" max="4097" width="66" customWidth="1"/>
    <col min="4098" max="4098" width="5.33203125" customWidth="1"/>
    <col min="4099" max="4099" width="4.44140625" customWidth="1"/>
    <col min="4100" max="4100" width="10.5546875" customWidth="1"/>
    <col min="4101" max="4101" width="11.88671875" customWidth="1"/>
    <col min="4102" max="4102" width="9.88671875" customWidth="1"/>
    <col min="4103" max="4103" width="12.5546875" customWidth="1"/>
    <col min="4104" max="4104" width="11.5546875" customWidth="1"/>
    <col min="4105" max="4105" width="12.33203125" customWidth="1"/>
    <col min="4106" max="4106" width="11.44140625" customWidth="1"/>
    <col min="4110" max="4110" width="10.109375" customWidth="1"/>
    <col min="4353" max="4353" width="66" customWidth="1"/>
    <col min="4354" max="4354" width="5.33203125" customWidth="1"/>
    <col min="4355" max="4355" width="4.44140625" customWidth="1"/>
    <col min="4356" max="4356" width="10.5546875" customWidth="1"/>
    <col min="4357" max="4357" width="11.88671875" customWidth="1"/>
    <col min="4358" max="4358" width="9.88671875" customWidth="1"/>
    <col min="4359" max="4359" width="12.5546875" customWidth="1"/>
    <col min="4360" max="4360" width="11.5546875" customWidth="1"/>
    <col min="4361" max="4361" width="12.33203125" customWidth="1"/>
    <col min="4362" max="4362" width="11.44140625" customWidth="1"/>
    <col min="4366" max="4366" width="10.109375" customWidth="1"/>
    <col min="4609" max="4609" width="66" customWidth="1"/>
    <col min="4610" max="4610" width="5.33203125" customWidth="1"/>
    <col min="4611" max="4611" width="4.44140625" customWidth="1"/>
    <col min="4612" max="4612" width="10.5546875" customWidth="1"/>
    <col min="4613" max="4613" width="11.88671875" customWidth="1"/>
    <col min="4614" max="4614" width="9.88671875" customWidth="1"/>
    <col min="4615" max="4615" width="12.5546875" customWidth="1"/>
    <col min="4616" max="4616" width="11.5546875" customWidth="1"/>
    <col min="4617" max="4617" width="12.33203125" customWidth="1"/>
    <col min="4618" max="4618" width="11.44140625" customWidth="1"/>
    <col min="4622" max="4622" width="10.109375" customWidth="1"/>
    <col min="4865" max="4865" width="66" customWidth="1"/>
    <col min="4866" max="4866" width="5.33203125" customWidth="1"/>
    <col min="4867" max="4867" width="4.44140625" customWidth="1"/>
    <col min="4868" max="4868" width="10.5546875" customWidth="1"/>
    <col min="4869" max="4869" width="11.88671875" customWidth="1"/>
    <col min="4870" max="4870" width="9.88671875" customWidth="1"/>
    <col min="4871" max="4871" width="12.5546875" customWidth="1"/>
    <col min="4872" max="4872" width="11.5546875" customWidth="1"/>
    <col min="4873" max="4873" width="12.33203125" customWidth="1"/>
    <col min="4874" max="4874" width="11.44140625" customWidth="1"/>
    <col min="4878" max="4878" width="10.109375" customWidth="1"/>
    <col min="5121" max="5121" width="66" customWidth="1"/>
    <col min="5122" max="5122" width="5.33203125" customWidth="1"/>
    <col min="5123" max="5123" width="4.44140625" customWidth="1"/>
    <col min="5124" max="5124" width="10.5546875" customWidth="1"/>
    <col min="5125" max="5125" width="11.88671875" customWidth="1"/>
    <col min="5126" max="5126" width="9.88671875" customWidth="1"/>
    <col min="5127" max="5127" width="12.5546875" customWidth="1"/>
    <col min="5128" max="5128" width="11.5546875" customWidth="1"/>
    <col min="5129" max="5129" width="12.33203125" customWidth="1"/>
    <col min="5130" max="5130" width="11.44140625" customWidth="1"/>
    <col min="5134" max="5134" width="10.109375" customWidth="1"/>
    <col min="5377" max="5377" width="66" customWidth="1"/>
    <col min="5378" max="5378" width="5.33203125" customWidth="1"/>
    <col min="5379" max="5379" width="4.44140625" customWidth="1"/>
    <col min="5380" max="5380" width="10.5546875" customWidth="1"/>
    <col min="5381" max="5381" width="11.88671875" customWidth="1"/>
    <col min="5382" max="5382" width="9.88671875" customWidth="1"/>
    <col min="5383" max="5383" width="12.5546875" customWidth="1"/>
    <col min="5384" max="5384" width="11.5546875" customWidth="1"/>
    <col min="5385" max="5385" width="12.33203125" customWidth="1"/>
    <col min="5386" max="5386" width="11.44140625" customWidth="1"/>
    <col min="5390" max="5390" width="10.109375" customWidth="1"/>
    <col min="5633" max="5633" width="66" customWidth="1"/>
    <col min="5634" max="5634" width="5.33203125" customWidth="1"/>
    <col min="5635" max="5635" width="4.44140625" customWidth="1"/>
    <col min="5636" max="5636" width="10.5546875" customWidth="1"/>
    <col min="5637" max="5637" width="11.88671875" customWidth="1"/>
    <col min="5638" max="5638" width="9.88671875" customWidth="1"/>
    <col min="5639" max="5639" width="12.5546875" customWidth="1"/>
    <col min="5640" max="5640" width="11.5546875" customWidth="1"/>
    <col min="5641" max="5641" width="12.33203125" customWidth="1"/>
    <col min="5642" max="5642" width="11.44140625" customWidth="1"/>
    <col min="5646" max="5646" width="10.109375" customWidth="1"/>
    <col min="5889" max="5889" width="66" customWidth="1"/>
    <col min="5890" max="5890" width="5.33203125" customWidth="1"/>
    <col min="5891" max="5891" width="4.44140625" customWidth="1"/>
    <col min="5892" max="5892" width="10.5546875" customWidth="1"/>
    <col min="5893" max="5893" width="11.88671875" customWidth="1"/>
    <col min="5894" max="5894" width="9.88671875" customWidth="1"/>
    <col min="5895" max="5895" width="12.5546875" customWidth="1"/>
    <col min="5896" max="5896" width="11.5546875" customWidth="1"/>
    <col min="5897" max="5897" width="12.33203125" customWidth="1"/>
    <col min="5898" max="5898" width="11.44140625" customWidth="1"/>
    <col min="5902" max="5902" width="10.109375" customWidth="1"/>
    <col min="6145" max="6145" width="66" customWidth="1"/>
    <col min="6146" max="6146" width="5.33203125" customWidth="1"/>
    <col min="6147" max="6147" width="4.44140625" customWidth="1"/>
    <col min="6148" max="6148" width="10.5546875" customWidth="1"/>
    <col min="6149" max="6149" width="11.88671875" customWidth="1"/>
    <col min="6150" max="6150" width="9.88671875" customWidth="1"/>
    <col min="6151" max="6151" width="12.5546875" customWidth="1"/>
    <col min="6152" max="6152" width="11.5546875" customWidth="1"/>
    <col min="6153" max="6153" width="12.33203125" customWidth="1"/>
    <col min="6154" max="6154" width="11.44140625" customWidth="1"/>
    <col min="6158" max="6158" width="10.109375" customWidth="1"/>
    <col min="6401" max="6401" width="66" customWidth="1"/>
    <col min="6402" max="6402" width="5.33203125" customWidth="1"/>
    <col min="6403" max="6403" width="4.44140625" customWidth="1"/>
    <col min="6404" max="6404" width="10.5546875" customWidth="1"/>
    <col min="6405" max="6405" width="11.88671875" customWidth="1"/>
    <col min="6406" max="6406" width="9.88671875" customWidth="1"/>
    <col min="6407" max="6407" width="12.5546875" customWidth="1"/>
    <col min="6408" max="6408" width="11.5546875" customWidth="1"/>
    <col min="6409" max="6409" width="12.33203125" customWidth="1"/>
    <col min="6410" max="6410" width="11.44140625" customWidth="1"/>
    <col min="6414" max="6414" width="10.109375" customWidth="1"/>
    <col min="6657" max="6657" width="66" customWidth="1"/>
    <col min="6658" max="6658" width="5.33203125" customWidth="1"/>
    <col min="6659" max="6659" width="4.44140625" customWidth="1"/>
    <col min="6660" max="6660" width="10.5546875" customWidth="1"/>
    <col min="6661" max="6661" width="11.88671875" customWidth="1"/>
    <col min="6662" max="6662" width="9.88671875" customWidth="1"/>
    <col min="6663" max="6663" width="12.5546875" customWidth="1"/>
    <col min="6664" max="6664" width="11.5546875" customWidth="1"/>
    <col min="6665" max="6665" width="12.33203125" customWidth="1"/>
    <col min="6666" max="6666" width="11.44140625" customWidth="1"/>
    <col min="6670" max="6670" width="10.109375" customWidth="1"/>
    <col min="6913" max="6913" width="66" customWidth="1"/>
    <col min="6914" max="6914" width="5.33203125" customWidth="1"/>
    <col min="6915" max="6915" width="4.44140625" customWidth="1"/>
    <col min="6916" max="6916" width="10.5546875" customWidth="1"/>
    <col min="6917" max="6917" width="11.88671875" customWidth="1"/>
    <col min="6918" max="6918" width="9.88671875" customWidth="1"/>
    <col min="6919" max="6919" width="12.5546875" customWidth="1"/>
    <col min="6920" max="6920" width="11.5546875" customWidth="1"/>
    <col min="6921" max="6921" width="12.33203125" customWidth="1"/>
    <col min="6922" max="6922" width="11.44140625" customWidth="1"/>
    <col min="6926" max="6926" width="10.109375" customWidth="1"/>
    <col min="7169" max="7169" width="66" customWidth="1"/>
    <col min="7170" max="7170" width="5.33203125" customWidth="1"/>
    <col min="7171" max="7171" width="4.44140625" customWidth="1"/>
    <col min="7172" max="7172" width="10.5546875" customWidth="1"/>
    <col min="7173" max="7173" width="11.88671875" customWidth="1"/>
    <col min="7174" max="7174" width="9.88671875" customWidth="1"/>
    <col min="7175" max="7175" width="12.5546875" customWidth="1"/>
    <col min="7176" max="7176" width="11.5546875" customWidth="1"/>
    <col min="7177" max="7177" width="12.33203125" customWidth="1"/>
    <col min="7178" max="7178" width="11.44140625" customWidth="1"/>
    <col min="7182" max="7182" width="10.109375" customWidth="1"/>
    <col min="7425" max="7425" width="66" customWidth="1"/>
    <col min="7426" max="7426" width="5.33203125" customWidth="1"/>
    <col min="7427" max="7427" width="4.44140625" customWidth="1"/>
    <col min="7428" max="7428" width="10.5546875" customWidth="1"/>
    <col min="7429" max="7429" width="11.88671875" customWidth="1"/>
    <col min="7430" max="7430" width="9.88671875" customWidth="1"/>
    <col min="7431" max="7431" width="12.5546875" customWidth="1"/>
    <col min="7432" max="7432" width="11.5546875" customWidth="1"/>
    <col min="7433" max="7433" width="12.33203125" customWidth="1"/>
    <col min="7434" max="7434" width="11.44140625" customWidth="1"/>
    <col min="7438" max="7438" width="10.109375" customWidth="1"/>
    <col min="7681" max="7681" width="66" customWidth="1"/>
    <col min="7682" max="7682" width="5.33203125" customWidth="1"/>
    <col min="7683" max="7683" width="4.44140625" customWidth="1"/>
    <col min="7684" max="7684" width="10.5546875" customWidth="1"/>
    <col min="7685" max="7685" width="11.88671875" customWidth="1"/>
    <col min="7686" max="7686" width="9.88671875" customWidth="1"/>
    <col min="7687" max="7687" width="12.5546875" customWidth="1"/>
    <col min="7688" max="7688" width="11.5546875" customWidth="1"/>
    <col min="7689" max="7689" width="12.33203125" customWidth="1"/>
    <col min="7690" max="7690" width="11.44140625" customWidth="1"/>
    <col min="7694" max="7694" width="10.109375" customWidth="1"/>
    <col min="7937" max="7937" width="66" customWidth="1"/>
    <col min="7938" max="7938" width="5.33203125" customWidth="1"/>
    <col min="7939" max="7939" width="4.44140625" customWidth="1"/>
    <col min="7940" max="7940" width="10.5546875" customWidth="1"/>
    <col min="7941" max="7941" width="11.88671875" customWidth="1"/>
    <col min="7942" max="7942" width="9.88671875" customWidth="1"/>
    <col min="7943" max="7943" width="12.5546875" customWidth="1"/>
    <col min="7944" max="7944" width="11.5546875" customWidth="1"/>
    <col min="7945" max="7945" width="12.33203125" customWidth="1"/>
    <col min="7946" max="7946" width="11.44140625" customWidth="1"/>
    <col min="7950" max="7950" width="10.109375" customWidth="1"/>
    <col min="8193" max="8193" width="66" customWidth="1"/>
    <col min="8194" max="8194" width="5.33203125" customWidth="1"/>
    <col min="8195" max="8195" width="4.44140625" customWidth="1"/>
    <col min="8196" max="8196" width="10.5546875" customWidth="1"/>
    <col min="8197" max="8197" width="11.88671875" customWidth="1"/>
    <col min="8198" max="8198" width="9.88671875" customWidth="1"/>
    <col min="8199" max="8199" width="12.5546875" customWidth="1"/>
    <col min="8200" max="8200" width="11.5546875" customWidth="1"/>
    <col min="8201" max="8201" width="12.33203125" customWidth="1"/>
    <col min="8202" max="8202" width="11.44140625" customWidth="1"/>
    <col min="8206" max="8206" width="10.109375" customWidth="1"/>
    <col min="8449" max="8449" width="66" customWidth="1"/>
    <col min="8450" max="8450" width="5.33203125" customWidth="1"/>
    <col min="8451" max="8451" width="4.44140625" customWidth="1"/>
    <col min="8452" max="8452" width="10.5546875" customWidth="1"/>
    <col min="8453" max="8453" width="11.88671875" customWidth="1"/>
    <col min="8454" max="8454" width="9.88671875" customWidth="1"/>
    <col min="8455" max="8455" width="12.5546875" customWidth="1"/>
    <col min="8456" max="8456" width="11.5546875" customWidth="1"/>
    <col min="8457" max="8457" width="12.33203125" customWidth="1"/>
    <col min="8458" max="8458" width="11.44140625" customWidth="1"/>
    <col min="8462" max="8462" width="10.109375" customWidth="1"/>
    <col min="8705" max="8705" width="66" customWidth="1"/>
    <col min="8706" max="8706" width="5.33203125" customWidth="1"/>
    <col min="8707" max="8707" width="4.44140625" customWidth="1"/>
    <col min="8708" max="8708" width="10.5546875" customWidth="1"/>
    <col min="8709" max="8709" width="11.88671875" customWidth="1"/>
    <col min="8710" max="8710" width="9.88671875" customWidth="1"/>
    <col min="8711" max="8711" width="12.5546875" customWidth="1"/>
    <col min="8712" max="8712" width="11.5546875" customWidth="1"/>
    <col min="8713" max="8713" width="12.33203125" customWidth="1"/>
    <col min="8714" max="8714" width="11.44140625" customWidth="1"/>
    <col min="8718" max="8718" width="10.109375" customWidth="1"/>
    <col min="8961" max="8961" width="66" customWidth="1"/>
    <col min="8962" max="8962" width="5.33203125" customWidth="1"/>
    <col min="8963" max="8963" width="4.44140625" customWidth="1"/>
    <col min="8964" max="8964" width="10.5546875" customWidth="1"/>
    <col min="8965" max="8965" width="11.88671875" customWidth="1"/>
    <col min="8966" max="8966" width="9.88671875" customWidth="1"/>
    <col min="8967" max="8967" width="12.5546875" customWidth="1"/>
    <col min="8968" max="8968" width="11.5546875" customWidth="1"/>
    <col min="8969" max="8969" width="12.33203125" customWidth="1"/>
    <col min="8970" max="8970" width="11.44140625" customWidth="1"/>
    <col min="8974" max="8974" width="10.109375" customWidth="1"/>
    <col min="9217" max="9217" width="66" customWidth="1"/>
    <col min="9218" max="9218" width="5.33203125" customWidth="1"/>
    <col min="9219" max="9219" width="4.44140625" customWidth="1"/>
    <col min="9220" max="9220" width="10.5546875" customWidth="1"/>
    <col min="9221" max="9221" width="11.88671875" customWidth="1"/>
    <col min="9222" max="9222" width="9.88671875" customWidth="1"/>
    <col min="9223" max="9223" width="12.5546875" customWidth="1"/>
    <col min="9224" max="9224" width="11.5546875" customWidth="1"/>
    <col min="9225" max="9225" width="12.33203125" customWidth="1"/>
    <col min="9226" max="9226" width="11.44140625" customWidth="1"/>
    <col min="9230" max="9230" width="10.109375" customWidth="1"/>
    <col min="9473" max="9473" width="66" customWidth="1"/>
    <col min="9474" max="9474" width="5.33203125" customWidth="1"/>
    <col min="9475" max="9475" width="4.44140625" customWidth="1"/>
    <col min="9476" max="9476" width="10.5546875" customWidth="1"/>
    <col min="9477" max="9477" width="11.88671875" customWidth="1"/>
    <col min="9478" max="9478" width="9.88671875" customWidth="1"/>
    <col min="9479" max="9479" width="12.5546875" customWidth="1"/>
    <col min="9480" max="9480" width="11.5546875" customWidth="1"/>
    <col min="9481" max="9481" width="12.33203125" customWidth="1"/>
    <col min="9482" max="9482" width="11.44140625" customWidth="1"/>
    <col min="9486" max="9486" width="10.109375" customWidth="1"/>
    <col min="9729" max="9729" width="66" customWidth="1"/>
    <col min="9730" max="9730" width="5.33203125" customWidth="1"/>
    <col min="9731" max="9731" width="4.44140625" customWidth="1"/>
    <col min="9732" max="9732" width="10.5546875" customWidth="1"/>
    <col min="9733" max="9733" width="11.88671875" customWidth="1"/>
    <col min="9734" max="9734" width="9.88671875" customWidth="1"/>
    <col min="9735" max="9735" width="12.5546875" customWidth="1"/>
    <col min="9736" max="9736" width="11.5546875" customWidth="1"/>
    <col min="9737" max="9737" width="12.33203125" customWidth="1"/>
    <col min="9738" max="9738" width="11.44140625" customWidth="1"/>
    <col min="9742" max="9742" width="10.109375" customWidth="1"/>
    <col min="9985" max="9985" width="66" customWidth="1"/>
    <col min="9986" max="9986" width="5.33203125" customWidth="1"/>
    <col min="9987" max="9987" width="4.44140625" customWidth="1"/>
    <col min="9988" max="9988" width="10.5546875" customWidth="1"/>
    <col min="9989" max="9989" width="11.88671875" customWidth="1"/>
    <col min="9990" max="9990" width="9.88671875" customWidth="1"/>
    <col min="9991" max="9991" width="12.5546875" customWidth="1"/>
    <col min="9992" max="9992" width="11.5546875" customWidth="1"/>
    <col min="9993" max="9993" width="12.33203125" customWidth="1"/>
    <col min="9994" max="9994" width="11.44140625" customWidth="1"/>
    <col min="9998" max="9998" width="10.109375" customWidth="1"/>
    <col min="10241" max="10241" width="66" customWidth="1"/>
    <col min="10242" max="10242" width="5.33203125" customWidth="1"/>
    <col min="10243" max="10243" width="4.44140625" customWidth="1"/>
    <col min="10244" max="10244" width="10.5546875" customWidth="1"/>
    <col min="10245" max="10245" width="11.88671875" customWidth="1"/>
    <col min="10246" max="10246" width="9.88671875" customWidth="1"/>
    <col min="10247" max="10247" width="12.5546875" customWidth="1"/>
    <col min="10248" max="10248" width="11.5546875" customWidth="1"/>
    <col min="10249" max="10249" width="12.33203125" customWidth="1"/>
    <col min="10250" max="10250" width="11.44140625" customWidth="1"/>
    <col min="10254" max="10254" width="10.109375" customWidth="1"/>
    <col min="10497" max="10497" width="66" customWidth="1"/>
    <col min="10498" max="10498" width="5.33203125" customWidth="1"/>
    <col min="10499" max="10499" width="4.44140625" customWidth="1"/>
    <col min="10500" max="10500" width="10.5546875" customWidth="1"/>
    <col min="10501" max="10501" width="11.88671875" customWidth="1"/>
    <col min="10502" max="10502" width="9.88671875" customWidth="1"/>
    <col min="10503" max="10503" width="12.5546875" customWidth="1"/>
    <col min="10504" max="10504" width="11.5546875" customWidth="1"/>
    <col min="10505" max="10505" width="12.33203125" customWidth="1"/>
    <col min="10506" max="10506" width="11.44140625" customWidth="1"/>
    <col min="10510" max="10510" width="10.109375" customWidth="1"/>
    <col min="10753" max="10753" width="66" customWidth="1"/>
    <col min="10754" max="10754" width="5.33203125" customWidth="1"/>
    <col min="10755" max="10755" width="4.44140625" customWidth="1"/>
    <col min="10756" max="10756" width="10.5546875" customWidth="1"/>
    <col min="10757" max="10757" width="11.88671875" customWidth="1"/>
    <col min="10758" max="10758" width="9.88671875" customWidth="1"/>
    <col min="10759" max="10759" width="12.5546875" customWidth="1"/>
    <col min="10760" max="10760" width="11.5546875" customWidth="1"/>
    <col min="10761" max="10761" width="12.33203125" customWidth="1"/>
    <col min="10762" max="10762" width="11.44140625" customWidth="1"/>
    <col min="10766" max="10766" width="10.109375" customWidth="1"/>
    <col min="11009" max="11009" width="66" customWidth="1"/>
    <col min="11010" max="11010" width="5.33203125" customWidth="1"/>
    <col min="11011" max="11011" width="4.44140625" customWidth="1"/>
    <col min="11012" max="11012" width="10.5546875" customWidth="1"/>
    <col min="11013" max="11013" width="11.88671875" customWidth="1"/>
    <col min="11014" max="11014" width="9.88671875" customWidth="1"/>
    <col min="11015" max="11015" width="12.5546875" customWidth="1"/>
    <col min="11016" max="11016" width="11.5546875" customWidth="1"/>
    <col min="11017" max="11017" width="12.33203125" customWidth="1"/>
    <col min="11018" max="11018" width="11.44140625" customWidth="1"/>
    <col min="11022" max="11022" width="10.109375" customWidth="1"/>
    <col min="11265" max="11265" width="66" customWidth="1"/>
    <col min="11266" max="11266" width="5.33203125" customWidth="1"/>
    <col min="11267" max="11267" width="4.44140625" customWidth="1"/>
    <col min="11268" max="11268" width="10.5546875" customWidth="1"/>
    <col min="11269" max="11269" width="11.88671875" customWidth="1"/>
    <col min="11270" max="11270" width="9.88671875" customWidth="1"/>
    <col min="11271" max="11271" width="12.5546875" customWidth="1"/>
    <col min="11272" max="11272" width="11.5546875" customWidth="1"/>
    <col min="11273" max="11273" width="12.33203125" customWidth="1"/>
    <col min="11274" max="11274" width="11.44140625" customWidth="1"/>
    <col min="11278" max="11278" width="10.109375" customWidth="1"/>
    <col min="11521" max="11521" width="66" customWidth="1"/>
    <col min="11522" max="11522" width="5.33203125" customWidth="1"/>
    <col min="11523" max="11523" width="4.44140625" customWidth="1"/>
    <col min="11524" max="11524" width="10.5546875" customWidth="1"/>
    <col min="11525" max="11525" width="11.88671875" customWidth="1"/>
    <col min="11526" max="11526" width="9.88671875" customWidth="1"/>
    <col min="11527" max="11527" width="12.5546875" customWidth="1"/>
    <col min="11528" max="11528" width="11.5546875" customWidth="1"/>
    <col min="11529" max="11529" width="12.33203125" customWidth="1"/>
    <col min="11530" max="11530" width="11.44140625" customWidth="1"/>
    <col min="11534" max="11534" width="10.109375" customWidth="1"/>
    <col min="11777" max="11777" width="66" customWidth="1"/>
    <col min="11778" max="11778" width="5.33203125" customWidth="1"/>
    <col min="11779" max="11779" width="4.44140625" customWidth="1"/>
    <col min="11780" max="11780" width="10.5546875" customWidth="1"/>
    <col min="11781" max="11781" width="11.88671875" customWidth="1"/>
    <col min="11782" max="11782" width="9.88671875" customWidth="1"/>
    <col min="11783" max="11783" width="12.5546875" customWidth="1"/>
    <col min="11784" max="11784" width="11.5546875" customWidth="1"/>
    <col min="11785" max="11785" width="12.33203125" customWidth="1"/>
    <col min="11786" max="11786" width="11.44140625" customWidth="1"/>
    <col min="11790" max="11790" width="10.109375" customWidth="1"/>
    <col min="12033" max="12033" width="66" customWidth="1"/>
    <col min="12034" max="12034" width="5.33203125" customWidth="1"/>
    <col min="12035" max="12035" width="4.44140625" customWidth="1"/>
    <col min="12036" max="12036" width="10.5546875" customWidth="1"/>
    <col min="12037" max="12037" width="11.88671875" customWidth="1"/>
    <col min="12038" max="12038" width="9.88671875" customWidth="1"/>
    <col min="12039" max="12039" width="12.5546875" customWidth="1"/>
    <col min="12040" max="12040" width="11.5546875" customWidth="1"/>
    <col min="12041" max="12041" width="12.33203125" customWidth="1"/>
    <col min="12042" max="12042" width="11.44140625" customWidth="1"/>
    <col min="12046" max="12046" width="10.109375" customWidth="1"/>
    <col min="12289" max="12289" width="66" customWidth="1"/>
    <col min="12290" max="12290" width="5.33203125" customWidth="1"/>
    <col min="12291" max="12291" width="4.44140625" customWidth="1"/>
    <col min="12292" max="12292" width="10.5546875" customWidth="1"/>
    <col min="12293" max="12293" width="11.88671875" customWidth="1"/>
    <col min="12294" max="12294" width="9.88671875" customWidth="1"/>
    <col min="12295" max="12295" width="12.5546875" customWidth="1"/>
    <col min="12296" max="12296" width="11.5546875" customWidth="1"/>
    <col min="12297" max="12297" width="12.33203125" customWidth="1"/>
    <col min="12298" max="12298" width="11.44140625" customWidth="1"/>
    <col min="12302" max="12302" width="10.109375" customWidth="1"/>
    <col min="12545" max="12545" width="66" customWidth="1"/>
    <col min="12546" max="12546" width="5.33203125" customWidth="1"/>
    <col min="12547" max="12547" width="4.44140625" customWidth="1"/>
    <col min="12548" max="12548" width="10.5546875" customWidth="1"/>
    <col min="12549" max="12549" width="11.88671875" customWidth="1"/>
    <col min="12550" max="12550" width="9.88671875" customWidth="1"/>
    <col min="12551" max="12551" width="12.5546875" customWidth="1"/>
    <col min="12552" max="12552" width="11.5546875" customWidth="1"/>
    <col min="12553" max="12553" width="12.33203125" customWidth="1"/>
    <col min="12554" max="12554" width="11.44140625" customWidth="1"/>
    <col min="12558" max="12558" width="10.109375" customWidth="1"/>
    <col min="12801" max="12801" width="66" customWidth="1"/>
    <col min="12802" max="12802" width="5.33203125" customWidth="1"/>
    <col min="12803" max="12803" width="4.44140625" customWidth="1"/>
    <col min="12804" max="12804" width="10.5546875" customWidth="1"/>
    <col min="12805" max="12805" width="11.88671875" customWidth="1"/>
    <col min="12806" max="12806" width="9.88671875" customWidth="1"/>
    <col min="12807" max="12807" width="12.5546875" customWidth="1"/>
    <col min="12808" max="12808" width="11.5546875" customWidth="1"/>
    <col min="12809" max="12809" width="12.33203125" customWidth="1"/>
    <col min="12810" max="12810" width="11.44140625" customWidth="1"/>
    <col min="12814" max="12814" width="10.109375" customWidth="1"/>
    <col min="13057" max="13057" width="66" customWidth="1"/>
    <col min="13058" max="13058" width="5.33203125" customWidth="1"/>
    <col min="13059" max="13059" width="4.44140625" customWidth="1"/>
    <col min="13060" max="13060" width="10.5546875" customWidth="1"/>
    <col min="13061" max="13061" width="11.88671875" customWidth="1"/>
    <col min="13062" max="13062" width="9.88671875" customWidth="1"/>
    <col min="13063" max="13063" width="12.5546875" customWidth="1"/>
    <col min="13064" max="13064" width="11.5546875" customWidth="1"/>
    <col min="13065" max="13065" width="12.33203125" customWidth="1"/>
    <col min="13066" max="13066" width="11.44140625" customWidth="1"/>
    <col min="13070" max="13070" width="10.109375" customWidth="1"/>
    <col min="13313" max="13313" width="66" customWidth="1"/>
    <col min="13314" max="13314" width="5.33203125" customWidth="1"/>
    <col min="13315" max="13315" width="4.44140625" customWidth="1"/>
    <col min="13316" max="13316" width="10.5546875" customWidth="1"/>
    <col min="13317" max="13317" width="11.88671875" customWidth="1"/>
    <col min="13318" max="13318" width="9.88671875" customWidth="1"/>
    <col min="13319" max="13319" width="12.5546875" customWidth="1"/>
    <col min="13320" max="13320" width="11.5546875" customWidth="1"/>
    <col min="13321" max="13321" width="12.33203125" customWidth="1"/>
    <col min="13322" max="13322" width="11.44140625" customWidth="1"/>
    <col min="13326" max="13326" width="10.109375" customWidth="1"/>
    <col min="13569" max="13569" width="66" customWidth="1"/>
    <col min="13570" max="13570" width="5.33203125" customWidth="1"/>
    <col min="13571" max="13571" width="4.44140625" customWidth="1"/>
    <col min="13572" max="13572" width="10.5546875" customWidth="1"/>
    <col min="13573" max="13573" width="11.88671875" customWidth="1"/>
    <col min="13574" max="13574" width="9.88671875" customWidth="1"/>
    <col min="13575" max="13575" width="12.5546875" customWidth="1"/>
    <col min="13576" max="13576" width="11.5546875" customWidth="1"/>
    <col min="13577" max="13577" width="12.33203125" customWidth="1"/>
    <col min="13578" max="13578" width="11.44140625" customWidth="1"/>
    <col min="13582" max="13582" width="10.109375" customWidth="1"/>
    <col min="13825" max="13825" width="66" customWidth="1"/>
    <col min="13826" max="13826" width="5.33203125" customWidth="1"/>
    <col min="13827" max="13827" width="4.44140625" customWidth="1"/>
    <col min="13828" max="13828" width="10.5546875" customWidth="1"/>
    <col min="13829" max="13829" width="11.88671875" customWidth="1"/>
    <col min="13830" max="13830" width="9.88671875" customWidth="1"/>
    <col min="13831" max="13831" width="12.5546875" customWidth="1"/>
    <col min="13832" max="13832" width="11.5546875" customWidth="1"/>
    <col min="13833" max="13833" width="12.33203125" customWidth="1"/>
    <col min="13834" max="13834" width="11.44140625" customWidth="1"/>
    <col min="13838" max="13838" width="10.109375" customWidth="1"/>
    <col min="14081" max="14081" width="66" customWidth="1"/>
    <col min="14082" max="14082" width="5.33203125" customWidth="1"/>
    <col min="14083" max="14083" width="4.44140625" customWidth="1"/>
    <col min="14084" max="14084" width="10.5546875" customWidth="1"/>
    <col min="14085" max="14085" width="11.88671875" customWidth="1"/>
    <col min="14086" max="14086" width="9.88671875" customWidth="1"/>
    <col min="14087" max="14087" width="12.5546875" customWidth="1"/>
    <col min="14088" max="14088" width="11.5546875" customWidth="1"/>
    <col min="14089" max="14089" width="12.33203125" customWidth="1"/>
    <col min="14090" max="14090" width="11.44140625" customWidth="1"/>
    <col min="14094" max="14094" width="10.109375" customWidth="1"/>
    <col min="14337" max="14337" width="66" customWidth="1"/>
    <col min="14338" max="14338" width="5.33203125" customWidth="1"/>
    <col min="14339" max="14339" width="4.44140625" customWidth="1"/>
    <col min="14340" max="14340" width="10.5546875" customWidth="1"/>
    <col min="14341" max="14341" width="11.88671875" customWidth="1"/>
    <col min="14342" max="14342" width="9.88671875" customWidth="1"/>
    <col min="14343" max="14343" width="12.5546875" customWidth="1"/>
    <col min="14344" max="14344" width="11.5546875" customWidth="1"/>
    <col min="14345" max="14345" width="12.33203125" customWidth="1"/>
    <col min="14346" max="14346" width="11.44140625" customWidth="1"/>
    <col min="14350" max="14350" width="10.109375" customWidth="1"/>
    <col min="14593" max="14593" width="66" customWidth="1"/>
    <col min="14594" max="14594" width="5.33203125" customWidth="1"/>
    <col min="14595" max="14595" width="4.44140625" customWidth="1"/>
    <col min="14596" max="14596" width="10.5546875" customWidth="1"/>
    <col min="14597" max="14597" width="11.88671875" customWidth="1"/>
    <col min="14598" max="14598" width="9.88671875" customWidth="1"/>
    <col min="14599" max="14599" width="12.5546875" customWidth="1"/>
    <col min="14600" max="14600" width="11.5546875" customWidth="1"/>
    <col min="14601" max="14601" width="12.33203125" customWidth="1"/>
    <col min="14602" max="14602" width="11.44140625" customWidth="1"/>
    <col min="14606" max="14606" width="10.109375" customWidth="1"/>
    <col min="14849" max="14849" width="66" customWidth="1"/>
    <col min="14850" max="14850" width="5.33203125" customWidth="1"/>
    <col min="14851" max="14851" width="4.44140625" customWidth="1"/>
    <col min="14852" max="14852" width="10.5546875" customWidth="1"/>
    <col min="14853" max="14853" width="11.88671875" customWidth="1"/>
    <col min="14854" max="14854" width="9.88671875" customWidth="1"/>
    <col min="14855" max="14855" width="12.5546875" customWidth="1"/>
    <col min="14856" max="14856" width="11.5546875" customWidth="1"/>
    <col min="14857" max="14857" width="12.33203125" customWidth="1"/>
    <col min="14858" max="14858" width="11.44140625" customWidth="1"/>
    <col min="14862" max="14862" width="10.109375" customWidth="1"/>
    <col min="15105" max="15105" width="66" customWidth="1"/>
    <col min="15106" max="15106" width="5.33203125" customWidth="1"/>
    <col min="15107" max="15107" width="4.44140625" customWidth="1"/>
    <col min="15108" max="15108" width="10.5546875" customWidth="1"/>
    <col min="15109" max="15109" width="11.88671875" customWidth="1"/>
    <col min="15110" max="15110" width="9.88671875" customWidth="1"/>
    <col min="15111" max="15111" width="12.5546875" customWidth="1"/>
    <col min="15112" max="15112" width="11.5546875" customWidth="1"/>
    <col min="15113" max="15113" width="12.33203125" customWidth="1"/>
    <col min="15114" max="15114" width="11.44140625" customWidth="1"/>
    <col min="15118" max="15118" width="10.109375" customWidth="1"/>
    <col min="15361" max="15361" width="66" customWidth="1"/>
    <col min="15362" max="15362" width="5.33203125" customWidth="1"/>
    <col min="15363" max="15363" width="4.44140625" customWidth="1"/>
    <col min="15364" max="15364" width="10.5546875" customWidth="1"/>
    <col min="15365" max="15365" width="11.88671875" customWidth="1"/>
    <col min="15366" max="15366" width="9.88671875" customWidth="1"/>
    <col min="15367" max="15367" width="12.5546875" customWidth="1"/>
    <col min="15368" max="15368" width="11.5546875" customWidth="1"/>
    <col min="15369" max="15369" width="12.33203125" customWidth="1"/>
    <col min="15370" max="15370" width="11.44140625" customWidth="1"/>
    <col min="15374" max="15374" width="10.109375" customWidth="1"/>
    <col min="15617" max="15617" width="66" customWidth="1"/>
    <col min="15618" max="15618" width="5.33203125" customWidth="1"/>
    <col min="15619" max="15619" width="4.44140625" customWidth="1"/>
    <col min="15620" max="15620" width="10.5546875" customWidth="1"/>
    <col min="15621" max="15621" width="11.88671875" customWidth="1"/>
    <col min="15622" max="15622" width="9.88671875" customWidth="1"/>
    <col min="15623" max="15623" width="12.5546875" customWidth="1"/>
    <col min="15624" max="15624" width="11.5546875" customWidth="1"/>
    <col min="15625" max="15625" width="12.33203125" customWidth="1"/>
    <col min="15626" max="15626" width="11.44140625" customWidth="1"/>
    <col min="15630" max="15630" width="10.109375" customWidth="1"/>
    <col min="15873" max="15873" width="66" customWidth="1"/>
    <col min="15874" max="15874" width="5.33203125" customWidth="1"/>
    <col min="15875" max="15875" width="4.44140625" customWidth="1"/>
    <col min="15876" max="15876" width="10.5546875" customWidth="1"/>
    <col min="15877" max="15877" width="11.88671875" customWidth="1"/>
    <col min="15878" max="15878" width="9.88671875" customWidth="1"/>
    <col min="15879" max="15879" width="12.5546875" customWidth="1"/>
    <col min="15880" max="15880" width="11.5546875" customWidth="1"/>
    <col min="15881" max="15881" width="12.33203125" customWidth="1"/>
    <col min="15882" max="15882" width="11.44140625" customWidth="1"/>
    <col min="15886" max="15886" width="10.109375" customWidth="1"/>
    <col min="16129" max="16129" width="66" customWidth="1"/>
    <col min="16130" max="16130" width="5.33203125" customWidth="1"/>
    <col min="16131" max="16131" width="4.44140625" customWidth="1"/>
    <col min="16132" max="16132" width="10.5546875" customWidth="1"/>
    <col min="16133" max="16133" width="11.88671875" customWidth="1"/>
    <col min="16134" max="16134" width="9.88671875" customWidth="1"/>
    <col min="16135" max="16135" width="12.5546875" customWidth="1"/>
    <col min="16136" max="16136" width="11.5546875" customWidth="1"/>
    <col min="16137" max="16137" width="12.33203125" customWidth="1"/>
    <col min="16138" max="16138" width="11.44140625" customWidth="1"/>
    <col min="16142" max="16142" width="10.109375" customWidth="1"/>
  </cols>
  <sheetData>
    <row r="1" spans="1:14" s="1" customFormat="1" ht="15" customHeight="1" x14ac:dyDescent="0.25">
      <c r="H1" s="95" t="s">
        <v>491</v>
      </c>
      <c r="I1" s="95"/>
      <c r="J1" s="95"/>
      <c r="K1" s="194"/>
    </row>
    <row r="2" spans="1:14" s="1" customFormat="1" ht="24" customHeight="1" x14ac:dyDescent="0.25">
      <c r="G2" s="194"/>
      <c r="H2" s="95"/>
      <c r="I2" s="95"/>
      <c r="J2" s="95"/>
      <c r="K2" s="194"/>
    </row>
    <row r="3" spans="1:14" s="1" customFormat="1" ht="0.75" customHeight="1" x14ac:dyDescent="0.25">
      <c r="G3" s="194"/>
      <c r="H3" s="95"/>
      <c r="I3" s="95"/>
      <c r="J3" s="95"/>
      <c r="K3" s="194"/>
    </row>
    <row r="4" spans="1:14" s="1" customFormat="1" ht="13.8" x14ac:dyDescent="0.25">
      <c r="A4" s="5" t="s">
        <v>118</v>
      </c>
      <c r="B4" s="5"/>
      <c r="C4" s="5"/>
      <c r="D4" s="5"/>
      <c r="E4" s="5"/>
      <c r="F4" s="5"/>
      <c r="G4" s="5"/>
      <c r="H4" s="5"/>
      <c r="I4" s="5"/>
      <c r="J4" s="5"/>
      <c r="K4" s="99"/>
      <c r="L4" s="99"/>
      <c r="M4" s="99"/>
      <c r="N4" s="99"/>
    </row>
    <row r="5" spans="1:14" s="1" customFormat="1" ht="13.8" x14ac:dyDescent="0.25">
      <c r="A5" s="96" t="str">
        <f>IF([2]ЗАПОЛНИТЬ!$F$7=1,CONCATENATE([2]шапки!A2),CONCATENATE([2]шапки!A2,[2]шапки!C2))</f>
        <v>про надходження та використання коштів загального фонду (форма      №2д,</v>
      </c>
      <c r="B5" s="96"/>
      <c r="C5" s="96"/>
      <c r="D5" s="96"/>
      <c r="E5" s="96"/>
      <c r="F5" s="96"/>
      <c r="G5" s="97" t="str">
        <f>IF([2]ЗАПОЛНИТЬ!$F$7=1,[2]шапки!C2,[2]шапки!D2)</f>
        <v xml:space="preserve">      №2м)</v>
      </c>
      <c r="H5" s="99" t="str">
        <f>IF([2]ЗАПОЛНИТЬ!$F$7=1,[2]шапки!D2,"")</f>
        <v/>
      </c>
      <c r="I5" s="99"/>
      <c r="J5" s="99"/>
      <c r="K5" s="99"/>
      <c r="L5" s="99"/>
      <c r="M5" s="99"/>
      <c r="N5" s="99"/>
    </row>
    <row r="6" spans="1:14" s="1" customFormat="1" ht="13.8" x14ac:dyDescent="0.25">
      <c r="A6" s="5" t="str">
        <f>CONCATENATE("за ",[2]ЗАПОЛНИТЬ!$B$17," ",[2]ЗАПОЛНИТЬ!$C$17)</f>
        <v>за І квартал 2016 р.</v>
      </c>
      <c r="B6" s="5"/>
      <c r="C6" s="5"/>
      <c r="D6" s="5"/>
      <c r="E6" s="5"/>
      <c r="F6" s="5"/>
      <c r="G6" s="5"/>
      <c r="H6" s="5"/>
      <c r="I6" s="5"/>
      <c r="J6" s="5"/>
    </row>
    <row r="7" spans="1:14" s="21" customFormat="1" ht="9" customHeight="1" x14ac:dyDescent="0.2">
      <c r="J7" s="338" t="s">
        <v>2</v>
      </c>
    </row>
    <row r="8" spans="1:14" s="21" customFormat="1" ht="6.75" hidden="1" customHeight="1" x14ac:dyDescent="0.2">
      <c r="J8" s="588"/>
    </row>
    <row r="9" spans="1:14" s="21" customFormat="1" ht="12" x14ac:dyDescent="0.25">
      <c r="A9" s="196" t="s">
        <v>3</v>
      </c>
      <c r="B9" s="104" t="str">
        <f>[2]ЗАПОЛНИТЬ!B3</f>
        <v>Вдділ освіти Амур -Нижньодніпровської у м.Дніпропетровську ради</v>
      </c>
      <c r="C9" s="104"/>
      <c r="D9" s="104"/>
      <c r="E9" s="104"/>
      <c r="F9" s="104"/>
      <c r="G9" s="104"/>
      <c r="H9" s="104"/>
      <c r="I9" s="198" t="s">
        <v>4</v>
      </c>
      <c r="J9" s="339" t="str">
        <f>[2]ЗАПОЛНИТЬ!B13</f>
        <v>02142187</v>
      </c>
      <c r="K9" s="207"/>
      <c r="L9" s="199"/>
    </row>
    <row r="10" spans="1:14" s="21" customFormat="1" ht="11.25" customHeight="1" x14ac:dyDescent="0.2">
      <c r="A10" s="107" t="s">
        <v>5</v>
      </c>
      <c r="B10" s="108" t="str">
        <f>[2]ЗАПОЛНИТЬ!B5</f>
        <v>49023,м. Дніпропетровськ АНД район,пр.Мануйлівський, 31</v>
      </c>
      <c r="C10" s="108"/>
      <c r="D10" s="108"/>
      <c r="E10" s="108"/>
      <c r="F10" s="108"/>
      <c r="G10" s="108"/>
      <c r="H10" s="108"/>
      <c r="I10" s="21" t="s">
        <v>492</v>
      </c>
      <c r="J10" s="589">
        <f>[2]ЗАПОЛНИТЬ!B14</f>
        <v>12110136300</v>
      </c>
      <c r="K10" s="207"/>
      <c r="L10" s="107"/>
    </row>
    <row r="11" spans="1:14" s="21" customFormat="1" ht="11.25" customHeight="1" x14ac:dyDescent="0.25">
      <c r="A11" s="7" t="s">
        <v>6</v>
      </c>
      <c r="B11" s="358" t="str">
        <f>[2]ЗАПОЛНИТЬ!D15</f>
        <v>Орган місцевого самоврядування</v>
      </c>
      <c r="C11" s="358"/>
      <c r="D11" s="358"/>
      <c r="E11" s="358"/>
      <c r="F11" s="358"/>
      <c r="G11" s="358"/>
      <c r="H11" s="358"/>
      <c r="I11" s="21" t="s">
        <v>493</v>
      </c>
      <c r="J11" s="589">
        <f>[2]ЗАПОЛНИТЬ!B15</f>
        <v>420</v>
      </c>
      <c r="K11" s="207"/>
      <c r="L11" s="107"/>
    </row>
    <row r="12" spans="1:14" s="21" customFormat="1" ht="11.4" x14ac:dyDescent="0.2">
      <c r="A12" s="110" t="s">
        <v>119</v>
      </c>
      <c r="B12" s="110"/>
      <c r="C12" s="110"/>
      <c r="D12" s="119" t="str">
        <f>[2]ЗАПОЛНИТЬ!H9</f>
        <v>-</v>
      </c>
      <c r="E12" s="118" t="str">
        <f>IF(D12&gt;0,VLOOKUP(D12,'[2]ДовидникКВК(ГОС)'!A$1:B$65536,2,FALSE),"")</f>
        <v>-</v>
      </c>
      <c r="F12" s="118"/>
      <c r="G12" s="118"/>
      <c r="H12" s="118"/>
      <c r="K12" s="204"/>
      <c r="L12" s="199"/>
    </row>
    <row r="13" spans="1:14" s="21" customFormat="1" ht="10.199999999999999" x14ac:dyDescent="0.2">
      <c r="A13" s="110" t="s">
        <v>120</v>
      </c>
      <c r="B13" s="110"/>
      <c r="C13" s="110"/>
      <c r="D13" s="603"/>
      <c r="E13" s="622" t="str">
        <f>IF(D13&gt;0,VLOOKUP(D13,[2]ДовидникКПК!B$1:C$65536,2,FALSE),"")</f>
        <v/>
      </c>
      <c r="F13" s="622"/>
      <c r="G13" s="622"/>
      <c r="H13" s="622"/>
      <c r="I13" s="622"/>
      <c r="J13" s="622"/>
      <c r="K13" s="207"/>
      <c r="L13" s="199"/>
    </row>
    <row r="14" spans="1:14" s="21" customFormat="1" ht="10.199999999999999" x14ac:dyDescent="0.2">
      <c r="A14" s="110" t="s">
        <v>8</v>
      </c>
      <c r="B14" s="110"/>
      <c r="C14" s="110"/>
      <c r="D14" s="201" t="str">
        <f>[2]ЗАПОЛНИТЬ!H10</f>
        <v>10</v>
      </c>
      <c r="E14" s="118" t="str">
        <f>[2]ЗАПОЛНИТЬ!I10</f>
        <v>Орган з питань освіти та науки, молоді</v>
      </c>
      <c r="F14" s="118"/>
      <c r="G14" s="118"/>
      <c r="H14" s="118"/>
      <c r="I14" s="118"/>
      <c r="J14" s="118"/>
      <c r="K14" s="207"/>
      <c r="L14" s="199"/>
    </row>
    <row r="15" spans="1:14" s="21" customFormat="1" ht="33.75" customHeight="1" x14ac:dyDescent="0.2">
      <c r="A15" s="110" t="s">
        <v>121</v>
      </c>
      <c r="B15" s="110"/>
      <c r="C15" s="110"/>
      <c r="D15" s="172" t="s">
        <v>497</v>
      </c>
      <c r="E15" s="112" t="str">
        <f>IF(D15&gt;0,VLOOKUP(D15,[2]ДовидникКФК!A$1:B$65536,2,FALSE),"")</f>
        <v>Методична робота, інші заходи у сфері народної освіти</v>
      </c>
      <c r="F15" s="112"/>
      <c r="G15" s="112"/>
      <c r="H15" s="112"/>
      <c r="I15" s="112"/>
      <c r="J15" s="112"/>
      <c r="K15" s="207"/>
      <c r="L15" s="199"/>
    </row>
    <row r="16" spans="1:14" s="21" customFormat="1" ht="10.199999999999999" x14ac:dyDescent="0.2">
      <c r="A16" s="122" t="s">
        <v>249</v>
      </c>
    </row>
    <row r="17" spans="1:12" s="21" customFormat="1" ht="10.199999999999999" x14ac:dyDescent="0.2">
      <c r="A17" s="122" t="s">
        <v>10</v>
      </c>
    </row>
    <row r="18" spans="1:12" s="21" customFormat="1" ht="3" customHeight="1" thickBot="1" x14ac:dyDescent="0.25">
      <c r="A18" s="346"/>
      <c r="B18" s="346"/>
      <c r="C18" s="346"/>
      <c r="D18" s="346"/>
      <c r="E18" s="346"/>
      <c r="F18" s="346"/>
      <c r="G18" s="346"/>
      <c r="H18" s="346"/>
      <c r="I18" s="346"/>
      <c r="J18" s="346"/>
      <c r="K18" s="346"/>
      <c r="L18" s="346"/>
    </row>
    <row r="19" spans="1:12" s="21" customFormat="1" ht="11.25" customHeight="1" thickTop="1" thickBot="1" x14ac:dyDescent="0.25">
      <c r="A19" s="29" t="s">
        <v>124</v>
      </c>
      <c r="B19" s="75" t="s">
        <v>235</v>
      </c>
      <c r="C19" s="29" t="s">
        <v>13</v>
      </c>
      <c r="D19" s="75" t="s">
        <v>126</v>
      </c>
      <c r="E19" s="75" t="s">
        <v>251</v>
      </c>
      <c r="F19" s="76" t="s">
        <v>127</v>
      </c>
      <c r="G19" s="76" t="s">
        <v>238</v>
      </c>
      <c r="H19" s="76" t="s">
        <v>132</v>
      </c>
      <c r="I19" s="76" t="s">
        <v>133</v>
      </c>
      <c r="J19" s="75" t="s">
        <v>134</v>
      </c>
    </row>
    <row r="20" spans="1:12" s="21" customFormat="1" ht="11.4" thickTop="1" thickBot="1" x14ac:dyDescent="0.25">
      <c r="A20" s="29"/>
      <c r="B20" s="75"/>
      <c r="C20" s="29"/>
      <c r="D20" s="75"/>
      <c r="E20" s="75"/>
      <c r="F20" s="76"/>
      <c r="G20" s="76"/>
      <c r="H20" s="76"/>
      <c r="I20" s="76"/>
      <c r="J20" s="75"/>
    </row>
    <row r="21" spans="1:12" s="21" customFormat="1" ht="11.4" thickTop="1" thickBot="1" x14ac:dyDescent="0.25">
      <c r="A21" s="29"/>
      <c r="B21" s="75"/>
      <c r="C21" s="29"/>
      <c r="D21" s="75"/>
      <c r="E21" s="75"/>
      <c r="F21" s="76"/>
      <c r="G21" s="76"/>
      <c r="H21" s="76"/>
      <c r="I21" s="76"/>
      <c r="J21" s="75"/>
    </row>
    <row r="22" spans="1:12" s="21" customFormat="1" ht="11.4" thickTop="1" thickBot="1" x14ac:dyDescent="0.25">
      <c r="A22" s="78">
        <v>1</v>
      </c>
      <c r="B22" s="78">
        <v>2</v>
      </c>
      <c r="C22" s="78">
        <v>3</v>
      </c>
      <c r="D22" s="78">
        <v>4</v>
      </c>
      <c r="E22" s="78">
        <v>5</v>
      </c>
      <c r="F22" s="78">
        <v>6</v>
      </c>
      <c r="G22" s="78">
        <v>7</v>
      </c>
      <c r="H22" s="78">
        <v>8</v>
      </c>
      <c r="I22" s="78">
        <v>9</v>
      </c>
      <c r="J22" s="78">
        <v>10</v>
      </c>
    </row>
    <row r="23" spans="1:12" s="21" customFormat="1" ht="11.4" thickTop="1" thickBot="1" x14ac:dyDescent="0.25">
      <c r="A23" s="64" t="s">
        <v>253</v>
      </c>
      <c r="B23" s="64" t="s">
        <v>144</v>
      </c>
      <c r="C23" s="128" t="s">
        <v>145</v>
      </c>
      <c r="D23" s="129">
        <f>D24+D59+D79+D84+D87</f>
        <v>146907</v>
      </c>
      <c r="E23" s="129">
        <f>E26+E29+E32+E33+E37+E45+E46+E86+E54</f>
        <v>78215</v>
      </c>
      <c r="F23" s="129">
        <f>F24+F59+F79+F84+F87</f>
        <v>0</v>
      </c>
      <c r="G23" s="129">
        <f>G24+G59+G79+G84+G87</f>
        <v>67092.34</v>
      </c>
      <c r="H23" s="129">
        <f>H24+H59+H79+H84+H87</f>
        <v>67092.34</v>
      </c>
      <c r="I23" s="129">
        <f>I24+I59+I79+I84+I87</f>
        <v>68185.02</v>
      </c>
      <c r="J23" s="129">
        <f>F23+G23-H23</f>
        <v>0</v>
      </c>
    </row>
    <row r="24" spans="1:12" s="21" customFormat="1" ht="21.6" thickTop="1" thickBot="1" x14ac:dyDescent="0.25">
      <c r="A24" s="125" t="s">
        <v>494</v>
      </c>
      <c r="B24" s="64">
        <v>2000</v>
      </c>
      <c r="C24" s="128" t="s">
        <v>147</v>
      </c>
      <c r="D24" s="129">
        <f t="shared" ref="D24:I24" si="0">D25+D30+D47+D50+D54+D58</f>
        <v>146907</v>
      </c>
      <c r="E24" s="129">
        <v>0</v>
      </c>
      <c r="F24" s="129">
        <f t="shared" si="0"/>
        <v>0</v>
      </c>
      <c r="G24" s="129">
        <f t="shared" si="0"/>
        <v>67092.34</v>
      </c>
      <c r="H24" s="129">
        <f t="shared" si="0"/>
        <v>67092.34</v>
      </c>
      <c r="I24" s="129">
        <f t="shared" si="0"/>
        <v>68185.02</v>
      </c>
      <c r="J24" s="129">
        <f t="shared" ref="J24:J87" si="1">F24+G24-H24</f>
        <v>0</v>
      </c>
    </row>
    <row r="25" spans="1:12" s="21" customFormat="1" ht="11.4" thickTop="1" thickBot="1" x14ac:dyDescent="0.25">
      <c r="A25" s="133" t="s">
        <v>161</v>
      </c>
      <c r="B25" s="64">
        <v>2100</v>
      </c>
      <c r="C25" s="128" t="s">
        <v>149</v>
      </c>
      <c r="D25" s="129">
        <f>D26+D29</f>
        <v>134276</v>
      </c>
      <c r="E25" s="129">
        <v>0</v>
      </c>
      <c r="F25" s="129">
        <f>F26+F29</f>
        <v>0</v>
      </c>
      <c r="G25" s="129">
        <f>G26+G29</f>
        <v>65329.25</v>
      </c>
      <c r="H25" s="129">
        <f>H26+H29</f>
        <v>65329.25</v>
      </c>
      <c r="I25" s="129">
        <f>I26+I29</f>
        <v>65329.25</v>
      </c>
      <c r="J25" s="129">
        <f t="shared" si="1"/>
        <v>0</v>
      </c>
    </row>
    <row r="26" spans="1:12" s="21" customFormat="1" ht="11.4" thickTop="1" thickBot="1" x14ac:dyDescent="0.25">
      <c r="A26" s="134" t="s">
        <v>163</v>
      </c>
      <c r="B26" s="135">
        <v>2110</v>
      </c>
      <c r="C26" s="216" t="s">
        <v>151</v>
      </c>
      <c r="D26" s="267">
        <f t="shared" ref="D26:I26" si="2">SUM(D27:D28)</f>
        <v>111228</v>
      </c>
      <c r="E26" s="268">
        <v>55614</v>
      </c>
      <c r="F26" s="267">
        <f t="shared" si="2"/>
        <v>0</v>
      </c>
      <c r="G26" s="267">
        <f t="shared" si="2"/>
        <v>55145.63</v>
      </c>
      <c r="H26" s="267">
        <f t="shared" si="2"/>
        <v>55145.63</v>
      </c>
      <c r="I26" s="267">
        <f t="shared" si="2"/>
        <v>55145.63</v>
      </c>
      <c r="J26" s="174">
        <f t="shared" si="1"/>
        <v>0</v>
      </c>
    </row>
    <row r="27" spans="1:12" s="21" customFormat="1" ht="11.4" thickTop="1" thickBot="1" x14ac:dyDescent="0.25">
      <c r="A27" s="136" t="s">
        <v>164</v>
      </c>
      <c r="B27" s="125">
        <v>2111</v>
      </c>
      <c r="C27" s="248" t="s">
        <v>153</v>
      </c>
      <c r="D27" s="269">
        <v>111228</v>
      </c>
      <c r="E27" s="270">
        <v>0</v>
      </c>
      <c r="F27" s="269">
        <v>0</v>
      </c>
      <c r="G27" s="269">
        <v>55145.63</v>
      </c>
      <c r="H27" s="269">
        <v>55145.63</v>
      </c>
      <c r="I27" s="269">
        <v>55145.63</v>
      </c>
      <c r="J27" s="211">
        <f t="shared" si="1"/>
        <v>0</v>
      </c>
    </row>
    <row r="28" spans="1:12" s="21" customFormat="1" ht="11.4" thickTop="1" thickBot="1" x14ac:dyDescent="0.25">
      <c r="A28" s="136" t="s">
        <v>165</v>
      </c>
      <c r="B28" s="125">
        <v>2112</v>
      </c>
      <c r="C28" s="248" t="s">
        <v>155</v>
      </c>
      <c r="D28" s="269">
        <v>0</v>
      </c>
      <c r="E28" s="270">
        <v>0</v>
      </c>
      <c r="F28" s="269">
        <v>0</v>
      </c>
      <c r="G28" s="269">
        <v>0</v>
      </c>
      <c r="H28" s="269">
        <v>0</v>
      </c>
      <c r="I28" s="269">
        <v>0</v>
      </c>
      <c r="J28" s="211">
        <f t="shared" si="1"/>
        <v>0</v>
      </c>
    </row>
    <row r="29" spans="1:12" s="21" customFormat="1" ht="11.4" thickTop="1" thickBot="1" x14ac:dyDescent="0.25">
      <c r="A29" s="137" t="s">
        <v>166</v>
      </c>
      <c r="B29" s="135">
        <v>2120</v>
      </c>
      <c r="C29" s="216" t="s">
        <v>157</v>
      </c>
      <c r="D29" s="268">
        <v>23048</v>
      </c>
      <c r="E29" s="268">
        <v>12234</v>
      </c>
      <c r="F29" s="268">
        <v>0</v>
      </c>
      <c r="G29" s="268">
        <v>10183.620000000001</v>
      </c>
      <c r="H29" s="268">
        <v>10183.620000000001</v>
      </c>
      <c r="I29" s="268">
        <v>10183.620000000001</v>
      </c>
      <c r="J29" s="174">
        <f t="shared" si="1"/>
        <v>0</v>
      </c>
    </row>
    <row r="30" spans="1:12" s="21" customFormat="1" ht="11.25" customHeight="1" thickTop="1" thickBot="1" x14ac:dyDescent="0.25">
      <c r="A30" s="138" t="s">
        <v>167</v>
      </c>
      <c r="B30" s="64">
        <v>2200</v>
      </c>
      <c r="C30" s="128" t="s">
        <v>160</v>
      </c>
      <c r="D30" s="271">
        <f>SUM(D31:D37)+D44</f>
        <v>12631</v>
      </c>
      <c r="E30" s="271">
        <v>0</v>
      </c>
      <c r="F30" s="271">
        <f>SUM(F31:F37)+F44</f>
        <v>0</v>
      </c>
      <c r="G30" s="271">
        <f>SUM(G31:G37)+G44</f>
        <v>1763.0900000000001</v>
      </c>
      <c r="H30" s="271">
        <f>SUM(H31:H37)+H44</f>
        <v>1763.0900000000001</v>
      </c>
      <c r="I30" s="271">
        <f>SUM(I31:I37)+I44</f>
        <v>2855.7700000000004</v>
      </c>
      <c r="J30" s="129">
        <f t="shared" si="1"/>
        <v>0</v>
      </c>
    </row>
    <row r="31" spans="1:12" s="21" customFormat="1" ht="12" customHeight="1" thickTop="1" thickBot="1" x14ac:dyDescent="0.25">
      <c r="A31" s="134" t="s">
        <v>168</v>
      </c>
      <c r="B31" s="135">
        <v>2210</v>
      </c>
      <c r="C31" s="216" t="s">
        <v>162</v>
      </c>
      <c r="D31" s="268">
        <v>0</v>
      </c>
      <c r="E31" s="267">
        <v>0</v>
      </c>
      <c r="F31" s="268">
        <v>0</v>
      </c>
      <c r="G31" s="268">
        <v>0</v>
      </c>
      <c r="H31" s="268">
        <v>0</v>
      </c>
      <c r="I31" s="268">
        <v>1092.68</v>
      </c>
      <c r="J31" s="174">
        <f t="shared" si="1"/>
        <v>0</v>
      </c>
    </row>
    <row r="32" spans="1:12" s="21" customFormat="1" ht="11.4" thickTop="1" thickBot="1" x14ac:dyDescent="0.25">
      <c r="A32" s="134" t="s">
        <v>169</v>
      </c>
      <c r="B32" s="135">
        <v>2220</v>
      </c>
      <c r="C32" s="135">
        <v>100</v>
      </c>
      <c r="D32" s="268">
        <v>0</v>
      </c>
      <c r="E32" s="268">
        <v>0</v>
      </c>
      <c r="F32" s="268">
        <v>0</v>
      </c>
      <c r="G32" s="268">
        <v>0</v>
      </c>
      <c r="H32" s="268">
        <v>0</v>
      </c>
      <c r="I32" s="268">
        <v>0</v>
      </c>
      <c r="J32" s="174">
        <f t="shared" si="1"/>
        <v>0</v>
      </c>
    </row>
    <row r="33" spans="1:10" s="21" customFormat="1" ht="11.4" thickTop="1" thickBot="1" x14ac:dyDescent="0.25">
      <c r="A33" s="134" t="s">
        <v>170</v>
      </c>
      <c r="B33" s="135">
        <v>2230</v>
      </c>
      <c r="C33" s="135">
        <v>110</v>
      </c>
      <c r="D33" s="268">
        <v>0</v>
      </c>
      <c r="E33" s="268">
        <v>0</v>
      </c>
      <c r="F33" s="268">
        <v>0</v>
      </c>
      <c r="G33" s="268">
        <v>0</v>
      </c>
      <c r="H33" s="268">
        <v>0</v>
      </c>
      <c r="I33" s="268">
        <v>0</v>
      </c>
      <c r="J33" s="174">
        <f t="shared" si="1"/>
        <v>0</v>
      </c>
    </row>
    <row r="34" spans="1:10" s="21" customFormat="1" ht="11.4" thickTop="1" thickBot="1" x14ac:dyDescent="0.25">
      <c r="A34" s="134" t="s">
        <v>171</v>
      </c>
      <c r="B34" s="135">
        <v>2240</v>
      </c>
      <c r="C34" s="135">
        <v>120</v>
      </c>
      <c r="D34" s="268">
        <v>1848</v>
      </c>
      <c r="E34" s="267">
        <v>0</v>
      </c>
      <c r="F34" s="268">
        <v>0</v>
      </c>
      <c r="G34" s="268">
        <v>625.94000000000005</v>
      </c>
      <c r="H34" s="268">
        <v>625.94000000000005</v>
      </c>
      <c r="I34" s="268">
        <v>625.94000000000005</v>
      </c>
      <c r="J34" s="174">
        <f t="shared" si="1"/>
        <v>0</v>
      </c>
    </row>
    <row r="35" spans="1:10" s="21" customFormat="1" ht="11.4" thickTop="1" thickBot="1" x14ac:dyDescent="0.25">
      <c r="A35" s="134" t="s">
        <v>172</v>
      </c>
      <c r="B35" s="135">
        <v>2250</v>
      </c>
      <c r="C35" s="135">
        <v>130</v>
      </c>
      <c r="D35" s="268">
        <v>0</v>
      </c>
      <c r="E35" s="267">
        <v>0</v>
      </c>
      <c r="F35" s="268">
        <v>0</v>
      </c>
      <c r="G35" s="268">
        <v>0</v>
      </c>
      <c r="H35" s="268">
        <v>0</v>
      </c>
      <c r="I35" s="268">
        <v>0</v>
      </c>
      <c r="J35" s="174">
        <f t="shared" si="1"/>
        <v>0</v>
      </c>
    </row>
    <row r="36" spans="1:10" s="21" customFormat="1" ht="11.4" thickTop="1" thickBot="1" x14ac:dyDescent="0.25">
      <c r="A36" s="137" t="s">
        <v>173</v>
      </c>
      <c r="B36" s="135">
        <v>2260</v>
      </c>
      <c r="C36" s="135">
        <v>140</v>
      </c>
      <c r="D36" s="268">
        <v>0</v>
      </c>
      <c r="E36" s="267">
        <v>0</v>
      </c>
      <c r="F36" s="268">
        <v>0</v>
      </c>
      <c r="G36" s="268">
        <v>0</v>
      </c>
      <c r="H36" s="268">
        <v>0</v>
      </c>
      <c r="I36" s="268">
        <v>0</v>
      </c>
      <c r="J36" s="174">
        <f t="shared" si="1"/>
        <v>0</v>
      </c>
    </row>
    <row r="37" spans="1:10" s="21" customFormat="1" ht="11.4" thickTop="1" thickBot="1" x14ac:dyDescent="0.25">
      <c r="A37" s="137" t="s">
        <v>174</v>
      </c>
      <c r="B37" s="135">
        <v>2270</v>
      </c>
      <c r="C37" s="135">
        <v>150</v>
      </c>
      <c r="D37" s="267">
        <f>SUM(D38:D43)</f>
        <v>10783</v>
      </c>
      <c r="E37" s="268">
        <v>9377</v>
      </c>
      <c r="F37" s="267">
        <f>SUM(F38:F43)</f>
        <v>0</v>
      </c>
      <c r="G37" s="267">
        <f>SUM(G38:G43)</f>
        <v>1137.1500000000001</v>
      </c>
      <c r="H37" s="267">
        <f>SUM(H38:H43)</f>
        <v>1137.1500000000001</v>
      </c>
      <c r="I37" s="267">
        <f>SUM(I38:I43)</f>
        <v>1137.1500000000001</v>
      </c>
      <c r="J37" s="174">
        <f>F37+G37-H37</f>
        <v>0</v>
      </c>
    </row>
    <row r="38" spans="1:10" s="21" customFormat="1" ht="11.4" thickTop="1" thickBot="1" x14ac:dyDescent="0.25">
      <c r="A38" s="136" t="s">
        <v>175</v>
      </c>
      <c r="B38" s="125">
        <v>2271</v>
      </c>
      <c r="C38" s="125">
        <v>160</v>
      </c>
      <c r="D38" s="269">
        <v>9867</v>
      </c>
      <c r="E38" s="270">
        <v>0</v>
      </c>
      <c r="F38" s="269">
        <v>0</v>
      </c>
      <c r="G38" s="269">
        <v>727.98</v>
      </c>
      <c r="H38" s="269">
        <v>727.98</v>
      </c>
      <c r="I38" s="269">
        <v>727.98</v>
      </c>
      <c r="J38" s="211">
        <f t="shared" si="1"/>
        <v>0</v>
      </c>
    </row>
    <row r="39" spans="1:10" s="21" customFormat="1" ht="11.4" thickTop="1" thickBot="1" x14ac:dyDescent="0.25">
      <c r="A39" s="136" t="s">
        <v>176</v>
      </c>
      <c r="B39" s="125">
        <v>2272</v>
      </c>
      <c r="C39" s="125">
        <v>170</v>
      </c>
      <c r="D39" s="269">
        <v>138</v>
      </c>
      <c r="E39" s="270">
        <v>0</v>
      </c>
      <c r="F39" s="269">
        <v>0</v>
      </c>
      <c r="G39" s="269">
        <v>41</v>
      </c>
      <c r="H39" s="269">
        <v>41</v>
      </c>
      <c r="I39" s="269">
        <v>41</v>
      </c>
      <c r="J39" s="211">
        <f t="shared" si="1"/>
        <v>0</v>
      </c>
    </row>
    <row r="40" spans="1:10" s="21" customFormat="1" ht="11.4" thickTop="1" thickBot="1" x14ac:dyDescent="0.25">
      <c r="A40" s="136" t="s">
        <v>177</v>
      </c>
      <c r="B40" s="125">
        <v>2273</v>
      </c>
      <c r="C40" s="125">
        <v>180</v>
      </c>
      <c r="D40" s="269">
        <v>778</v>
      </c>
      <c r="E40" s="270">
        <v>0</v>
      </c>
      <c r="F40" s="269">
        <v>0</v>
      </c>
      <c r="G40" s="269">
        <v>368.17</v>
      </c>
      <c r="H40" s="269">
        <v>368.17</v>
      </c>
      <c r="I40" s="269">
        <v>368.17</v>
      </c>
      <c r="J40" s="211">
        <f t="shared" si="1"/>
        <v>0</v>
      </c>
    </row>
    <row r="41" spans="1:10" s="21" customFormat="1" ht="11.4" thickTop="1" thickBot="1" x14ac:dyDescent="0.25">
      <c r="A41" s="136" t="s">
        <v>178</v>
      </c>
      <c r="B41" s="125">
        <v>2274</v>
      </c>
      <c r="C41" s="125">
        <v>190</v>
      </c>
      <c r="D41" s="269">
        <v>0</v>
      </c>
      <c r="E41" s="270">
        <v>0</v>
      </c>
      <c r="F41" s="269">
        <v>0</v>
      </c>
      <c r="G41" s="269">
        <v>0</v>
      </c>
      <c r="H41" s="269">
        <v>0</v>
      </c>
      <c r="I41" s="269">
        <v>0</v>
      </c>
      <c r="J41" s="211">
        <f t="shared" si="1"/>
        <v>0</v>
      </c>
    </row>
    <row r="42" spans="1:10" s="21" customFormat="1" ht="11.4" thickTop="1" thickBot="1" x14ac:dyDescent="0.25">
      <c r="A42" s="136" t="s">
        <v>179</v>
      </c>
      <c r="B42" s="125">
        <v>2275</v>
      </c>
      <c r="C42" s="125">
        <v>200</v>
      </c>
      <c r="D42" s="269">
        <v>0</v>
      </c>
      <c r="E42" s="270">
        <v>0</v>
      </c>
      <c r="F42" s="269">
        <v>0</v>
      </c>
      <c r="G42" s="269">
        <v>0</v>
      </c>
      <c r="H42" s="269">
        <v>0</v>
      </c>
      <c r="I42" s="269">
        <v>0</v>
      </c>
      <c r="J42" s="211">
        <f t="shared" si="1"/>
        <v>0</v>
      </c>
    </row>
    <row r="43" spans="1:10" s="21" customFormat="1" ht="11.4" thickTop="1" thickBot="1" x14ac:dyDescent="0.25">
      <c r="A43" s="136" t="s">
        <v>180</v>
      </c>
      <c r="B43" s="125">
        <v>2276</v>
      </c>
      <c r="C43" s="125">
        <v>210</v>
      </c>
      <c r="D43" s="269">
        <v>0</v>
      </c>
      <c r="E43" s="270">
        <v>0</v>
      </c>
      <c r="F43" s="269">
        <v>0</v>
      </c>
      <c r="G43" s="269">
        <v>0</v>
      </c>
      <c r="H43" s="269">
        <v>0</v>
      </c>
      <c r="I43" s="269">
        <v>0</v>
      </c>
      <c r="J43" s="211">
        <f>F43+G43-H43</f>
        <v>0</v>
      </c>
    </row>
    <row r="44" spans="1:10" s="21" customFormat="1" ht="13.5" customHeight="1" thickTop="1" thickBot="1" x14ac:dyDescent="0.25">
      <c r="A44" s="137" t="s">
        <v>181</v>
      </c>
      <c r="B44" s="135">
        <v>2280</v>
      </c>
      <c r="C44" s="135">
        <v>220</v>
      </c>
      <c r="D44" s="267">
        <f>SUM(D45:D46)</f>
        <v>0</v>
      </c>
      <c r="E44" s="267">
        <v>0</v>
      </c>
      <c r="F44" s="267">
        <f>SUM(F45:F46)</f>
        <v>0</v>
      </c>
      <c r="G44" s="267">
        <f>SUM(G45:G46)</f>
        <v>0</v>
      </c>
      <c r="H44" s="267">
        <f>SUM(H45:H46)</f>
        <v>0</v>
      </c>
      <c r="I44" s="267">
        <f>SUM(I45:I46)</f>
        <v>0</v>
      </c>
      <c r="J44" s="174">
        <f t="shared" si="1"/>
        <v>0</v>
      </c>
    </row>
    <row r="45" spans="1:10" s="21" customFormat="1" ht="12.75" customHeight="1" thickTop="1" thickBot="1" x14ac:dyDescent="0.25">
      <c r="A45" s="217" t="s">
        <v>182</v>
      </c>
      <c r="B45" s="125">
        <v>2281</v>
      </c>
      <c r="C45" s="125">
        <v>230</v>
      </c>
      <c r="D45" s="269">
        <v>0</v>
      </c>
      <c r="E45" s="269">
        <v>0</v>
      </c>
      <c r="F45" s="269">
        <v>0</v>
      </c>
      <c r="G45" s="269">
        <v>0</v>
      </c>
      <c r="H45" s="269">
        <v>0</v>
      </c>
      <c r="I45" s="269">
        <v>0</v>
      </c>
      <c r="J45" s="211">
        <f t="shared" si="1"/>
        <v>0</v>
      </c>
    </row>
    <row r="46" spans="1:10" s="21" customFormat="1" ht="12.75" customHeight="1" thickTop="1" thickBot="1" x14ac:dyDescent="0.25">
      <c r="A46" s="218" t="s">
        <v>183</v>
      </c>
      <c r="B46" s="125">
        <v>2282</v>
      </c>
      <c r="C46" s="125">
        <v>240</v>
      </c>
      <c r="D46" s="269">
        <v>0</v>
      </c>
      <c r="E46" s="269">
        <v>0</v>
      </c>
      <c r="F46" s="269">
        <v>0</v>
      </c>
      <c r="G46" s="269">
        <v>0</v>
      </c>
      <c r="H46" s="269">
        <v>0</v>
      </c>
      <c r="I46" s="269">
        <v>0</v>
      </c>
      <c r="J46" s="211">
        <f t="shared" si="1"/>
        <v>0</v>
      </c>
    </row>
    <row r="47" spans="1:10" s="21" customFormat="1" ht="11.4" thickTop="1" thickBot="1" x14ac:dyDescent="0.25">
      <c r="A47" s="133" t="s">
        <v>184</v>
      </c>
      <c r="B47" s="64">
        <v>2400</v>
      </c>
      <c r="C47" s="64">
        <v>250</v>
      </c>
      <c r="D47" s="271">
        <f t="shared" ref="D47:I47" si="3">SUM(D48:D49)</f>
        <v>0</v>
      </c>
      <c r="E47" s="271">
        <f t="shared" si="3"/>
        <v>0</v>
      </c>
      <c r="F47" s="271">
        <f t="shared" si="3"/>
        <v>0</v>
      </c>
      <c r="G47" s="271">
        <f t="shared" si="3"/>
        <v>0</v>
      </c>
      <c r="H47" s="271">
        <f t="shared" si="3"/>
        <v>0</v>
      </c>
      <c r="I47" s="271">
        <f t="shared" si="3"/>
        <v>0</v>
      </c>
      <c r="J47" s="129">
        <f t="shared" si="1"/>
        <v>0</v>
      </c>
    </row>
    <row r="48" spans="1:10" s="21" customFormat="1" ht="11.4" thickTop="1" thickBot="1" x14ac:dyDescent="0.25">
      <c r="A48" s="140" t="s">
        <v>185</v>
      </c>
      <c r="B48" s="135">
        <v>2410</v>
      </c>
      <c r="C48" s="135">
        <v>260</v>
      </c>
      <c r="D48" s="268">
        <v>0</v>
      </c>
      <c r="E48" s="267">
        <v>0</v>
      </c>
      <c r="F48" s="268">
        <v>0</v>
      </c>
      <c r="G48" s="268">
        <v>0</v>
      </c>
      <c r="H48" s="268">
        <v>0</v>
      </c>
      <c r="I48" s="268">
        <v>0</v>
      </c>
      <c r="J48" s="174">
        <f t="shared" si="1"/>
        <v>0</v>
      </c>
    </row>
    <row r="49" spans="1:10" s="21" customFormat="1" ht="11.4" thickTop="1" thickBot="1" x14ac:dyDescent="0.25">
      <c r="A49" s="140" t="s">
        <v>186</v>
      </c>
      <c r="B49" s="135">
        <v>2420</v>
      </c>
      <c r="C49" s="135">
        <v>270</v>
      </c>
      <c r="D49" s="268">
        <v>0</v>
      </c>
      <c r="E49" s="267">
        <v>0</v>
      </c>
      <c r="F49" s="268">
        <v>0</v>
      </c>
      <c r="G49" s="268">
        <v>0</v>
      </c>
      <c r="H49" s="268">
        <v>0</v>
      </c>
      <c r="I49" s="268">
        <v>0</v>
      </c>
      <c r="J49" s="174">
        <f t="shared" si="1"/>
        <v>0</v>
      </c>
    </row>
    <row r="50" spans="1:10" s="21" customFormat="1" ht="12" customHeight="1" thickTop="1" thickBot="1" x14ac:dyDescent="0.25">
      <c r="A50" s="141" t="s">
        <v>187</v>
      </c>
      <c r="B50" s="64">
        <v>2600</v>
      </c>
      <c r="C50" s="64">
        <v>280</v>
      </c>
      <c r="D50" s="271">
        <f t="shared" ref="D50:I50" si="4">SUM(D51:D53)</f>
        <v>0</v>
      </c>
      <c r="E50" s="271">
        <f t="shared" si="4"/>
        <v>0</v>
      </c>
      <c r="F50" s="271">
        <f t="shared" si="4"/>
        <v>0</v>
      </c>
      <c r="G50" s="271">
        <f t="shared" si="4"/>
        <v>0</v>
      </c>
      <c r="H50" s="271">
        <f t="shared" si="4"/>
        <v>0</v>
      </c>
      <c r="I50" s="271">
        <f t="shared" si="4"/>
        <v>0</v>
      </c>
      <c r="J50" s="129">
        <f t="shared" si="1"/>
        <v>0</v>
      </c>
    </row>
    <row r="51" spans="1:10" s="21" customFormat="1" ht="11.4" thickTop="1" thickBot="1" x14ac:dyDescent="0.25">
      <c r="A51" s="137" t="s">
        <v>188</v>
      </c>
      <c r="B51" s="135">
        <v>2610</v>
      </c>
      <c r="C51" s="135">
        <v>290</v>
      </c>
      <c r="D51" s="272">
        <v>0</v>
      </c>
      <c r="E51" s="273">
        <v>0</v>
      </c>
      <c r="F51" s="272">
        <v>0</v>
      </c>
      <c r="G51" s="272">
        <v>0</v>
      </c>
      <c r="H51" s="272">
        <v>0</v>
      </c>
      <c r="I51" s="272">
        <v>0</v>
      </c>
      <c r="J51" s="174">
        <f t="shared" si="1"/>
        <v>0</v>
      </c>
    </row>
    <row r="52" spans="1:10" s="21" customFormat="1" ht="11.4" thickTop="1" thickBot="1" x14ac:dyDescent="0.25">
      <c r="A52" s="137" t="s">
        <v>189</v>
      </c>
      <c r="B52" s="135">
        <v>2620</v>
      </c>
      <c r="C52" s="135">
        <v>300</v>
      </c>
      <c r="D52" s="272">
        <v>0</v>
      </c>
      <c r="E52" s="273">
        <v>0</v>
      </c>
      <c r="F52" s="272">
        <v>0</v>
      </c>
      <c r="G52" s="272">
        <v>0</v>
      </c>
      <c r="H52" s="272">
        <v>0</v>
      </c>
      <c r="I52" s="272">
        <v>0</v>
      </c>
      <c r="J52" s="174">
        <f t="shared" si="1"/>
        <v>0</v>
      </c>
    </row>
    <row r="53" spans="1:10" s="21" customFormat="1" ht="11.4" thickTop="1" thickBot="1" x14ac:dyDescent="0.25">
      <c r="A53" s="140" t="s">
        <v>190</v>
      </c>
      <c r="B53" s="135">
        <v>2630</v>
      </c>
      <c r="C53" s="135">
        <v>310</v>
      </c>
      <c r="D53" s="272">
        <v>0</v>
      </c>
      <c r="E53" s="273">
        <v>0</v>
      </c>
      <c r="F53" s="272">
        <v>0</v>
      </c>
      <c r="G53" s="272">
        <v>0</v>
      </c>
      <c r="H53" s="272">
        <v>0</v>
      </c>
      <c r="I53" s="272">
        <v>0</v>
      </c>
      <c r="J53" s="174">
        <f t="shared" si="1"/>
        <v>0</v>
      </c>
    </row>
    <row r="54" spans="1:10" s="21" customFormat="1" ht="11.4" thickTop="1" thickBot="1" x14ac:dyDescent="0.25">
      <c r="A54" s="138" t="s">
        <v>191</v>
      </c>
      <c r="B54" s="64">
        <v>2700</v>
      </c>
      <c r="C54" s="64">
        <v>320</v>
      </c>
      <c r="D54" s="274">
        <f t="shared" ref="D54:I54" si="5">SUM(D55:D57)</f>
        <v>0</v>
      </c>
      <c r="E54" s="275">
        <v>0</v>
      </c>
      <c r="F54" s="274">
        <f t="shared" si="5"/>
        <v>0</v>
      </c>
      <c r="G54" s="274">
        <f t="shared" si="5"/>
        <v>0</v>
      </c>
      <c r="H54" s="274">
        <f t="shared" si="5"/>
        <v>0</v>
      </c>
      <c r="I54" s="274">
        <f t="shared" si="5"/>
        <v>0</v>
      </c>
      <c r="J54" s="129">
        <f t="shared" si="1"/>
        <v>0</v>
      </c>
    </row>
    <row r="55" spans="1:10" s="21" customFormat="1" ht="12.75" customHeight="1" thickTop="1" thickBot="1" x14ac:dyDescent="0.25">
      <c r="A55" s="137" t="s">
        <v>192</v>
      </c>
      <c r="B55" s="135">
        <v>2710</v>
      </c>
      <c r="C55" s="135">
        <v>330</v>
      </c>
      <c r="D55" s="272">
        <v>0</v>
      </c>
      <c r="E55" s="273">
        <v>0</v>
      </c>
      <c r="F55" s="272">
        <v>0</v>
      </c>
      <c r="G55" s="272">
        <v>0</v>
      </c>
      <c r="H55" s="272">
        <v>0</v>
      </c>
      <c r="I55" s="272">
        <v>0</v>
      </c>
      <c r="J55" s="174">
        <f t="shared" si="1"/>
        <v>0</v>
      </c>
    </row>
    <row r="56" spans="1:10" s="21" customFormat="1" ht="11.4" thickTop="1" thickBot="1" x14ac:dyDescent="0.25">
      <c r="A56" s="137" t="s">
        <v>193</v>
      </c>
      <c r="B56" s="135">
        <v>2720</v>
      </c>
      <c r="C56" s="135">
        <v>340</v>
      </c>
      <c r="D56" s="272">
        <v>0</v>
      </c>
      <c r="E56" s="273">
        <v>0</v>
      </c>
      <c r="F56" s="272">
        <v>0</v>
      </c>
      <c r="G56" s="272">
        <v>0</v>
      </c>
      <c r="H56" s="272">
        <v>0</v>
      </c>
      <c r="I56" s="272">
        <v>0</v>
      </c>
      <c r="J56" s="174">
        <f t="shared" si="1"/>
        <v>0</v>
      </c>
    </row>
    <row r="57" spans="1:10" s="21" customFormat="1" ht="11.4" thickTop="1" thickBot="1" x14ac:dyDescent="0.25">
      <c r="A57" s="137" t="s">
        <v>194</v>
      </c>
      <c r="B57" s="135">
        <v>2730</v>
      </c>
      <c r="C57" s="135">
        <v>350</v>
      </c>
      <c r="D57" s="272">
        <v>0</v>
      </c>
      <c r="E57" s="273">
        <v>0</v>
      </c>
      <c r="F57" s="272">
        <v>0</v>
      </c>
      <c r="G57" s="272">
        <v>0</v>
      </c>
      <c r="H57" s="272">
        <v>0</v>
      </c>
      <c r="I57" s="272">
        <v>0</v>
      </c>
      <c r="J57" s="174">
        <f t="shared" si="1"/>
        <v>0</v>
      </c>
    </row>
    <row r="58" spans="1:10" s="21" customFormat="1" ht="11.4" thickTop="1" thickBot="1" x14ac:dyDescent="0.25">
      <c r="A58" s="138" t="s">
        <v>195</v>
      </c>
      <c r="B58" s="64">
        <v>2800</v>
      </c>
      <c r="C58" s="64">
        <v>360</v>
      </c>
      <c r="D58" s="275">
        <v>0</v>
      </c>
      <c r="E58" s="274">
        <v>0</v>
      </c>
      <c r="F58" s="275">
        <v>0</v>
      </c>
      <c r="G58" s="275">
        <v>0</v>
      </c>
      <c r="H58" s="275">
        <v>0</v>
      </c>
      <c r="I58" s="275">
        <v>0</v>
      </c>
      <c r="J58" s="129">
        <f t="shared" si="1"/>
        <v>0</v>
      </c>
    </row>
    <row r="59" spans="1:10" s="21" customFormat="1" ht="11.4" thickTop="1" thickBot="1" x14ac:dyDescent="0.25">
      <c r="A59" s="64" t="s">
        <v>196</v>
      </c>
      <c r="B59" s="64">
        <v>3000</v>
      </c>
      <c r="C59" s="64">
        <v>370</v>
      </c>
      <c r="D59" s="274">
        <f t="shared" ref="D59:I59" si="6">D60+D74</f>
        <v>0</v>
      </c>
      <c r="E59" s="274">
        <f t="shared" si="6"/>
        <v>0</v>
      </c>
      <c r="F59" s="274">
        <f t="shared" si="6"/>
        <v>0</v>
      </c>
      <c r="G59" s="274">
        <f t="shared" si="6"/>
        <v>0</v>
      </c>
      <c r="H59" s="274">
        <f t="shared" si="6"/>
        <v>0</v>
      </c>
      <c r="I59" s="274">
        <f t="shared" si="6"/>
        <v>0</v>
      </c>
      <c r="J59" s="129">
        <f t="shared" si="1"/>
        <v>0</v>
      </c>
    </row>
    <row r="60" spans="1:10" s="21" customFormat="1" ht="11.4" thickTop="1" thickBot="1" x14ac:dyDescent="0.25">
      <c r="A60" s="133" t="s">
        <v>197</v>
      </c>
      <c r="B60" s="64">
        <v>3100</v>
      </c>
      <c r="C60" s="64">
        <v>380</v>
      </c>
      <c r="D60" s="274">
        <f t="shared" ref="D60:I60" si="7">D61+D62+D65+D68+D72+D73</f>
        <v>0</v>
      </c>
      <c r="E60" s="274">
        <f t="shared" si="7"/>
        <v>0</v>
      </c>
      <c r="F60" s="274">
        <f t="shared" si="7"/>
        <v>0</v>
      </c>
      <c r="G60" s="274">
        <f t="shared" si="7"/>
        <v>0</v>
      </c>
      <c r="H60" s="274">
        <f t="shared" si="7"/>
        <v>0</v>
      </c>
      <c r="I60" s="274">
        <f t="shared" si="7"/>
        <v>0</v>
      </c>
      <c r="J60" s="129">
        <f t="shared" si="1"/>
        <v>0</v>
      </c>
    </row>
    <row r="61" spans="1:10" s="21" customFormat="1" ht="11.4" thickTop="1" thickBot="1" x14ac:dyDescent="0.25">
      <c r="A61" s="137" t="s">
        <v>198</v>
      </c>
      <c r="B61" s="135">
        <v>3110</v>
      </c>
      <c r="C61" s="135">
        <v>390</v>
      </c>
      <c r="D61" s="272">
        <v>0</v>
      </c>
      <c r="E61" s="273">
        <v>0</v>
      </c>
      <c r="F61" s="272">
        <v>0</v>
      </c>
      <c r="G61" s="272">
        <v>0</v>
      </c>
      <c r="H61" s="272">
        <v>0</v>
      </c>
      <c r="I61" s="272">
        <v>0</v>
      </c>
      <c r="J61" s="174">
        <f t="shared" si="1"/>
        <v>0</v>
      </c>
    </row>
    <row r="62" spans="1:10" s="21" customFormat="1" ht="11.4" thickTop="1" thickBot="1" x14ac:dyDescent="0.25">
      <c r="A62" s="140" t="s">
        <v>199</v>
      </c>
      <c r="B62" s="135">
        <v>3120</v>
      </c>
      <c r="C62" s="135">
        <v>400</v>
      </c>
      <c r="D62" s="276">
        <f t="shared" ref="D62:I62" si="8">SUM(D63:D64)</f>
        <v>0</v>
      </c>
      <c r="E62" s="276">
        <f t="shared" si="8"/>
        <v>0</v>
      </c>
      <c r="F62" s="276">
        <f t="shared" si="8"/>
        <v>0</v>
      </c>
      <c r="G62" s="276">
        <f t="shared" si="8"/>
        <v>0</v>
      </c>
      <c r="H62" s="276">
        <f t="shared" si="8"/>
        <v>0</v>
      </c>
      <c r="I62" s="276">
        <f t="shared" si="8"/>
        <v>0</v>
      </c>
      <c r="J62" s="174">
        <f t="shared" si="1"/>
        <v>0</v>
      </c>
    </row>
    <row r="63" spans="1:10" s="21" customFormat="1" ht="11.4" thickTop="1" thickBot="1" x14ac:dyDescent="0.25">
      <c r="A63" s="136" t="s">
        <v>200</v>
      </c>
      <c r="B63" s="125">
        <v>3121</v>
      </c>
      <c r="C63" s="125">
        <v>410</v>
      </c>
      <c r="D63" s="250">
        <v>0</v>
      </c>
      <c r="E63" s="277">
        <v>0</v>
      </c>
      <c r="F63" s="250">
        <v>0</v>
      </c>
      <c r="G63" s="250">
        <v>0</v>
      </c>
      <c r="H63" s="250">
        <v>0</v>
      </c>
      <c r="I63" s="250">
        <v>0</v>
      </c>
      <c r="J63" s="211">
        <f t="shared" si="1"/>
        <v>0</v>
      </c>
    </row>
    <row r="64" spans="1:10" s="21" customFormat="1" ht="11.4" thickTop="1" thickBot="1" x14ac:dyDescent="0.25">
      <c r="A64" s="136" t="s">
        <v>201</v>
      </c>
      <c r="B64" s="125">
        <v>3122</v>
      </c>
      <c r="C64" s="125">
        <v>420</v>
      </c>
      <c r="D64" s="250">
        <v>0</v>
      </c>
      <c r="E64" s="277">
        <v>0</v>
      </c>
      <c r="F64" s="250">
        <v>0</v>
      </c>
      <c r="G64" s="250">
        <v>0</v>
      </c>
      <c r="H64" s="250">
        <v>0</v>
      </c>
      <c r="I64" s="250">
        <v>0</v>
      </c>
      <c r="J64" s="211">
        <f t="shared" si="1"/>
        <v>0</v>
      </c>
    </row>
    <row r="65" spans="1:10" s="21" customFormat="1" ht="12" thickTop="1" thickBot="1" x14ac:dyDescent="0.25">
      <c r="A65" s="134" t="s">
        <v>202</v>
      </c>
      <c r="B65" s="135">
        <v>3130</v>
      </c>
      <c r="C65" s="135">
        <v>430</v>
      </c>
      <c r="D65" s="273">
        <f t="shared" ref="D65:I65" si="9">SUM(D66:D67)</f>
        <v>0</v>
      </c>
      <c r="E65" s="273">
        <f t="shared" si="9"/>
        <v>0</v>
      </c>
      <c r="F65" s="273">
        <f t="shared" si="9"/>
        <v>0</v>
      </c>
      <c r="G65" s="273">
        <f t="shared" si="9"/>
        <v>0</v>
      </c>
      <c r="H65" s="273">
        <f t="shared" si="9"/>
        <v>0</v>
      </c>
      <c r="I65" s="273">
        <f t="shared" si="9"/>
        <v>0</v>
      </c>
      <c r="J65" s="605">
        <f t="shared" si="1"/>
        <v>0</v>
      </c>
    </row>
    <row r="66" spans="1:10" s="21" customFormat="1" ht="11.4" thickTop="1" thickBot="1" x14ac:dyDescent="0.25">
      <c r="A66" s="136" t="s">
        <v>203</v>
      </c>
      <c r="B66" s="125">
        <v>3131</v>
      </c>
      <c r="C66" s="125">
        <v>440</v>
      </c>
      <c r="D66" s="250">
        <v>0</v>
      </c>
      <c r="E66" s="277">
        <v>0</v>
      </c>
      <c r="F66" s="250">
        <v>0</v>
      </c>
      <c r="G66" s="250">
        <v>0</v>
      </c>
      <c r="H66" s="250">
        <v>0</v>
      </c>
      <c r="I66" s="250">
        <v>0</v>
      </c>
      <c r="J66" s="211">
        <f t="shared" si="1"/>
        <v>0</v>
      </c>
    </row>
    <row r="67" spans="1:10" s="21" customFormat="1" ht="11.4" thickTop="1" thickBot="1" x14ac:dyDescent="0.25">
      <c r="A67" s="136" t="s">
        <v>204</v>
      </c>
      <c r="B67" s="125">
        <v>3132</v>
      </c>
      <c r="C67" s="125">
        <v>450</v>
      </c>
      <c r="D67" s="250">
        <v>0</v>
      </c>
      <c r="E67" s="277">
        <v>0</v>
      </c>
      <c r="F67" s="250">
        <v>0</v>
      </c>
      <c r="G67" s="250">
        <v>0</v>
      </c>
      <c r="H67" s="250">
        <v>0</v>
      </c>
      <c r="I67" s="250">
        <v>0</v>
      </c>
      <c r="J67" s="211">
        <f t="shared" si="1"/>
        <v>0</v>
      </c>
    </row>
    <row r="68" spans="1:10" s="21" customFormat="1" ht="12" thickTop="1" thickBot="1" x14ac:dyDescent="0.25">
      <c r="A68" s="134" t="s">
        <v>205</v>
      </c>
      <c r="B68" s="135">
        <v>3140</v>
      </c>
      <c r="C68" s="135">
        <v>460</v>
      </c>
      <c r="D68" s="273">
        <f t="shared" ref="D68:I68" si="10">SUM(D69:D71)</f>
        <v>0</v>
      </c>
      <c r="E68" s="273">
        <f t="shared" si="10"/>
        <v>0</v>
      </c>
      <c r="F68" s="273">
        <f t="shared" si="10"/>
        <v>0</v>
      </c>
      <c r="G68" s="273">
        <f t="shared" si="10"/>
        <v>0</v>
      </c>
      <c r="H68" s="273">
        <f t="shared" si="10"/>
        <v>0</v>
      </c>
      <c r="I68" s="273">
        <f t="shared" si="10"/>
        <v>0</v>
      </c>
      <c r="J68" s="605">
        <f t="shared" si="1"/>
        <v>0</v>
      </c>
    </row>
    <row r="69" spans="1:10" s="21" customFormat="1" ht="13.2" thickTop="1" thickBot="1" x14ac:dyDescent="0.25">
      <c r="A69" s="57" t="s">
        <v>206</v>
      </c>
      <c r="B69" s="125">
        <v>3141</v>
      </c>
      <c r="C69" s="125">
        <v>470</v>
      </c>
      <c r="D69" s="250">
        <v>0</v>
      </c>
      <c r="E69" s="277">
        <v>0</v>
      </c>
      <c r="F69" s="250">
        <v>0</v>
      </c>
      <c r="G69" s="250">
        <v>0</v>
      </c>
      <c r="H69" s="250">
        <v>0</v>
      </c>
      <c r="I69" s="250">
        <v>0</v>
      </c>
      <c r="J69" s="211">
        <f t="shared" si="1"/>
        <v>0</v>
      </c>
    </row>
    <row r="70" spans="1:10" s="21" customFormat="1" ht="13.2" thickTop="1" thickBot="1" x14ac:dyDescent="0.25">
      <c r="A70" s="57" t="s">
        <v>207</v>
      </c>
      <c r="B70" s="125">
        <v>3142</v>
      </c>
      <c r="C70" s="125">
        <v>480</v>
      </c>
      <c r="D70" s="250">
        <v>0</v>
      </c>
      <c r="E70" s="277">
        <v>0</v>
      </c>
      <c r="F70" s="250">
        <v>0</v>
      </c>
      <c r="G70" s="250">
        <v>0</v>
      </c>
      <c r="H70" s="250">
        <v>0</v>
      </c>
      <c r="I70" s="250">
        <v>0</v>
      </c>
      <c r="J70" s="211">
        <f t="shared" si="1"/>
        <v>0</v>
      </c>
    </row>
    <row r="71" spans="1:10" s="21" customFormat="1" ht="13.2" thickTop="1" thickBot="1" x14ac:dyDescent="0.25">
      <c r="A71" s="57" t="s">
        <v>208</v>
      </c>
      <c r="B71" s="125">
        <v>3143</v>
      </c>
      <c r="C71" s="125">
        <v>490</v>
      </c>
      <c r="D71" s="250">
        <v>0</v>
      </c>
      <c r="E71" s="277">
        <v>0</v>
      </c>
      <c r="F71" s="250">
        <v>0</v>
      </c>
      <c r="G71" s="250">
        <v>0</v>
      </c>
      <c r="H71" s="250">
        <v>0</v>
      </c>
      <c r="I71" s="250">
        <v>0</v>
      </c>
      <c r="J71" s="211">
        <f t="shared" si="1"/>
        <v>0</v>
      </c>
    </row>
    <row r="72" spans="1:10" s="21" customFormat="1" ht="12" thickTop="1" thickBot="1" x14ac:dyDescent="0.25">
      <c r="A72" s="134" t="s">
        <v>209</v>
      </c>
      <c r="B72" s="135">
        <v>3150</v>
      </c>
      <c r="C72" s="135">
        <v>500</v>
      </c>
      <c r="D72" s="272">
        <v>0</v>
      </c>
      <c r="E72" s="273">
        <v>0</v>
      </c>
      <c r="F72" s="272">
        <v>0</v>
      </c>
      <c r="G72" s="272">
        <v>0</v>
      </c>
      <c r="H72" s="272">
        <v>0</v>
      </c>
      <c r="I72" s="272">
        <v>0</v>
      </c>
      <c r="J72" s="605">
        <f t="shared" si="1"/>
        <v>0</v>
      </c>
    </row>
    <row r="73" spans="1:10" s="21" customFormat="1" ht="12" thickTop="1" thickBot="1" x14ac:dyDescent="0.25">
      <c r="A73" s="134" t="s">
        <v>210</v>
      </c>
      <c r="B73" s="135">
        <v>3160</v>
      </c>
      <c r="C73" s="135">
        <v>510</v>
      </c>
      <c r="D73" s="272">
        <v>0</v>
      </c>
      <c r="E73" s="273">
        <v>0</v>
      </c>
      <c r="F73" s="272">
        <v>0</v>
      </c>
      <c r="G73" s="272">
        <v>0</v>
      </c>
      <c r="H73" s="272">
        <v>0</v>
      </c>
      <c r="I73" s="272">
        <v>0</v>
      </c>
      <c r="J73" s="605">
        <f t="shared" si="1"/>
        <v>0</v>
      </c>
    </row>
    <row r="74" spans="1:10" s="21" customFormat="1" ht="11.4" thickTop="1" thickBot="1" x14ac:dyDescent="0.25">
      <c r="A74" s="133" t="s">
        <v>211</v>
      </c>
      <c r="B74" s="64">
        <v>3200</v>
      </c>
      <c r="C74" s="64">
        <v>520</v>
      </c>
      <c r="D74" s="274">
        <f t="shared" ref="D74:I74" si="11">SUM(D75:D78)</f>
        <v>0</v>
      </c>
      <c r="E74" s="274">
        <f t="shared" si="11"/>
        <v>0</v>
      </c>
      <c r="F74" s="274">
        <f t="shared" si="11"/>
        <v>0</v>
      </c>
      <c r="G74" s="274">
        <f t="shared" si="11"/>
        <v>0</v>
      </c>
      <c r="H74" s="274">
        <f t="shared" si="11"/>
        <v>0</v>
      </c>
      <c r="I74" s="274">
        <f t="shared" si="11"/>
        <v>0</v>
      </c>
      <c r="J74" s="129">
        <f t="shared" si="1"/>
        <v>0</v>
      </c>
    </row>
    <row r="75" spans="1:10" s="21" customFormat="1" ht="12" thickTop="1" thickBot="1" x14ac:dyDescent="0.25">
      <c r="A75" s="137" t="s">
        <v>212</v>
      </c>
      <c r="B75" s="135">
        <v>3210</v>
      </c>
      <c r="C75" s="135">
        <v>530</v>
      </c>
      <c r="D75" s="278">
        <v>0</v>
      </c>
      <c r="E75" s="279">
        <v>0</v>
      </c>
      <c r="F75" s="278">
        <v>0</v>
      </c>
      <c r="G75" s="278">
        <v>0</v>
      </c>
      <c r="H75" s="278">
        <v>0</v>
      </c>
      <c r="I75" s="278">
        <v>0</v>
      </c>
      <c r="J75" s="605">
        <f t="shared" si="1"/>
        <v>0</v>
      </c>
    </row>
    <row r="76" spans="1:10" s="21" customFormat="1" ht="12" thickTop="1" thickBot="1" x14ac:dyDescent="0.25">
      <c r="A76" s="137" t="s">
        <v>213</v>
      </c>
      <c r="B76" s="135">
        <v>3220</v>
      </c>
      <c r="C76" s="135">
        <v>540</v>
      </c>
      <c r="D76" s="278">
        <v>0</v>
      </c>
      <c r="E76" s="279">
        <v>0</v>
      </c>
      <c r="F76" s="278">
        <v>0</v>
      </c>
      <c r="G76" s="278">
        <v>0</v>
      </c>
      <c r="H76" s="278">
        <v>0</v>
      </c>
      <c r="I76" s="278">
        <v>0</v>
      </c>
      <c r="J76" s="605">
        <f t="shared" si="1"/>
        <v>0</v>
      </c>
    </row>
    <row r="77" spans="1:10" s="21" customFormat="1" ht="12" thickTop="1" thickBot="1" x14ac:dyDescent="0.25">
      <c r="A77" s="134" t="s">
        <v>214</v>
      </c>
      <c r="B77" s="135">
        <v>3230</v>
      </c>
      <c r="C77" s="135">
        <v>550</v>
      </c>
      <c r="D77" s="278">
        <v>0</v>
      </c>
      <c r="E77" s="279">
        <v>0</v>
      </c>
      <c r="F77" s="278">
        <v>0</v>
      </c>
      <c r="G77" s="278">
        <v>0</v>
      </c>
      <c r="H77" s="278">
        <v>0</v>
      </c>
      <c r="I77" s="278">
        <v>0</v>
      </c>
      <c r="J77" s="605">
        <f t="shared" si="1"/>
        <v>0</v>
      </c>
    </row>
    <row r="78" spans="1:10" s="21" customFormat="1" ht="12" thickTop="1" thickBot="1" x14ac:dyDescent="0.25">
      <c r="A78" s="137" t="s">
        <v>215</v>
      </c>
      <c r="B78" s="135">
        <v>3240</v>
      </c>
      <c r="C78" s="135">
        <v>560</v>
      </c>
      <c r="D78" s="272">
        <v>0</v>
      </c>
      <c r="E78" s="273">
        <v>0</v>
      </c>
      <c r="F78" s="272">
        <v>0</v>
      </c>
      <c r="G78" s="272">
        <v>0</v>
      </c>
      <c r="H78" s="272">
        <v>0</v>
      </c>
      <c r="I78" s="272">
        <v>0</v>
      </c>
      <c r="J78" s="605">
        <f t="shared" si="1"/>
        <v>0</v>
      </c>
    </row>
    <row r="79" spans="1:10" s="21" customFormat="1" ht="12" thickTop="1" thickBot="1" x14ac:dyDescent="0.25">
      <c r="A79" s="64" t="s">
        <v>217</v>
      </c>
      <c r="B79" s="64">
        <v>4100</v>
      </c>
      <c r="C79" s="64">
        <v>570</v>
      </c>
      <c r="D79" s="279">
        <f t="shared" ref="D79:I79" si="12">SUM(D80)</f>
        <v>0</v>
      </c>
      <c r="E79" s="279">
        <f t="shared" si="12"/>
        <v>0</v>
      </c>
      <c r="F79" s="279">
        <f t="shared" si="12"/>
        <v>0</v>
      </c>
      <c r="G79" s="279">
        <f t="shared" si="12"/>
        <v>0</v>
      </c>
      <c r="H79" s="279">
        <f t="shared" si="12"/>
        <v>0</v>
      </c>
      <c r="I79" s="279">
        <f t="shared" si="12"/>
        <v>0</v>
      </c>
      <c r="J79" s="129">
        <f t="shared" si="1"/>
        <v>0</v>
      </c>
    </row>
    <row r="80" spans="1:10" s="21" customFormat="1" ht="12" thickTop="1" thickBot="1" x14ac:dyDescent="0.25">
      <c r="A80" s="134" t="s">
        <v>218</v>
      </c>
      <c r="B80" s="135">
        <v>4110</v>
      </c>
      <c r="C80" s="135">
        <v>580</v>
      </c>
      <c r="D80" s="273">
        <f t="shared" ref="D80:I80" si="13">SUM(D81:D83)</f>
        <v>0</v>
      </c>
      <c r="E80" s="273">
        <f t="shared" si="13"/>
        <v>0</v>
      </c>
      <c r="F80" s="273">
        <f t="shared" si="13"/>
        <v>0</v>
      </c>
      <c r="G80" s="273">
        <f t="shared" si="13"/>
        <v>0</v>
      </c>
      <c r="H80" s="273">
        <f t="shared" si="13"/>
        <v>0</v>
      </c>
      <c r="I80" s="273">
        <f t="shared" si="13"/>
        <v>0</v>
      </c>
      <c r="J80" s="605">
        <f t="shared" si="1"/>
        <v>0</v>
      </c>
    </row>
    <row r="81" spans="1:10" s="21" customFormat="1" ht="11.4" thickTop="1" thickBot="1" x14ac:dyDescent="0.25">
      <c r="A81" s="136" t="s">
        <v>219</v>
      </c>
      <c r="B81" s="125">
        <v>4111</v>
      </c>
      <c r="C81" s="125">
        <v>590</v>
      </c>
      <c r="D81" s="272">
        <v>0</v>
      </c>
      <c r="E81" s="273">
        <v>0</v>
      </c>
      <c r="F81" s="272">
        <v>0</v>
      </c>
      <c r="G81" s="272">
        <v>0</v>
      </c>
      <c r="H81" s="272">
        <v>0</v>
      </c>
      <c r="I81" s="272">
        <v>0</v>
      </c>
      <c r="J81" s="211">
        <f t="shared" si="1"/>
        <v>0</v>
      </c>
    </row>
    <row r="82" spans="1:10" s="21" customFormat="1" ht="12.75" customHeight="1" thickTop="1" thickBot="1" x14ac:dyDescent="0.25">
      <c r="A82" s="136" t="s">
        <v>220</v>
      </c>
      <c r="B82" s="125">
        <v>4112</v>
      </c>
      <c r="C82" s="125">
        <v>600</v>
      </c>
      <c r="D82" s="272">
        <v>0</v>
      </c>
      <c r="E82" s="273">
        <v>0</v>
      </c>
      <c r="F82" s="272">
        <v>0</v>
      </c>
      <c r="G82" s="272">
        <v>0</v>
      </c>
      <c r="H82" s="272">
        <v>0</v>
      </c>
      <c r="I82" s="272">
        <v>0</v>
      </c>
      <c r="J82" s="211">
        <f t="shared" si="1"/>
        <v>0</v>
      </c>
    </row>
    <row r="83" spans="1:10" s="21" customFormat="1" thickTop="1" thickBot="1" x14ac:dyDescent="0.25">
      <c r="A83" s="249" t="s">
        <v>221</v>
      </c>
      <c r="B83" s="125">
        <v>4113</v>
      </c>
      <c r="C83" s="125">
        <v>610</v>
      </c>
      <c r="D83" s="250">
        <v>0</v>
      </c>
      <c r="E83" s="277">
        <v>0</v>
      </c>
      <c r="F83" s="250">
        <v>0</v>
      </c>
      <c r="G83" s="250">
        <v>0</v>
      </c>
      <c r="H83" s="250">
        <v>0</v>
      </c>
      <c r="I83" s="250">
        <v>0</v>
      </c>
      <c r="J83" s="211">
        <f t="shared" si="1"/>
        <v>0</v>
      </c>
    </row>
    <row r="84" spans="1:10" s="21" customFormat="1" ht="11.4" thickTop="1" thickBot="1" x14ac:dyDescent="0.25">
      <c r="A84" s="64" t="s">
        <v>226</v>
      </c>
      <c r="B84" s="64">
        <v>4200</v>
      </c>
      <c r="C84" s="64">
        <v>620</v>
      </c>
      <c r="D84" s="274">
        <f t="shared" ref="D84:I84" si="14">D85</f>
        <v>0</v>
      </c>
      <c r="E84" s="274">
        <f t="shared" si="14"/>
        <v>0</v>
      </c>
      <c r="F84" s="274">
        <f t="shared" si="14"/>
        <v>0</v>
      </c>
      <c r="G84" s="274">
        <f t="shared" si="14"/>
        <v>0</v>
      </c>
      <c r="H84" s="274">
        <f t="shared" si="14"/>
        <v>0</v>
      </c>
      <c r="I84" s="274">
        <f t="shared" si="14"/>
        <v>0</v>
      </c>
      <c r="J84" s="129">
        <f t="shared" si="1"/>
        <v>0</v>
      </c>
    </row>
    <row r="85" spans="1:10" s="21" customFormat="1" ht="12" thickTop="1" thickBot="1" x14ac:dyDescent="0.25">
      <c r="A85" s="134" t="s">
        <v>227</v>
      </c>
      <c r="B85" s="135">
        <v>4210</v>
      </c>
      <c r="C85" s="135">
        <v>630</v>
      </c>
      <c r="D85" s="272">
        <v>0</v>
      </c>
      <c r="E85" s="273">
        <v>0</v>
      </c>
      <c r="F85" s="272">
        <v>0</v>
      </c>
      <c r="G85" s="272">
        <v>0</v>
      </c>
      <c r="H85" s="272">
        <v>0</v>
      </c>
      <c r="I85" s="272">
        <v>0</v>
      </c>
      <c r="J85" s="605">
        <f t="shared" si="1"/>
        <v>0</v>
      </c>
    </row>
    <row r="86" spans="1:10" s="21" customFormat="1" ht="11.4" thickTop="1" thickBot="1" x14ac:dyDescent="0.25">
      <c r="A86" s="136" t="s">
        <v>254</v>
      </c>
      <c r="B86" s="125">
        <v>5000</v>
      </c>
      <c r="C86" s="125">
        <v>640</v>
      </c>
      <c r="D86" s="250" t="s">
        <v>255</v>
      </c>
      <c r="E86" s="250">
        <v>990</v>
      </c>
      <c r="F86" s="251" t="s">
        <v>255</v>
      </c>
      <c r="G86" s="251" t="s">
        <v>255</v>
      </c>
      <c r="H86" s="251" t="s">
        <v>255</v>
      </c>
      <c r="I86" s="251" t="s">
        <v>255</v>
      </c>
      <c r="J86" s="211" t="s">
        <v>255</v>
      </c>
    </row>
    <row r="87" spans="1:10" s="21" customFormat="1" ht="11.4" thickTop="1" thickBot="1" x14ac:dyDescent="0.25">
      <c r="A87" s="136" t="s">
        <v>495</v>
      </c>
      <c r="B87" s="125">
        <v>9000</v>
      </c>
      <c r="C87" s="125">
        <v>650</v>
      </c>
      <c r="D87" s="250">
        <v>0</v>
      </c>
      <c r="E87" s="277">
        <v>0</v>
      </c>
      <c r="F87" s="250">
        <v>0</v>
      </c>
      <c r="G87" s="250">
        <v>0</v>
      </c>
      <c r="H87" s="250">
        <v>0</v>
      </c>
      <c r="I87" s="250">
        <v>0</v>
      </c>
      <c r="J87" s="211">
        <f t="shared" si="1"/>
        <v>0</v>
      </c>
    </row>
    <row r="88" spans="1:10" s="21" customFormat="1" ht="11.4" hidden="1" thickTop="1" x14ac:dyDescent="0.2">
      <c r="A88" s="143"/>
      <c r="B88" s="593"/>
      <c r="C88" s="593">
        <v>650</v>
      </c>
      <c r="D88" s="606"/>
      <c r="E88" s="607"/>
      <c r="F88" s="606"/>
      <c r="G88" s="606"/>
      <c r="H88" s="606"/>
      <c r="I88" s="606"/>
      <c r="J88" s="608"/>
    </row>
    <row r="89" spans="1:10" s="21" customFormat="1" ht="10.8" hidden="1" thickTop="1" x14ac:dyDescent="0.2">
      <c r="A89" s="155"/>
      <c r="B89" s="595"/>
      <c r="C89" s="595"/>
      <c r="D89" s="609"/>
      <c r="E89" s="610"/>
      <c r="F89" s="609"/>
      <c r="G89" s="609"/>
      <c r="H89" s="609"/>
      <c r="I89" s="609"/>
      <c r="J89" s="611"/>
    </row>
    <row r="90" spans="1:10" s="21" customFormat="1" ht="10.8" hidden="1" thickTop="1" x14ac:dyDescent="0.2">
      <c r="A90" s="155"/>
      <c r="B90" s="595"/>
      <c r="C90" s="595"/>
      <c r="D90" s="609"/>
      <c r="E90" s="610"/>
      <c r="F90" s="609"/>
      <c r="G90" s="609"/>
      <c r="H90" s="609"/>
      <c r="I90" s="609"/>
      <c r="J90" s="611"/>
    </row>
    <row r="91" spans="1:10" s="21" customFormat="1" ht="13.8" hidden="1" thickTop="1" x14ac:dyDescent="0.2">
      <c r="A91" s="157"/>
      <c r="B91" s="595"/>
      <c r="C91" s="595"/>
      <c r="D91" s="609"/>
      <c r="E91" s="612"/>
      <c r="F91" s="609"/>
      <c r="G91" s="609"/>
      <c r="H91" s="609"/>
      <c r="I91" s="609"/>
      <c r="J91" s="611"/>
    </row>
    <row r="92" spans="1:10" s="21" customFormat="1" ht="11.4" hidden="1" thickTop="1" x14ac:dyDescent="0.2">
      <c r="A92" s="147"/>
      <c r="B92" s="596"/>
      <c r="C92" s="596"/>
      <c r="D92" s="613"/>
      <c r="E92" s="614"/>
      <c r="F92" s="613"/>
      <c r="G92" s="613"/>
      <c r="H92" s="613"/>
      <c r="I92" s="613"/>
      <c r="J92" s="615"/>
    </row>
    <row r="93" spans="1:10" s="21" customFormat="1" ht="10.8" hidden="1" thickTop="1" x14ac:dyDescent="0.2">
      <c r="A93" s="155"/>
      <c r="B93" s="595"/>
      <c r="C93" s="595"/>
      <c r="D93" s="609"/>
      <c r="E93" s="610"/>
      <c r="F93" s="609"/>
      <c r="G93" s="609"/>
      <c r="H93" s="609"/>
      <c r="I93" s="609"/>
      <c r="J93" s="611"/>
    </row>
    <row r="94" spans="1:10" s="21" customFormat="1" ht="10.8" hidden="1" thickTop="1" x14ac:dyDescent="0.2">
      <c r="A94" s="155"/>
      <c r="B94" s="595"/>
      <c r="C94" s="595"/>
      <c r="D94" s="609"/>
      <c r="E94" s="610"/>
      <c r="F94" s="609"/>
      <c r="G94" s="609"/>
      <c r="H94" s="609"/>
      <c r="I94" s="609"/>
      <c r="J94" s="611"/>
    </row>
    <row r="95" spans="1:10" s="21" customFormat="1" ht="10.8" hidden="1" thickTop="1" x14ac:dyDescent="0.2">
      <c r="A95" s="155"/>
      <c r="B95" s="595"/>
      <c r="C95" s="595"/>
      <c r="D95" s="609"/>
      <c r="E95" s="610"/>
      <c r="F95" s="609"/>
      <c r="G95" s="609"/>
      <c r="H95" s="609"/>
      <c r="I95" s="609"/>
      <c r="J95" s="611"/>
    </row>
    <row r="96" spans="1:10" s="21" customFormat="1" ht="12" hidden="1" thickTop="1" x14ac:dyDescent="0.2">
      <c r="A96" s="153"/>
      <c r="B96" s="597"/>
      <c r="C96" s="597"/>
      <c r="D96" s="616"/>
      <c r="E96" s="287"/>
      <c r="F96" s="616"/>
      <c r="G96" s="616"/>
      <c r="H96" s="616"/>
      <c r="I96" s="616"/>
      <c r="J96" s="615"/>
    </row>
    <row r="97" spans="1:10" s="21" customFormat="1" ht="11.4" hidden="1" thickTop="1" x14ac:dyDescent="0.2">
      <c r="A97" s="147"/>
      <c r="B97" s="596"/>
      <c r="C97" s="596"/>
      <c r="D97" s="617"/>
      <c r="E97" s="618"/>
      <c r="F97" s="617"/>
      <c r="G97" s="617"/>
      <c r="H97" s="617"/>
      <c r="I97" s="617"/>
      <c r="J97" s="619"/>
    </row>
    <row r="98" spans="1:10" s="21" customFormat="1" ht="11.4" hidden="1" thickTop="1" x14ac:dyDescent="0.2">
      <c r="A98" s="147"/>
      <c r="B98" s="596"/>
      <c r="C98" s="596"/>
      <c r="D98" s="617"/>
      <c r="E98" s="618"/>
      <c r="F98" s="617"/>
      <c r="G98" s="617"/>
      <c r="H98" s="617"/>
      <c r="I98" s="617"/>
      <c r="J98" s="619"/>
    </row>
    <row r="99" spans="1:10" s="21" customFormat="1" ht="10.8" hidden="1" thickTop="1" x14ac:dyDescent="0.2">
      <c r="A99" s="258"/>
      <c r="B99" s="598"/>
      <c r="C99" s="595"/>
      <c r="D99" s="610"/>
      <c r="E99" s="292"/>
      <c r="F99" s="620"/>
      <c r="G99" s="620"/>
      <c r="H99" s="620"/>
      <c r="I99" s="620"/>
      <c r="J99" s="621"/>
    </row>
    <row r="100" spans="1:10" ht="14.25" customHeight="1" thickTop="1" x14ac:dyDescent="0.3">
      <c r="A100" s="198" t="s">
        <v>496</v>
      </c>
      <c r="D100" s="600"/>
      <c r="E100" s="600"/>
    </row>
    <row r="101" spans="1:10" s="1" customFormat="1" ht="12.75" customHeight="1" x14ac:dyDescent="0.25">
      <c r="A101" s="9" t="str">
        <f>[2]ЗАПОЛНИТЬ!F30</f>
        <v xml:space="preserve">Керівник </v>
      </c>
      <c r="C101" s="9"/>
      <c r="D101" s="601"/>
      <c r="E101" s="601"/>
      <c r="F101" s="9"/>
      <c r="G101" s="87" t="str">
        <f>[2]ЗАПОЛНИТЬ!F26</f>
        <v>Л.О.Темченко</v>
      </c>
      <c r="H101" s="87"/>
      <c r="I101" s="87"/>
    </row>
    <row r="102" spans="1:10" s="1" customFormat="1" ht="12.75" customHeight="1" x14ac:dyDescent="0.25">
      <c r="B102" s="9"/>
      <c r="C102" s="9"/>
      <c r="D102" s="231" t="s">
        <v>115</v>
      </c>
      <c r="E102" s="231"/>
      <c r="F102" s="9"/>
      <c r="G102" s="189" t="s">
        <v>116</v>
      </c>
      <c r="H102" s="189"/>
    </row>
    <row r="103" spans="1:10" s="1" customFormat="1" ht="12" customHeight="1" x14ac:dyDescent="0.25">
      <c r="A103" s="9" t="str">
        <f>[2]ЗАПОЛНИТЬ!F31</f>
        <v>Головний бухгалтер</v>
      </c>
      <c r="C103" s="9"/>
      <c r="D103" s="230"/>
      <c r="E103" s="230"/>
      <c r="F103" s="9"/>
      <c r="G103" s="87" t="str">
        <f>[2]ЗАПОЛНИТЬ!F28</f>
        <v>А.М.Трусевич</v>
      </c>
      <c r="H103" s="87"/>
      <c r="I103" s="87"/>
    </row>
    <row r="104" spans="1:10" s="1" customFormat="1" ht="12" customHeight="1" x14ac:dyDescent="0.25">
      <c r="A104" s="94" t="str">
        <f>[2]ЗАПОЛНИТЬ!C19</f>
        <v>"11" квітня 2016 року</v>
      </c>
      <c r="C104" s="9"/>
      <c r="D104" s="231" t="s">
        <v>115</v>
      </c>
      <c r="E104" s="231"/>
      <c r="G104" s="189" t="s">
        <v>116</v>
      </c>
      <c r="H104" s="189"/>
      <c r="I104" s="355"/>
    </row>
    <row r="105" spans="1:10" s="1" customFormat="1" ht="13.8" x14ac:dyDescent="0.25">
      <c r="A105" s="21" t="s">
        <v>229</v>
      </c>
    </row>
    <row r="107" spans="1:10" x14ac:dyDescent="0.3">
      <c r="A107" s="602"/>
    </row>
  </sheetData>
  <mergeCells count="34">
    <mergeCell ref="D103:E103"/>
    <mergeCell ref="G103:I103"/>
    <mergeCell ref="D104:E104"/>
    <mergeCell ref="G104:H104"/>
    <mergeCell ref="H19:H21"/>
    <mergeCell ref="I19:I21"/>
    <mergeCell ref="J19:J21"/>
    <mergeCell ref="D101:E101"/>
    <mergeCell ref="G101:I101"/>
    <mergeCell ref="D102:E102"/>
    <mergeCell ref="G102:H102"/>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workbookViewId="0">
      <selection sqref="A1:XFD1048576"/>
    </sheetView>
  </sheetViews>
  <sheetFormatPr defaultRowHeight="14.4" x14ac:dyDescent="0.3"/>
  <cols>
    <col min="1" max="1" width="66" customWidth="1"/>
    <col min="2" max="2" width="5.33203125" customWidth="1"/>
    <col min="3" max="3" width="4.44140625" customWidth="1"/>
    <col min="4" max="4" width="10.5546875" customWidth="1"/>
    <col min="5" max="5" width="11.88671875" customWidth="1"/>
    <col min="6" max="6" width="9.88671875" customWidth="1"/>
    <col min="7" max="7" width="12.5546875" customWidth="1"/>
    <col min="8" max="8" width="11.5546875" customWidth="1"/>
    <col min="9" max="9" width="12.33203125" customWidth="1"/>
    <col min="10" max="10" width="11.44140625" customWidth="1"/>
    <col min="14" max="14" width="10.109375" customWidth="1"/>
    <col min="257" max="257" width="66" customWidth="1"/>
    <col min="258" max="258" width="5.33203125" customWidth="1"/>
    <col min="259" max="259" width="4.44140625" customWidth="1"/>
    <col min="260" max="260" width="10.5546875" customWidth="1"/>
    <col min="261" max="261" width="11.88671875" customWidth="1"/>
    <col min="262" max="262" width="9.88671875" customWidth="1"/>
    <col min="263" max="263" width="12.5546875" customWidth="1"/>
    <col min="264" max="264" width="11.5546875" customWidth="1"/>
    <col min="265" max="265" width="12.33203125" customWidth="1"/>
    <col min="266" max="266" width="11.44140625" customWidth="1"/>
    <col min="270" max="270" width="10.109375" customWidth="1"/>
    <col min="513" max="513" width="66" customWidth="1"/>
    <col min="514" max="514" width="5.33203125" customWidth="1"/>
    <col min="515" max="515" width="4.44140625" customWidth="1"/>
    <col min="516" max="516" width="10.5546875" customWidth="1"/>
    <col min="517" max="517" width="11.88671875" customWidth="1"/>
    <col min="518" max="518" width="9.88671875" customWidth="1"/>
    <col min="519" max="519" width="12.5546875" customWidth="1"/>
    <col min="520" max="520" width="11.5546875" customWidth="1"/>
    <col min="521" max="521" width="12.33203125" customWidth="1"/>
    <col min="522" max="522" width="11.44140625" customWidth="1"/>
    <col min="526" max="526" width="10.109375" customWidth="1"/>
    <col min="769" max="769" width="66" customWidth="1"/>
    <col min="770" max="770" width="5.33203125" customWidth="1"/>
    <col min="771" max="771" width="4.44140625" customWidth="1"/>
    <col min="772" max="772" width="10.5546875" customWidth="1"/>
    <col min="773" max="773" width="11.88671875" customWidth="1"/>
    <col min="774" max="774" width="9.88671875" customWidth="1"/>
    <col min="775" max="775" width="12.5546875" customWidth="1"/>
    <col min="776" max="776" width="11.5546875" customWidth="1"/>
    <col min="777" max="777" width="12.33203125" customWidth="1"/>
    <col min="778" max="778" width="11.44140625" customWidth="1"/>
    <col min="782" max="782" width="10.109375" customWidth="1"/>
    <col min="1025" max="1025" width="66" customWidth="1"/>
    <col min="1026" max="1026" width="5.33203125" customWidth="1"/>
    <col min="1027" max="1027" width="4.44140625" customWidth="1"/>
    <col min="1028" max="1028" width="10.5546875" customWidth="1"/>
    <col min="1029" max="1029" width="11.88671875" customWidth="1"/>
    <col min="1030" max="1030" width="9.88671875" customWidth="1"/>
    <col min="1031" max="1031" width="12.5546875" customWidth="1"/>
    <col min="1032" max="1032" width="11.5546875" customWidth="1"/>
    <col min="1033" max="1033" width="12.33203125" customWidth="1"/>
    <col min="1034" max="1034" width="11.44140625" customWidth="1"/>
    <col min="1038" max="1038" width="10.109375" customWidth="1"/>
    <col min="1281" max="1281" width="66" customWidth="1"/>
    <col min="1282" max="1282" width="5.33203125" customWidth="1"/>
    <col min="1283" max="1283" width="4.44140625" customWidth="1"/>
    <col min="1284" max="1284" width="10.5546875" customWidth="1"/>
    <col min="1285" max="1285" width="11.88671875" customWidth="1"/>
    <col min="1286" max="1286" width="9.88671875" customWidth="1"/>
    <col min="1287" max="1287" width="12.5546875" customWidth="1"/>
    <col min="1288" max="1288" width="11.5546875" customWidth="1"/>
    <col min="1289" max="1289" width="12.33203125" customWidth="1"/>
    <col min="1290" max="1290" width="11.44140625" customWidth="1"/>
    <col min="1294" max="1294" width="10.109375" customWidth="1"/>
    <col min="1537" max="1537" width="66" customWidth="1"/>
    <col min="1538" max="1538" width="5.33203125" customWidth="1"/>
    <col min="1539" max="1539" width="4.44140625" customWidth="1"/>
    <col min="1540" max="1540" width="10.5546875" customWidth="1"/>
    <col min="1541" max="1541" width="11.88671875" customWidth="1"/>
    <col min="1542" max="1542" width="9.88671875" customWidth="1"/>
    <col min="1543" max="1543" width="12.5546875" customWidth="1"/>
    <col min="1544" max="1544" width="11.5546875" customWidth="1"/>
    <col min="1545" max="1545" width="12.33203125" customWidth="1"/>
    <col min="1546" max="1546" width="11.44140625" customWidth="1"/>
    <col min="1550" max="1550" width="10.109375" customWidth="1"/>
    <col min="1793" max="1793" width="66" customWidth="1"/>
    <col min="1794" max="1794" width="5.33203125" customWidth="1"/>
    <col min="1795" max="1795" width="4.44140625" customWidth="1"/>
    <col min="1796" max="1796" width="10.5546875" customWidth="1"/>
    <col min="1797" max="1797" width="11.88671875" customWidth="1"/>
    <col min="1798" max="1798" width="9.88671875" customWidth="1"/>
    <col min="1799" max="1799" width="12.5546875" customWidth="1"/>
    <col min="1800" max="1800" width="11.5546875" customWidth="1"/>
    <col min="1801" max="1801" width="12.33203125" customWidth="1"/>
    <col min="1802" max="1802" width="11.44140625" customWidth="1"/>
    <col min="1806" max="1806" width="10.109375" customWidth="1"/>
    <col min="2049" max="2049" width="66" customWidth="1"/>
    <col min="2050" max="2050" width="5.33203125" customWidth="1"/>
    <col min="2051" max="2051" width="4.44140625" customWidth="1"/>
    <col min="2052" max="2052" width="10.5546875" customWidth="1"/>
    <col min="2053" max="2053" width="11.88671875" customWidth="1"/>
    <col min="2054" max="2054" width="9.88671875" customWidth="1"/>
    <col min="2055" max="2055" width="12.5546875" customWidth="1"/>
    <col min="2056" max="2056" width="11.5546875" customWidth="1"/>
    <col min="2057" max="2057" width="12.33203125" customWidth="1"/>
    <col min="2058" max="2058" width="11.44140625" customWidth="1"/>
    <col min="2062" max="2062" width="10.109375" customWidth="1"/>
    <col min="2305" max="2305" width="66" customWidth="1"/>
    <col min="2306" max="2306" width="5.33203125" customWidth="1"/>
    <col min="2307" max="2307" width="4.44140625" customWidth="1"/>
    <col min="2308" max="2308" width="10.5546875" customWidth="1"/>
    <col min="2309" max="2309" width="11.88671875" customWidth="1"/>
    <col min="2310" max="2310" width="9.88671875" customWidth="1"/>
    <col min="2311" max="2311" width="12.5546875" customWidth="1"/>
    <col min="2312" max="2312" width="11.5546875" customWidth="1"/>
    <col min="2313" max="2313" width="12.33203125" customWidth="1"/>
    <col min="2314" max="2314" width="11.44140625" customWidth="1"/>
    <col min="2318" max="2318" width="10.109375" customWidth="1"/>
    <col min="2561" max="2561" width="66" customWidth="1"/>
    <col min="2562" max="2562" width="5.33203125" customWidth="1"/>
    <col min="2563" max="2563" width="4.44140625" customWidth="1"/>
    <col min="2564" max="2564" width="10.5546875" customWidth="1"/>
    <col min="2565" max="2565" width="11.88671875" customWidth="1"/>
    <col min="2566" max="2566" width="9.88671875" customWidth="1"/>
    <col min="2567" max="2567" width="12.5546875" customWidth="1"/>
    <col min="2568" max="2568" width="11.5546875" customWidth="1"/>
    <col min="2569" max="2569" width="12.33203125" customWidth="1"/>
    <col min="2570" max="2570" width="11.44140625" customWidth="1"/>
    <col min="2574" max="2574" width="10.109375" customWidth="1"/>
    <col min="2817" max="2817" width="66" customWidth="1"/>
    <col min="2818" max="2818" width="5.33203125" customWidth="1"/>
    <col min="2819" max="2819" width="4.44140625" customWidth="1"/>
    <col min="2820" max="2820" width="10.5546875" customWidth="1"/>
    <col min="2821" max="2821" width="11.88671875" customWidth="1"/>
    <col min="2822" max="2822" width="9.88671875" customWidth="1"/>
    <col min="2823" max="2823" width="12.5546875" customWidth="1"/>
    <col min="2824" max="2824" width="11.5546875" customWidth="1"/>
    <col min="2825" max="2825" width="12.33203125" customWidth="1"/>
    <col min="2826" max="2826" width="11.44140625" customWidth="1"/>
    <col min="2830" max="2830" width="10.109375" customWidth="1"/>
    <col min="3073" max="3073" width="66" customWidth="1"/>
    <col min="3074" max="3074" width="5.33203125" customWidth="1"/>
    <col min="3075" max="3075" width="4.44140625" customWidth="1"/>
    <col min="3076" max="3076" width="10.5546875" customWidth="1"/>
    <col min="3077" max="3077" width="11.88671875" customWidth="1"/>
    <col min="3078" max="3078" width="9.88671875" customWidth="1"/>
    <col min="3079" max="3079" width="12.5546875" customWidth="1"/>
    <col min="3080" max="3080" width="11.5546875" customWidth="1"/>
    <col min="3081" max="3081" width="12.33203125" customWidth="1"/>
    <col min="3082" max="3082" width="11.44140625" customWidth="1"/>
    <col min="3086" max="3086" width="10.109375" customWidth="1"/>
    <col min="3329" max="3329" width="66" customWidth="1"/>
    <col min="3330" max="3330" width="5.33203125" customWidth="1"/>
    <col min="3331" max="3331" width="4.44140625" customWidth="1"/>
    <col min="3332" max="3332" width="10.5546875" customWidth="1"/>
    <col min="3333" max="3333" width="11.88671875" customWidth="1"/>
    <col min="3334" max="3334" width="9.88671875" customWidth="1"/>
    <col min="3335" max="3335" width="12.5546875" customWidth="1"/>
    <col min="3336" max="3336" width="11.5546875" customWidth="1"/>
    <col min="3337" max="3337" width="12.33203125" customWidth="1"/>
    <col min="3338" max="3338" width="11.44140625" customWidth="1"/>
    <col min="3342" max="3342" width="10.109375" customWidth="1"/>
    <col min="3585" max="3585" width="66" customWidth="1"/>
    <col min="3586" max="3586" width="5.33203125" customWidth="1"/>
    <col min="3587" max="3587" width="4.44140625" customWidth="1"/>
    <col min="3588" max="3588" width="10.5546875" customWidth="1"/>
    <col min="3589" max="3589" width="11.88671875" customWidth="1"/>
    <col min="3590" max="3590" width="9.88671875" customWidth="1"/>
    <col min="3591" max="3591" width="12.5546875" customWidth="1"/>
    <col min="3592" max="3592" width="11.5546875" customWidth="1"/>
    <col min="3593" max="3593" width="12.33203125" customWidth="1"/>
    <col min="3594" max="3594" width="11.44140625" customWidth="1"/>
    <col min="3598" max="3598" width="10.109375" customWidth="1"/>
    <col min="3841" max="3841" width="66" customWidth="1"/>
    <col min="3842" max="3842" width="5.33203125" customWidth="1"/>
    <col min="3843" max="3843" width="4.44140625" customWidth="1"/>
    <col min="3844" max="3844" width="10.5546875" customWidth="1"/>
    <col min="3845" max="3845" width="11.88671875" customWidth="1"/>
    <col min="3846" max="3846" width="9.88671875" customWidth="1"/>
    <col min="3847" max="3847" width="12.5546875" customWidth="1"/>
    <col min="3848" max="3848" width="11.5546875" customWidth="1"/>
    <col min="3849" max="3849" width="12.33203125" customWidth="1"/>
    <col min="3850" max="3850" width="11.44140625" customWidth="1"/>
    <col min="3854" max="3854" width="10.109375" customWidth="1"/>
    <col min="4097" max="4097" width="66" customWidth="1"/>
    <col min="4098" max="4098" width="5.33203125" customWidth="1"/>
    <col min="4099" max="4099" width="4.44140625" customWidth="1"/>
    <col min="4100" max="4100" width="10.5546875" customWidth="1"/>
    <col min="4101" max="4101" width="11.88671875" customWidth="1"/>
    <col min="4102" max="4102" width="9.88671875" customWidth="1"/>
    <col min="4103" max="4103" width="12.5546875" customWidth="1"/>
    <col min="4104" max="4104" width="11.5546875" customWidth="1"/>
    <col min="4105" max="4105" width="12.33203125" customWidth="1"/>
    <col min="4106" max="4106" width="11.44140625" customWidth="1"/>
    <col min="4110" max="4110" width="10.109375" customWidth="1"/>
    <col min="4353" max="4353" width="66" customWidth="1"/>
    <col min="4354" max="4354" width="5.33203125" customWidth="1"/>
    <col min="4355" max="4355" width="4.44140625" customWidth="1"/>
    <col min="4356" max="4356" width="10.5546875" customWidth="1"/>
    <col min="4357" max="4357" width="11.88671875" customWidth="1"/>
    <col min="4358" max="4358" width="9.88671875" customWidth="1"/>
    <col min="4359" max="4359" width="12.5546875" customWidth="1"/>
    <col min="4360" max="4360" width="11.5546875" customWidth="1"/>
    <col min="4361" max="4361" width="12.33203125" customWidth="1"/>
    <col min="4362" max="4362" width="11.44140625" customWidth="1"/>
    <col min="4366" max="4366" width="10.109375" customWidth="1"/>
    <col min="4609" max="4609" width="66" customWidth="1"/>
    <col min="4610" max="4610" width="5.33203125" customWidth="1"/>
    <col min="4611" max="4611" width="4.44140625" customWidth="1"/>
    <col min="4612" max="4612" width="10.5546875" customWidth="1"/>
    <col min="4613" max="4613" width="11.88671875" customWidth="1"/>
    <col min="4614" max="4614" width="9.88671875" customWidth="1"/>
    <col min="4615" max="4615" width="12.5546875" customWidth="1"/>
    <col min="4616" max="4616" width="11.5546875" customWidth="1"/>
    <col min="4617" max="4617" width="12.33203125" customWidth="1"/>
    <col min="4618" max="4618" width="11.44140625" customWidth="1"/>
    <col min="4622" max="4622" width="10.109375" customWidth="1"/>
    <col min="4865" max="4865" width="66" customWidth="1"/>
    <col min="4866" max="4866" width="5.33203125" customWidth="1"/>
    <col min="4867" max="4867" width="4.44140625" customWidth="1"/>
    <col min="4868" max="4868" width="10.5546875" customWidth="1"/>
    <col min="4869" max="4869" width="11.88671875" customWidth="1"/>
    <col min="4870" max="4870" width="9.88671875" customWidth="1"/>
    <col min="4871" max="4871" width="12.5546875" customWidth="1"/>
    <col min="4872" max="4872" width="11.5546875" customWidth="1"/>
    <col min="4873" max="4873" width="12.33203125" customWidth="1"/>
    <col min="4874" max="4874" width="11.44140625" customWidth="1"/>
    <col min="4878" max="4878" width="10.109375" customWidth="1"/>
    <col min="5121" max="5121" width="66" customWidth="1"/>
    <col min="5122" max="5122" width="5.33203125" customWidth="1"/>
    <col min="5123" max="5123" width="4.44140625" customWidth="1"/>
    <col min="5124" max="5124" width="10.5546875" customWidth="1"/>
    <col min="5125" max="5125" width="11.88671875" customWidth="1"/>
    <col min="5126" max="5126" width="9.88671875" customWidth="1"/>
    <col min="5127" max="5127" width="12.5546875" customWidth="1"/>
    <col min="5128" max="5128" width="11.5546875" customWidth="1"/>
    <col min="5129" max="5129" width="12.33203125" customWidth="1"/>
    <col min="5130" max="5130" width="11.44140625" customWidth="1"/>
    <col min="5134" max="5134" width="10.109375" customWidth="1"/>
    <col min="5377" max="5377" width="66" customWidth="1"/>
    <col min="5378" max="5378" width="5.33203125" customWidth="1"/>
    <col min="5379" max="5379" width="4.44140625" customWidth="1"/>
    <col min="5380" max="5380" width="10.5546875" customWidth="1"/>
    <col min="5381" max="5381" width="11.88671875" customWidth="1"/>
    <col min="5382" max="5382" width="9.88671875" customWidth="1"/>
    <col min="5383" max="5383" width="12.5546875" customWidth="1"/>
    <col min="5384" max="5384" width="11.5546875" customWidth="1"/>
    <col min="5385" max="5385" width="12.33203125" customWidth="1"/>
    <col min="5386" max="5386" width="11.44140625" customWidth="1"/>
    <col min="5390" max="5390" width="10.109375" customWidth="1"/>
    <col min="5633" max="5633" width="66" customWidth="1"/>
    <col min="5634" max="5634" width="5.33203125" customWidth="1"/>
    <col min="5635" max="5635" width="4.44140625" customWidth="1"/>
    <col min="5636" max="5636" width="10.5546875" customWidth="1"/>
    <col min="5637" max="5637" width="11.88671875" customWidth="1"/>
    <col min="5638" max="5638" width="9.88671875" customWidth="1"/>
    <col min="5639" max="5639" width="12.5546875" customWidth="1"/>
    <col min="5640" max="5640" width="11.5546875" customWidth="1"/>
    <col min="5641" max="5641" width="12.33203125" customWidth="1"/>
    <col min="5642" max="5642" width="11.44140625" customWidth="1"/>
    <col min="5646" max="5646" width="10.109375" customWidth="1"/>
    <col min="5889" max="5889" width="66" customWidth="1"/>
    <col min="5890" max="5890" width="5.33203125" customWidth="1"/>
    <col min="5891" max="5891" width="4.44140625" customWidth="1"/>
    <col min="5892" max="5892" width="10.5546875" customWidth="1"/>
    <col min="5893" max="5893" width="11.88671875" customWidth="1"/>
    <col min="5894" max="5894" width="9.88671875" customWidth="1"/>
    <col min="5895" max="5895" width="12.5546875" customWidth="1"/>
    <col min="5896" max="5896" width="11.5546875" customWidth="1"/>
    <col min="5897" max="5897" width="12.33203125" customWidth="1"/>
    <col min="5898" max="5898" width="11.44140625" customWidth="1"/>
    <col min="5902" max="5902" width="10.109375" customWidth="1"/>
    <col min="6145" max="6145" width="66" customWidth="1"/>
    <col min="6146" max="6146" width="5.33203125" customWidth="1"/>
    <col min="6147" max="6147" width="4.44140625" customWidth="1"/>
    <col min="6148" max="6148" width="10.5546875" customWidth="1"/>
    <col min="6149" max="6149" width="11.88671875" customWidth="1"/>
    <col min="6150" max="6150" width="9.88671875" customWidth="1"/>
    <col min="6151" max="6151" width="12.5546875" customWidth="1"/>
    <col min="6152" max="6152" width="11.5546875" customWidth="1"/>
    <col min="6153" max="6153" width="12.33203125" customWidth="1"/>
    <col min="6154" max="6154" width="11.44140625" customWidth="1"/>
    <col min="6158" max="6158" width="10.109375" customWidth="1"/>
    <col min="6401" max="6401" width="66" customWidth="1"/>
    <col min="6402" max="6402" width="5.33203125" customWidth="1"/>
    <col min="6403" max="6403" width="4.44140625" customWidth="1"/>
    <col min="6404" max="6404" width="10.5546875" customWidth="1"/>
    <col min="6405" max="6405" width="11.88671875" customWidth="1"/>
    <col min="6406" max="6406" width="9.88671875" customWidth="1"/>
    <col min="6407" max="6407" width="12.5546875" customWidth="1"/>
    <col min="6408" max="6408" width="11.5546875" customWidth="1"/>
    <col min="6409" max="6409" width="12.33203125" customWidth="1"/>
    <col min="6410" max="6410" width="11.44140625" customWidth="1"/>
    <col min="6414" max="6414" width="10.109375" customWidth="1"/>
    <col min="6657" max="6657" width="66" customWidth="1"/>
    <col min="6658" max="6658" width="5.33203125" customWidth="1"/>
    <col min="6659" max="6659" width="4.44140625" customWidth="1"/>
    <col min="6660" max="6660" width="10.5546875" customWidth="1"/>
    <col min="6661" max="6661" width="11.88671875" customWidth="1"/>
    <col min="6662" max="6662" width="9.88671875" customWidth="1"/>
    <col min="6663" max="6663" width="12.5546875" customWidth="1"/>
    <col min="6664" max="6664" width="11.5546875" customWidth="1"/>
    <col min="6665" max="6665" width="12.33203125" customWidth="1"/>
    <col min="6666" max="6666" width="11.44140625" customWidth="1"/>
    <col min="6670" max="6670" width="10.109375" customWidth="1"/>
    <col min="6913" max="6913" width="66" customWidth="1"/>
    <col min="6914" max="6914" width="5.33203125" customWidth="1"/>
    <col min="6915" max="6915" width="4.44140625" customWidth="1"/>
    <col min="6916" max="6916" width="10.5546875" customWidth="1"/>
    <col min="6917" max="6917" width="11.88671875" customWidth="1"/>
    <col min="6918" max="6918" width="9.88671875" customWidth="1"/>
    <col min="6919" max="6919" width="12.5546875" customWidth="1"/>
    <col min="6920" max="6920" width="11.5546875" customWidth="1"/>
    <col min="6921" max="6921" width="12.33203125" customWidth="1"/>
    <col min="6922" max="6922" width="11.44140625" customWidth="1"/>
    <col min="6926" max="6926" width="10.109375" customWidth="1"/>
    <col min="7169" max="7169" width="66" customWidth="1"/>
    <col min="7170" max="7170" width="5.33203125" customWidth="1"/>
    <col min="7171" max="7171" width="4.44140625" customWidth="1"/>
    <col min="7172" max="7172" width="10.5546875" customWidth="1"/>
    <col min="7173" max="7173" width="11.88671875" customWidth="1"/>
    <col min="7174" max="7174" width="9.88671875" customWidth="1"/>
    <col min="7175" max="7175" width="12.5546875" customWidth="1"/>
    <col min="7176" max="7176" width="11.5546875" customWidth="1"/>
    <col min="7177" max="7177" width="12.33203125" customWidth="1"/>
    <col min="7178" max="7178" width="11.44140625" customWidth="1"/>
    <col min="7182" max="7182" width="10.109375" customWidth="1"/>
    <col min="7425" max="7425" width="66" customWidth="1"/>
    <col min="7426" max="7426" width="5.33203125" customWidth="1"/>
    <col min="7427" max="7427" width="4.44140625" customWidth="1"/>
    <col min="7428" max="7428" width="10.5546875" customWidth="1"/>
    <col min="7429" max="7429" width="11.88671875" customWidth="1"/>
    <col min="7430" max="7430" width="9.88671875" customWidth="1"/>
    <col min="7431" max="7431" width="12.5546875" customWidth="1"/>
    <col min="7432" max="7432" width="11.5546875" customWidth="1"/>
    <col min="7433" max="7433" width="12.33203125" customWidth="1"/>
    <col min="7434" max="7434" width="11.44140625" customWidth="1"/>
    <col min="7438" max="7438" width="10.109375" customWidth="1"/>
    <col min="7681" max="7681" width="66" customWidth="1"/>
    <col min="7682" max="7682" width="5.33203125" customWidth="1"/>
    <col min="7683" max="7683" width="4.44140625" customWidth="1"/>
    <col min="7684" max="7684" width="10.5546875" customWidth="1"/>
    <col min="7685" max="7685" width="11.88671875" customWidth="1"/>
    <col min="7686" max="7686" width="9.88671875" customWidth="1"/>
    <col min="7687" max="7687" width="12.5546875" customWidth="1"/>
    <col min="7688" max="7688" width="11.5546875" customWidth="1"/>
    <col min="7689" max="7689" width="12.33203125" customWidth="1"/>
    <col min="7690" max="7690" width="11.44140625" customWidth="1"/>
    <col min="7694" max="7694" width="10.109375" customWidth="1"/>
    <col min="7937" max="7937" width="66" customWidth="1"/>
    <col min="7938" max="7938" width="5.33203125" customWidth="1"/>
    <col min="7939" max="7939" width="4.44140625" customWidth="1"/>
    <col min="7940" max="7940" width="10.5546875" customWidth="1"/>
    <col min="7941" max="7941" width="11.88671875" customWidth="1"/>
    <col min="7942" max="7942" width="9.88671875" customWidth="1"/>
    <col min="7943" max="7943" width="12.5546875" customWidth="1"/>
    <col min="7944" max="7944" width="11.5546875" customWidth="1"/>
    <col min="7945" max="7945" width="12.33203125" customWidth="1"/>
    <col min="7946" max="7946" width="11.44140625" customWidth="1"/>
    <col min="7950" max="7950" width="10.109375" customWidth="1"/>
    <col min="8193" max="8193" width="66" customWidth="1"/>
    <col min="8194" max="8194" width="5.33203125" customWidth="1"/>
    <col min="8195" max="8195" width="4.44140625" customWidth="1"/>
    <col min="8196" max="8196" width="10.5546875" customWidth="1"/>
    <col min="8197" max="8197" width="11.88671875" customWidth="1"/>
    <col min="8198" max="8198" width="9.88671875" customWidth="1"/>
    <col min="8199" max="8199" width="12.5546875" customWidth="1"/>
    <col min="8200" max="8200" width="11.5546875" customWidth="1"/>
    <col min="8201" max="8201" width="12.33203125" customWidth="1"/>
    <col min="8202" max="8202" width="11.44140625" customWidth="1"/>
    <col min="8206" max="8206" width="10.109375" customWidth="1"/>
    <col min="8449" max="8449" width="66" customWidth="1"/>
    <col min="8450" max="8450" width="5.33203125" customWidth="1"/>
    <col min="8451" max="8451" width="4.44140625" customWidth="1"/>
    <col min="8452" max="8452" width="10.5546875" customWidth="1"/>
    <col min="8453" max="8453" width="11.88671875" customWidth="1"/>
    <col min="8454" max="8454" width="9.88671875" customWidth="1"/>
    <col min="8455" max="8455" width="12.5546875" customWidth="1"/>
    <col min="8456" max="8456" width="11.5546875" customWidth="1"/>
    <col min="8457" max="8457" width="12.33203125" customWidth="1"/>
    <col min="8458" max="8458" width="11.44140625" customWidth="1"/>
    <col min="8462" max="8462" width="10.109375" customWidth="1"/>
    <col min="8705" max="8705" width="66" customWidth="1"/>
    <col min="8706" max="8706" width="5.33203125" customWidth="1"/>
    <col min="8707" max="8707" width="4.44140625" customWidth="1"/>
    <col min="8708" max="8708" width="10.5546875" customWidth="1"/>
    <col min="8709" max="8709" width="11.88671875" customWidth="1"/>
    <col min="8710" max="8710" width="9.88671875" customWidth="1"/>
    <col min="8711" max="8711" width="12.5546875" customWidth="1"/>
    <col min="8712" max="8712" width="11.5546875" customWidth="1"/>
    <col min="8713" max="8713" width="12.33203125" customWidth="1"/>
    <col min="8714" max="8714" width="11.44140625" customWidth="1"/>
    <col min="8718" max="8718" width="10.109375" customWidth="1"/>
    <col min="8961" max="8961" width="66" customWidth="1"/>
    <col min="8962" max="8962" width="5.33203125" customWidth="1"/>
    <col min="8963" max="8963" width="4.44140625" customWidth="1"/>
    <col min="8964" max="8964" width="10.5546875" customWidth="1"/>
    <col min="8965" max="8965" width="11.88671875" customWidth="1"/>
    <col min="8966" max="8966" width="9.88671875" customWidth="1"/>
    <col min="8967" max="8967" width="12.5546875" customWidth="1"/>
    <col min="8968" max="8968" width="11.5546875" customWidth="1"/>
    <col min="8969" max="8969" width="12.33203125" customWidth="1"/>
    <col min="8970" max="8970" width="11.44140625" customWidth="1"/>
    <col min="8974" max="8974" width="10.109375" customWidth="1"/>
    <col min="9217" max="9217" width="66" customWidth="1"/>
    <col min="9218" max="9218" width="5.33203125" customWidth="1"/>
    <col min="9219" max="9219" width="4.44140625" customWidth="1"/>
    <col min="9220" max="9220" width="10.5546875" customWidth="1"/>
    <col min="9221" max="9221" width="11.88671875" customWidth="1"/>
    <col min="9222" max="9222" width="9.88671875" customWidth="1"/>
    <col min="9223" max="9223" width="12.5546875" customWidth="1"/>
    <col min="9224" max="9224" width="11.5546875" customWidth="1"/>
    <col min="9225" max="9225" width="12.33203125" customWidth="1"/>
    <col min="9226" max="9226" width="11.44140625" customWidth="1"/>
    <col min="9230" max="9230" width="10.109375" customWidth="1"/>
    <col min="9473" max="9473" width="66" customWidth="1"/>
    <col min="9474" max="9474" width="5.33203125" customWidth="1"/>
    <col min="9475" max="9475" width="4.44140625" customWidth="1"/>
    <col min="9476" max="9476" width="10.5546875" customWidth="1"/>
    <col min="9477" max="9477" width="11.88671875" customWidth="1"/>
    <col min="9478" max="9478" width="9.88671875" customWidth="1"/>
    <col min="9479" max="9479" width="12.5546875" customWidth="1"/>
    <col min="9480" max="9480" width="11.5546875" customWidth="1"/>
    <col min="9481" max="9481" width="12.33203125" customWidth="1"/>
    <col min="9482" max="9482" width="11.44140625" customWidth="1"/>
    <col min="9486" max="9486" width="10.109375" customWidth="1"/>
    <col min="9729" max="9729" width="66" customWidth="1"/>
    <col min="9730" max="9730" width="5.33203125" customWidth="1"/>
    <col min="9731" max="9731" width="4.44140625" customWidth="1"/>
    <col min="9732" max="9732" width="10.5546875" customWidth="1"/>
    <col min="9733" max="9733" width="11.88671875" customWidth="1"/>
    <col min="9734" max="9734" width="9.88671875" customWidth="1"/>
    <col min="9735" max="9735" width="12.5546875" customWidth="1"/>
    <col min="9736" max="9736" width="11.5546875" customWidth="1"/>
    <col min="9737" max="9737" width="12.33203125" customWidth="1"/>
    <col min="9738" max="9738" width="11.44140625" customWidth="1"/>
    <col min="9742" max="9742" width="10.109375" customWidth="1"/>
    <col min="9985" max="9985" width="66" customWidth="1"/>
    <col min="9986" max="9986" width="5.33203125" customWidth="1"/>
    <col min="9987" max="9987" width="4.44140625" customWidth="1"/>
    <col min="9988" max="9988" width="10.5546875" customWidth="1"/>
    <col min="9989" max="9989" width="11.88671875" customWidth="1"/>
    <col min="9990" max="9990" width="9.88671875" customWidth="1"/>
    <col min="9991" max="9991" width="12.5546875" customWidth="1"/>
    <col min="9992" max="9992" width="11.5546875" customWidth="1"/>
    <col min="9993" max="9993" width="12.33203125" customWidth="1"/>
    <col min="9994" max="9994" width="11.44140625" customWidth="1"/>
    <col min="9998" max="9998" width="10.109375" customWidth="1"/>
    <col min="10241" max="10241" width="66" customWidth="1"/>
    <col min="10242" max="10242" width="5.33203125" customWidth="1"/>
    <col min="10243" max="10243" width="4.44140625" customWidth="1"/>
    <col min="10244" max="10244" width="10.5546875" customWidth="1"/>
    <col min="10245" max="10245" width="11.88671875" customWidth="1"/>
    <col min="10246" max="10246" width="9.88671875" customWidth="1"/>
    <col min="10247" max="10247" width="12.5546875" customWidth="1"/>
    <col min="10248" max="10248" width="11.5546875" customWidth="1"/>
    <col min="10249" max="10249" width="12.33203125" customWidth="1"/>
    <col min="10250" max="10250" width="11.44140625" customWidth="1"/>
    <col min="10254" max="10254" width="10.109375" customWidth="1"/>
    <col min="10497" max="10497" width="66" customWidth="1"/>
    <col min="10498" max="10498" width="5.33203125" customWidth="1"/>
    <col min="10499" max="10499" width="4.44140625" customWidth="1"/>
    <col min="10500" max="10500" width="10.5546875" customWidth="1"/>
    <col min="10501" max="10501" width="11.88671875" customWidth="1"/>
    <col min="10502" max="10502" width="9.88671875" customWidth="1"/>
    <col min="10503" max="10503" width="12.5546875" customWidth="1"/>
    <col min="10504" max="10504" width="11.5546875" customWidth="1"/>
    <col min="10505" max="10505" width="12.33203125" customWidth="1"/>
    <col min="10506" max="10506" width="11.44140625" customWidth="1"/>
    <col min="10510" max="10510" width="10.109375" customWidth="1"/>
    <col min="10753" max="10753" width="66" customWidth="1"/>
    <col min="10754" max="10754" width="5.33203125" customWidth="1"/>
    <col min="10755" max="10755" width="4.44140625" customWidth="1"/>
    <col min="10756" max="10756" width="10.5546875" customWidth="1"/>
    <col min="10757" max="10757" width="11.88671875" customWidth="1"/>
    <col min="10758" max="10758" width="9.88671875" customWidth="1"/>
    <col min="10759" max="10759" width="12.5546875" customWidth="1"/>
    <col min="10760" max="10760" width="11.5546875" customWidth="1"/>
    <col min="10761" max="10761" width="12.33203125" customWidth="1"/>
    <col min="10762" max="10762" width="11.44140625" customWidth="1"/>
    <col min="10766" max="10766" width="10.109375" customWidth="1"/>
    <col min="11009" max="11009" width="66" customWidth="1"/>
    <col min="11010" max="11010" width="5.33203125" customWidth="1"/>
    <col min="11011" max="11011" width="4.44140625" customWidth="1"/>
    <col min="11012" max="11012" width="10.5546875" customWidth="1"/>
    <col min="11013" max="11013" width="11.88671875" customWidth="1"/>
    <col min="11014" max="11014" width="9.88671875" customWidth="1"/>
    <col min="11015" max="11015" width="12.5546875" customWidth="1"/>
    <col min="11016" max="11016" width="11.5546875" customWidth="1"/>
    <col min="11017" max="11017" width="12.33203125" customWidth="1"/>
    <col min="11018" max="11018" width="11.44140625" customWidth="1"/>
    <col min="11022" max="11022" width="10.109375" customWidth="1"/>
    <col min="11265" max="11265" width="66" customWidth="1"/>
    <col min="11266" max="11266" width="5.33203125" customWidth="1"/>
    <col min="11267" max="11267" width="4.44140625" customWidth="1"/>
    <col min="11268" max="11268" width="10.5546875" customWidth="1"/>
    <col min="11269" max="11269" width="11.88671875" customWidth="1"/>
    <col min="11270" max="11270" width="9.88671875" customWidth="1"/>
    <col min="11271" max="11271" width="12.5546875" customWidth="1"/>
    <col min="11272" max="11272" width="11.5546875" customWidth="1"/>
    <col min="11273" max="11273" width="12.33203125" customWidth="1"/>
    <col min="11274" max="11274" width="11.44140625" customWidth="1"/>
    <col min="11278" max="11278" width="10.109375" customWidth="1"/>
    <col min="11521" max="11521" width="66" customWidth="1"/>
    <col min="11522" max="11522" width="5.33203125" customWidth="1"/>
    <col min="11523" max="11523" width="4.44140625" customWidth="1"/>
    <col min="11524" max="11524" width="10.5546875" customWidth="1"/>
    <col min="11525" max="11525" width="11.88671875" customWidth="1"/>
    <col min="11526" max="11526" width="9.88671875" customWidth="1"/>
    <col min="11527" max="11527" width="12.5546875" customWidth="1"/>
    <col min="11528" max="11528" width="11.5546875" customWidth="1"/>
    <col min="11529" max="11529" width="12.33203125" customWidth="1"/>
    <col min="11530" max="11530" width="11.44140625" customWidth="1"/>
    <col min="11534" max="11534" width="10.109375" customWidth="1"/>
    <col min="11777" max="11777" width="66" customWidth="1"/>
    <col min="11778" max="11778" width="5.33203125" customWidth="1"/>
    <col min="11779" max="11779" width="4.44140625" customWidth="1"/>
    <col min="11780" max="11780" width="10.5546875" customWidth="1"/>
    <col min="11781" max="11781" width="11.88671875" customWidth="1"/>
    <col min="11782" max="11782" width="9.88671875" customWidth="1"/>
    <col min="11783" max="11783" width="12.5546875" customWidth="1"/>
    <col min="11784" max="11784" width="11.5546875" customWidth="1"/>
    <col min="11785" max="11785" width="12.33203125" customWidth="1"/>
    <col min="11786" max="11786" width="11.44140625" customWidth="1"/>
    <col min="11790" max="11790" width="10.109375" customWidth="1"/>
    <col min="12033" max="12033" width="66" customWidth="1"/>
    <col min="12034" max="12034" width="5.33203125" customWidth="1"/>
    <col min="12035" max="12035" width="4.44140625" customWidth="1"/>
    <col min="12036" max="12036" width="10.5546875" customWidth="1"/>
    <col min="12037" max="12037" width="11.88671875" customWidth="1"/>
    <col min="12038" max="12038" width="9.88671875" customWidth="1"/>
    <col min="12039" max="12039" width="12.5546875" customWidth="1"/>
    <col min="12040" max="12040" width="11.5546875" customWidth="1"/>
    <col min="12041" max="12041" width="12.33203125" customWidth="1"/>
    <col min="12042" max="12042" width="11.44140625" customWidth="1"/>
    <col min="12046" max="12046" width="10.109375" customWidth="1"/>
    <col min="12289" max="12289" width="66" customWidth="1"/>
    <col min="12290" max="12290" width="5.33203125" customWidth="1"/>
    <col min="12291" max="12291" width="4.44140625" customWidth="1"/>
    <col min="12292" max="12292" width="10.5546875" customWidth="1"/>
    <col min="12293" max="12293" width="11.88671875" customWidth="1"/>
    <col min="12294" max="12294" width="9.88671875" customWidth="1"/>
    <col min="12295" max="12295" width="12.5546875" customWidth="1"/>
    <col min="12296" max="12296" width="11.5546875" customWidth="1"/>
    <col min="12297" max="12297" width="12.33203125" customWidth="1"/>
    <col min="12298" max="12298" width="11.44140625" customWidth="1"/>
    <col min="12302" max="12302" width="10.109375" customWidth="1"/>
    <col min="12545" max="12545" width="66" customWidth="1"/>
    <col min="12546" max="12546" width="5.33203125" customWidth="1"/>
    <col min="12547" max="12547" width="4.44140625" customWidth="1"/>
    <col min="12548" max="12548" width="10.5546875" customWidth="1"/>
    <col min="12549" max="12549" width="11.88671875" customWidth="1"/>
    <col min="12550" max="12550" width="9.88671875" customWidth="1"/>
    <col min="12551" max="12551" width="12.5546875" customWidth="1"/>
    <col min="12552" max="12552" width="11.5546875" customWidth="1"/>
    <col min="12553" max="12553" width="12.33203125" customWidth="1"/>
    <col min="12554" max="12554" width="11.44140625" customWidth="1"/>
    <col min="12558" max="12558" width="10.109375" customWidth="1"/>
    <col min="12801" max="12801" width="66" customWidth="1"/>
    <col min="12802" max="12802" width="5.33203125" customWidth="1"/>
    <col min="12803" max="12803" width="4.44140625" customWidth="1"/>
    <col min="12804" max="12804" width="10.5546875" customWidth="1"/>
    <col min="12805" max="12805" width="11.88671875" customWidth="1"/>
    <col min="12806" max="12806" width="9.88671875" customWidth="1"/>
    <col min="12807" max="12807" width="12.5546875" customWidth="1"/>
    <col min="12808" max="12808" width="11.5546875" customWidth="1"/>
    <col min="12809" max="12809" width="12.33203125" customWidth="1"/>
    <col min="12810" max="12810" width="11.44140625" customWidth="1"/>
    <col min="12814" max="12814" width="10.109375" customWidth="1"/>
    <col min="13057" max="13057" width="66" customWidth="1"/>
    <col min="13058" max="13058" width="5.33203125" customWidth="1"/>
    <col min="13059" max="13059" width="4.44140625" customWidth="1"/>
    <col min="13060" max="13060" width="10.5546875" customWidth="1"/>
    <col min="13061" max="13061" width="11.88671875" customWidth="1"/>
    <col min="13062" max="13062" width="9.88671875" customWidth="1"/>
    <col min="13063" max="13063" width="12.5546875" customWidth="1"/>
    <col min="13064" max="13064" width="11.5546875" customWidth="1"/>
    <col min="13065" max="13065" width="12.33203125" customWidth="1"/>
    <col min="13066" max="13066" width="11.44140625" customWidth="1"/>
    <col min="13070" max="13070" width="10.109375" customWidth="1"/>
    <col min="13313" max="13313" width="66" customWidth="1"/>
    <col min="13314" max="13314" width="5.33203125" customWidth="1"/>
    <col min="13315" max="13315" width="4.44140625" customWidth="1"/>
    <col min="13316" max="13316" width="10.5546875" customWidth="1"/>
    <col min="13317" max="13317" width="11.88671875" customWidth="1"/>
    <col min="13318" max="13318" width="9.88671875" customWidth="1"/>
    <col min="13319" max="13319" width="12.5546875" customWidth="1"/>
    <col min="13320" max="13320" width="11.5546875" customWidth="1"/>
    <col min="13321" max="13321" width="12.33203125" customWidth="1"/>
    <col min="13322" max="13322" width="11.44140625" customWidth="1"/>
    <col min="13326" max="13326" width="10.109375" customWidth="1"/>
    <col min="13569" max="13569" width="66" customWidth="1"/>
    <col min="13570" max="13570" width="5.33203125" customWidth="1"/>
    <col min="13571" max="13571" width="4.44140625" customWidth="1"/>
    <col min="13572" max="13572" width="10.5546875" customWidth="1"/>
    <col min="13573" max="13573" width="11.88671875" customWidth="1"/>
    <col min="13574" max="13574" width="9.88671875" customWidth="1"/>
    <col min="13575" max="13575" width="12.5546875" customWidth="1"/>
    <col min="13576" max="13576" width="11.5546875" customWidth="1"/>
    <col min="13577" max="13577" width="12.33203125" customWidth="1"/>
    <col min="13578" max="13578" width="11.44140625" customWidth="1"/>
    <col min="13582" max="13582" width="10.109375" customWidth="1"/>
    <col min="13825" max="13825" width="66" customWidth="1"/>
    <col min="13826" max="13826" width="5.33203125" customWidth="1"/>
    <col min="13827" max="13827" width="4.44140625" customWidth="1"/>
    <col min="13828" max="13828" width="10.5546875" customWidth="1"/>
    <col min="13829" max="13829" width="11.88671875" customWidth="1"/>
    <col min="13830" max="13830" width="9.88671875" customWidth="1"/>
    <col min="13831" max="13831" width="12.5546875" customWidth="1"/>
    <col min="13832" max="13832" width="11.5546875" customWidth="1"/>
    <col min="13833" max="13833" width="12.33203125" customWidth="1"/>
    <col min="13834" max="13834" width="11.44140625" customWidth="1"/>
    <col min="13838" max="13838" width="10.109375" customWidth="1"/>
    <col min="14081" max="14081" width="66" customWidth="1"/>
    <col min="14082" max="14082" width="5.33203125" customWidth="1"/>
    <col min="14083" max="14083" width="4.44140625" customWidth="1"/>
    <col min="14084" max="14084" width="10.5546875" customWidth="1"/>
    <col min="14085" max="14085" width="11.88671875" customWidth="1"/>
    <col min="14086" max="14086" width="9.88671875" customWidth="1"/>
    <col min="14087" max="14087" width="12.5546875" customWidth="1"/>
    <col min="14088" max="14088" width="11.5546875" customWidth="1"/>
    <col min="14089" max="14089" width="12.33203125" customWidth="1"/>
    <col min="14090" max="14090" width="11.44140625" customWidth="1"/>
    <col min="14094" max="14094" width="10.109375" customWidth="1"/>
    <col min="14337" max="14337" width="66" customWidth="1"/>
    <col min="14338" max="14338" width="5.33203125" customWidth="1"/>
    <col min="14339" max="14339" width="4.44140625" customWidth="1"/>
    <col min="14340" max="14340" width="10.5546875" customWidth="1"/>
    <col min="14341" max="14341" width="11.88671875" customWidth="1"/>
    <col min="14342" max="14342" width="9.88671875" customWidth="1"/>
    <col min="14343" max="14343" width="12.5546875" customWidth="1"/>
    <col min="14344" max="14344" width="11.5546875" customWidth="1"/>
    <col min="14345" max="14345" width="12.33203125" customWidth="1"/>
    <col min="14346" max="14346" width="11.44140625" customWidth="1"/>
    <col min="14350" max="14350" width="10.109375" customWidth="1"/>
    <col min="14593" max="14593" width="66" customWidth="1"/>
    <col min="14594" max="14594" width="5.33203125" customWidth="1"/>
    <col min="14595" max="14595" width="4.44140625" customWidth="1"/>
    <col min="14596" max="14596" width="10.5546875" customWidth="1"/>
    <col min="14597" max="14597" width="11.88671875" customWidth="1"/>
    <col min="14598" max="14598" width="9.88671875" customWidth="1"/>
    <col min="14599" max="14599" width="12.5546875" customWidth="1"/>
    <col min="14600" max="14600" width="11.5546875" customWidth="1"/>
    <col min="14601" max="14601" width="12.33203125" customWidth="1"/>
    <col min="14602" max="14602" width="11.44140625" customWidth="1"/>
    <col min="14606" max="14606" width="10.109375" customWidth="1"/>
    <col min="14849" max="14849" width="66" customWidth="1"/>
    <col min="14850" max="14850" width="5.33203125" customWidth="1"/>
    <col min="14851" max="14851" width="4.44140625" customWidth="1"/>
    <col min="14852" max="14852" width="10.5546875" customWidth="1"/>
    <col min="14853" max="14853" width="11.88671875" customWidth="1"/>
    <col min="14854" max="14854" width="9.88671875" customWidth="1"/>
    <col min="14855" max="14855" width="12.5546875" customWidth="1"/>
    <col min="14856" max="14856" width="11.5546875" customWidth="1"/>
    <col min="14857" max="14857" width="12.33203125" customWidth="1"/>
    <col min="14858" max="14858" width="11.44140625" customWidth="1"/>
    <col min="14862" max="14862" width="10.109375" customWidth="1"/>
    <col min="15105" max="15105" width="66" customWidth="1"/>
    <col min="15106" max="15106" width="5.33203125" customWidth="1"/>
    <col min="15107" max="15107" width="4.44140625" customWidth="1"/>
    <col min="15108" max="15108" width="10.5546875" customWidth="1"/>
    <col min="15109" max="15109" width="11.88671875" customWidth="1"/>
    <col min="15110" max="15110" width="9.88671875" customWidth="1"/>
    <col min="15111" max="15111" width="12.5546875" customWidth="1"/>
    <col min="15112" max="15112" width="11.5546875" customWidth="1"/>
    <col min="15113" max="15113" width="12.33203125" customWidth="1"/>
    <col min="15114" max="15114" width="11.44140625" customWidth="1"/>
    <col min="15118" max="15118" width="10.109375" customWidth="1"/>
    <col min="15361" max="15361" width="66" customWidth="1"/>
    <col min="15362" max="15362" width="5.33203125" customWidth="1"/>
    <col min="15363" max="15363" width="4.44140625" customWidth="1"/>
    <col min="15364" max="15364" width="10.5546875" customWidth="1"/>
    <col min="15365" max="15365" width="11.88671875" customWidth="1"/>
    <col min="15366" max="15366" width="9.88671875" customWidth="1"/>
    <col min="15367" max="15367" width="12.5546875" customWidth="1"/>
    <col min="15368" max="15368" width="11.5546875" customWidth="1"/>
    <col min="15369" max="15369" width="12.33203125" customWidth="1"/>
    <col min="15370" max="15370" width="11.44140625" customWidth="1"/>
    <col min="15374" max="15374" width="10.109375" customWidth="1"/>
    <col min="15617" max="15617" width="66" customWidth="1"/>
    <col min="15618" max="15618" width="5.33203125" customWidth="1"/>
    <col min="15619" max="15619" width="4.44140625" customWidth="1"/>
    <col min="15620" max="15620" width="10.5546875" customWidth="1"/>
    <col min="15621" max="15621" width="11.88671875" customWidth="1"/>
    <col min="15622" max="15622" width="9.88671875" customWidth="1"/>
    <col min="15623" max="15623" width="12.5546875" customWidth="1"/>
    <col min="15624" max="15624" width="11.5546875" customWidth="1"/>
    <col min="15625" max="15625" width="12.33203125" customWidth="1"/>
    <col min="15626" max="15626" width="11.44140625" customWidth="1"/>
    <col min="15630" max="15630" width="10.109375" customWidth="1"/>
    <col min="15873" max="15873" width="66" customWidth="1"/>
    <col min="15874" max="15874" width="5.33203125" customWidth="1"/>
    <col min="15875" max="15875" width="4.44140625" customWidth="1"/>
    <col min="15876" max="15876" width="10.5546875" customWidth="1"/>
    <col min="15877" max="15877" width="11.88671875" customWidth="1"/>
    <col min="15878" max="15878" width="9.88671875" customWidth="1"/>
    <col min="15879" max="15879" width="12.5546875" customWidth="1"/>
    <col min="15880" max="15880" width="11.5546875" customWidth="1"/>
    <col min="15881" max="15881" width="12.33203125" customWidth="1"/>
    <col min="15882" max="15882" width="11.44140625" customWidth="1"/>
    <col min="15886" max="15886" width="10.109375" customWidth="1"/>
    <col min="16129" max="16129" width="66" customWidth="1"/>
    <col min="16130" max="16130" width="5.33203125" customWidth="1"/>
    <col min="16131" max="16131" width="4.44140625" customWidth="1"/>
    <col min="16132" max="16132" width="10.5546875" customWidth="1"/>
    <col min="16133" max="16133" width="11.88671875" customWidth="1"/>
    <col min="16134" max="16134" width="9.88671875" customWidth="1"/>
    <col min="16135" max="16135" width="12.5546875" customWidth="1"/>
    <col min="16136" max="16136" width="11.5546875" customWidth="1"/>
    <col min="16137" max="16137" width="12.33203125" customWidth="1"/>
    <col min="16138" max="16138" width="11.44140625" customWidth="1"/>
    <col min="16142" max="16142" width="10.109375" customWidth="1"/>
  </cols>
  <sheetData>
    <row r="1" spans="1:14" s="1" customFormat="1" ht="15" customHeight="1" x14ac:dyDescent="0.25">
      <c r="H1" s="95" t="s">
        <v>491</v>
      </c>
      <c r="I1" s="95"/>
      <c r="J1" s="95"/>
      <c r="K1" s="194"/>
    </row>
    <row r="2" spans="1:14" s="1" customFormat="1" ht="24" customHeight="1" x14ac:dyDescent="0.25">
      <c r="G2" s="194"/>
      <c r="H2" s="95"/>
      <c r="I2" s="95"/>
      <c r="J2" s="95"/>
      <c r="K2" s="194"/>
    </row>
    <row r="3" spans="1:14" s="1" customFormat="1" ht="0.75" customHeight="1" x14ac:dyDescent="0.25">
      <c r="G3" s="194"/>
      <c r="H3" s="95"/>
      <c r="I3" s="95"/>
      <c r="J3" s="95"/>
      <c r="K3" s="194"/>
    </row>
    <row r="4" spans="1:14" s="1" customFormat="1" ht="13.8" x14ac:dyDescent="0.25">
      <c r="A4" s="5" t="s">
        <v>118</v>
      </c>
      <c r="B4" s="5"/>
      <c r="C4" s="5"/>
      <c r="D4" s="5"/>
      <c r="E4" s="5"/>
      <c r="F4" s="5"/>
      <c r="G4" s="5"/>
      <c r="H4" s="5"/>
      <c r="I4" s="5"/>
      <c r="J4" s="5"/>
      <c r="K4" s="99"/>
      <c r="L4" s="99"/>
      <c r="M4" s="99"/>
      <c r="N4" s="99"/>
    </row>
    <row r="5" spans="1:14" s="1" customFormat="1" ht="13.8" x14ac:dyDescent="0.25">
      <c r="A5" s="96" t="str">
        <f>IF([2]ЗАПОЛНИТЬ!$F$7=1,CONCATENATE([2]шапки!A2),CONCATENATE([2]шапки!A2,[2]шапки!C2))</f>
        <v>про надходження та використання коштів загального фонду (форма      №2д,</v>
      </c>
      <c r="B5" s="96"/>
      <c r="C5" s="96"/>
      <c r="D5" s="96"/>
      <c r="E5" s="96"/>
      <c r="F5" s="96"/>
      <c r="G5" s="97" t="str">
        <f>IF([2]ЗАПОЛНИТЬ!$F$7=1,[2]шапки!C2,[2]шапки!D2)</f>
        <v xml:space="preserve">      №2м)</v>
      </c>
      <c r="H5" s="99" t="str">
        <f>IF([2]ЗАПОЛНИТЬ!$F$7=1,[2]шапки!D2,"")</f>
        <v/>
      </c>
      <c r="I5" s="99"/>
      <c r="J5" s="99"/>
      <c r="K5" s="99"/>
      <c r="L5" s="99"/>
      <c r="M5" s="99"/>
      <c r="N5" s="99"/>
    </row>
    <row r="6" spans="1:14" s="1" customFormat="1" ht="13.8" x14ac:dyDescent="0.25">
      <c r="A6" s="5" t="str">
        <f>CONCATENATE("за ",[2]ЗАПОЛНИТЬ!$B$17," ",[2]ЗАПОЛНИТЬ!$C$17)</f>
        <v>за І квартал 2016 р.</v>
      </c>
      <c r="B6" s="5"/>
      <c r="C6" s="5"/>
      <c r="D6" s="5"/>
      <c r="E6" s="5"/>
      <c r="F6" s="5"/>
      <c r="G6" s="5"/>
      <c r="H6" s="5"/>
      <c r="I6" s="5"/>
      <c r="J6" s="5"/>
    </row>
    <row r="7" spans="1:14" s="21" customFormat="1" ht="9" customHeight="1" x14ac:dyDescent="0.2">
      <c r="J7" s="338" t="s">
        <v>2</v>
      </c>
    </row>
    <row r="8" spans="1:14" s="21" customFormat="1" ht="6.75" hidden="1" customHeight="1" x14ac:dyDescent="0.2">
      <c r="J8" s="588"/>
    </row>
    <row r="9" spans="1:14" s="21" customFormat="1" ht="12" x14ac:dyDescent="0.25">
      <c r="A9" s="196" t="s">
        <v>3</v>
      </c>
      <c r="B9" s="104" t="str">
        <f>[2]ЗАПОЛНИТЬ!B3</f>
        <v>Вдділ освіти Амур -Нижньодніпровської у м.Дніпропетровську ради</v>
      </c>
      <c r="C9" s="104"/>
      <c r="D9" s="104"/>
      <c r="E9" s="104"/>
      <c r="F9" s="104"/>
      <c r="G9" s="104"/>
      <c r="H9" s="104"/>
      <c r="I9" s="198" t="s">
        <v>4</v>
      </c>
      <c r="J9" s="339" t="str">
        <f>[2]ЗАПОЛНИТЬ!B13</f>
        <v>02142187</v>
      </c>
      <c r="K9" s="207"/>
      <c r="L9" s="199"/>
    </row>
    <row r="10" spans="1:14" s="21" customFormat="1" ht="11.25" customHeight="1" x14ac:dyDescent="0.2">
      <c r="A10" s="107" t="s">
        <v>5</v>
      </c>
      <c r="B10" s="108" t="str">
        <f>[2]ЗАПОЛНИТЬ!B5</f>
        <v>49023,м. Дніпропетровськ АНД район,пр.Мануйлівський, 31</v>
      </c>
      <c r="C10" s="108"/>
      <c r="D10" s="108"/>
      <c r="E10" s="108"/>
      <c r="F10" s="108"/>
      <c r="G10" s="108"/>
      <c r="H10" s="108"/>
      <c r="I10" s="21" t="s">
        <v>492</v>
      </c>
      <c r="J10" s="589">
        <f>[2]ЗАПОЛНИТЬ!B14</f>
        <v>12110136300</v>
      </c>
      <c r="K10" s="207"/>
      <c r="L10" s="107"/>
    </row>
    <row r="11" spans="1:14" s="21" customFormat="1" ht="11.25" customHeight="1" x14ac:dyDescent="0.25">
      <c r="A11" s="7" t="s">
        <v>6</v>
      </c>
      <c r="B11" s="358" t="str">
        <f>[2]ЗАПОЛНИТЬ!D15</f>
        <v>Орган місцевого самоврядування</v>
      </c>
      <c r="C11" s="358"/>
      <c r="D11" s="358"/>
      <c r="E11" s="358"/>
      <c r="F11" s="358"/>
      <c r="G11" s="358"/>
      <c r="H11" s="358"/>
      <c r="I11" s="21" t="s">
        <v>493</v>
      </c>
      <c r="J11" s="589">
        <f>[2]ЗАПОЛНИТЬ!B15</f>
        <v>420</v>
      </c>
      <c r="K11" s="207"/>
      <c r="L11" s="107"/>
    </row>
    <row r="12" spans="1:14" s="21" customFormat="1" ht="11.4" x14ac:dyDescent="0.2">
      <c r="A12" s="110" t="s">
        <v>119</v>
      </c>
      <c r="B12" s="110"/>
      <c r="C12" s="110"/>
      <c r="D12" s="119" t="str">
        <f>[2]ЗАПОЛНИТЬ!H9</f>
        <v>-</v>
      </c>
      <c r="E12" s="118" t="str">
        <f>IF(D12&gt;0,VLOOKUP(D12,'[2]ДовидникКВК(ГОС)'!A$1:B$65536,2,FALSE),"")</f>
        <v>-</v>
      </c>
      <c r="F12" s="118"/>
      <c r="G12" s="118"/>
      <c r="H12" s="118"/>
      <c r="K12" s="204"/>
      <c r="L12" s="199"/>
    </row>
    <row r="13" spans="1:14" s="21" customFormat="1" ht="10.199999999999999" x14ac:dyDescent="0.2">
      <c r="A13" s="110" t="s">
        <v>120</v>
      </c>
      <c r="B13" s="110"/>
      <c r="C13" s="110"/>
      <c r="D13" s="603"/>
      <c r="E13" s="622" t="str">
        <f>IF(D13&gt;0,VLOOKUP(D13,[2]ДовидникКПК!B$1:C$65536,2,FALSE),"")</f>
        <v/>
      </c>
      <c r="F13" s="622"/>
      <c r="G13" s="622"/>
      <c r="H13" s="622"/>
      <c r="I13" s="622"/>
      <c r="J13" s="622"/>
      <c r="K13" s="207"/>
      <c r="L13" s="199"/>
    </row>
    <row r="14" spans="1:14" s="21" customFormat="1" ht="10.199999999999999" x14ac:dyDescent="0.2">
      <c r="A14" s="110" t="s">
        <v>8</v>
      </c>
      <c r="B14" s="110"/>
      <c r="C14" s="110"/>
      <c r="D14" s="201" t="str">
        <f>[2]ЗАПОЛНИТЬ!H10</f>
        <v>10</v>
      </c>
      <c r="E14" s="118" t="str">
        <f>[2]ЗАПОЛНИТЬ!I10</f>
        <v>Орган з питань освіти та науки, молоді</v>
      </c>
      <c r="F14" s="118"/>
      <c r="G14" s="118"/>
      <c r="H14" s="118"/>
      <c r="I14" s="118"/>
      <c r="J14" s="118"/>
      <c r="K14" s="207"/>
      <c r="L14" s="199"/>
    </row>
    <row r="15" spans="1:14" s="21" customFormat="1" ht="33.75" customHeight="1" x14ac:dyDescent="0.2">
      <c r="A15" s="110" t="s">
        <v>121</v>
      </c>
      <c r="B15" s="110"/>
      <c r="C15" s="110"/>
      <c r="D15" s="172" t="s">
        <v>498</v>
      </c>
      <c r="E15" s="112" t="str">
        <f>IF(D15&gt;0,VLOOKUP(D15,[2]ДовидникКФК!A$1:B$65536,2,FALSE),"")</f>
        <v>Служби технічного нагляду за будівництвом і капітальним ремонтом</v>
      </c>
      <c r="F15" s="112"/>
      <c r="G15" s="112"/>
      <c r="H15" s="112"/>
      <c r="I15" s="112"/>
      <c r="J15" s="112"/>
      <c r="K15" s="207"/>
      <c r="L15" s="199"/>
    </row>
    <row r="16" spans="1:14" s="21" customFormat="1" ht="10.199999999999999" x14ac:dyDescent="0.2">
      <c r="A16" s="122" t="s">
        <v>249</v>
      </c>
    </row>
    <row r="17" spans="1:12" s="21" customFormat="1" ht="10.199999999999999" x14ac:dyDescent="0.2">
      <c r="A17" s="122" t="s">
        <v>10</v>
      </c>
    </row>
    <row r="18" spans="1:12" s="21" customFormat="1" ht="3" customHeight="1" thickBot="1" x14ac:dyDescent="0.25">
      <c r="A18" s="346"/>
      <c r="B18" s="346"/>
      <c r="C18" s="346"/>
      <c r="D18" s="346"/>
      <c r="E18" s="346"/>
      <c r="F18" s="346"/>
      <c r="G18" s="346"/>
      <c r="H18" s="346"/>
      <c r="I18" s="346"/>
      <c r="J18" s="346"/>
      <c r="K18" s="346"/>
      <c r="L18" s="346"/>
    </row>
    <row r="19" spans="1:12" s="21" customFormat="1" ht="11.25" customHeight="1" thickTop="1" thickBot="1" x14ac:dyDescent="0.25">
      <c r="A19" s="29" t="s">
        <v>124</v>
      </c>
      <c r="B19" s="75" t="s">
        <v>235</v>
      </c>
      <c r="C19" s="29" t="s">
        <v>13</v>
      </c>
      <c r="D19" s="75" t="s">
        <v>126</v>
      </c>
      <c r="E19" s="75" t="s">
        <v>251</v>
      </c>
      <c r="F19" s="76" t="s">
        <v>127</v>
      </c>
      <c r="G19" s="76" t="s">
        <v>238</v>
      </c>
      <c r="H19" s="76" t="s">
        <v>132</v>
      </c>
      <c r="I19" s="76" t="s">
        <v>133</v>
      </c>
      <c r="J19" s="75" t="s">
        <v>134</v>
      </c>
    </row>
    <row r="20" spans="1:12" s="21" customFormat="1" ht="11.4" thickTop="1" thickBot="1" x14ac:dyDescent="0.25">
      <c r="A20" s="29"/>
      <c r="B20" s="75"/>
      <c r="C20" s="29"/>
      <c r="D20" s="75"/>
      <c r="E20" s="75"/>
      <c r="F20" s="76"/>
      <c r="G20" s="76"/>
      <c r="H20" s="76"/>
      <c r="I20" s="76"/>
      <c r="J20" s="75"/>
    </row>
    <row r="21" spans="1:12" s="21" customFormat="1" ht="11.4" thickTop="1" thickBot="1" x14ac:dyDescent="0.25">
      <c r="A21" s="29"/>
      <c r="B21" s="75"/>
      <c r="C21" s="29"/>
      <c r="D21" s="75"/>
      <c r="E21" s="75"/>
      <c r="F21" s="76"/>
      <c r="G21" s="76"/>
      <c r="H21" s="76"/>
      <c r="I21" s="76"/>
      <c r="J21" s="75"/>
    </row>
    <row r="22" spans="1:12" s="21" customFormat="1" ht="11.4" thickTop="1" thickBot="1" x14ac:dyDescent="0.25">
      <c r="A22" s="78">
        <v>1</v>
      </c>
      <c r="B22" s="78">
        <v>2</v>
      </c>
      <c r="C22" s="78">
        <v>3</v>
      </c>
      <c r="D22" s="78">
        <v>4</v>
      </c>
      <c r="E22" s="78">
        <v>5</v>
      </c>
      <c r="F22" s="78">
        <v>6</v>
      </c>
      <c r="G22" s="78">
        <v>7</v>
      </c>
      <c r="H22" s="78">
        <v>8</v>
      </c>
      <c r="I22" s="78">
        <v>9</v>
      </c>
      <c r="J22" s="78">
        <v>10</v>
      </c>
    </row>
    <row r="23" spans="1:12" s="21" customFormat="1" ht="11.4" thickTop="1" thickBot="1" x14ac:dyDescent="0.25">
      <c r="A23" s="64" t="s">
        <v>253</v>
      </c>
      <c r="B23" s="64" t="s">
        <v>144</v>
      </c>
      <c r="C23" s="128" t="s">
        <v>145</v>
      </c>
      <c r="D23" s="129">
        <f>D24+D59+D79+D84+D87</f>
        <v>283783</v>
      </c>
      <c r="E23" s="129">
        <f>E26+E29+E32+E33+E37+E45+E46+E86+E54</f>
        <v>148176</v>
      </c>
      <c r="F23" s="129">
        <f>F24+F59+F79+F84+F87</f>
        <v>0</v>
      </c>
      <c r="G23" s="129">
        <f>G24+G59+G79+G84+G87</f>
        <v>114606.13</v>
      </c>
      <c r="H23" s="129">
        <f>H24+H59+H79+H84+H87</f>
        <v>114606.13</v>
      </c>
      <c r="I23" s="129">
        <f>I24+I59+I79+I84+I87</f>
        <v>123013.93</v>
      </c>
      <c r="J23" s="129">
        <f>F23+G23-H23</f>
        <v>0</v>
      </c>
    </row>
    <row r="24" spans="1:12" s="21" customFormat="1" ht="21.6" thickTop="1" thickBot="1" x14ac:dyDescent="0.25">
      <c r="A24" s="125" t="s">
        <v>494</v>
      </c>
      <c r="B24" s="64">
        <v>2000</v>
      </c>
      <c r="C24" s="128" t="s">
        <v>147</v>
      </c>
      <c r="D24" s="129">
        <f t="shared" ref="D24:I24" si="0">D25+D30+D47+D50+D54+D58</f>
        <v>283783</v>
      </c>
      <c r="E24" s="129">
        <v>0</v>
      </c>
      <c r="F24" s="129">
        <f t="shared" si="0"/>
        <v>0</v>
      </c>
      <c r="G24" s="129">
        <f t="shared" si="0"/>
        <v>114606.13</v>
      </c>
      <c r="H24" s="129">
        <f t="shared" si="0"/>
        <v>114606.13</v>
      </c>
      <c r="I24" s="129">
        <f t="shared" si="0"/>
        <v>123013.93</v>
      </c>
      <c r="J24" s="129">
        <f t="shared" ref="J24:J87" si="1">F24+G24-H24</f>
        <v>0</v>
      </c>
    </row>
    <row r="25" spans="1:12" s="21" customFormat="1" ht="11.4" thickTop="1" thickBot="1" x14ac:dyDescent="0.25">
      <c r="A25" s="133" t="s">
        <v>161</v>
      </c>
      <c r="B25" s="64">
        <v>2100</v>
      </c>
      <c r="C25" s="128" t="s">
        <v>149</v>
      </c>
      <c r="D25" s="129">
        <f>D26+D29</f>
        <v>225492</v>
      </c>
      <c r="E25" s="129">
        <v>0</v>
      </c>
      <c r="F25" s="129">
        <f>F26+F29</f>
        <v>0</v>
      </c>
      <c r="G25" s="129">
        <f>G26+G29</f>
        <v>104730.03</v>
      </c>
      <c r="H25" s="129">
        <f>H26+H29</f>
        <v>104730.03</v>
      </c>
      <c r="I25" s="129">
        <f>I26+I29</f>
        <v>104730.03</v>
      </c>
      <c r="J25" s="129">
        <f t="shared" si="1"/>
        <v>0</v>
      </c>
    </row>
    <row r="26" spans="1:12" s="21" customFormat="1" ht="11.4" thickTop="1" thickBot="1" x14ac:dyDescent="0.25">
      <c r="A26" s="134" t="s">
        <v>163</v>
      </c>
      <c r="B26" s="135">
        <v>2110</v>
      </c>
      <c r="C26" s="216" t="s">
        <v>151</v>
      </c>
      <c r="D26" s="267">
        <f t="shared" ref="D26:I26" si="2">SUM(D27:D28)</f>
        <v>184830</v>
      </c>
      <c r="E26" s="268">
        <v>92415</v>
      </c>
      <c r="F26" s="267">
        <f t="shared" si="2"/>
        <v>0</v>
      </c>
      <c r="G26" s="267">
        <f t="shared" si="2"/>
        <v>85832.02</v>
      </c>
      <c r="H26" s="267">
        <f t="shared" si="2"/>
        <v>85832.02</v>
      </c>
      <c r="I26" s="267">
        <f t="shared" si="2"/>
        <v>85832.02</v>
      </c>
      <c r="J26" s="174">
        <f t="shared" si="1"/>
        <v>0</v>
      </c>
    </row>
    <row r="27" spans="1:12" s="21" customFormat="1" ht="11.4" thickTop="1" thickBot="1" x14ac:dyDescent="0.25">
      <c r="A27" s="136" t="s">
        <v>164</v>
      </c>
      <c r="B27" s="125">
        <v>2111</v>
      </c>
      <c r="C27" s="248" t="s">
        <v>153</v>
      </c>
      <c r="D27" s="269">
        <v>184830</v>
      </c>
      <c r="E27" s="270">
        <v>0</v>
      </c>
      <c r="F27" s="269">
        <v>0</v>
      </c>
      <c r="G27" s="269">
        <v>85832.02</v>
      </c>
      <c r="H27" s="269">
        <v>85832.02</v>
      </c>
      <c r="I27" s="269">
        <v>85832.02</v>
      </c>
      <c r="J27" s="211">
        <f t="shared" si="1"/>
        <v>0</v>
      </c>
    </row>
    <row r="28" spans="1:12" s="21" customFormat="1" ht="11.4" thickTop="1" thickBot="1" x14ac:dyDescent="0.25">
      <c r="A28" s="136" t="s">
        <v>165</v>
      </c>
      <c r="B28" s="125">
        <v>2112</v>
      </c>
      <c r="C28" s="248" t="s">
        <v>155</v>
      </c>
      <c r="D28" s="269">
        <v>0</v>
      </c>
      <c r="E28" s="270">
        <v>0</v>
      </c>
      <c r="F28" s="269">
        <v>0</v>
      </c>
      <c r="G28" s="269">
        <v>0</v>
      </c>
      <c r="H28" s="269">
        <v>0</v>
      </c>
      <c r="I28" s="269">
        <v>0</v>
      </c>
      <c r="J28" s="211">
        <f t="shared" si="1"/>
        <v>0</v>
      </c>
    </row>
    <row r="29" spans="1:12" s="21" customFormat="1" ht="11.4" thickTop="1" thickBot="1" x14ac:dyDescent="0.25">
      <c r="A29" s="137" t="s">
        <v>166</v>
      </c>
      <c r="B29" s="135">
        <v>2120</v>
      </c>
      <c r="C29" s="216" t="s">
        <v>157</v>
      </c>
      <c r="D29" s="268">
        <v>40662</v>
      </c>
      <c r="E29" s="268">
        <v>20331</v>
      </c>
      <c r="F29" s="268">
        <v>0</v>
      </c>
      <c r="G29" s="268">
        <v>18898.009999999998</v>
      </c>
      <c r="H29" s="268">
        <v>18898.009999999998</v>
      </c>
      <c r="I29" s="268">
        <v>18898.009999999998</v>
      </c>
      <c r="J29" s="174">
        <f t="shared" si="1"/>
        <v>0</v>
      </c>
    </row>
    <row r="30" spans="1:12" s="21" customFormat="1" ht="11.25" customHeight="1" thickTop="1" thickBot="1" x14ac:dyDescent="0.25">
      <c r="A30" s="138" t="s">
        <v>167</v>
      </c>
      <c r="B30" s="64">
        <v>2200</v>
      </c>
      <c r="C30" s="128" t="s">
        <v>160</v>
      </c>
      <c r="D30" s="271">
        <f>SUM(D31:D37)+D44</f>
        <v>58291</v>
      </c>
      <c r="E30" s="271">
        <v>0</v>
      </c>
      <c r="F30" s="271">
        <f>SUM(F31:F37)+F44</f>
        <v>0</v>
      </c>
      <c r="G30" s="271">
        <f>SUM(G31:G37)+G44</f>
        <v>9876.1</v>
      </c>
      <c r="H30" s="271">
        <f>SUM(H31:H37)+H44</f>
        <v>9876.1</v>
      </c>
      <c r="I30" s="271">
        <f>SUM(I31:I37)+I44</f>
        <v>18283.899999999998</v>
      </c>
      <c r="J30" s="129">
        <f t="shared" si="1"/>
        <v>0</v>
      </c>
    </row>
    <row r="31" spans="1:12" s="21" customFormat="1" ht="12" customHeight="1" thickTop="1" thickBot="1" x14ac:dyDescent="0.25">
      <c r="A31" s="134" t="s">
        <v>168</v>
      </c>
      <c r="B31" s="135">
        <v>2210</v>
      </c>
      <c r="C31" s="216" t="s">
        <v>162</v>
      </c>
      <c r="D31" s="268">
        <v>32712</v>
      </c>
      <c r="E31" s="267">
        <v>0</v>
      </c>
      <c r="F31" s="268">
        <v>0</v>
      </c>
      <c r="G31" s="268">
        <v>6102</v>
      </c>
      <c r="H31" s="268">
        <v>6102</v>
      </c>
      <c r="I31" s="268">
        <v>14509.8</v>
      </c>
      <c r="J31" s="174">
        <f t="shared" si="1"/>
        <v>0</v>
      </c>
    </row>
    <row r="32" spans="1:12" s="21" customFormat="1" ht="11.4" thickTop="1" thickBot="1" x14ac:dyDescent="0.25">
      <c r="A32" s="134" t="s">
        <v>169</v>
      </c>
      <c r="B32" s="135">
        <v>2220</v>
      </c>
      <c r="C32" s="135">
        <v>100</v>
      </c>
      <c r="D32" s="268">
        <v>0</v>
      </c>
      <c r="E32" s="268">
        <v>0</v>
      </c>
      <c r="F32" s="268">
        <v>0</v>
      </c>
      <c r="G32" s="268">
        <v>0</v>
      </c>
      <c r="H32" s="268">
        <v>0</v>
      </c>
      <c r="I32" s="268">
        <v>0</v>
      </c>
      <c r="J32" s="174">
        <f t="shared" si="1"/>
        <v>0</v>
      </c>
    </row>
    <row r="33" spans="1:10" s="21" customFormat="1" ht="11.4" thickTop="1" thickBot="1" x14ac:dyDescent="0.25">
      <c r="A33" s="134" t="s">
        <v>170</v>
      </c>
      <c r="B33" s="135">
        <v>2230</v>
      </c>
      <c r="C33" s="135">
        <v>110</v>
      </c>
      <c r="D33" s="268">
        <v>0</v>
      </c>
      <c r="E33" s="268">
        <v>0</v>
      </c>
      <c r="F33" s="268">
        <v>0</v>
      </c>
      <c r="G33" s="268">
        <v>0</v>
      </c>
      <c r="H33" s="268">
        <v>0</v>
      </c>
      <c r="I33" s="268">
        <v>0</v>
      </c>
      <c r="J33" s="174">
        <f t="shared" si="1"/>
        <v>0</v>
      </c>
    </row>
    <row r="34" spans="1:10" s="21" customFormat="1" ht="11.4" thickTop="1" thickBot="1" x14ac:dyDescent="0.25">
      <c r="A34" s="134" t="s">
        <v>171</v>
      </c>
      <c r="B34" s="135">
        <v>2240</v>
      </c>
      <c r="C34" s="135">
        <v>120</v>
      </c>
      <c r="D34" s="268">
        <v>6528</v>
      </c>
      <c r="E34" s="267">
        <v>0</v>
      </c>
      <c r="F34" s="268">
        <v>0</v>
      </c>
      <c r="G34" s="268">
        <v>944.25</v>
      </c>
      <c r="H34" s="268">
        <v>944.25</v>
      </c>
      <c r="I34" s="268">
        <v>944.25</v>
      </c>
      <c r="J34" s="174">
        <f t="shared" si="1"/>
        <v>0</v>
      </c>
    </row>
    <row r="35" spans="1:10" s="21" customFormat="1" ht="11.4" thickTop="1" thickBot="1" x14ac:dyDescent="0.25">
      <c r="A35" s="134" t="s">
        <v>172</v>
      </c>
      <c r="B35" s="135">
        <v>2250</v>
      </c>
      <c r="C35" s="135">
        <v>130</v>
      </c>
      <c r="D35" s="268">
        <v>483</v>
      </c>
      <c r="E35" s="267">
        <v>0</v>
      </c>
      <c r="F35" s="268">
        <v>0</v>
      </c>
      <c r="G35" s="268">
        <v>183</v>
      </c>
      <c r="H35" s="268">
        <v>183</v>
      </c>
      <c r="I35" s="268">
        <v>183</v>
      </c>
      <c r="J35" s="174">
        <f t="shared" si="1"/>
        <v>0</v>
      </c>
    </row>
    <row r="36" spans="1:10" s="21" customFormat="1" ht="11.4" thickTop="1" thickBot="1" x14ac:dyDescent="0.25">
      <c r="A36" s="137" t="s">
        <v>173</v>
      </c>
      <c r="B36" s="135">
        <v>2260</v>
      </c>
      <c r="C36" s="135">
        <v>140</v>
      </c>
      <c r="D36" s="268">
        <v>0</v>
      </c>
      <c r="E36" s="267">
        <v>0</v>
      </c>
      <c r="F36" s="268">
        <v>0</v>
      </c>
      <c r="G36" s="268">
        <v>0</v>
      </c>
      <c r="H36" s="268">
        <v>0</v>
      </c>
      <c r="I36" s="268">
        <v>0</v>
      </c>
      <c r="J36" s="174">
        <f t="shared" si="1"/>
        <v>0</v>
      </c>
    </row>
    <row r="37" spans="1:10" s="21" customFormat="1" ht="11.4" thickTop="1" thickBot="1" x14ac:dyDescent="0.25">
      <c r="A37" s="137" t="s">
        <v>174</v>
      </c>
      <c r="B37" s="135">
        <v>2270</v>
      </c>
      <c r="C37" s="135">
        <v>150</v>
      </c>
      <c r="D37" s="267">
        <f>SUM(D38:D43)</f>
        <v>18568</v>
      </c>
      <c r="E37" s="268">
        <v>15607</v>
      </c>
      <c r="F37" s="267">
        <f>SUM(F38:F43)</f>
        <v>0</v>
      </c>
      <c r="G37" s="267">
        <f>SUM(G38:G43)</f>
        <v>2646.85</v>
      </c>
      <c r="H37" s="267">
        <f>SUM(H38:H43)</f>
        <v>2646.85</v>
      </c>
      <c r="I37" s="267">
        <f>SUM(I38:I43)</f>
        <v>2646.85</v>
      </c>
      <c r="J37" s="174">
        <f>F37+G37-H37</f>
        <v>0</v>
      </c>
    </row>
    <row r="38" spans="1:10" s="21" customFormat="1" ht="11.4" thickTop="1" thickBot="1" x14ac:dyDescent="0.25">
      <c r="A38" s="136" t="s">
        <v>175</v>
      </c>
      <c r="B38" s="125">
        <v>2271</v>
      </c>
      <c r="C38" s="125">
        <v>160</v>
      </c>
      <c r="D38" s="269">
        <v>16966</v>
      </c>
      <c r="E38" s="270">
        <v>0</v>
      </c>
      <c r="F38" s="269">
        <v>0</v>
      </c>
      <c r="G38" s="269">
        <v>1922.32</v>
      </c>
      <c r="H38" s="269">
        <v>1922.32</v>
      </c>
      <c r="I38" s="269">
        <v>1922.32</v>
      </c>
      <c r="J38" s="211">
        <f t="shared" si="1"/>
        <v>0</v>
      </c>
    </row>
    <row r="39" spans="1:10" s="21" customFormat="1" ht="11.4" thickTop="1" thickBot="1" x14ac:dyDescent="0.25">
      <c r="A39" s="136" t="s">
        <v>176</v>
      </c>
      <c r="B39" s="125">
        <v>2272</v>
      </c>
      <c r="C39" s="125">
        <v>170</v>
      </c>
      <c r="D39" s="269">
        <v>515</v>
      </c>
      <c r="E39" s="270">
        <v>0</v>
      </c>
      <c r="F39" s="269">
        <v>0</v>
      </c>
      <c r="G39" s="269">
        <v>204.97</v>
      </c>
      <c r="H39" s="269">
        <v>204.97</v>
      </c>
      <c r="I39" s="269">
        <v>204.97</v>
      </c>
      <c r="J39" s="211">
        <f t="shared" si="1"/>
        <v>0</v>
      </c>
    </row>
    <row r="40" spans="1:10" s="21" customFormat="1" ht="11.4" thickTop="1" thickBot="1" x14ac:dyDescent="0.25">
      <c r="A40" s="136" t="s">
        <v>177</v>
      </c>
      <c r="B40" s="125">
        <v>2273</v>
      </c>
      <c r="C40" s="125">
        <v>180</v>
      </c>
      <c r="D40" s="269">
        <v>1087</v>
      </c>
      <c r="E40" s="270">
        <v>0</v>
      </c>
      <c r="F40" s="269">
        <v>0</v>
      </c>
      <c r="G40" s="269">
        <v>519.55999999999995</v>
      </c>
      <c r="H40" s="269">
        <v>519.55999999999995</v>
      </c>
      <c r="I40" s="269">
        <v>519.55999999999995</v>
      </c>
      <c r="J40" s="211">
        <f t="shared" si="1"/>
        <v>0</v>
      </c>
    </row>
    <row r="41" spans="1:10" s="21" customFormat="1" ht="11.4" thickTop="1" thickBot="1" x14ac:dyDescent="0.25">
      <c r="A41" s="136" t="s">
        <v>178</v>
      </c>
      <c r="B41" s="125">
        <v>2274</v>
      </c>
      <c r="C41" s="125">
        <v>190</v>
      </c>
      <c r="D41" s="269">
        <v>0</v>
      </c>
      <c r="E41" s="270">
        <v>0</v>
      </c>
      <c r="F41" s="269">
        <v>0</v>
      </c>
      <c r="G41" s="269">
        <v>0</v>
      </c>
      <c r="H41" s="269">
        <v>0</v>
      </c>
      <c r="I41" s="269">
        <v>0</v>
      </c>
      <c r="J41" s="211">
        <f t="shared" si="1"/>
        <v>0</v>
      </c>
    </row>
    <row r="42" spans="1:10" s="21" customFormat="1" ht="11.4" thickTop="1" thickBot="1" x14ac:dyDescent="0.25">
      <c r="A42" s="136" t="s">
        <v>179</v>
      </c>
      <c r="B42" s="125">
        <v>2275</v>
      </c>
      <c r="C42" s="125">
        <v>200</v>
      </c>
      <c r="D42" s="269">
        <v>0</v>
      </c>
      <c r="E42" s="270">
        <v>0</v>
      </c>
      <c r="F42" s="269">
        <v>0</v>
      </c>
      <c r="G42" s="269">
        <v>0</v>
      </c>
      <c r="H42" s="269">
        <v>0</v>
      </c>
      <c r="I42" s="269">
        <v>0</v>
      </c>
      <c r="J42" s="211">
        <f t="shared" si="1"/>
        <v>0</v>
      </c>
    </row>
    <row r="43" spans="1:10" s="21" customFormat="1" ht="11.4" thickTop="1" thickBot="1" x14ac:dyDescent="0.25">
      <c r="A43" s="136" t="s">
        <v>180</v>
      </c>
      <c r="B43" s="125">
        <v>2276</v>
      </c>
      <c r="C43" s="125">
        <v>210</v>
      </c>
      <c r="D43" s="269">
        <v>0</v>
      </c>
      <c r="E43" s="270">
        <v>0</v>
      </c>
      <c r="F43" s="269">
        <v>0</v>
      </c>
      <c r="G43" s="269">
        <v>0</v>
      </c>
      <c r="H43" s="269">
        <v>0</v>
      </c>
      <c r="I43" s="269">
        <v>0</v>
      </c>
      <c r="J43" s="211">
        <f>F43+G43-H43</f>
        <v>0</v>
      </c>
    </row>
    <row r="44" spans="1:10" s="21" customFormat="1" ht="13.5" customHeight="1" thickTop="1" thickBot="1" x14ac:dyDescent="0.25">
      <c r="A44" s="137" t="s">
        <v>181</v>
      </c>
      <c r="B44" s="135">
        <v>2280</v>
      </c>
      <c r="C44" s="135">
        <v>220</v>
      </c>
      <c r="D44" s="267">
        <f>SUM(D45:D46)</f>
        <v>0</v>
      </c>
      <c r="E44" s="267">
        <v>0</v>
      </c>
      <c r="F44" s="267">
        <f>SUM(F45:F46)</f>
        <v>0</v>
      </c>
      <c r="G44" s="267">
        <f>SUM(G45:G46)</f>
        <v>0</v>
      </c>
      <c r="H44" s="267">
        <f>SUM(H45:H46)</f>
        <v>0</v>
      </c>
      <c r="I44" s="267">
        <f>SUM(I45:I46)</f>
        <v>0</v>
      </c>
      <c r="J44" s="174">
        <f t="shared" si="1"/>
        <v>0</v>
      </c>
    </row>
    <row r="45" spans="1:10" s="21" customFormat="1" ht="12.75" customHeight="1" thickTop="1" thickBot="1" x14ac:dyDescent="0.25">
      <c r="A45" s="217" t="s">
        <v>182</v>
      </c>
      <c r="B45" s="125">
        <v>2281</v>
      </c>
      <c r="C45" s="125">
        <v>230</v>
      </c>
      <c r="D45" s="269">
        <v>0</v>
      </c>
      <c r="E45" s="269">
        <v>0</v>
      </c>
      <c r="F45" s="269">
        <v>0</v>
      </c>
      <c r="G45" s="269">
        <v>0</v>
      </c>
      <c r="H45" s="269">
        <v>0</v>
      </c>
      <c r="I45" s="269">
        <v>0</v>
      </c>
      <c r="J45" s="211">
        <f t="shared" si="1"/>
        <v>0</v>
      </c>
    </row>
    <row r="46" spans="1:10" s="21" customFormat="1" ht="12.75" customHeight="1" thickTop="1" thickBot="1" x14ac:dyDescent="0.25">
      <c r="A46" s="218" t="s">
        <v>183</v>
      </c>
      <c r="B46" s="125">
        <v>2282</v>
      </c>
      <c r="C46" s="125">
        <v>240</v>
      </c>
      <c r="D46" s="269">
        <v>0</v>
      </c>
      <c r="E46" s="269">
        <v>0</v>
      </c>
      <c r="F46" s="269">
        <v>0</v>
      </c>
      <c r="G46" s="269">
        <v>0</v>
      </c>
      <c r="H46" s="269">
        <v>0</v>
      </c>
      <c r="I46" s="269">
        <v>0</v>
      </c>
      <c r="J46" s="211">
        <f t="shared" si="1"/>
        <v>0</v>
      </c>
    </row>
    <row r="47" spans="1:10" s="21" customFormat="1" ht="11.4" thickTop="1" thickBot="1" x14ac:dyDescent="0.25">
      <c r="A47" s="133" t="s">
        <v>184</v>
      </c>
      <c r="B47" s="64">
        <v>2400</v>
      </c>
      <c r="C47" s="64">
        <v>250</v>
      </c>
      <c r="D47" s="271">
        <f t="shared" ref="D47:I47" si="3">SUM(D48:D49)</f>
        <v>0</v>
      </c>
      <c r="E47" s="271">
        <f t="shared" si="3"/>
        <v>0</v>
      </c>
      <c r="F47" s="271">
        <f t="shared" si="3"/>
        <v>0</v>
      </c>
      <c r="G47" s="271">
        <f t="shared" si="3"/>
        <v>0</v>
      </c>
      <c r="H47" s="271">
        <f t="shared" si="3"/>
        <v>0</v>
      </c>
      <c r="I47" s="271">
        <f t="shared" si="3"/>
        <v>0</v>
      </c>
      <c r="J47" s="129">
        <f t="shared" si="1"/>
        <v>0</v>
      </c>
    </row>
    <row r="48" spans="1:10" s="21" customFormat="1" ht="11.4" thickTop="1" thickBot="1" x14ac:dyDescent="0.25">
      <c r="A48" s="140" t="s">
        <v>185</v>
      </c>
      <c r="B48" s="135">
        <v>2410</v>
      </c>
      <c r="C48" s="135">
        <v>260</v>
      </c>
      <c r="D48" s="268">
        <v>0</v>
      </c>
      <c r="E48" s="267">
        <v>0</v>
      </c>
      <c r="F48" s="268">
        <v>0</v>
      </c>
      <c r="G48" s="268">
        <v>0</v>
      </c>
      <c r="H48" s="268">
        <v>0</v>
      </c>
      <c r="I48" s="268">
        <v>0</v>
      </c>
      <c r="J48" s="174">
        <f t="shared" si="1"/>
        <v>0</v>
      </c>
    </row>
    <row r="49" spans="1:10" s="21" customFormat="1" ht="11.4" thickTop="1" thickBot="1" x14ac:dyDescent="0.25">
      <c r="A49" s="140" t="s">
        <v>186</v>
      </c>
      <c r="B49" s="135">
        <v>2420</v>
      </c>
      <c r="C49" s="135">
        <v>270</v>
      </c>
      <c r="D49" s="268">
        <v>0</v>
      </c>
      <c r="E49" s="267">
        <v>0</v>
      </c>
      <c r="F49" s="268">
        <v>0</v>
      </c>
      <c r="G49" s="268">
        <v>0</v>
      </c>
      <c r="H49" s="268">
        <v>0</v>
      </c>
      <c r="I49" s="268">
        <v>0</v>
      </c>
      <c r="J49" s="174">
        <f t="shared" si="1"/>
        <v>0</v>
      </c>
    </row>
    <row r="50" spans="1:10" s="21" customFormat="1" ht="12" customHeight="1" thickTop="1" thickBot="1" x14ac:dyDescent="0.25">
      <c r="A50" s="141" t="s">
        <v>187</v>
      </c>
      <c r="B50" s="64">
        <v>2600</v>
      </c>
      <c r="C50" s="64">
        <v>280</v>
      </c>
      <c r="D50" s="271">
        <f t="shared" ref="D50:I50" si="4">SUM(D51:D53)</f>
        <v>0</v>
      </c>
      <c r="E50" s="271">
        <f t="shared" si="4"/>
        <v>0</v>
      </c>
      <c r="F50" s="271">
        <f t="shared" si="4"/>
        <v>0</v>
      </c>
      <c r="G50" s="271">
        <f t="shared" si="4"/>
        <v>0</v>
      </c>
      <c r="H50" s="271">
        <f t="shared" si="4"/>
        <v>0</v>
      </c>
      <c r="I50" s="271">
        <f t="shared" si="4"/>
        <v>0</v>
      </c>
      <c r="J50" s="129">
        <f t="shared" si="1"/>
        <v>0</v>
      </c>
    </row>
    <row r="51" spans="1:10" s="21" customFormat="1" ht="11.4" thickTop="1" thickBot="1" x14ac:dyDescent="0.25">
      <c r="A51" s="137" t="s">
        <v>188</v>
      </c>
      <c r="B51" s="135">
        <v>2610</v>
      </c>
      <c r="C51" s="135">
        <v>290</v>
      </c>
      <c r="D51" s="272">
        <v>0</v>
      </c>
      <c r="E51" s="273">
        <v>0</v>
      </c>
      <c r="F51" s="272">
        <v>0</v>
      </c>
      <c r="G51" s="272">
        <v>0</v>
      </c>
      <c r="H51" s="272">
        <v>0</v>
      </c>
      <c r="I51" s="272">
        <v>0</v>
      </c>
      <c r="J51" s="174">
        <f t="shared" si="1"/>
        <v>0</v>
      </c>
    </row>
    <row r="52" spans="1:10" s="21" customFormat="1" ht="11.4" thickTop="1" thickBot="1" x14ac:dyDescent="0.25">
      <c r="A52" s="137" t="s">
        <v>189</v>
      </c>
      <c r="B52" s="135">
        <v>2620</v>
      </c>
      <c r="C52" s="135">
        <v>300</v>
      </c>
      <c r="D52" s="272">
        <v>0</v>
      </c>
      <c r="E52" s="273">
        <v>0</v>
      </c>
      <c r="F52" s="272">
        <v>0</v>
      </c>
      <c r="G52" s="272">
        <v>0</v>
      </c>
      <c r="H52" s="272">
        <v>0</v>
      </c>
      <c r="I52" s="272">
        <v>0</v>
      </c>
      <c r="J52" s="174">
        <f t="shared" si="1"/>
        <v>0</v>
      </c>
    </row>
    <row r="53" spans="1:10" s="21" customFormat="1" ht="11.4" thickTop="1" thickBot="1" x14ac:dyDescent="0.25">
      <c r="A53" s="140" t="s">
        <v>190</v>
      </c>
      <c r="B53" s="135">
        <v>2630</v>
      </c>
      <c r="C53" s="135">
        <v>310</v>
      </c>
      <c r="D53" s="272">
        <v>0</v>
      </c>
      <c r="E53" s="273">
        <v>0</v>
      </c>
      <c r="F53" s="272">
        <v>0</v>
      </c>
      <c r="G53" s="272">
        <v>0</v>
      </c>
      <c r="H53" s="272">
        <v>0</v>
      </c>
      <c r="I53" s="272">
        <v>0</v>
      </c>
      <c r="J53" s="174">
        <f t="shared" si="1"/>
        <v>0</v>
      </c>
    </row>
    <row r="54" spans="1:10" s="21" customFormat="1" ht="11.4" thickTop="1" thickBot="1" x14ac:dyDescent="0.25">
      <c r="A54" s="138" t="s">
        <v>191</v>
      </c>
      <c r="B54" s="64">
        <v>2700</v>
      </c>
      <c r="C54" s="64">
        <v>320</v>
      </c>
      <c r="D54" s="274">
        <f t="shared" ref="D54:I54" si="5">SUM(D55:D57)</f>
        <v>0</v>
      </c>
      <c r="E54" s="275">
        <v>0</v>
      </c>
      <c r="F54" s="274">
        <f t="shared" si="5"/>
        <v>0</v>
      </c>
      <c r="G54" s="274">
        <f t="shared" si="5"/>
        <v>0</v>
      </c>
      <c r="H54" s="274">
        <f t="shared" si="5"/>
        <v>0</v>
      </c>
      <c r="I54" s="274">
        <f t="shared" si="5"/>
        <v>0</v>
      </c>
      <c r="J54" s="129">
        <f t="shared" si="1"/>
        <v>0</v>
      </c>
    </row>
    <row r="55" spans="1:10" s="21" customFormat="1" ht="12.75" customHeight="1" thickTop="1" thickBot="1" x14ac:dyDescent="0.25">
      <c r="A55" s="137" t="s">
        <v>192</v>
      </c>
      <c r="B55" s="135">
        <v>2710</v>
      </c>
      <c r="C55" s="135">
        <v>330</v>
      </c>
      <c r="D55" s="272">
        <v>0</v>
      </c>
      <c r="E55" s="273">
        <v>0</v>
      </c>
      <c r="F55" s="272">
        <v>0</v>
      </c>
      <c r="G55" s="272">
        <v>0</v>
      </c>
      <c r="H55" s="272">
        <v>0</v>
      </c>
      <c r="I55" s="272">
        <v>0</v>
      </c>
      <c r="J55" s="174">
        <f t="shared" si="1"/>
        <v>0</v>
      </c>
    </row>
    <row r="56" spans="1:10" s="21" customFormat="1" ht="11.4" thickTop="1" thickBot="1" x14ac:dyDescent="0.25">
      <c r="A56" s="137" t="s">
        <v>193</v>
      </c>
      <c r="B56" s="135">
        <v>2720</v>
      </c>
      <c r="C56" s="135">
        <v>340</v>
      </c>
      <c r="D56" s="272">
        <v>0</v>
      </c>
      <c r="E56" s="273">
        <v>0</v>
      </c>
      <c r="F56" s="272">
        <v>0</v>
      </c>
      <c r="G56" s="272">
        <v>0</v>
      </c>
      <c r="H56" s="272">
        <v>0</v>
      </c>
      <c r="I56" s="272">
        <v>0</v>
      </c>
      <c r="J56" s="174">
        <f t="shared" si="1"/>
        <v>0</v>
      </c>
    </row>
    <row r="57" spans="1:10" s="21" customFormat="1" ht="11.4" thickTop="1" thickBot="1" x14ac:dyDescent="0.25">
      <c r="A57" s="137" t="s">
        <v>194</v>
      </c>
      <c r="B57" s="135">
        <v>2730</v>
      </c>
      <c r="C57" s="135">
        <v>350</v>
      </c>
      <c r="D57" s="272">
        <v>0</v>
      </c>
      <c r="E57" s="273">
        <v>0</v>
      </c>
      <c r="F57" s="272">
        <v>0</v>
      </c>
      <c r="G57" s="272">
        <v>0</v>
      </c>
      <c r="H57" s="272">
        <v>0</v>
      </c>
      <c r="I57" s="272">
        <v>0</v>
      </c>
      <c r="J57" s="174">
        <f t="shared" si="1"/>
        <v>0</v>
      </c>
    </row>
    <row r="58" spans="1:10" s="21" customFormat="1" ht="11.4" thickTop="1" thickBot="1" x14ac:dyDescent="0.25">
      <c r="A58" s="138" t="s">
        <v>195</v>
      </c>
      <c r="B58" s="64">
        <v>2800</v>
      </c>
      <c r="C58" s="64">
        <v>360</v>
      </c>
      <c r="D58" s="275">
        <v>0</v>
      </c>
      <c r="E58" s="274">
        <v>0</v>
      </c>
      <c r="F58" s="275">
        <v>0</v>
      </c>
      <c r="G58" s="275">
        <v>0</v>
      </c>
      <c r="H58" s="275">
        <v>0</v>
      </c>
      <c r="I58" s="275">
        <v>0</v>
      </c>
      <c r="J58" s="129">
        <f t="shared" si="1"/>
        <v>0</v>
      </c>
    </row>
    <row r="59" spans="1:10" s="21" customFormat="1" ht="11.4" thickTop="1" thickBot="1" x14ac:dyDescent="0.25">
      <c r="A59" s="64" t="s">
        <v>196</v>
      </c>
      <c r="B59" s="64">
        <v>3000</v>
      </c>
      <c r="C59" s="64">
        <v>370</v>
      </c>
      <c r="D59" s="274">
        <f t="shared" ref="D59:I59" si="6">D60+D74</f>
        <v>0</v>
      </c>
      <c r="E59" s="274">
        <f t="shared" si="6"/>
        <v>0</v>
      </c>
      <c r="F59" s="274">
        <f t="shared" si="6"/>
        <v>0</v>
      </c>
      <c r="G59" s="274">
        <f t="shared" si="6"/>
        <v>0</v>
      </c>
      <c r="H59" s="274">
        <f t="shared" si="6"/>
        <v>0</v>
      </c>
      <c r="I59" s="274">
        <f t="shared" si="6"/>
        <v>0</v>
      </c>
      <c r="J59" s="129">
        <f t="shared" si="1"/>
        <v>0</v>
      </c>
    </row>
    <row r="60" spans="1:10" s="21" customFormat="1" ht="11.4" thickTop="1" thickBot="1" x14ac:dyDescent="0.25">
      <c r="A60" s="133" t="s">
        <v>197</v>
      </c>
      <c r="B60" s="64">
        <v>3100</v>
      </c>
      <c r="C60" s="64">
        <v>380</v>
      </c>
      <c r="D60" s="274">
        <f t="shared" ref="D60:I60" si="7">D61+D62+D65+D68+D72+D73</f>
        <v>0</v>
      </c>
      <c r="E60" s="274">
        <f t="shared" si="7"/>
        <v>0</v>
      </c>
      <c r="F60" s="274">
        <f t="shared" si="7"/>
        <v>0</v>
      </c>
      <c r="G60" s="274">
        <f t="shared" si="7"/>
        <v>0</v>
      </c>
      <c r="H60" s="274">
        <f t="shared" si="7"/>
        <v>0</v>
      </c>
      <c r="I60" s="274">
        <f t="shared" si="7"/>
        <v>0</v>
      </c>
      <c r="J60" s="129">
        <f t="shared" si="1"/>
        <v>0</v>
      </c>
    </row>
    <row r="61" spans="1:10" s="21" customFormat="1" ht="11.4" thickTop="1" thickBot="1" x14ac:dyDescent="0.25">
      <c r="A61" s="137" t="s">
        <v>198</v>
      </c>
      <c r="B61" s="135">
        <v>3110</v>
      </c>
      <c r="C61" s="135">
        <v>390</v>
      </c>
      <c r="D61" s="272">
        <v>0</v>
      </c>
      <c r="E61" s="273">
        <v>0</v>
      </c>
      <c r="F61" s="272">
        <v>0</v>
      </c>
      <c r="G61" s="272">
        <v>0</v>
      </c>
      <c r="H61" s="272">
        <v>0</v>
      </c>
      <c r="I61" s="272">
        <v>0</v>
      </c>
      <c r="J61" s="174">
        <f t="shared" si="1"/>
        <v>0</v>
      </c>
    </row>
    <row r="62" spans="1:10" s="21" customFormat="1" ht="11.4" thickTop="1" thickBot="1" x14ac:dyDescent="0.25">
      <c r="A62" s="140" t="s">
        <v>199</v>
      </c>
      <c r="B62" s="135">
        <v>3120</v>
      </c>
      <c r="C62" s="135">
        <v>400</v>
      </c>
      <c r="D62" s="276">
        <f t="shared" ref="D62:I62" si="8">SUM(D63:D64)</f>
        <v>0</v>
      </c>
      <c r="E62" s="276">
        <f t="shared" si="8"/>
        <v>0</v>
      </c>
      <c r="F62" s="276">
        <f t="shared" si="8"/>
        <v>0</v>
      </c>
      <c r="G62" s="276">
        <f t="shared" si="8"/>
        <v>0</v>
      </c>
      <c r="H62" s="276">
        <f t="shared" si="8"/>
        <v>0</v>
      </c>
      <c r="I62" s="276">
        <f t="shared" si="8"/>
        <v>0</v>
      </c>
      <c r="J62" s="174">
        <f t="shared" si="1"/>
        <v>0</v>
      </c>
    </row>
    <row r="63" spans="1:10" s="21" customFormat="1" ht="11.4" thickTop="1" thickBot="1" x14ac:dyDescent="0.25">
      <c r="A63" s="136" t="s">
        <v>200</v>
      </c>
      <c r="B63" s="125">
        <v>3121</v>
      </c>
      <c r="C63" s="125">
        <v>410</v>
      </c>
      <c r="D63" s="250">
        <v>0</v>
      </c>
      <c r="E63" s="277">
        <v>0</v>
      </c>
      <c r="F63" s="250">
        <v>0</v>
      </c>
      <c r="G63" s="250">
        <v>0</v>
      </c>
      <c r="H63" s="250">
        <v>0</v>
      </c>
      <c r="I63" s="250">
        <v>0</v>
      </c>
      <c r="J63" s="211">
        <f t="shared" si="1"/>
        <v>0</v>
      </c>
    </row>
    <row r="64" spans="1:10" s="21" customFormat="1" ht="11.4" thickTop="1" thickBot="1" x14ac:dyDescent="0.25">
      <c r="A64" s="136" t="s">
        <v>201</v>
      </c>
      <c r="B64" s="125">
        <v>3122</v>
      </c>
      <c r="C64" s="125">
        <v>420</v>
      </c>
      <c r="D64" s="250">
        <v>0</v>
      </c>
      <c r="E64" s="277">
        <v>0</v>
      </c>
      <c r="F64" s="250">
        <v>0</v>
      </c>
      <c r="G64" s="250">
        <v>0</v>
      </c>
      <c r="H64" s="250">
        <v>0</v>
      </c>
      <c r="I64" s="250">
        <v>0</v>
      </c>
      <c r="J64" s="211">
        <f t="shared" si="1"/>
        <v>0</v>
      </c>
    </row>
    <row r="65" spans="1:10" s="21" customFormat="1" ht="12" thickTop="1" thickBot="1" x14ac:dyDescent="0.25">
      <c r="A65" s="134" t="s">
        <v>202</v>
      </c>
      <c r="B65" s="135">
        <v>3130</v>
      </c>
      <c r="C65" s="135">
        <v>430</v>
      </c>
      <c r="D65" s="273">
        <f t="shared" ref="D65:I65" si="9">SUM(D66:D67)</f>
        <v>0</v>
      </c>
      <c r="E65" s="273">
        <f t="shared" si="9"/>
        <v>0</v>
      </c>
      <c r="F65" s="273">
        <f t="shared" si="9"/>
        <v>0</v>
      </c>
      <c r="G65" s="273">
        <f t="shared" si="9"/>
        <v>0</v>
      </c>
      <c r="H65" s="273">
        <f t="shared" si="9"/>
        <v>0</v>
      </c>
      <c r="I65" s="273">
        <f t="shared" si="9"/>
        <v>0</v>
      </c>
      <c r="J65" s="605">
        <f t="shared" si="1"/>
        <v>0</v>
      </c>
    </row>
    <row r="66" spans="1:10" s="21" customFormat="1" ht="11.4" thickTop="1" thickBot="1" x14ac:dyDescent="0.25">
      <c r="A66" s="136" t="s">
        <v>203</v>
      </c>
      <c r="B66" s="125">
        <v>3131</v>
      </c>
      <c r="C66" s="125">
        <v>440</v>
      </c>
      <c r="D66" s="250">
        <v>0</v>
      </c>
      <c r="E66" s="277">
        <v>0</v>
      </c>
      <c r="F66" s="250">
        <v>0</v>
      </c>
      <c r="G66" s="250">
        <v>0</v>
      </c>
      <c r="H66" s="250">
        <v>0</v>
      </c>
      <c r="I66" s="250">
        <v>0</v>
      </c>
      <c r="J66" s="211">
        <f t="shared" si="1"/>
        <v>0</v>
      </c>
    </row>
    <row r="67" spans="1:10" s="21" customFormat="1" ht="11.4" thickTop="1" thickBot="1" x14ac:dyDescent="0.25">
      <c r="A67" s="136" t="s">
        <v>204</v>
      </c>
      <c r="B67" s="125">
        <v>3132</v>
      </c>
      <c r="C67" s="125">
        <v>450</v>
      </c>
      <c r="D67" s="250">
        <v>0</v>
      </c>
      <c r="E67" s="277">
        <v>0</v>
      </c>
      <c r="F67" s="250">
        <v>0</v>
      </c>
      <c r="G67" s="250">
        <v>0</v>
      </c>
      <c r="H67" s="250">
        <v>0</v>
      </c>
      <c r="I67" s="250">
        <v>0</v>
      </c>
      <c r="J67" s="211">
        <f t="shared" si="1"/>
        <v>0</v>
      </c>
    </row>
    <row r="68" spans="1:10" s="21" customFormat="1" ht="12" thickTop="1" thickBot="1" x14ac:dyDescent="0.25">
      <c r="A68" s="134" t="s">
        <v>205</v>
      </c>
      <c r="B68" s="135">
        <v>3140</v>
      </c>
      <c r="C68" s="135">
        <v>460</v>
      </c>
      <c r="D68" s="273">
        <f t="shared" ref="D68:I68" si="10">SUM(D69:D71)</f>
        <v>0</v>
      </c>
      <c r="E68" s="273">
        <f t="shared" si="10"/>
        <v>0</v>
      </c>
      <c r="F68" s="273">
        <f t="shared" si="10"/>
        <v>0</v>
      </c>
      <c r="G68" s="273">
        <f t="shared" si="10"/>
        <v>0</v>
      </c>
      <c r="H68" s="273">
        <f t="shared" si="10"/>
        <v>0</v>
      </c>
      <c r="I68" s="273">
        <f t="shared" si="10"/>
        <v>0</v>
      </c>
      <c r="J68" s="605">
        <f t="shared" si="1"/>
        <v>0</v>
      </c>
    </row>
    <row r="69" spans="1:10" s="21" customFormat="1" ht="13.2" thickTop="1" thickBot="1" x14ac:dyDescent="0.25">
      <c r="A69" s="57" t="s">
        <v>206</v>
      </c>
      <c r="B69" s="125">
        <v>3141</v>
      </c>
      <c r="C69" s="125">
        <v>470</v>
      </c>
      <c r="D69" s="250">
        <v>0</v>
      </c>
      <c r="E69" s="277">
        <v>0</v>
      </c>
      <c r="F69" s="250">
        <v>0</v>
      </c>
      <c r="G69" s="250">
        <v>0</v>
      </c>
      <c r="H69" s="250">
        <v>0</v>
      </c>
      <c r="I69" s="250">
        <v>0</v>
      </c>
      <c r="J69" s="211">
        <f t="shared" si="1"/>
        <v>0</v>
      </c>
    </row>
    <row r="70" spans="1:10" s="21" customFormat="1" ht="13.2" thickTop="1" thickBot="1" x14ac:dyDescent="0.25">
      <c r="A70" s="57" t="s">
        <v>207</v>
      </c>
      <c r="B70" s="125">
        <v>3142</v>
      </c>
      <c r="C70" s="125">
        <v>480</v>
      </c>
      <c r="D70" s="250">
        <v>0</v>
      </c>
      <c r="E70" s="277">
        <v>0</v>
      </c>
      <c r="F70" s="250">
        <v>0</v>
      </c>
      <c r="G70" s="250">
        <v>0</v>
      </c>
      <c r="H70" s="250">
        <v>0</v>
      </c>
      <c r="I70" s="250">
        <v>0</v>
      </c>
      <c r="J70" s="211">
        <f t="shared" si="1"/>
        <v>0</v>
      </c>
    </row>
    <row r="71" spans="1:10" s="21" customFormat="1" ht="13.2" thickTop="1" thickBot="1" x14ac:dyDescent="0.25">
      <c r="A71" s="57" t="s">
        <v>208</v>
      </c>
      <c r="B71" s="125">
        <v>3143</v>
      </c>
      <c r="C71" s="125">
        <v>490</v>
      </c>
      <c r="D71" s="250">
        <v>0</v>
      </c>
      <c r="E71" s="277">
        <v>0</v>
      </c>
      <c r="F71" s="250">
        <v>0</v>
      </c>
      <c r="G71" s="250">
        <v>0</v>
      </c>
      <c r="H71" s="250">
        <v>0</v>
      </c>
      <c r="I71" s="250">
        <v>0</v>
      </c>
      <c r="J71" s="211">
        <f t="shared" si="1"/>
        <v>0</v>
      </c>
    </row>
    <row r="72" spans="1:10" s="21" customFormat="1" ht="12" thickTop="1" thickBot="1" x14ac:dyDescent="0.25">
      <c r="A72" s="134" t="s">
        <v>209</v>
      </c>
      <c r="B72" s="135">
        <v>3150</v>
      </c>
      <c r="C72" s="135">
        <v>500</v>
      </c>
      <c r="D72" s="272">
        <v>0</v>
      </c>
      <c r="E72" s="273">
        <v>0</v>
      </c>
      <c r="F72" s="272">
        <v>0</v>
      </c>
      <c r="G72" s="272">
        <v>0</v>
      </c>
      <c r="H72" s="272">
        <v>0</v>
      </c>
      <c r="I72" s="272">
        <v>0</v>
      </c>
      <c r="J72" s="605">
        <f t="shared" si="1"/>
        <v>0</v>
      </c>
    </row>
    <row r="73" spans="1:10" s="21" customFormat="1" ht="12" thickTop="1" thickBot="1" x14ac:dyDescent="0.25">
      <c r="A73" s="134" t="s">
        <v>210</v>
      </c>
      <c r="B73" s="135">
        <v>3160</v>
      </c>
      <c r="C73" s="135">
        <v>510</v>
      </c>
      <c r="D73" s="272">
        <v>0</v>
      </c>
      <c r="E73" s="273">
        <v>0</v>
      </c>
      <c r="F73" s="272">
        <v>0</v>
      </c>
      <c r="G73" s="272">
        <v>0</v>
      </c>
      <c r="H73" s="272">
        <v>0</v>
      </c>
      <c r="I73" s="272">
        <v>0</v>
      </c>
      <c r="J73" s="605">
        <f t="shared" si="1"/>
        <v>0</v>
      </c>
    </row>
    <row r="74" spans="1:10" s="21" customFormat="1" ht="11.4" thickTop="1" thickBot="1" x14ac:dyDescent="0.25">
      <c r="A74" s="133" t="s">
        <v>211</v>
      </c>
      <c r="B74" s="64">
        <v>3200</v>
      </c>
      <c r="C74" s="64">
        <v>520</v>
      </c>
      <c r="D74" s="274">
        <f t="shared" ref="D74:I74" si="11">SUM(D75:D78)</f>
        <v>0</v>
      </c>
      <c r="E74" s="274">
        <f t="shared" si="11"/>
        <v>0</v>
      </c>
      <c r="F74" s="274">
        <f t="shared" si="11"/>
        <v>0</v>
      </c>
      <c r="G74" s="274">
        <f t="shared" si="11"/>
        <v>0</v>
      </c>
      <c r="H74" s="274">
        <f t="shared" si="11"/>
        <v>0</v>
      </c>
      <c r="I74" s="274">
        <f t="shared" si="11"/>
        <v>0</v>
      </c>
      <c r="J74" s="129">
        <f t="shared" si="1"/>
        <v>0</v>
      </c>
    </row>
    <row r="75" spans="1:10" s="21" customFormat="1" ht="12" thickTop="1" thickBot="1" x14ac:dyDescent="0.25">
      <c r="A75" s="137" t="s">
        <v>212</v>
      </c>
      <c r="B75" s="135">
        <v>3210</v>
      </c>
      <c r="C75" s="135">
        <v>530</v>
      </c>
      <c r="D75" s="278">
        <v>0</v>
      </c>
      <c r="E75" s="279">
        <v>0</v>
      </c>
      <c r="F75" s="278">
        <v>0</v>
      </c>
      <c r="G75" s="278">
        <v>0</v>
      </c>
      <c r="H75" s="278">
        <v>0</v>
      </c>
      <c r="I75" s="278">
        <v>0</v>
      </c>
      <c r="J75" s="605">
        <f t="shared" si="1"/>
        <v>0</v>
      </c>
    </row>
    <row r="76" spans="1:10" s="21" customFormat="1" ht="12" thickTop="1" thickBot="1" x14ac:dyDescent="0.25">
      <c r="A76" s="137" t="s">
        <v>213</v>
      </c>
      <c r="B76" s="135">
        <v>3220</v>
      </c>
      <c r="C76" s="135">
        <v>540</v>
      </c>
      <c r="D76" s="278">
        <v>0</v>
      </c>
      <c r="E76" s="279">
        <v>0</v>
      </c>
      <c r="F76" s="278">
        <v>0</v>
      </c>
      <c r="G76" s="278">
        <v>0</v>
      </c>
      <c r="H76" s="278">
        <v>0</v>
      </c>
      <c r="I76" s="278">
        <v>0</v>
      </c>
      <c r="J76" s="605">
        <f t="shared" si="1"/>
        <v>0</v>
      </c>
    </row>
    <row r="77" spans="1:10" s="21" customFormat="1" ht="12" thickTop="1" thickBot="1" x14ac:dyDescent="0.25">
      <c r="A77" s="134" t="s">
        <v>214</v>
      </c>
      <c r="B77" s="135">
        <v>3230</v>
      </c>
      <c r="C77" s="135">
        <v>550</v>
      </c>
      <c r="D77" s="278">
        <v>0</v>
      </c>
      <c r="E77" s="279">
        <v>0</v>
      </c>
      <c r="F77" s="278">
        <v>0</v>
      </c>
      <c r="G77" s="278">
        <v>0</v>
      </c>
      <c r="H77" s="278">
        <v>0</v>
      </c>
      <c r="I77" s="278">
        <v>0</v>
      </c>
      <c r="J77" s="605">
        <f t="shared" si="1"/>
        <v>0</v>
      </c>
    </row>
    <row r="78" spans="1:10" s="21" customFormat="1" ht="12" thickTop="1" thickBot="1" x14ac:dyDescent="0.25">
      <c r="A78" s="137" t="s">
        <v>215</v>
      </c>
      <c r="B78" s="135">
        <v>3240</v>
      </c>
      <c r="C78" s="135">
        <v>560</v>
      </c>
      <c r="D78" s="272">
        <v>0</v>
      </c>
      <c r="E78" s="273">
        <v>0</v>
      </c>
      <c r="F78" s="272">
        <v>0</v>
      </c>
      <c r="G78" s="272">
        <v>0</v>
      </c>
      <c r="H78" s="272">
        <v>0</v>
      </c>
      <c r="I78" s="272">
        <v>0</v>
      </c>
      <c r="J78" s="605">
        <f t="shared" si="1"/>
        <v>0</v>
      </c>
    </row>
    <row r="79" spans="1:10" s="21" customFormat="1" ht="12" thickTop="1" thickBot="1" x14ac:dyDescent="0.25">
      <c r="A79" s="64" t="s">
        <v>217</v>
      </c>
      <c r="B79" s="64">
        <v>4100</v>
      </c>
      <c r="C79" s="64">
        <v>570</v>
      </c>
      <c r="D79" s="279">
        <f t="shared" ref="D79:I79" si="12">SUM(D80)</f>
        <v>0</v>
      </c>
      <c r="E79" s="279">
        <f t="shared" si="12"/>
        <v>0</v>
      </c>
      <c r="F79" s="279">
        <f t="shared" si="12"/>
        <v>0</v>
      </c>
      <c r="G79" s="279">
        <f t="shared" si="12"/>
        <v>0</v>
      </c>
      <c r="H79" s="279">
        <f t="shared" si="12"/>
        <v>0</v>
      </c>
      <c r="I79" s="279">
        <f t="shared" si="12"/>
        <v>0</v>
      </c>
      <c r="J79" s="129">
        <f t="shared" si="1"/>
        <v>0</v>
      </c>
    </row>
    <row r="80" spans="1:10" s="21" customFormat="1" ht="12" thickTop="1" thickBot="1" x14ac:dyDescent="0.25">
      <c r="A80" s="134" t="s">
        <v>218</v>
      </c>
      <c r="B80" s="135">
        <v>4110</v>
      </c>
      <c r="C80" s="135">
        <v>580</v>
      </c>
      <c r="D80" s="273">
        <f t="shared" ref="D80:I80" si="13">SUM(D81:D83)</f>
        <v>0</v>
      </c>
      <c r="E80" s="273">
        <f t="shared" si="13"/>
        <v>0</v>
      </c>
      <c r="F80" s="273">
        <f t="shared" si="13"/>
        <v>0</v>
      </c>
      <c r="G80" s="273">
        <f t="shared" si="13"/>
        <v>0</v>
      </c>
      <c r="H80" s="273">
        <f t="shared" si="13"/>
        <v>0</v>
      </c>
      <c r="I80" s="273">
        <f t="shared" si="13"/>
        <v>0</v>
      </c>
      <c r="J80" s="605">
        <f t="shared" si="1"/>
        <v>0</v>
      </c>
    </row>
    <row r="81" spans="1:10" s="21" customFormat="1" ht="11.4" thickTop="1" thickBot="1" x14ac:dyDescent="0.25">
      <c r="A81" s="136" t="s">
        <v>219</v>
      </c>
      <c r="B81" s="125">
        <v>4111</v>
      </c>
      <c r="C81" s="125">
        <v>590</v>
      </c>
      <c r="D81" s="272">
        <v>0</v>
      </c>
      <c r="E81" s="273">
        <v>0</v>
      </c>
      <c r="F81" s="272">
        <v>0</v>
      </c>
      <c r="G81" s="272">
        <v>0</v>
      </c>
      <c r="H81" s="272">
        <v>0</v>
      </c>
      <c r="I81" s="272">
        <v>0</v>
      </c>
      <c r="J81" s="211">
        <f t="shared" si="1"/>
        <v>0</v>
      </c>
    </row>
    <row r="82" spans="1:10" s="21" customFormat="1" ht="12.75" customHeight="1" thickTop="1" thickBot="1" x14ac:dyDescent="0.25">
      <c r="A82" s="136" t="s">
        <v>220</v>
      </c>
      <c r="B82" s="125">
        <v>4112</v>
      </c>
      <c r="C82" s="125">
        <v>600</v>
      </c>
      <c r="D82" s="272">
        <v>0</v>
      </c>
      <c r="E82" s="273">
        <v>0</v>
      </c>
      <c r="F82" s="272">
        <v>0</v>
      </c>
      <c r="G82" s="272">
        <v>0</v>
      </c>
      <c r="H82" s="272">
        <v>0</v>
      </c>
      <c r="I82" s="272">
        <v>0</v>
      </c>
      <c r="J82" s="211">
        <f t="shared" si="1"/>
        <v>0</v>
      </c>
    </row>
    <row r="83" spans="1:10" s="21" customFormat="1" thickTop="1" thickBot="1" x14ac:dyDescent="0.25">
      <c r="A83" s="249" t="s">
        <v>221</v>
      </c>
      <c r="B83" s="125">
        <v>4113</v>
      </c>
      <c r="C83" s="125">
        <v>610</v>
      </c>
      <c r="D83" s="250">
        <v>0</v>
      </c>
      <c r="E83" s="277">
        <v>0</v>
      </c>
      <c r="F83" s="250">
        <v>0</v>
      </c>
      <c r="G83" s="250">
        <v>0</v>
      </c>
      <c r="H83" s="250">
        <v>0</v>
      </c>
      <c r="I83" s="250">
        <v>0</v>
      </c>
      <c r="J83" s="211">
        <f t="shared" si="1"/>
        <v>0</v>
      </c>
    </row>
    <row r="84" spans="1:10" s="21" customFormat="1" ht="11.4" thickTop="1" thickBot="1" x14ac:dyDescent="0.25">
      <c r="A84" s="64" t="s">
        <v>226</v>
      </c>
      <c r="B84" s="64">
        <v>4200</v>
      </c>
      <c r="C84" s="64">
        <v>620</v>
      </c>
      <c r="D84" s="274">
        <f t="shared" ref="D84:I84" si="14">D85</f>
        <v>0</v>
      </c>
      <c r="E84" s="274">
        <f t="shared" si="14"/>
        <v>0</v>
      </c>
      <c r="F84" s="274">
        <f t="shared" si="14"/>
        <v>0</v>
      </c>
      <c r="G84" s="274">
        <f t="shared" si="14"/>
        <v>0</v>
      </c>
      <c r="H84" s="274">
        <f t="shared" si="14"/>
        <v>0</v>
      </c>
      <c r="I84" s="274">
        <f t="shared" si="14"/>
        <v>0</v>
      </c>
      <c r="J84" s="129">
        <f t="shared" si="1"/>
        <v>0</v>
      </c>
    </row>
    <row r="85" spans="1:10" s="21" customFormat="1" ht="12" thickTop="1" thickBot="1" x14ac:dyDescent="0.25">
      <c r="A85" s="134" t="s">
        <v>227</v>
      </c>
      <c r="B85" s="135">
        <v>4210</v>
      </c>
      <c r="C85" s="135">
        <v>630</v>
      </c>
      <c r="D85" s="272">
        <v>0</v>
      </c>
      <c r="E85" s="273">
        <v>0</v>
      </c>
      <c r="F85" s="272">
        <v>0</v>
      </c>
      <c r="G85" s="272">
        <v>0</v>
      </c>
      <c r="H85" s="272">
        <v>0</v>
      </c>
      <c r="I85" s="272">
        <v>0</v>
      </c>
      <c r="J85" s="605">
        <f t="shared" si="1"/>
        <v>0</v>
      </c>
    </row>
    <row r="86" spans="1:10" s="21" customFormat="1" ht="11.4" thickTop="1" thickBot="1" x14ac:dyDescent="0.25">
      <c r="A86" s="136" t="s">
        <v>254</v>
      </c>
      <c r="B86" s="125">
        <v>5000</v>
      </c>
      <c r="C86" s="125">
        <v>640</v>
      </c>
      <c r="D86" s="250" t="s">
        <v>255</v>
      </c>
      <c r="E86" s="250">
        <v>19823</v>
      </c>
      <c r="F86" s="251" t="s">
        <v>255</v>
      </c>
      <c r="G86" s="251" t="s">
        <v>255</v>
      </c>
      <c r="H86" s="251" t="s">
        <v>255</v>
      </c>
      <c r="I86" s="251" t="s">
        <v>255</v>
      </c>
      <c r="J86" s="211" t="s">
        <v>255</v>
      </c>
    </row>
    <row r="87" spans="1:10" s="21" customFormat="1" ht="11.4" thickTop="1" thickBot="1" x14ac:dyDescent="0.25">
      <c r="A87" s="136" t="s">
        <v>495</v>
      </c>
      <c r="B87" s="125">
        <v>9000</v>
      </c>
      <c r="C87" s="125">
        <v>650</v>
      </c>
      <c r="D87" s="250">
        <v>0</v>
      </c>
      <c r="E87" s="277">
        <v>0</v>
      </c>
      <c r="F87" s="250">
        <v>0</v>
      </c>
      <c r="G87" s="250">
        <v>0</v>
      </c>
      <c r="H87" s="250">
        <v>0</v>
      </c>
      <c r="I87" s="250">
        <v>0</v>
      </c>
      <c r="J87" s="211">
        <f t="shared" si="1"/>
        <v>0</v>
      </c>
    </row>
    <row r="88" spans="1:10" s="21" customFormat="1" ht="11.4" hidden="1" thickTop="1" x14ac:dyDescent="0.2">
      <c r="A88" s="143"/>
      <c r="B88" s="593"/>
      <c r="C88" s="593">
        <v>650</v>
      </c>
      <c r="D88" s="606"/>
      <c r="E88" s="607"/>
      <c r="F88" s="606"/>
      <c r="G88" s="606"/>
      <c r="H88" s="606"/>
      <c r="I88" s="606"/>
      <c r="J88" s="608"/>
    </row>
    <row r="89" spans="1:10" s="21" customFormat="1" ht="10.8" hidden="1" thickTop="1" x14ac:dyDescent="0.2">
      <c r="A89" s="155"/>
      <c r="B89" s="595"/>
      <c r="C89" s="595"/>
      <c r="D89" s="609"/>
      <c r="E89" s="610"/>
      <c r="F89" s="609"/>
      <c r="G89" s="609"/>
      <c r="H89" s="609"/>
      <c r="I89" s="609"/>
      <c r="J89" s="611"/>
    </row>
    <row r="90" spans="1:10" s="21" customFormat="1" ht="10.8" hidden="1" thickTop="1" x14ac:dyDescent="0.2">
      <c r="A90" s="155"/>
      <c r="B90" s="595"/>
      <c r="C90" s="595"/>
      <c r="D90" s="609"/>
      <c r="E90" s="610"/>
      <c r="F90" s="609"/>
      <c r="G90" s="609"/>
      <c r="H90" s="609"/>
      <c r="I90" s="609"/>
      <c r="J90" s="611"/>
    </row>
    <row r="91" spans="1:10" s="21" customFormat="1" ht="13.8" hidden="1" thickTop="1" x14ac:dyDescent="0.2">
      <c r="A91" s="157"/>
      <c r="B91" s="595"/>
      <c r="C91" s="595"/>
      <c r="D91" s="609"/>
      <c r="E91" s="612"/>
      <c r="F91" s="609"/>
      <c r="G91" s="609"/>
      <c r="H91" s="609"/>
      <c r="I91" s="609"/>
      <c r="J91" s="611"/>
    </row>
    <row r="92" spans="1:10" s="21" customFormat="1" ht="11.4" hidden="1" thickTop="1" x14ac:dyDescent="0.2">
      <c r="A92" s="147"/>
      <c r="B92" s="596"/>
      <c r="C92" s="596"/>
      <c r="D92" s="613"/>
      <c r="E92" s="614"/>
      <c r="F92" s="613"/>
      <c r="G92" s="613"/>
      <c r="H92" s="613"/>
      <c r="I92" s="613"/>
      <c r="J92" s="615"/>
    </row>
    <row r="93" spans="1:10" s="21" customFormat="1" ht="10.8" hidden="1" thickTop="1" x14ac:dyDescent="0.2">
      <c r="A93" s="155"/>
      <c r="B93" s="595"/>
      <c r="C93" s="595"/>
      <c r="D93" s="609"/>
      <c r="E93" s="610"/>
      <c r="F93" s="609"/>
      <c r="G93" s="609"/>
      <c r="H93" s="609"/>
      <c r="I93" s="609"/>
      <c r="J93" s="611"/>
    </row>
    <row r="94" spans="1:10" s="21" customFormat="1" ht="10.8" hidden="1" thickTop="1" x14ac:dyDescent="0.2">
      <c r="A94" s="155"/>
      <c r="B94" s="595"/>
      <c r="C94" s="595"/>
      <c r="D94" s="609"/>
      <c r="E94" s="610"/>
      <c r="F94" s="609"/>
      <c r="G94" s="609"/>
      <c r="H94" s="609"/>
      <c r="I94" s="609"/>
      <c r="J94" s="611"/>
    </row>
    <row r="95" spans="1:10" s="21" customFormat="1" ht="10.8" hidden="1" thickTop="1" x14ac:dyDescent="0.2">
      <c r="A95" s="155"/>
      <c r="B95" s="595"/>
      <c r="C95" s="595"/>
      <c r="D95" s="609"/>
      <c r="E95" s="610"/>
      <c r="F95" s="609"/>
      <c r="G95" s="609"/>
      <c r="H95" s="609"/>
      <c r="I95" s="609"/>
      <c r="J95" s="611"/>
    </row>
    <row r="96" spans="1:10" s="21" customFormat="1" ht="12" hidden="1" thickTop="1" x14ac:dyDescent="0.2">
      <c r="A96" s="153"/>
      <c r="B96" s="597"/>
      <c r="C96" s="597"/>
      <c r="D96" s="616"/>
      <c r="E96" s="287"/>
      <c r="F96" s="616"/>
      <c r="G96" s="616"/>
      <c r="H96" s="616"/>
      <c r="I96" s="616"/>
      <c r="J96" s="615"/>
    </row>
    <row r="97" spans="1:10" s="21" customFormat="1" ht="11.4" hidden="1" thickTop="1" x14ac:dyDescent="0.2">
      <c r="A97" s="147"/>
      <c r="B97" s="596"/>
      <c r="C97" s="596"/>
      <c r="D97" s="617"/>
      <c r="E97" s="618"/>
      <c r="F97" s="617"/>
      <c r="G97" s="617"/>
      <c r="H97" s="617"/>
      <c r="I97" s="617"/>
      <c r="J97" s="619"/>
    </row>
    <row r="98" spans="1:10" s="21" customFormat="1" ht="11.4" hidden="1" thickTop="1" x14ac:dyDescent="0.2">
      <c r="A98" s="147"/>
      <c r="B98" s="596"/>
      <c r="C98" s="596"/>
      <c r="D98" s="617"/>
      <c r="E98" s="618"/>
      <c r="F98" s="617"/>
      <c r="G98" s="617"/>
      <c r="H98" s="617"/>
      <c r="I98" s="617"/>
      <c r="J98" s="619"/>
    </row>
    <row r="99" spans="1:10" s="21" customFormat="1" ht="10.8" hidden="1" thickTop="1" x14ac:dyDescent="0.2">
      <c r="A99" s="258"/>
      <c r="B99" s="598"/>
      <c r="C99" s="595"/>
      <c r="D99" s="610"/>
      <c r="E99" s="292"/>
      <c r="F99" s="620"/>
      <c r="G99" s="620"/>
      <c r="H99" s="620"/>
      <c r="I99" s="620"/>
      <c r="J99" s="621"/>
    </row>
    <row r="100" spans="1:10" ht="14.25" customHeight="1" thickTop="1" x14ac:dyDescent="0.3">
      <c r="A100" s="198" t="s">
        <v>496</v>
      </c>
      <c r="D100" s="600"/>
      <c r="E100" s="600"/>
    </row>
    <row r="101" spans="1:10" s="1" customFormat="1" ht="12.75" customHeight="1" x14ac:dyDescent="0.25">
      <c r="A101" s="9" t="str">
        <f>[2]ЗАПОЛНИТЬ!F30</f>
        <v xml:space="preserve">Керівник </v>
      </c>
      <c r="C101" s="9"/>
      <c r="D101" s="601"/>
      <c r="E101" s="601"/>
      <c r="F101" s="9"/>
      <c r="G101" s="87" t="str">
        <f>[2]ЗАПОЛНИТЬ!F26</f>
        <v>Л.О.Темченко</v>
      </c>
      <c r="H101" s="87"/>
      <c r="I101" s="87"/>
    </row>
    <row r="102" spans="1:10" s="1" customFormat="1" ht="12.75" customHeight="1" x14ac:dyDescent="0.25">
      <c r="B102" s="9"/>
      <c r="C102" s="9"/>
      <c r="D102" s="231" t="s">
        <v>115</v>
      </c>
      <c r="E102" s="231"/>
      <c r="F102" s="9"/>
      <c r="G102" s="189" t="s">
        <v>116</v>
      </c>
      <c r="H102" s="189"/>
    </row>
    <row r="103" spans="1:10" s="1" customFormat="1" ht="12" customHeight="1" x14ac:dyDescent="0.25">
      <c r="A103" s="9" t="str">
        <f>[2]ЗАПОЛНИТЬ!F31</f>
        <v>Головний бухгалтер</v>
      </c>
      <c r="C103" s="9"/>
      <c r="D103" s="230"/>
      <c r="E103" s="230"/>
      <c r="F103" s="9"/>
      <c r="G103" s="87" t="str">
        <f>[2]ЗАПОЛНИТЬ!F28</f>
        <v>А.М.Трусевич</v>
      </c>
      <c r="H103" s="87"/>
      <c r="I103" s="87"/>
    </row>
    <row r="104" spans="1:10" s="1" customFormat="1" ht="12" customHeight="1" x14ac:dyDescent="0.25">
      <c r="A104" s="94" t="str">
        <f>[2]ЗАПОЛНИТЬ!C19</f>
        <v>"11" квітня 2016 року</v>
      </c>
      <c r="C104" s="9"/>
      <c r="D104" s="231" t="s">
        <v>115</v>
      </c>
      <c r="E104" s="231"/>
      <c r="G104" s="189" t="s">
        <v>116</v>
      </c>
      <c r="H104" s="189"/>
      <c r="I104" s="355"/>
    </row>
    <row r="105" spans="1:10" s="1" customFormat="1" ht="13.8" x14ac:dyDescent="0.25">
      <c r="A105" s="21" t="s">
        <v>229</v>
      </c>
    </row>
    <row r="107" spans="1:10" x14ac:dyDescent="0.3">
      <c r="A107" s="602"/>
    </row>
  </sheetData>
  <mergeCells count="34">
    <mergeCell ref="D103:E103"/>
    <mergeCell ref="G103:I103"/>
    <mergeCell ref="D104:E104"/>
    <mergeCell ref="G104:H104"/>
    <mergeCell ref="H19:H21"/>
    <mergeCell ref="I19:I21"/>
    <mergeCell ref="J19:J21"/>
    <mergeCell ref="D101:E101"/>
    <mergeCell ref="G101:I101"/>
    <mergeCell ref="D102:E102"/>
    <mergeCell ref="G102:H102"/>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76</vt:i4>
      </vt:variant>
    </vt:vector>
  </HeadingPairs>
  <TitlesOfParts>
    <vt:vector size="76" baseType="lpstr">
      <vt:lpstr>Баланс</vt:lpstr>
      <vt:lpstr>Баланс прод</vt:lpstr>
      <vt:lpstr>Баланс-прод</vt:lpstr>
      <vt:lpstr>ф№2 Зведена</vt:lpstr>
      <vt:lpstr>ф№2-070101</vt:lpstr>
      <vt:lpstr>ф№2-070201</vt:lpstr>
      <vt:lpstr>ф2-070401</vt:lpstr>
      <vt:lpstr>ф№2-070802</vt:lpstr>
      <vt:lpstr>ф№2-070803</vt:lpstr>
      <vt:lpstr>Ф№2-070804</vt:lpstr>
      <vt:lpstr>ф№2-070808</vt:lpstr>
      <vt:lpstr>ф№2-010116</vt:lpstr>
      <vt:lpstr>ф№2-250404</vt:lpstr>
      <vt:lpstr>ф№2-091108</vt:lpstr>
      <vt:lpstr>ф№180107</vt:lpstr>
      <vt:lpstr>ф№4-1Зведена</vt:lpstr>
      <vt:lpstr>ф№4-1-070101</vt:lpstr>
      <vt:lpstr>ф№4-1-070201</vt:lpstr>
      <vt:lpstr>ф№4-1-070401</vt:lpstr>
      <vt:lpstr>ф№4-1-091108</vt:lpstr>
      <vt:lpstr>ф№4-2Зведена</vt:lpstr>
      <vt:lpstr>ф№4-2-070101</vt:lpstr>
      <vt:lpstr>ф№4-2-070201</vt:lpstr>
      <vt:lpstr>ф№4-2-070401</vt:lpstr>
      <vt:lpstr>ф№4-2-091108</vt:lpstr>
      <vt:lpstr>Ф№4-3-Зведена</vt:lpstr>
      <vt:lpstr>ф№4-3-070101</vt:lpstr>
      <vt:lpstr>ф34-3-070201</vt:lpstr>
      <vt:lpstr>ф№4-3-070401</vt:lpstr>
      <vt:lpstr>ф№4-3-070804</vt:lpstr>
      <vt:lpstr>Ф№4-3-150101</vt:lpstr>
      <vt:lpstr>ф№4-3-180107</vt:lpstr>
      <vt:lpstr>ф№4-3-250404</vt:lpstr>
      <vt:lpstr>ф№7 ЗВЕДЕНА(загальний фонд) </vt:lpstr>
      <vt:lpstr>Ф№7-070101</vt:lpstr>
      <vt:lpstr>ф№7-070201</vt:lpstr>
      <vt:lpstr>ф№7-070401</vt:lpstr>
      <vt:lpstr>ф№7-070802</vt:lpstr>
      <vt:lpstr>ф№7-070803</vt:lpstr>
      <vt:lpstr>ф№7-070804</vt:lpstr>
      <vt:lpstr>ф№7-070808</vt:lpstr>
      <vt:lpstr>ф№7-010116</vt:lpstr>
      <vt:lpstr>ф№7-250404</vt:lpstr>
      <vt:lpstr>ф№7-091108</vt:lpstr>
      <vt:lpstr>ф№7-180107</vt:lpstr>
      <vt:lpstr>ф№7 Зведена 9спеціальний фонд)</vt:lpstr>
      <vt:lpstr>ф№7,070101</vt:lpstr>
      <vt:lpstr>ф№7,070201</vt:lpstr>
      <vt:lpstr>ф№7,070401</vt:lpstr>
      <vt:lpstr>ф№7,070804</vt:lpstr>
      <vt:lpstr>ф№7,180107</vt:lpstr>
      <vt:lpstr>ф№7,250404</vt:lpstr>
      <vt:lpstr>ф№7-150101</vt:lpstr>
      <vt:lpstr>ф№7,091108</vt:lpstr>
      <vt:lpstr>Додаток№18</vt:lpstr>
      <vt:lpstr>додаток№19</vt:lpstr>
      <vt:lpstr>додаток№24</vt:lpstr>
      <vt:lpstr>додаток№25</vt:lpstr>
      <vt:lpstr>додаток№26</vt:lpstr>
      <vt:lpstr>додаток№28</vt:lpstr>
      <vt:lpstr>додаток№29</vt:lpstr>
      <vt:lpstr>додаток№30Зведений</vt:lpstr>
      <vt:lpstr>додаток№30-070101</vt:lpstr>
      <vt:lpstr>додаток№30-070201</vt:lpstr>
      <vt:lpstr>додаток№30-070401</vt:lpstr>
      <vt:lpstr>додаток№30-091108</vt:lpstr>
      <vt:lpstr>додаток№31 загальний фонд</vt:lpstr>
      <vt:lpstr>додаток№31 спец.фонд</vt:lpstr>
      <vt:lpstr>додаток№32</vt:lpstr>
      <vt:lpstr>додаток№33 загальний фонд</vt:lpstr>
      <vt:lpstr>додаток№33 спец фонд</vt:lpstr>
      <vt:lpstr>додаток№34 загальний фонд</vt:lpstr>
      <vt:lpstr>додаток№34 спец фонд</vt:lpstr>
      <vt:lpstr>додаток№37</vt:lpstr>
      <vt:lpstr>довідка</vt:lpstr>
      <vt:lpstr>Лист77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2016-04-19T08:15:21Z</dcterms:modified>
</cp:coreProperties>
</file>